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ЭтаКнига" autoCompressPictures="0"/>
  <bookViews>
    <workbookView xWindow="0" yWindow="0" windowWidth="25600" windowHeight="16060"/>
  </bookViews>
  <sheets>
    <sheet name="Nissan Бр. Кашириных 2013" sheetId="7" r:id="rId1"/>
    <sheet name="Свердловский 27.09.2013" sheetId="839" r:id="rId2"/>
    <sheet name="Магнитогорск 27.09.2013" sheetId="840" r:id="rId3"/>
  </sheets>
  <definedNames>
    <definedName name="_xlnm._FilterDatabase" localSheetId="0" hidden="1">'Nissan Бр. Кашириных 2013'!$A$1:$BZ$1054</definedName>
    <definedName name="_xlnm._FilterDatabase" localSheetId="2" hidden="1">'Магнитогорск 27.09.2013'!$A$1:$FB$605</definedName>
    <definedName name="_xlnm._FilterDatabase" localSheetId="1" hidden="1">'Свердловский 27.09.2013'!$A$1:$XFC$441</definedName>
  </definedNames>
  <calcPr calcId="140001" concurrentCalc="0"/>
  <customWorkbookViews>
    <customWorkbookView name="ivkapitonov - Личное представление" guid="{CC5EBC5D-D7EA-4368-98DC-8AA92177007E}" mergeInterval="0" personalView="1" maximized="1" windowWidth="1276" windowHeight="885" tabRatio="9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05" i="840" l="1"/>
  <c r="L384" i="840"/>
  <c r="O284" i="840"/>
  <c r="D284" i="840"/>
  <c r="O283" i="840"/>
  <c r="D283" i="840"/>
  <c r="O282" i="840"/>
  <c r="D282" i="840"/>
  <c r="O281" i="840"/>
  <c r="D281" i="840"/>
  <c r="O280" i="840"/>
  <c r="D280" i="840"/>
  <c r="O279" i="840"/>
  <c r="D279" i="840"/>
  <c r="O278" i="840"/>
  <c r="D278" i="840"/>
  <c r="O277" i="840"/>
  <c r="D277" i="840"/>
  <c r="O276" i="840"/>
  <c r="D276" i="840"/>
  <c r="O275" i="840"/>
  <c r="D275" i="840"/>
  <c r="O274" i="840"/>
  <c r="D274" i="840"/>
  <c r="O273" i="840"/>
  <c r="D273" i="840"/>
  <c r="O272" i="840"/>
  <c r="D272" i="840"/>
  <c r="O271" i="840"/>
  <c r="D271" i="840"/>
  <c r="O270" i="840"/>
  <c r="D270" i="840"/>
  <c r="O269" i="840"/>
  <c r="D269" i="840"/>
  <c r="D268" i="840"/>
  <c r="O267" i="840"/>
  <c r="D267" i="840"/>
  <c r="O266" i="840"/>
  <c r="D266" i="840"/>
  <c r="D265" i="840"/>
  <c r="D264" i="840"/>
  <c r="O263" i="840"/>
  <c r="D263" i="840"/>
  <c r="O262" i="840"/>
  <c r="D262" i="840"/>
  <c r="O261" i="840"/>
  <c r="D261" i="840"/>
  <c r="O260" i="840"/>
  <c r="D260" i="840"/>
  <c r="O259" i="840"/>
  <c r="D259" i="840"/>
  <c r="O258" i="840"/>
  <c r="D258" i="840"/>
  <c r="U257" i="840"/>
  <c r="O257" i="840"/>
  <c r="AD257" i="840"/>
  <c r="D257" i="840"/>
  <c r="D256" i="840"/>
  <c r="D255" i="840"/>
  <c r="O254" i="840"/>
  <c r="D254" i="840"/>
  <c r="O253" i="840"/>
  <c r="D253" i="840"/>
  <c r="O252" i="840"/>
  <c r="D252" i="840"/>
  <c r="O251" i="840"/>
  <c r="D251" i="840"/>
  <c r="O250" i="840"/>
  <c r="D250" i="840"/>
  <c r="D249" i="840"/>
  <c r="O248" i="840"/>
  <c r="D248" i="840"/>
  <c r="O247" i="840"/>
  <c r="D247" i="840"/>
  <c r="O246" i="840"/>
  <c r="D246" i="840"/>
  <c r="O244" i="840"/>
  <c r="O243" i="840"/>
  <c r="M223" i="840"/>
  <c r="O222" i="840"/>
  <c r="O221" i="840"/>
  <c r="O220" i="840"/>
  <c r="O219" i="840"/>
  <c r="O217" i="840"/>
  <c r="O213" i="840"/>
  <c r="O207" i="840"/>
  <c r="O200" i="840"/>
  <c r="O198" i="840"/>
  <c r="O197" i="840"/>
  <c r="O196" i="840"/>
  <c r="O195" i="840"/>
  <c r="O194" i="840"/>
  <c r="O193" i="840"/>
  <c r="O190" i="840"/>
  <c r="O187" i="840"/>
  <c r="O186" i="840"/>
  <c r="O185" i="840"/>
  <c r="O184" i="840"/>
  <c r="O183" i="840"/>
  <c r="O182" i="840"/>
  <c r="O181" i="840"/>
  <c r="O178" i="840"/>
  <c r="O177" i="840"/>
  <c r="O176" i="840"/>
  <c r="D176" i="840"/>
  <c r="O175" i="840"/>
  <c r="D174" i="840"/>
  <c r="O173" i="840"/>
  <c r="O172" i="840"/>
  <c r="O171" i="840"/>
  <c r="D171" i="840"/>
  <c r="D166" i="840"/>
  <c r="B166" i="840"/>
  <c r="D165" i="840"/>
  <c r="B165" i="840"/>
  <c r="D163" i="840"/>
  <c r="B163" i="840"/>
  <c r="D162" i="840"/>
  <c r="B162" i="840"/>
  <c r="D161" i="840"/>
  <c r="B161" i="840"/>
  <c r="D160" i="840"/>
  <c r="B160" i="840"/>
  <c r="D159" i="840"/>
  <c r="B159" i="840"/>
  <c r="D158" i="840"/>
  <c r="B158" i="840"/>
  <c r="D157" i="840"/>
  <c r="B157" i="840"/>
  <c r="D156" i="840"/>
  <c r="B156" i="840"/>
  <c r="O155" i="840"/>
  <c r="D155" i="840"/>
  <c r="B155" i="840"/>
  <c r="D154" i="840"/>
  <c r="B154" i="840"/>
  <c r="O153" i="840"/>
  <c r="D153" i="840"/>
  <c r="B153" i="840"/>
  <c r="D152" i="840"/>
  <c r="D151" i="840"/>
  <c r="D150" i="840"/>
  <c r="B150" i="840"/>
  <c r="D148" i="840"/>
  <c r="D147" i="840"/>
  <c r="O146" i="840"/>
  <c r="D146" i="840"/>
  <c r="M145" i="840"/>
  <c r="O145" i="840"/>
  <c r="D145" i="840"/>
  <c r="D144" i="840"/>
  <c r="B144" i="840"/>
  <c r="O143" i="840"/>
  <c r="D143" i="840"/>
  <c r="M142" i="840"/>
  <c r="O142" i="840"/>
  <c r="D142" i="840"/>
  <c r="M141" i="840"/>
  <c r="O141" i="840"/>
  <c r="D141" i="840"/>
  <c r="B141" i="840"/>
  <c r="O140" i="840"/>
  <c r="D140" i="840"/>
  <c r="O139" i="840"/>
  <c r="D139" i="840"/>
  <c r="O138" i="840"/>
  <c r="D138" i="840"/>
  <c r="B138" i="840"/>
  <c r="O137" i="840"/>
  <c r="D137" i="840"/>
  <c r="B137" i="840"/>
  <c r="O136" i="840"/>
  <c r="D136" i="840"/>
  <c r="B136" i="840"/>
  <c r="O135" i="840"/>
  <c r="D135" i="840"/>
  <c r="B135" i="840"/>
  <c r="O134" i="840"/>
  <c r="D134" i="840"/>
  <c r="B134" i="840"/>
  <c r="O133" i="840"/>
  <c r="D133" i="840"/>
  <c r="B133" i="840"/>
  <c r="O132" i="840"/>
  <c r="D132" i="840"/>
  <c r="B132" i="840"/>
  <c r="O131" i="840"/>
  <c r="D131" i="840"/>
  <c r="B131" i="840"/>
  <c r="O130" i="840"/>
  <c r="D130" i="840"/>
  <c r="B130" i="840"/>
  <c r="O129" i="840"/>
  <c r="D129" i="840"/>
  <c r="B129" i="840"/>
  <c r="O128" i="840"/>
  <c r="D128" i="840"/>
  <c r="B128" i="840"/>
  <c r="O127" i="840"/>
  <c r="D127" i="840"/>
  <c r="B127" i="840"/>
  <c r="O126" i="840"/>
  <c r="D126" i="840"/>
  <c r="B126" i="840"/>
  <c r="O125" i="840"/>
  <c r="D125" i="840"/>
  <c r="O124" i="840"/>
  <c r="D124" i="840"/>
  <c r="O123" i="840"/>
  <c r="D123" i="840"/>
  <c r="B123" i="840"/>
  <c r="O122" i="840"/>
  <c r="D122" i="840"/>
  <c r="B122" i="840"/>
  <c r="O121" i="840"/>
  <c r="D121" i="840"/>
  <c r="B121" i="840"/>
  <c r="O120" i="840"/>
  <c r="D120" i="840"/>
  <c r="B120" i="840"/>
  <c r="O119" i="840"/>
  <c r="D119" i="840"/>
  <c r="B119" i="840"/>
  <c r="O118" i="840"/>
  <c r="D118" i="840"/>
  <c r="B118" i="840"/>
  <c r="O117" i="840"/>
  <c r="D117" i="840"/>
  <c r="B117" i="840"/>
  <c r="O116" i="840"/>
  <c r="D116" i="840"/>
  <c r="O115" i="840"/>
  <c r="D115" i="840"/>
  <c r="O114" i="840"/>
  <c r="D114" i="840"/>
  <c r="B114" i="840"/>
  <c r="O113" i="840"/>
  <c r="P113" i="840"/>
  <c r="D113" i="840"/>
  <c r="B113" i="840"/>
  <c r="O112" i="840"/>
  <c r="D112" i="840"/>
  <c r="O111" i="840"/>
  <c r="D111" i="840"/>
  <c r="O110" i="840"/>
  <c r="D110" i="840"/>
  <c r="O109" i="840"/>
  <c r="D109" i="840"/>
  <c r="O108" i="840"/>
  <c r="D108" i="840"/>
  <c r="O107" i="840"/>
  <c r="D107" i="840"/>
  <c r="B107" i="840"/>
  <c r="O106" i="840"/>
  <c r="D106" i="840"/>
  <c r="B106" i="840"/>
  <c r="O105" i="840"/>
  <c r="D105" i="840"/>
  <c r="B105" i="840"/>
  <c r="O104" i="840"/>
  <c r="D104" i="840"/>
  <c r="B104" i="840"/>
  <c r="O103" i="840"/>
  <c r="D103" i="840"/>
  <c r="B103" i="840"/>
  <c r="O102" i="840"/>
  <c r="D102" i="840"/>
  <c r="B102" i="840"/>
  <c r="O101" i="840"/>
  <c r="D101" i="840"/>
  <c r="B101" i="840"/>
  <c r="O100" i="840"/>
  <c r="D100" i="840"/>
  <c r="B100" i="840"/>
  <c r="O99" i="840"/>
  <c r="D99" i="840"/>
  <c r="D98" i="840"/>
  <c r="B98" i="840"/>
  <c r="O97" i="840"/>
  <c r="D97" i="840"/>
  <c r="B97" i="840"/>
  <c r="O96" i="840"/>
  <c r="D96" i="840"/>
  <c r="B96" i="840"/>
  <c r="O95" i="840"/>
  <c r="D95" i="840"/>
  <c r="B95" i="840"/>
  <c r="O94" i="840"/>
  <c r="D94" i="840"/>
  <c r="D93" i="840"/>
  <c r="D92" i="840"/>
  <c r="O91" i="840"/>
  <c r="D91" i="840"/>
  <c r="B91" i="840"/>
  <c r="O90" i="840"/>
  <c r="D90" i="840"/>
  <c r="B90" i="840"/>
  <c r="O89" i="840"/>
  <c r="D89" i="840"/>
  <c r="B89" i="840"/>
  <c r="O88" i="840"/>
  <c r="D88" i="840"/>
  <c r="O87" i="840"/>
  <c r="D87" i="840"/>
  <c r="O86" i="840"/>
  <c r="D86" i="840"/>
  <c r="O85" i="840"/>
  <c r="D85" i="840"/>
  <c r="O84" i="840"/>
  <c r="D84" i="840"/>
  <c r="O83" i="840"/>
  <c r="D83" i="840"/>
  <c r="B83" i="840"/>
  <c r="O82" i="840"/>
  <c r="D82" i="840"/>
  <c r="O81" i="840"/>
  <c r="D81" i="840"/>
  <c r="O80" i="840"/>
  <c r="D80" i="840"/>
  <c r="B80" i="840"/>
  <c r="D79" i="840"/>
  <c r="O78" i="840"/>
  <c r="D78" i="840"/>
  <c r="B78" i="840"/>
  <c r="O77" i="840"/>
  <c r="D77" i="840"/>
  <c r="B77" i="840"/>
  <c r="O76" i="840"/>
  <c r="D76" i="840"/>
  <c r="B76" i="840"/>
  <c r="O75" i="840"/>
  <c r="D75" i="840"/>
  <c r="B75" i="840"/>
  <c r="O74" i="840"/>
  <c r="D74" i="840"/>
  <c r="B74" i="840"/>
  <c r="O73" i="840"/>
  <c r="D73" i="840"/>
  <c r="B73" i="840"/>
  <c r="O72" i="840"/>
  <c r="D72" i="840"/>
  <c r="B72" i="840"/>
  <c r="D71" i="840"/>
  <c r="B71" i="840"/>
  <c r="D70" i="840"/>
  <c r="B70" i="840"/>
  <c r="D69" i="840"/>
  <c r="B69" i="840"/>
  <c r="O68" i="840"/>
  <c r="D68" i="840"/>
  <c r="B68" i="840"/>
  <c r="D67" i="840"/>
  <c r="B67" i="840"/>
  <c r="O66" i="840"/>
  <c r="D66" i="840"/>
  <c r="O65" i="840"/>
  <c r="D65" i="840"/>
  <c r="B65" i="840"/>
  <c r="O64" i="840"/>
  <c r="D64" i="840"/>
  <c r="B64" i="840"/>
  <c r="O63" i="840"/>
  <c r="D63" i="840"/>
  <c r="B63" i="840"/>
  <c r="O62" i="840"/>
  <c r="D62" i="840"/>
  <c r="B62" i="840"/>
  <c r="O61" i="840"/>
  <c r="D61" i="840"/>
  <c r="B61" i="840"/>
  <c r="O60" i="840"/>
  <c r="D60" i="840"/>
  <c r="B60" i="840"/>
  <c r="O59" i="840"/>
  <c r="D59" i="840"/>
  <c r="B59" i="840"/>
  <c r="O58" i="840"/>
  <c r="D58" i="840"/>
  <c r="B58" i="840"/>
  <c r="O57" i="840"/>
  <c r="D57" i="840"/>
  <c r="B57" i="840"/>
  <c r="O56" i="840"/>
  <c r="D56" i="840"/>
  <c r="B56" i="840"/>
  <c r="D55" i="840"/>
  <c r="B55" i="840"/>
  <c r="O54" i="840"/>
  <c r="D54" i="840"/>
  <c r="B54" i="840"/>
  <c r="O53" i="840"/>
  <c r="D53" i="840"/>
  <c r="B53" i="840"/>
  <c r="D52" i="840"/>
  <c r="O51" i="840"/>
  <c r="D51" i="840"/>
  <c r="O50" i="840"/>
  <c r="D50" i="840"/>
  <c r="D49" i="840"/>
  <c r="B49" i="840"/>
  <c r="O48" i="840"/>
  <c r="D48" i="840"/>
  <c r="O47" i="840"/>
  <c r="D47" i="840"/>
  <c r="O46" i="840"/>
  <c r="D46" i="840"/>
  <c r="O45" i="840"/>
  <c r="D45" i="840"/>
  <c r="O44" i="840"/>
  <c r="D44" i="840"/>
  <c r="O43" i="840"/>
  <c r="D43" i="840"/>
  <c r="O42" i="840"/>
  <c r="D42" i="840"/>
  <c r="P41" i="840"/>
  <c r="D41" i="840"/>
  <c r="P40" i="840"/>
  <c r="D40" i="840"/>
  <c r="P39" i="840"/>
  <c r="D39" i="840"/>
  <c r="P38" i="840"/>
  <c r="D38" i="840"/>
  <c r="O37" i="840"/>
  <c r="D37" i="840"/>
  <c r="O36" i="840"/>
  <c r="D36" i="840"/>
  <c r="D35" i="840"/>
  <c r="X34" i="840"/>
  <c r="X35" i="840"/>
  <c r="D34" i="840"/>
  <c r="D33" i="840"/>
  <c r="P32" i="840"/>
  <c r="D32" i="840"/>
  <c r="D30" i="840"/>
  <c r="O29" i="840"/>
  <c r="D29" i="840"/>
  <c r="O28" i="840"/>
  <c r="D28" i="840"/>
  <c r="O27" i="840"/>
  <c r="D27" i="840"/>
  <c r="O26" i="840"/>
  <c r="D26" i="840"/>
  <c r="D25" i="840"/>
  <c r="O24" i="840"/>
  <c r="D24" i="840"/>
  <c r="O22" i="840"/>
  <c r="D22" i="840"/>
  <c r="O21" i="840"/>
  <c r="D21" i="840"/>
  <c r="B21" i="840"/>
  <c r="O20" i="840"/>
  <c r="D20" i="840"/>
  <c r="B20" i="840"/>
  <c r="O19" i="840"/>
  <c r="D19" i="840"/>
  <c r="O18" i="840"/>
  <c r="D18" i="840"/>
  <c r="O17" i="840"/>
  <c r="D17" i="840"/>
  <c r="O16" i="840"/>
  <c r="D16" i="840"/>
  <c r="O15" i="840"/>
  <c r="D15" i="840"/>
  <c r="O14" i="840"/>
  <c r="D14" i="840"/>
  <c r="B14" i="840"/>
  <c r="D13" i="840"/>
  <c r="O12" i="840"/>
  <c r="D12" i="840"/>
  <c r="O11" i="840"/>
  <c r="D11" i="840"/>
  <c r="B11" i="840"/>
  <c r="O10" i="840"/>
  <c r="D10" i="840"/>
  <c r="B10" i="840"/>
  <c r="O9" i="840"/>
  <c r="D9" i="840"/>
  <c r="M8" i="840"/>
  <c r="O8" i="840"/>
  <c r="D8" i="840"/>
  <c r="O7" i="840"/>
  <c r="D7" i="840"/>
  <c r="D6" i="840"/>
  <c r="O5" i="840"/>
  <c r="D5" i="840"/>
  <c r="D4" i="840"/>
  <c r="C596" i="7"/>
  <c r="C597" i="7"/>
  <c r="C598" i="7"/>
  <c r="C599" i="7"/>
  <c r="C600" i="7"/>
  <c r="C601" i="7"/>
  <c r="C602" i="7"/>
  <c r="C603" i="7"/>
  <c r="N818" i="7"/>
  <c r="N819" i="7"/>
  <c r="C819" i="7"/>
  <c r="C818" i="7"/>
  <c r="N435" i="839"/>
  <c r="N433" i="839"/>
  <c r="N432" i="839"/>
  <c r="N431" i="839"/>
  <c r="N429" i="839"/>
  <c r="N428" i="839"/>
  <c r="N427" i="839"/>
  <c r="N426" i="839"/>
  <c r="N425" i="839"/>
  <c r="N424" i="839"/>
  <c r="N423" i="839"/>
  <c r="N422" i="839"/>
  <c r="N421" i="839"/>
  <c r="N420" i="839"/>
  <c r="N419" i="839"/>
  <c r="N418" i="839"/>
  <c r="N417" i="839"/>
  <c r="N416" i="839"/>
  <c r="N415" i="839"/>
  <c r="N414" i="839"/>
  <c r="N413" i="839"/>
  <c r="N412" i="839"/>
  <c r="N411" i="839"/>
  <c r="N410" i="839"/>
  <c r="N408" i="839"/>
  <c r="N407" i="839"/>
  <c r="N406" i="839"/>
  <c r="N405" i="839"/>
  <c r="N404" i="839"/>
  <c r="N403" i="839"/>
  <c r="N402" i="839"/>
  <c r="N401" i="839"/>
  <c r="N400" i="839"/>
  <c r="N399" i="839"/>
  <c r="N398" i="839"/>
  <c r="N396" i="839"/>
  <c r="N394" i="839"/>
  <c r="N393" i="839"/>
  <c r="N392" i="839"/>
  <c r="N391" i="839"/>
  <c r="N390" i="839"/>
  <c r="N387" i="839"/>
  <c r="N386" i="839"/>
  <c r="N385" i="839"/>
  <c r="N384" i="839"/>
  <c r="N383" i="839"/>
  <c r="N382" i="839"/>
  <c r="N381" i="839"/>
  <c r="N380" i="839"/>
  <c r="N379" i="839"/>
  <c r="N378" i="839"/>
  <c r="N377" i="839"/>
  <c r="N376" i="839"/>
  <c r="N375" i="839"/>
  <c r="N374" i="839"/>
  <c r="N373" i="839"/>
  <c r="N372" i="839"/>
  <c r="N371" i="839"/>
  <c r="N370" i="839"/>
  <c r="N369" i="839"/>
  <c r="N368" i="839"/>
  <c r="N367" i="839"/>
  <c r="N366" i="839"/>
  <c r="N365" i="839"/>
  <c r="N364" i="839"/>
  <c r="N361" i="839"/>
  <c r="N360" i="839"/>
  <c r="N359" i="839"/>
  <c r="N358" i="839"/>
  <c r="N355" i="839"/>
  <c r="N354" i="839"/>
  <c r="C354" i="839"/>
  <c r="N353" i="839"/>
  <c r="N352" i="839"/>
  <c r="N351" i="839"/>
  <c r="N350" i="839"/>
  <c r="N348" i="839"/>
  <c r="C348" i="839"/>
  <c r="N347" i="839"/>
  <c r="C347" i="839"/>
  <c r="N346" i="839"/>
  <c r="C346" i="839"/>
  <c r="N345" i="839"/>
  <c r="C345" i="839"/>
  <c r="N344" i="839"/>
  <c r="C344" i="839"/>
  <c r="N343" i="839"/>
  <c r="C343" i="839"/>
  <c r="N342" i="839"/>
  <c r="C342" i="839"/>
  <c r="N341" i="839"/>
  <c r="C341" i="839"/>
  <c r="N340" i="839"/>
  <c r="C340" i="839"/>
  <c r="N339" i="839"/>
  <c r="C339" i="839"/>
  <c r="N338" i="839"/>
  <c r="C338" i="839"/>
  <c r="N337" i="839"/>
  <c r="C337" i="839"/>
  <c r="N336" i="839"/>
  <c r="C336" i="839"/>
  <c r="N335" i="839"/>
  <c r="C335" i="839"/>
  <c r="N334" i="839"/>
  <c r="N333" i="839"/>
  <c r="N332" i="839"/>
  <c r="C332" i="839"/>
  <c r="N331" i="839"/>
  <c r="C331" i="839"/>
  <c r="N329" i="839"/>
  <c r="C329" i="839"/>
  <c r="N328" i="839"/>
  <c r="C328" i="839"/>
  <c r="N327" i="839"/>
  <c r="N326" i="839"/>
  <c r="N325" i="839"/>
  <c r="N324" i="839"/>
  <c r="N323" i="839"/>
  <c r="N322" i="839"/>
  <c r="N321" i="839"/>
  <c r="N320" i="839"/>
  <c r="N319" i="839"/>
  <c r="N318" i="839"/>
  <c r="N317" i="839"/>
  <c r="N316" i="839"/>
  <c r="N315" i="839"/>
  <c r="N314" i="839"/>
  <c r="N313" i="839"/>
  <c r="N312" i="839"/>
  <c r="N311" i="839"/>
  <c r="N310" i="839"/>
  <c r="N309" i="839"/>
  <c r="N308" i="839"/>
  <c r="N307" i="839"/>
  <c r="N306" i="839"/>
  <c r="N305" i="839"/>
  <c r="N304" i="839"/>
  <c r="N303" i="839"/>
  <c r="N302" i="839"/>
  <c r="N301" i="839"/>
  <c r="N300" i="839"/>
  <c r="N299" i="839"/>
  <c r="N298" i="839"/>
  <c r="N297" i="839"/>
  <c r="N296" i="839"/>
  <c r="N295" i="839"/>
  <c r="N294" i="839"/>
  <c r="N293" i="839"/>
  <c r="N292" i="839"/>
  <c r="N291" i="839"/>
  <c r="N290" i="839"/>
  <c r="N289" i="839"/>
  <c r="N288" i="839"/>
  <c r="N287" i="839"/>
  <c r="N286" i="839"/>
  <c r="N285" i="839"/>
  <c r="N284" i="839"/>
  <c r="N283" i="839"/>
  <c r="N282" i="839"/>
  <c r="C282" i="839"/>
  <c r="N281" i="839"/>
  <c r="C281" i="839"/>
  <c r="N279" i="839"/>
  <c r="C279" i="839"/>
  <c r="N278" i="839"/>
  <c r="C278" i="839"/>
  <c r="D276" i="839"/>
  <c r="N275" i="839"/>
  <c r="D275" i="839"/>
  <c r="N274" i="839"/>
  <c r="D274" i="839"/>
  <c r="N272" i="839"/>
  <c r="D272" i="839"/>
  <c r="N271" i="839"/>
  <c r="D271" i="839"/>
  <c r="N270" i="839"/>
  <c r="D270" i="839"/>
  <c r="N269" i="839"/>
  <c r="D269" i="839"/>
  <c r="N268" i="839"/>
  <c r="D268" i="839"/>
  <c r="N267" i="839"/>
  <c r="D267" i="839"/>
  <c r="N266" i="839"/>
  <c r="D266" i="839"/>
  <c r="N265" i="839"/>
  <c r="D265" i="839"/>
  <c r="N264" i="839"/>
  <c r="D264" i="839"/>
  <c r="N263" i="839"/>
  <c r="D263" i="839"/>
  <c r="N262" i="839"/>
  <c r="D262" i="839"/>
  <c r="N261" i="839"/>
  <c r="D261" i="839"/>
  <c r="D260" i="839"/>
  <c r="N259" i="839"/>
  <c r="D259" i="839"/>
  <c r="N258" i="839"/>
  <c r="D258" i="839"/>
  <c r="N257" i="839"/>
  <c r="D257" i="839"/>
  <c r="D255" i="839"/>
  <c r="N254" i="839"/>
  <c r="D254" i="839"/>
  <c r="N253" i="839"/>
  <c r="D253" i="839"/>
  <c r="N252" i="839"/>
  <c r="D252" i="839"/>
  <c r="N250" i="839"/>
  <c r="D250" i="839"/>
  <c r="N249" i="839"/>
  <c r="D249" i="839"/>
  <c r="N248" i="839"/>
  <c r="D248" i="839"/>
  <c r="N247" i="839"/>
  <c r="D247" i="839"/>
  <c r="N246" i="839"/>
  <c r="D246" i="839"/>
  <c r="N245" i="839"/>
  <c r="D245" i="839"/>
  <c r="N244" i="839"/>
  <c r="D244" i="839"/>
  <c r="N243" i="839"/>
  <c r="D243" i="839"/>
  <c r="N242" i="839"/>
  <c r="D242" i="839"/>
  <c r="N241" i="839"/>
  <c r="D241" i="839"/>
  <c r="N240" i="839"/>
  <c r="D240" i="839"/>
  <c r="N239" i="839"/>
  <c r="D239" i="839"/>
  <c r="N237" i="839"/>
  <c r="D237" i="839"/>
  <c r="N236" i="839"/>
  <c r="D236" i="839"/>
  <c r="N235" i="839"/>
  <c r="D235" i="839"/>
  <c r="N234" i="839"/>
  <c r="D234" i="839"/>
  <c r="N233" i="839"/>
  <c r="D233" i="839"/>
  <c r="N232" i="839"/>
  <c r="D232" i="839"/>
  <c r="N231" i="839"/>
  <c r="D231" i="839"/>
  <c r="N229" i="839"/>
  <c r="D229" i="839"/>
  <c r="N228" i="839"/>
  <c r="D228" i="839"/>
  <c r="N227" i="839"/>
  <c r="D227" i="839"/>
  <c r="N226" i="839"/>
  <c r="D226" i="839"/>
  <c r="N225" i="839"/>
  <c r="D225" i="839"/>
  <c r="N224" i="839"/>
  <c r="D224" i="839"/>
  <c r="N223" i="839"/>
  <c r="D223" i="839"/>
  <c r="N222" i="839"/>
  <c r="D222" i="839"/>
  <c r="N221" i="839"/>
  <c r="N220" i="839"/>
  <c r="D220" i="839"/>
  <c r="N219" i="839"/>
  <c r="D219" i="839"/>
  <c r="N218" i="839"/>
  <c r="D218" i="839"/>
  <c r="N217" i="839"/>
  <c r="D217" i="839"/>
  <c r="N216" i="839"/>
  <c r="D216" i="839"/>
  <c r="N215" i="839"/>
  <c r="D215" i="839"/>
  <c r="N214" i="839"/>
  <c r="D214" i="839"/>
  <c r="N213" i="839"/>
  <c r="D213" i="839"/>
  <c r="N212" i="839"/>
  <c r="D212" i="839"/>
  <c r="D211" i="839"/>
  <c r="N210" i="839"/>
  <c r="D210" i="839"/>
  <c r="N209" i="839"/>
  <c r="D209" i="839"/>
  <c r="N208" i="839"/>
  <c r="D208" i="839"/>
  <c r="B208" i="839"/>
  <c r="N207" i="839"/>
  <c r="D207" i="839"/>
  <c r="D206" i="839"/>
  <c r="N205" i="839"/>
  <c r="D205" i="839"/>
  <c r="N204" i="839"/>
  <c r="D204" i="839"/>
  <c r="N203" i="839"/>
  <c r="D203" i="839"/>
  <c r="N202" i="839"/>
  <c r="D202" i="839"/>
  <c r="N201" i="839"/>
  <c r="D201" i="839"/>
  <c r="D200" i="839"/>
  <c r="N199" i="839"/>
  <c r="D199" i="839"/>
  <c r="N198" i="839"/>
  <c r="D198" i="839"/>
  <c r="N197" i="839"/>
  <c r="D197" i="839"/>
  <c r="N196" i="839"/>
  <c r="D196" i="839"/>
  <c r="N195" i="839"/>
  <c r="D195" i="839"/>
  <c r="N194" i="839"/>
  <c r="D194" i="839"/>
  <c r="N193" i="839"/>
  <c r="D193" i="839"/>
  <c r="N192" i="839"/>
  <c r="D192" i="839"/>
  <c r="N191" i="839"/>
  <c r="D191" i="839"/>
  <c r="N190" i="839"/>
  <c r="D190" i="839"/>
  <c r="N189" i="839"/>
  <c r="D189" i="839"/>
  <c r="N188" i="839"/>
  <c r="D188" i="839"/>
  <c r="N187" i="839"/>
  <c r="D187" i="839"/>
  <c r="N186" i="839"/>
  <c r="D186" i="839"/>
  <c r="N185" i="839"/>
  <c r="D185" i="839"/>
  <c r="N184" i="839"/>
  <c r="D184" i="839"/>
  <c r="N183" i="839"/>
  <c r="D183" i="839"/>
  <c r="N182" i="839"/>
  <c r="D182" i="839"/>
  <c r="N181" i="839"/>
  <c r="D181" i="839"/>
  <c r="N180" i="839"/>
  <c r="D180" i="839"/>
  <c r="N179" i="839"/>
  <c r="D179" i="839"/>
  <c r="N178" i="839"/>
  <c r="D178" i="839"/>
  <c r="N177" i="839"/>
  <c r="D177" i="839"/>
  <c r="N176" i="839"/>
  <c r="D176" i="839"/>
  <c r="N175" i="839"/>
  <c r="D175" i="839"/>
  <c r="N174" i="839"/>
  <c r="D174" i="839"/>
  <c r="N173" i="839"/>
  <c r="D173" i="839"/>
  <c r="N172" i="839"/>
  <c r="D172" i="839"/>
  <c r="N171" i="839"/>
  <c r="D171" i="839"/>
  <c r="N170" i="839"/>
  <c r="D170" i="839"/>
  <c r="N169" i="839"/>
  <c r="D169" i="839"/>
  <c r="N168" i="839"/>
  <c r="D168" i="839"/>
  <c r="N167" i="839"/>
  <c r="D167" i="839"/>
  <c r="N166" i="839"/>
  <c r="D166" i="839"/>
  <c r="N165" i="839"/>
  <c r="D165" i="839"/>
  <c r="N164" i="839"/>
  <c r="D164" i="839"/>
  <c r="N163" i="839"/>
  <c r="D163" i="839"/>
  <c r="N162" i="839"/>
  <c r="D162" i="839"/>
  <c r="N161" i="839"/>
  <c r="D161" i="839"/>
  <c r="N160" i="839"/>
  <c r="D160" i="839"/>
  <c r="N159" i="839"/>
  <c r="D159" i="839"/>
  <c r="N158" i="839"/>
  <c r="D158" i="839"/>
  <c r="N157" i="839"/>
  <c r="D157" i="839"/>
  <c r="N156" i="839"/>
  <c r="D156" i="839"/>
  <c r="N155" i="839"/>
  <c r="D155" i="839"/>
  <c r="N154" i="839"/>
  <c r="D154" i="839"/>
  <c r="N153" i="839"/>
  <c r="D153" i="839"/>
  <c r="N152" i="839"/>
  <c r="D152" i="839"/>
  <c r="N151" i="839"/>
  <c r="D151" i="839"/>
  <c r="N150" i="839"/>
  <c r="D150" i="839"/>
  <c r="N149" i="839"/>
  <c r="D149" i="839"/>
  <c r="N148" i="839"/>
  <c r="D148" i="839"/>
  <c r="B148" i="839"/>
  <c r="N147" i="839"/>
  <c r="D147" i="839"/>
  <c r="N146" i="839"/>
  <c r="D146" i="839"/>
  <c r="N145" i="839"/>
  <c r="D145" i="839"/>
  <c r="N144" i="839"/>
  <c r="D144" i="839"/>
  <c r="N143" i="839"/>
  <c r="D143" i="839"/>
  <c r="N142" i="839"/>
  <c r="D142" i="839"/>
  <c r="N141" i="839"/>
  <c r="D141" i="839"/>
  <c r="N140" i="839"/>
  <c r="D140" i="839"/>
  <c r="N139" i="839"/>
  <c r="D139" i="839"/>
  <c r="N138" i="839"/>
  <c r="D138" i="839"/>
  <c r="N137" i="839"/>
  <c r="D137" i="839"/>
  <c r="N136" i="839"/>
  <c r="D136" i="839"/>
  <c r="N135" i="839"/>
  <c r="D135" i="839"/>
  <c r="N134" i="839"/>
  <c r="D134" i="839"/>
  <c r="N133" i="839"/>
  <c r="D133" i="839"/>
  <c r="N132" i="839"/>
  <c r="D132" i="839"/>
  <c r="N131" i="839"/>
  <c r="D131" i="839"/>
  <c r="N130" i="839"/>
  <c r="D130" i="839"/>
  <c r="N129" i="839"/>
  <c r="D129" i="839"/>
  <c r="N128" i="839"/>
  <c r="D128" i="839"/>
  <c r="N127" i="839"/>
  <c r="D127" i="839"/>
  <c r="N126" i="839"/>
  <c r="D126" i="839"/>
  <c r="N125" i="839"/>
  <c r="D125" i="839"/>
  <c r="N124" i="839"/>
  <c r="D124" i="839"/>
  <c r="N123" i="839"/>
  <c r="D123" i="839"/>
  <c r="N122" i="839"/>
  <c r="D122" i="839"/>
  <c r="N121" i="839"/>
  <c r="D121" i="839"/>
  <c r="N120" i="839"/>
  <c r="D120" i="839"/>
  <c r="N119" i="839"/>
  <c r="D119" i="839"/>
  <c r="N118" i="839"/>
  <c r="D118" i="839"/>
  <c r="N117" i="839"/>
  <c r="D117" i="839"/>
  <c r="N116" i="839"/>
  <c r="D116" i="839"/>
  <c r="N115" i="839"/>
  <c r="D115" i="839"/>
  <c r="N114" i="839"/>
  <c r="D114" i="839"/>
  <c r="N113" i="839"/>
  <c r="D113" i="839"/>
  <c r="N112" i="839"/>
  <c r="D112" i="839"/>
  <c r="N111" i="839"/>
  <c r="D111" i="839"/>
  <c r="N110" i="839"/>
  <c r="D110" i="839"/>
  <c r="N109" i="839"/>
  <c r="D109" i="839"/>
  <c r="N108" i="839"/>
  <c r="D108" i="839"/>
  <c r="N107" i="839"/>
  <c r="D107" i="839"/>
  <c r="N106" i="839"/>
  <c r="D106" i="839"/>
  <c r="N105" i="839"/>
  <c r="D105" i="839"/>
  <c r="N104" i="839"/>
  <c r="D104" i="839"/>
  <c r="N103" i="839"/>
  <c r="D103" i="839"/>
  <c r="N102" i="839"/>
  <c r="D102" i="839"/>
  <c r="N101" i="839"/>
  <c r="D101" i="839"/>
  <c r="N100" i="839"/>
  <c r="D100" i="839"/>
  <c r="N99" i="839"/>
  <c r="D99" i="839"/>
  <c r="N98" i="839"/>
  <c r="D98" i="839"/>
  <c r="N97" i="839"/>
  <c r="D97" i="839"/>
  <c r="N96" i="839"/>
  <c r="D96" i="839"/>
  <c r="N95" i="839"/>
  <c r="D95" i="839"/>
  <c r="N94" i="839"/>
  <c r="D94" i="839"/>
  <c r="N93" i="839"/>
  <c r="D93" i="839"/>
  <c r="N92" i="839"/>
  <c r="D92" i="839"/>
  <c r="N91" i="839"/>
  <c r="D91" i="839"/>
  <c r="N90" i="839"/>
  <c r="D90" i="839"/>
  <c r="N89" i="839"/>
  <c r="D89" i="839"/>
  <c r="N88" i="839"/>
  <c r="D88" i="839"/>
  <c r="N87" i="839"/>
  <c r="D87" i="839"/>
  <c r="N86" i="839"/>
  <c r="D86" i="839"/>
  <c r="N85" i="839"/>
  <c r="D85" i="839"/>
  <c r="N84" i="839"/>
  <c r="D84" i="839"/>
  <c r="N83" i="839"/>
  <c r="D83" i="839"/>
  <c r="N82" i="839"/>
  <c r="D82" i="839"/>
  <c r="N81" i="839"/>
  <c r="D81" i="839"/>
  <c r="N80" i="839"/>
  <c r="D80" i="839"/>
  <c r="N79" i="839"/>
  <c r="D79" i="839"/>
  <c r="N78" i="839"/>
  <c r="D78" i="839"/>
  <c r="N77" i="839"/>
  <c r="D77" i="839"/>
  <c r="D76" i="839"/>
  <c r="N75" i="839"/>
  <c r="D75" i="839"/>
  <c r="D74" i="839"/>
  <c r="N73" i="839"/>
  <c r="D73" i="839"/>
  <c r="N72" i="839"/>
  <c r="D72" i="839"/>
  <c r="N71" i="839"/>
  <c r="D71" i="839"/>
  <c r="N70" i="839"/>
  <c r="D70" i="839"/>
  <c r="N69" i="839"/>
  <c r="D69" i="839"/>
  <c r="N68" i="839"/>
  <c r="D68" i="839"/>
  <c r="N67" i="839"/>
  <c r="D67" i="839"/>
  <c r="N66" i="839"/>
  <c r="D66" i="839"/>
  <c r="N65" i="839"/>
  <c r="D65" i="839"/>
  <c r="N64" i="839"/>
  <c r="D64" i="839"/>
  <c r="N63" i="839"/>
  <c r="D63" i="839"/>
  <c r="U62" i="839"/>
  <c r="N62" i="839"/>
  <c r="D62" i="839"/>
  <c r="N61" i="839"/>
  <c r="D61" i="839"/>
  <c r="N60" i="839"/>
  <c r="D60" i="839"/>
  <c r="N59" i="839"/>
  <c r="D59" i="839"/>
  <c r="N58" i="839"/>
  <c r="D58" i="839"/>
  <c r="N57" i="839"/>
  <c r="D57" i="839"/>
  <c r="N56" i="839"/>
  <c r="D56" i="839"/>
  <c r="N55" i="839"/>
  <c r="D55" i="839"/>
  <c r="N54" i="839"/>
  <c r="D54" i="839"/>
  <c r="N53" i="839"/>
  <c r="D53" i="839"/>
  <c r="N52" i="839"/>
  <c r="D52" i="839"/>
  <c r="D51" i="839"/>
  <c r="N50" i="839"/>
  <c r="D50" i="839"/>
  <c r="D49" i="839"/>
  <c r="D48" i="839"/>
  <c r="D47" i="839"/>
  <c r="N46" i="839"/>
  <c r="D46" i="839"/>
  <c r="N45" i="839"/>
  <c r="D45" i="839"/>
  <c r="N44" i="839"/>
  <c r="D44" i="839"/>
  <c r="N43" i="839"/>
  <c r="D43" i="839"/>
  <c r="N42" i="839"/>
  <c r="D42" i="839"/>
  <c r="N41" i="839"/>
  <c r="D41" i="839"/>
  <c r="N40" i="839"/>
  <c r="D40" i="839"/>
  <c r="D39" i="839"/>
  <c r="B39" i="839"/>
  <c r="N38" i="839"/>
  <c r="D38" i="839"/>
  <c r="N37" i="839"/>
  <c r="D37" i="839"/>
  <c r="N36" i="839"/>
  <c r="D36" i="839"/>
  <c r="N35" i="839"/>
  <c r="D35" i="839"/>
  <c r="N34" i="839"/>
  <c r="D34" i="839"/>
  <c r="N33" i="839"/>
  <c r="D33" i="839"/>
  <c r="N32" i="839"/>
  <c r="D32" i="839"/>
  <c r="D31" i="839"/>
  <c r="AL30" i="839"/>
  <c r="D30" i="839"/>
  <c r="D29" i="839"/>
  <c r="D27" i="839"/>
  <c r="N26" i="839"/>
  <c r="D26" i="839"/>
  <c r="N25" i="839"/>
  <c r="D25" i="839"/>
  <c r="D24" i="839"/>
  <c r="N23" i="839"/>
  <c r="D23" i="839"/>
  <c r="N22" i="839"/>
  <c r="D22" i="839"/>
  <c r="N21" i="839"/>
  <c r="D21" i="839"/>
  <c r="N20" i="839"/>
  <c r="D20" i="839"/>
  <c r="N19" i="839"/>
  <c r="D19" i="839"/>
  <c r="N18" i="839"/>
  <c r="D18" i="839"/>
  <c r="N17" i="839"/>
  <c r="D17" i="839"/>
  <c r="N16" i="839"/>
  <c r="D16" i="839"/>
  <c r="N15" i="839"/>
  <c r="D15" i="839"/>
  <c r="N14" i="839"/>
  <c r="D14" i="839"/>
  <c r="N13" i="839"/>
  <c r="D13" i="839"/>
  <c r="N12" i="839"/>
  <c r="D12" i="839"/>
  <c r="N11" i="839"/>
  <c r="D11" i="839"/>
  <c r="N10" i="839"/>
  <c r="D10" i="839"/>
  <c r="N9" i="839"/>
  <c r="D9" i="839"/>
  <c r="N8" i="839"/>
  <c r="D8" i="839"/>
  <c r="N7" i="839"/>
  <c r="D7" i="839"/>
  <c r="N6" i="839"/>
  <c r="D6" i="839"/>
  <c r="D5" i="839"/>
  <c r="N4" i="839"/>
  <c r="D4" i="839"/>
  <c r="N3" i="839"/>
  <c r="D3" i="839"/>
  <c r="N562" i="7"/>
  <c r="N561" i="7"/>
  <c r="D562" i="7"/>
  <c r="D561" i="7"/>
  <c r="D471" i="7"/>
  <c r="D295" i="7"/>
  <c r="D52" i="7"/>
  <c r="D53" i="7"/>
  <c r="D469" i="7"/>
  <c r="D470" i="7"/>
  <c r="D519" i="7"/>
  <c r="D523" i="7"/>
  <c r="D554" i="7"/>
  <c r="D555" i="7"/>
  <c r="D556" i="7"/>
  <c r="D557" i="7"/>
  <c r="D545" i="7"/>
  <c r="D534" i="7"/>
  <c r="D535" i="7"/>
  <c r="D54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D543" i="7"/>
  <c r="D544" i="7"/>
  <c r="D511" i="7"/>
  <c r="D504" i="7"/>
  <c r="D505" i="7"/>
  <c r="D506" i="7"/>
  <c r="D507" i="7"/>
  <c r="D50" i="7"/>
  <c r="D432" i="7"/>
  <c r="D466" i="7"/>
  <c r="D467" i="7"/>
  <c r="D468" i="7"/>
  <c r="D508" i="7"/>
  <c r="D509" i="7"/>
  <c r="D51" i="7"/>
  <c r="D381" i="7"/>
  <c r="D399" i="7"/>
  <c r="D400" i="7"/>
  <c r="D401" i="7"/>
  <c r="D323" i="7"/>
  <c r="D408" i="7"/>
  <c r="D294" i="7"/>
  <c r="D5" i="7"/>
  <c r="D244" i="7"/>
  <c r="D245" i="7"/>
  <c r="D246" i="7"/>
  <c r="D15" i="7"/>
  <c r="D36" i="7"/>
  <c r="D57" i="7"/>
  <c r="N57" i="7"/>
  <c r="N144" i="7"/>
  <c r="N817" i="7"/>
  <c r="C817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D49" i="7"/>
  <c r="D41" i="7"/>
  <c r="D476" i="7"/>
  <c r="D453" i="7"/>
  <c r="D454" i="7"/>
  <c r="D455" i="7"/>
  <c r="D456" i="7"/>
  <c r="D367" i="7"/>
  <c r="D457" i="7"/>
  <c r="D458" i="7"/>
  <c r="D459" i="7"/>
  <c r="D460" i="7"/>
  <c r="D482" i="7"/>
  <c r="D503" i="7"/>
  <c r="D368" i="7"/>
  <c r="D477" i="7"/>
  <c r="D461" i="7"/>
  <c r="D462" i="7"/>
  <c r="D463" i="7"/>
  <c r="D464" i="7"/>
  <c r="D465" i="7"/>
  <c r="D370" i="7"/>
  <c r="D275" i="7"/>
  <c r="D8" i="7"/>
  <c r="D330" i="7"/>
  <c r="D103" i="7"/>
  <c r="D322" i="7"/>
  <c r="D116" i="7"/>
  <c r="D10" i="7"/>
  <c r="D14" i="7"/>
  <c r="D941" i="7"/>
  <c r="D868" i="7"/>
  <c r="D366" i="7"/>
  <c r="D558" i="7"/>
  <c r="D512" i="7"/>
  <c r="D559" i="7"/>
  <c r="D560" i="7"/>
  <c r="D365" i="7"/>
  <c r="D7" i="7"/>
  <c r="D942" i="7"/>
  <c r="D564" i="7"/>
  <c r="D565" i="7"/>
  <c r="N1010" i="7"/>
  <c r="D1010" i="7"/>
  <c r="N1009" i="7"/>
  <c r="D1009" i="7"/>
  <c r="N1008" i="7"/>
  <c r="D1008" i="7"/>
  <c r="N1007" i="7"/>
  <c r="D1007" i="7"/>
  <c r="D28" i="7"/>
  <c r="N594" i="7"/>
  <c r="N593" i="7"/>
  <c r="N582" i="7"/>
  <c r="N581" i="7"/>
  <c r="N580" i="7"/>
  <c r="N579" i="7"/>
  <c r="N603" i="7"/>
  <c r="N509" i="7"/>
  <c r="N508" i="7"/>
  <c r="N602" i="7"/>
  <c r="N601" i="7"/>
  <c r="N592" i="7"/>
  <c r="C604" i="7"/>
  <c r="N14" i="7"/>
  <c r="N591" i="7"/>
  <c r="D1029" i="7"/>
  <c r="D1022" i="7"/>
  <c r="D475" i="7"/>
  <c r="D449" i="7"/>
  <c r="D450" i="7"/>
  <c r="D451" i="7"/>
  <c r="D431" i="7"/>
  <c r="D1031" i="7"/>
  <c r="D417" i="7"/>
  <c r="N600" i="7"/>
  <c r="N578" i="7"/>
  <c r="N577" i="7"/>
  <c r="N599" i="7"/>
  <c r="N576" i="7"/>
  <c r="N575" i="7"/>
  <c r="N598" i="7"/>
  <c r="N574" i="7"/>
  <c r="N573" i="7"/>
  <c r="N572" i="7"/>
  <c r="N571" i="7"/>
  <c r="N116" i="7"/>
  <c r="N570" i="7"/>
  <c r="N569" i="7"/>
  <c r="N568" i="7"/>
  <c r="N567" i="7"/>
  <c r="N408" i="7"/>
  <c r="N590" i="7"/>
  <c r="N589" i="7"/>
  <c r="N322" i="7"/>
  <c r="N36" i="7"/>
  <c r="N323" i="7"/>
  <c r="N295" i="7"/>
  <c r="N15" i="7"/>
  <c r="N294" i="7"/>
  <c r="D1021" i="7"/>
  <c r="D1018" i="7"/>
  <c r="D452" i="7"/>
  <c r="D342" i="7"/>
  <c r="D150" i="7"/>
  <c r="D151" i="7"/>
  <c r="D152" i="7"/>
  <c r="D526" i="7"/>
  <c r="D371" i="7"/>
  <c r="D517" i="7"/>
  <c r="D369" i="7"/>
  <c r="D492" i="7"/>
  <c r="D935" i="7"/>
  <c r="N848" i="7"/>
  <c r="N816" i="7"/>
  <c r="C816" i="7"/>
  <c r="D149" i="7"/>
  <c r="D274" i="7"/>
  <c r="D261" i="7"/>
  <c r="D1015" i="7"/>
  <c r="D242" i="7"/>
  <c r="D934" i="7"/>
  <c r="D21" i="7"/>
  <c r="D6" i="7"/>
  <c r="D398" i="7"/>
  <c r="D406" i="7"/>
  <c r="D407" i="7"/>
  <c r="D392" i="7"/>
  <c r="D391" i="7"/>
  <c r="D865" i="7"/>
  <c r="D363" i="7"/>
  <c r="D447" i="7"/>
  <c r="D448" i="7"/>
  <c r="D553" i="7"/>
  <c r="D532" i="7"/>
  <c r="D1030" i="7"/>
  <c r="D44" i="7"/>
  <c r="D1019" i="7"/>
  <c r="D914" i="7"/>
  <c r="D864" i="7"/>
  <c r="D474" i="7"/>
  <c r="D444" i="7"/>
  <c r="D445" i="7"/>
  <c r="D446" i="7"/>
  <c r="D1032" i="7"/>
  <c r="N401" i="7"/>
  <c r="N400" i="7"/>
  <c r="N399" i="7"/>
  <c r="N103" i="7"/>
  <c r="N330" i="7"/>
  <c r="N381" i="7"/>
  <c r="N815" i="7"/>
  <c r="N814" i="7"/>
  <c r="N813" i="7"/>
  <c r="N482" i="7"/>
  <c r="N805" i="7"/>
  <c r="N804" i="7"/>
  <c r="N503" i="7"/>
  <c r="N811" i="7"/>
  <c r="N810" i="7"/>
  <c r="N809" i="7"/>
  <c r="N808" i="7"/>
  <c r="N807" i="7"/>
  <c r="N806" i="7"/>
  <c r="N812" i="7"/>
  <c r="N246" i="7"/>
  <c r="N535" i="7"/>
  <c r="N245" i="7"/>
  <c r="N244" i="7"/>
  <c r="N534" i="7"/>
  <c r="N545" i="7"/>
  <c r="N544" i="7"/>
  <c r="N543" i="7"/>
  <c r="N557" i="7"/>
  <c r="N556" i="7"/>
  <c r="N555" i="7"/>
  <c r="N554" i="7"/>
  <c r="N523" i="7"/>
  <c r="N803" i="7"/>
  <c r="N802" i="7"/>
  <c r="N519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D115" i="7"/>
  <c r="D125" i="7"/>
  <c r="D126" i="7"/>
  <c r="D127" i="7"/>
  <c r="D128" i="7"/>
  <c r="D129" i="7"/>
  <c r="N50" i="7"/>
  <c r="N51" i="7"/>
  <c r="N53" i="7"/>
  <c r="N276" i="7"/>
  <c r="D13" i="7"/>
  <c r="D922" i="7"/>
  <c r="D23" i="7"/>
  <c r="D1003" i="7"/>
  <c r="D9" i="7"/>
  <c r="D101" i="7"/>
  <c r="D994" i="7"/>
  <c r="D147" i="7"/>
  <c r="D148" i="7"/>
  <c r="D27" i="7"/>
  <c r="D1027" i="7"/>
  <c r="D1017" i="7"/>
  <c r="D33" i="7"/>
  <c r="D440" i="7"/>
  <c r="D441" i="7"/>
  <c r="D442" i="7"/>
  <c r="D931" i="7"/>
  <c r="D443" i="7"/>
  <c r="D927" i="7"/>
  <c r="D184" i="7"/>
  <c r="D187" i="7"/>
  <c r="D185" i="7"/>
  <c r="D510" i="7"/>
  <c r="D186" i="7"/>
  <c r="D199" i="7"/>
  <c r="D986" i="7"/>
  <c r="N976" i="7"/>
  <c r="D976" i="7"/>
  <c r="N975" i="7"/>
  <c r="D975" i="7"/>
  <c r="D1002" i="7"/>
  <c r="D3" i="7"/>
  <c r="D900" i="7"/>
  <c r="D932" i="7"/>
  <c r="D1012" i="7"/>
  <c r="D930" i="7"/>
  <c r="D436" i="7"/>
  <c r="D437" i="7"/>
  <c r="D438" i="7"/>
  <c r="D439" i="7"/>
  <c r="D430" i="7"/>
  <c r="D853" i="7"/>
  <c r="N853" i="7"/>
  <c r="N935" i="7"/>
  <c r="D276" i="7"/>
  <c r="D984" i="7"/>
  <c r="D293" i="7"/>
  <c r="D107" i="7"/>
  <c r="D22" i="7"/>
  <c r="D114" i="7"/>
  <c r="D905" i="7"/>
  <c r="D899" i="7"/>
  <c r="D918" i="7"/>
  <c r="D901" i="7"/>
  <c r="D162" i="7"/>
  <c r="D989" i="7"/>
  <c r="D472" i="7"/>
  <c r="D516" i="7"/>
  <c r="N28" i="7"/>
  <c r="N849" i="7"/>
  <c r="N391" i="7"/>
  <c r="N392" i="7"/>
  <c r="N398" i="7"/>
  <c r="N101" i="7"/>
  <c r="N9" i="7"/>
  <c r="N407" i="7"/>
  <c r="N406" i="7"/>
  <c r="N417" i="7"/>
  <c r="N1031" i="7"/>
  <c r="N798" i="7"/>
  <c r="N799" i="7"/>
  <c r="N21" i="7"/>
  <c r="N801" i="7"/>
  <c r="N800" i="7"/>
  <c r="N492" i="7"/>
  <c r="N1032" i="7"/>
  <c r="N506" i="7"/>
  <c r="N792" i="7"/>
  <c r="N791" i="7"/>
  <c r="N507" i="7"/>
  <c r="N505" i="7"/>
  <c r="N504" i="7"/>
  <c r="N934" i="7"/>
  <c r="N797" i="7"/>
  <c r="N796" i="7"/>
  <c r="N795" i="7"/>
  <c r="N794" i="7"/>
  <c r="N793" i="7"/>
  <c r="N44" i="7"/>
  <c r="N1030" i="7"/>
  <c r="N369" i="7"/>
  <c r="N532" i="7"/>
  <c r="N242" i="7"/>
  <c r="N1015" i="7"/>
  <c r="N261" i="7"/>
  <c r="N553" i="7"/>
  <c r="N274" i="7"/>
  <c r="N517" i="7"/>
  <c r="N371" i="7"/>
  <c r="N790" i="7"/>
  <c r="N789" i="7"/>
  <c r="N788" i="7"/>
  <c r="N526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D491" i="7"/>
  <c r="D389" i="7"/>
  <c r="D428" i="7"/>
  <c r="D321" i="7"/>
  <c r="D1004" i="7"/>
  <c r="D357" i="7"/>
  <c r="D304" i="7"/>
  <c r="N6" i="7"/>
  <c r="N27" i="7"/>
  <c r="N1027" i="7"/>
  <c r="D74" i="7"/>
  <c r="D988" i="7"/>
  <c r="D359" i="7"/>
  <c r="D372" i="7"/>
  <c r="D982" i="7"/>
  <c r="D1023" i="7"/>
  <c r="D998" i="7"/>
  <c r="D479" i="7"/>
  <c r="D515" i="7"/>
  <c r="D970" i="7"/>
  <c r="D106" i="7"/>
  <c r="D83" i="7"/>
  <c r="D60" i="7"/>
  <c r="D62" i="7"/>
  <c r="N1003" i="7"/>
  <c r="C605" i="7"/>
  <c r="C606" i="7"/>
  <c r="N939" i="7"/>
  <c r="D939" i="7"/>
  <c r="D971" i="7"/>
  <c r="D1005" i="7"/>
  <c r="D238" i="7"/>
  <c r="D337" i="7"/>
  <c r="D194" i="7"/>
  <c r="D195" i="7"/>
  <c r="D105" i="7"/>
  <c r="D563" i="7"/>
  <c r="D974" i="7"/>
  <c r="D968" i="7"/>
  <c r="D990" i="7"/>
  <c r="D910" i="7"/>
  <c r="N107" i="7"/>
  <c r="N905" i="7"/>
  <c r="N114" i="7"/>
  <c r="N22" i="7"/>
  <c r="N115" i="7"/>
  <c r="N988" i="7"/>
  <c r="N23" i="7"/>
  <c r="N922" i="7"/>
  <c r="N129" i="7"/>
  <c r="N128" i="7"/>
  <c r="N127" i="7"/>
  <c r="N126" i="7"/>
  <c r="N125" i="7"/>
  <c r="N759" i="7"/>
  <c r="N760" i="7"/>
  <c r="N761" i="7"/>
  <c r="N758" i="7"/>
  <c r="N595" i="7"/>
  <c r="N762" i="7"/>
  <c r="N430" i="7"/>
  <c r="N763" i="7"/>
  <c r="N764" i="7"/>
  <c r="N52" i="7"/>
  <c r="N431" i="7"/>
  <c r="N765" i="7"/>
  <c r="N74" i="7"/>
  <c r="N767" i="7"/>
  <c r="N768" i="7"/>
  <c r="N769" i="7"/>
  <c r="N770" i="7"/>
  <c r="N771" i="7"/>
  <c r="N772" i="7"/>
  <c r="N932" i="7"/>
  <c r="N773" i="7"/>
  <c r="N774" i="7"/>
  <c r="N775" i="7"/>
  <c r="N776" i="7"/>
  <c r="N777" i="7"/>
  <c r="N778" i="7"/>
  <c r="N779" i="7"/>
  <c r="N780" i="7"/>
  <c r="N781" i="7"/>
  <c r="N782" i="7"/>
  <c r="N766" i="7"/>
  <c r="N785" i="7"/>
  <c r="N558" i="7"/>
  <c r="N512" i="7"/>
  <c r="N786" i="7"/>
  <c r="N787" i="7"/>
  <c r="N511" i="7"/>
  <c r="N559" i="7"/>
  <c r="N560" i="7"/>
  <c r="N784" i="7"/>
  <c r="N783" i="7"/>
  <c r="N984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N471" i="7"/>
  <c r="N470" i="7"/>
  <c r="N465" i="7"/>
  <c r="N469" i="7"/>
  <c r="N757" i="7"/>
  <c r="N756" i="7"/>
  <c r="N755" i="7"/>
  <c r="N456" i="7"/>
  <c r="N455" i="7"/>
  <c r="N464" i="7"/>
  <c r="N463" i="7"/>
  <c r="N443" i="7"/>
  <c r="N149" i="7"/>
  <c r="N439" i="7"/>
  <c r="N438" i="7"/>
  <c r="N152" i="7"/>
  <c r="N454" i="7"/>
  <c r="N151" i="7"/>
  <c r="N150" i="7"/>
  <c r="N453" i="7"/>
  <c r="N451" i="7"/>
  <c r="N448" i="7"/>
  <c r="N450" i="7"/>
  <c r="N449" i="7"/>
  <c r="N754" i="7"/>
  <c r="N753" i="7"/>
  <c r="N752" i="7"/>
  <c r="N751" i="7"/>
  <c r="N750" i="7"/>
  <c r="N749" i="7"/>
  <c r="N748" i="7"/>
  <c r="N747" i="7"/>
  <c r="N746" i="7"/>
  <c r="N745" i="7"/>
  <c r="N744" i="7"/>
  <c r="N743" i="7"/>
  <c r="N742" i="7"/>
  <c r="N741" i="7"/>
  <c r="N740" i="7"/>
  <c r="N739" i="7"/>
  <c r="N738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D237" i="7"/>
  <c r="D227" i="7"/>
  <c r="D992" i="7"/>
  <c r="D172" i="7"/>
  <c r="D502" i="7"/>
  <c r="D1028" i="7"/>
  <c r="D972" i="7"/>
  <c r="N896" i="7"/>
  <c r="D896" i="7"/>
  <c r="N13" i="7"/>
  <c r="N462" i="7"/>
  <c r="N468" i="7"/>
  <c r="N467" i="7"/>
  <c r="N460" i="7"/>
  <c r="N461" i="7"/>
  <c r="N459" i="7"/>
  <c r="N458" i="7"/>
  <c r="N457" i="7"/>
  <c r="N466" i="7"/>
  <c r="N737" i="7"/>
  <c r="N736" i="7"/>
  <c r="N735" i="7"/>
  <c r="N734" i="7"/>
  <c r="N733" i="7"/>
  <c r="N732" i="7"/>
  <c r="N731" i="7"/>
  <c r="N730" i="7"/>
  <c r="N729" i="7"/>
  <c r="N728" i="7"/>
  <c r="N727" i="7"/>
  <c r="N726" i="7"/>
  <c r="N725" i="7"/>
  <c r="N724" i="7"/>
  <c r="N723" i="7"/>
  <c r="N722" i="7"/>
  <c r="N721" i="7"/>
  <c r="N720" i="7"/>
  <c r="N719" i="7"/>
  <c r="N718" i="7"/>
  <c r="N717" i="7"/>
  <c r="N716" i="7"/>
  <c r="N715" i="7"/>
  <c r="N714" i="7"/>
  <c r="N713" i="7"/>
  <c r="N712" i="7"/>
  <c r="N711" i="7"/>
  <c r="N710" i="7"/>
  <c r="N709" i="7"/>
  <c r="N708" i="7"/>
  <c r="N707" i="7"/>
  <c r="N706" i="7"/>
  <c r="N705" i="7"/>
  <c r="N704" i="7"/>
  <c r="N703" i="7"/>
  <c r="N702" i="7"/>
  <c r="N701" i="7"/>
  <c r="N700" i="7"/>
  <c r="N699" i="7"/>
  <c r="N698" i="7"/>
  <c r="N697" i="7"/>
  <c r="N696" i="7"/>
  <c r="N695" i="7"/>
  <c r="N694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D188" i="7"/>
  <c r="D937" i="7"/>
  <c r="D978" i="7"/>
  <c r="D222" i="7"/>
  <c r="D866" i="7"/>
  <c r="D863" i="7"/>
  <c r="D1024" i="7"/>
  <c r="D985" i="7"/>
  <c r="D979" i="7"/>
  <c r="D356" i="7"/>
  <c r="D929" i="7"/>
  <c r="D921" i="7"/>
  <c r="D140" i="7"/>
  <c r="D234" i="7"/>
  <c r="D239" i="7"/>
  <c r="D221" i="7"/>
  <c r="D235" i="7"/>
  <c r="D213" i="7"/>
  <c r="D987" i="7"/>
  <c r="N222" i="7"/>
  <c r="D416" i="7"/>
  <c r="D425" i="7"/>
  <c r="D426" i="7"/>
  <c r="D885" i="7"/>
  <c r="D962" i="7"/>
  <c r="D936" i="7"/>
  <c r="D911" i="7"/>
  <c r="N434" i="7"/>
  <c r="N909" i="7"/>
  <c r="N424" i="7"/>
  <c r="N419" i="7"/>
  <c r="N346" i="7"/>
  <c r="N902" i="7"/>
  <c r="N145" i="7"/>
  <c r="N143" i="7"/>
  <c r="N427" i="7"/>
  <c r="N950" i="7"/>
  <c r="N946" i="7"/>
  <c r="N986" i="7"/>
  <c r="N1004" i="7"/>
  <c r="N227" i="7"/>
  <c r="N979" i="7"/>
  <c r="N985" i="7"/>
  <c r="N847" i="7"/>
  <c r="D271" i="7"/>
  <c r="D132" i="7"/>
  <c r="D233" i="7"/>
  <c r="D220" i="7"/>
  <c r="D891" i="7"/>
  <c r="D229" i="7"/>
  <c r="D862" i="7"/>
  <c r="D925" i="7"/>
  <c r="D100" i="7"/>
  <c r="D924" i="7"/>
  <c r="D993" i="7"/>
  <c r="D183" i="7"/>
  <c r="D421" i="7"/>
  <c r="D522" i="7"/>
  <c r="D423" i="7"/>
  <c r="D404" i="7"/>
  <c r="D219" i="7"/>
  <c r="D206" i="7"/>
  <c r="D273" i="7"/>
  <c r="D269" i="7"/>
  <c r="D270" i="7"/>
  <c r="D248" i="7"/>
  <c r="D144" i="7"/>
  <c r="D354" i="7"/>
  <c r="D373" i="7"/>
  <c r="D146" i="7"/>
  <c r="D320" i="7"/>
  <c r="D292" i="7"/>
  <c r="D139" i="7"/>
  <c r="D884" i="7"/>
  <c r="N105" i="7"/>
  <c r="N106" i="7"/>
  <c r="N357" i="7"/>
  <c r="N83" i="7"/>
  <c r="N62" i="7"/>
  <c r="N60" i="7"/>
  <c r="N389" i="7"/>
  <c r="D267" i="7"/>
  <c r="D268" i="7"/>
  <c r="D243" i="7"/>
  <c r="D991" i="7"/>
  <c r="D142" i="7"/>
  <c r="D965" i="7"/>
  <c r="D217" i="7"/>
  <c r="D232" i="7"/>
  <c r="D211" i="7"/>
  <c r="D192" i="7"/>
  <c r="D923" i="7"/>
  <c r="D226" i="7"/>
  <c r="D334" i="7"/>
  <c r="D77" i="7"/>
  <c r="D933" i="7"/>
  <c r="D963" i="7"/>
  <c r="D225" i="7"/>
  <c r="D204" i="7"/>
  <c r="D895" i="7"/>
  <c r="D16" i="7"/>
  <c r="D198" i="7"/>
  <c r="D999" i="7"/>
  <c r="D207" i="7"/>
  <c r="D333" i="7"/>
  <c r="D236" i="7"/>
  <c r="D138" i="7"/>
  <c r="D205" i="7"/>
  <c r="D855" i="7"/>
  <c r="D202" i="7"/>
  <c r="N415" i="7"/>
  <c r="D415" i="7"/>
  <c r="D121" i="7"/>
  <c r="D122" i="7"/>
  <c r="D123" i="7"/>
  <c r="D124" i="7"/>
  <c r="D111" i="7"/>
  <c r="N100" i="7"/>
  <c r="N925" i="7"/>
  <c r="N172" i="7"/>
  <c r="N992" i="7"/>
  <c r="N491" i="7"/>
  <c r="N502" i="7"/>
  <c r="N687" i="7"/>
  <c r="N688" i="7"/>
  <c r="N337" i="7"/>
  <c r="N447" i="7"/>
  <c r="N931" i="7"/>
  <c r="N446" i="7"/>
  <c r="N148" i="7"/>
  <c r="N692" i="7"/>
  <c r="N691" i="7"/>
  <c r="N690" i="7"/>
  <c r="N689" i="7"/>
  <c r="N1028" i="7"/>
  <c r="N428" i="7"/>
  <c r="N693" i="7"/>
  <c r="N1024" i="7"/>
  <c r="N195" i="7"/>
  <c r="N194" i="7"/>
  <c r="N863" i="7"/>
  <c r="N866" i="7"/>
  <c r="N199" i="7"/>
  <c r="N237" i="7"/>
  <c r="C687" i="7"/>
  <c r="C688" i="7"/>
  <c r="C689" i="7"/>
  <c r="C690" i="7"/>
  <c r="C691" i="7"/>
  <c r="C692" i="7"/>
  <c r="C693" i="7"/>
  <c r="N686" i="7"/>
  <c r="N685" i="7"/>
  <c r="N426" i="7"/>
  <c r="N884" i="7"/>
  <c r="C685" i="7"/>
  <c r="C686" i="7"/>
  <c r="D878" i="7"/>
  <c r="D19" i="7"/>
  <c r="D265" i="7"/>
  <c r="D215" i="7"/>
  <c r="D343" i="7"/>
  <c r="D203" i="7"/>
  <c r="D919" i="7"/>
  <c r="D518" i="7"/>
  <c r="D224" i="7"/>
  <c r="D216" i="7"/>
  <c r="D191" i="7"/>
  <c r="D418" i="7"/>
  <c r="D141" i="7"/>
  <c r="D880" i="7"/>
  <c r="C651" i="7"/>
  <c r="C652" i="7"/>
  <c r="C653" i="7"/>
  <c r="N373" i="7"/>
  <c r="N354" i="7"/>
  <c r="N684" i="7"/>
  <c r="N683" i="7"/>
  <c r="C683" i="7"/>
  <c r="C684" i="7"/>
  <c r="N933" i="7"/>
  <c r="N437" i="7"/>
  <c r="N445" i="7"/>
  <c r="N444" i="7"/>
  <c r="N147" i="7"/>
  <c r="N442" i="7"/>
  <c r="N441" i="7"/>
  <c r="N436" i="7"/>
  <c r="N682" i="7"/>
  <c r="N681" i="7"/>
  <c r="N425" i="7"/>
  <c r="N653" i="7"/>
  <c r="N987" i="7"/>
  <c r="N978" i="7"/>
  <c r="N862" i="7"/>
  <c r="N229" i="7"/>
  <c r="N213" i="7"/>
  <c r="N891" i="7"/>
  <c r="N235" i="7"/>
  <c r="N652" i="7"/>
  <c r="N651" i="7"/>
  <c r="N221" i="7"/>
  <c r="N220" i="7"/>
  <c r="N522" i="7"/>
  <c r="C681" i="7"/>
  <c r="C682" i="7"/>
  <c r="N321" i="7"/>
  <c r="N293" i="7"/>
  <c r="D266" i="7"/>
  <c r="D260" i="7"/>
  <c r="D907" i="7"/>
  <c r="D66" i="7"/>
  <c r="C613" i="7"/>
  <c r="C614" i="7"/>
  <c r="C612" i="7"/>
  <c r="N239" i="7"/>
  <c r="N680" i="7"/>
  <c r="N238" i="7"/>
  <c r="N234" i="7"/>
  <c r="N233" i="7"/>
  <c r="N614" i="7"/>
  <c r="N613" i="7"/>
  <c r="N132" i="7"/>
  <c r="N139" i="7"/>
  <c r="N416" i="7"/>
  <c r="N138" i="7"/>
  <c r="N936" i="7"/>
  <c r="N140" i="7"/>
  <c r="N930" i="7"/>
  <c r="C680" i="7"/>
  <c r="D35" i="7"/>
  <c r="N292" i="7"/>
  <c r="N320" i="7"/>
  <c r="N612" i="7"/>
  <c r="D24" i="7"/>
  <c r="D259" i="7"/>
  <c r="D961" i="7"/>
  <c r="D26" i="7"/>
  <c r="D858" i="7"/>
  <c r="D856" i="7"/>
  <c r="D977" i="7"/>
  <c r="D378" i="7"/>
  <c r="D959" i="7"/>
  <c r="D218" i="7"/>
  <c r="D1026" i="7"/>
  <c r="C607" i="7"/>
  <c r="C608" i="7"/>
  <c r="C609" i="7"/>
  <c r="C610" i="7"/>
  <c r="C611" i="7"/>
  <c r="C650" i="7"/>
  <c r="C649" i="7"/>
  <c r="C648" i="7"/>
  <c r="C647" i="7"/>
  <c r="C646" i="7"/>
  <c r="C645" i="7"/>
  <c r="N418" i="7"/>
  <c r="N77" i="7"/>
  <c r="N404" i="7"/>
  <c r="N111" i="7"/>
  <c r="N650" i="7"/>
  <c r="N965" i="7"/>
  <c r="N994" i="7"/>
  <c r="N440" i="7"/>
  <c r="N472" i="7"/>
  <c r="N649" i="7"/>
  <c r="N648" i="7"/>
  <c r="N647" i="7"/>
  <c r="N142" i="7"/>
  <c r="N421" i="7"/>
  <c r="N146" i="7"/>
  <c r="N588" i="7"/>
  <c r="N937" i="7"/>
  <c r="N646" i="7"/>
  <c r="N645" i="7"/>
  <c r="N248" i="7"/>
  <c r="N991" i="7"/>
  <c r="N243" i="7"/>
  <c r="N268" i="7"/>
  <c r="N267" i="7"/>
  <c r="N271" i="7"/>
  <c r="N270" i="7"/>
  <c r="N269" i="7"/>
  <c r="N273" i="7"/>
  <c r="N191" i="7"/>
  <c r="N334" i="7"/>
  <c r="N192" i="7"/>
  <c r="N226" i="7"/>
  <c r="N211" i="7"/>
  <c r="N206" i="7"/>
  <c r="N232" i="7"/>
  <c r="N989" i="7"/>
  <c r="N216" i="7"/>
  <c r="N217" i="7"/>
  <c r="N219" i="7"/>
  <c r="D945" i="7"/>
  <c r="D953" i="7"/>
  <c r="D272" i="7"/>
  <c r="D920" i="7"/>
  <c r="D952" i="7"/>
  <c r="D948" i="7"/>
  <c r="D78" i="7"/>
  <c r="D73" i="7"/>
  <c r="D72" i="7"/>
  <c r="D403" i="7"/>
  <c r="D949" i="7"/>
  <c r="D231" i="7"/>
  <c r="D212" i="7"/>
  <c r="D1006" i="7"/>
  <c r="D898" i="7"/>
  <c r="D257" i="7"/>
  <c r="D258" i="7"/>
  <c r="D969" i="7"/>
  <c r="D249" i="7"/>
  <c r="D4" i="7"/>
  <c r="D413" i="7"/>
  <c r="D256" i="7"/>
  <c r="D18" i="7"/>
  <c r="D344" i="7"/>
  <c r="D71" i="7"/>
  <c r="D76" i="7"/>
  <c r="D79" i="7"/>
  <c r="D946" i="7"/>
  <c r="D390" i="7"/>
  <c r="D888" i="7"/>
  <c r="D64" i="7"/>
  <c r="C644" i="7"/>
  <c r="C643" i="7"/>
  <c r="C642" i="7"/>
  <c r="C641" i="7"/>
  <c r="N403" i="7"/>
  <c r="N124" i="7"/>
  <c r="N123" i="7"/>
  <c r="N122" i="7"/>
  <c r="N121" i="7"/>
  <c r="N644" i="7"/>
  <c r="N587" i="7"/>
  <c r="N586" i="7"/>
  <c r="N901" i="7"/>
  <c r="N1005" i="7"/>
  <c r="N941" i="7"/>
  <c r="N162" i="7"/>
  <c r="N479" i="7"/>
  <c r="N972" i="7"/>
  <c r="N864" i="7"/>
  <c r="N372" i="7"/>
  <c r="N885" i="7"/>
  <c r="N962" i="7"/>
  <c r="N260" i="7"/>
  <c r="N265" i="7"/>
  <c r="N19" i="7"/>
  <c r="N266" i="7"/>
  <c r="N878" i="7"/>
  <c r="N202" i="7"/>
  <c r="N856" i="7"/>
  <c r="N855" i="7"/>
  <c r="N205" i="7"/>
  <c r="N515" i="7"/>
  <c r="N236" i="7"/>
  <c r="N215" i="7"/>
  <c r="N846" i="7"/>
  <c r="N585" i="7"/>
  <c r="N643" i="7"/>
  <c r="N584" i="7"/>
  <c r="N477" i="7"/>
  <c r="N642" i="7"/>
  <c r="N368" i="7"/>
  <c r="N476" i="7"/>
  <c r="N41" i="7"/>
  <c r="N583" i="7"/>
  <c r="N641" i="7"/>
  <c r="N900" i="7"/>
  <c r="N363" i="7"/>
  <c r="N5" i="7"/>
  <c r="N998" i="7"/>
  <c r="N918" i="7"/>
  <c r="N899" i="7"/>
  <c r="N474" i="7"/>
  <c r="N3" i="7"/>
  <c r="N1002" i="7"/>
  <c r="N1012" i="7"/>
  <c r="N914" i="7"/>
  <c r="N865" i="7"/>
  <c r="N475" i="7"/>
  <c r="N33" i="7"/>
  <c r="N845" i="7"/>
  <c r="D876" i="7"/>
  <c r="D429" i="7"/>
  <c r="D938" i="7"/>
  <c r="D352" i="7"/>
  <c r="D478" i="7"/>
  <c r="D887" i="7"/>
  <c r="D981" i="7"/>
  <c r="D376" i="7"/>
  <c r="D501" i="7"/>
  <c r="D20" i="7"/>
  <c r="D926" i="7"/>
  <c r="D958" i="7"/>
  <c r="D951" i="7"/>
  <c r="D319" i="7"/>
  <c r="D877" i="7"/>
  <c r="N1026" i="7"/>
  <c r="N16" i="7"/>
  <c r="N895" i="7"/>
  <c r="N923" i="7"/>
  <c r="N204" i="7"/>
  <c r="N516" i="7"/>
  <c r="N218" i="7"/>
  <c r="N510" i="7"/>
  <c r="N185" i="7"/>
  <c r="N186" i="7"/>
  <c r="N187" i="7"/>
  <c r="N184" i="7"/>
  <c r="N367" i="7"/>
  <c r="N971" i="7"/>
  <c r="N858" i="7"/>
  <c r="N432" i="7"/>
  <c r="N141" i="7"/>
  <c r="N72" i="7"/>
  <c r="N73" i="7"/>
  <c r="N78" i="7"/>
  <c r="N959" i="7"/>
  <c r="N378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54" i="7"/>
  <c r="D860" i="7"/>
  <c r="D182" i="7"/>
  <c r="D160" i="7"/>
  <c r="N948" i="7"/>
  <c r="N920" i="7"/>
  <c r="N977" i="7"/>
  <c r="D181" i="7"/>
  <c r="D178" i="7"/>
  <c r="N71" i="7"/>
  <c r="N679" i="7"/>
  <c r="N678" i="7"/>
  <c r="D361" i="7"/>
  <c r="D347" i="7"/>
  <c r="D473" i="7"/>
  <c r="N390" i="7"/>
  <c r="N79" i="7"/>
  <c r="N76" i="7"/>
  <c r="N1023" i="7"/>
  <c r="N342" i="7"/>
  <c r="N452" i="7"/>
  <c r="N366" i="7"/>
  <c r="N868" i="7"/>
  <c r="N1017" i="7"/>
  <c r="N49" i="7"/>
  <c r="N1021" i="7"/>
  <c r="N1018" i="7"/>
  <c r="N359" i="7"/>
  <c r="N911" i="7"/>
  <c r="N344" i="7"/>
  <c r="N183" i="7"/>
  <c r="N993" i="7"/>
  <c r="N924" i="7"/>
  <c r="N249" i="7"/>
  <c r="N26" i="7"/>
  <c r="N18" i="7"/>
  <c r="N969" i="7"/>
  <c r="N1006" i="7"/>
  <c r="N961" i="7"/>
  <c r="N259" i="7"/>
  <c r="N256" i="7"/>
  <c r="N258" i="7"/>
  <c r="N257" i="7"/>
  <c r="N24" i="7"/>
  <c r="N272" i="7"/>
  <c r="N953" i="7"/>
  <c r="N898" i="7"/>
  <c r="N225" i="7"/>
  <c r="N224" i="7"/>
  <c r="N212" i="7"/>
  <c r="N888" i="7"/>
  <c r="N333" i="7"/>
  <c r="N518" i="7"/>
  <c r="N207" i="7"/>
  <c r="N999" i="7"/>
  <c r="N919" i="7"/>
  <c r="N231" i="7"/>
  <c r="N945" i="7"/>
  <c r="N821" i="7"/>
  <c r="D291" i="7"/>
  <c r="D318" i="7"/>
  <c r="D58" i="7"/>
  <c r="N949" i="7"/>
  <c r="N413" i="7"/>
  <c r="N4" i="7"/>
  <c r="D912" i="7"/>
  <c r="D894" i="7"/>
  <c r="D859" i="7"/>
  <c r="D525" i="7"/>
  <c r="D917" i="7"/>
  <c r="D422" i="7"/>
  <c r="D360" i="7"/>
  <c r="D913" i="7"/>
  <c r="D290" i="7"/>
  <c r="D161" i="7"/>
  <c r="D159" i="7"/>
  <c r="N35" i="7"/>
  <c r="D12" i="7"/>
  <c r="N163" i="7"/>
  <c r="D163" i="7"/>
  <c r="D158" i="7"/>
  <c r="D153" i="7"/>
  <c r="D39" i="7"/>
  <c r="D154" i="7"/>
  <c r="D155" i="7"/>
  <c r="D156" i="7"/>
  <c r="D157" i="7"/>
  <c r="D960" i="7"/>
  <c r="D120" i="7"/>
  <c r="D47" i="7"/>
  <c r="D433" i="7"/>
  <c r="N429" i="7"/>
  <c r="N981" i="7"/>
  <c r="N887" i="7"/>
  <c r="N478" i="7"/>
  <c r="N352" i="7"/>
  <c r="N982" i="7"/>
  <c r="N958" i="7"/>
  <c r="N160" i="7"/>
  <c r="N181" i="7"/>
  <c r="N926" i="7"/>
  <c r="N20" i="7"/>
  <c r="N501" i="7"/>
  <c r="N182" i="7"/>
  <c r="N178" i="7"/>
  <c r="N318" i="7"/>
  <c r="N291" i="7"/>
  <c r="N843" i="7"/>
  <c r="D11" i="7"/>
  <c r="D1011" i="7"/>
  <c r="D75" i="7"/>
  <c r="D177" i="7"/>
  <c r="D136" i="7"/>
  <c r="N376" i="7"/>
  <c r="D881" i="7"/>
  <c r="D38" i="7"/>
  <c r="N39" i="7"/>
  <c r="N159" i="7"/>
  <c r="N859" i="7"/>
  <c r="N153" i="7"/>
  <c r="N473" i="7"/>
  <c r="N347" i="7"/>
  <c r="N154" i="7"/>
  <c r="N894" i="7"/>
  <c r="N360" i="7"/>
  <c r="N157" i="7"/>
  <c r="N156" i="7"/>
  <c r="N155" i="7"/>
  <c r="N161" i="7"/>
  <c r="N860" i="7"/>
  <c r="N361" i="7"/>
  <c r="N158" i="7"/>
  <c r="N938" i="7"/>
  <c r="N951" i="7"/>
  <c r="N912" i="7"/>
  <c r="N917" i="7"/>
  <c r="D179" i="7"/>
  <c r="D889" i="7"/>
  <c r="D857" i="7"/>
  <c r="D350" i="7"/>
  <c r="D420" i="7"/>
  <c r="D964" i="7"/>
  <c r="D875" i="7"/>
  <c r="D113" i="7"/>
  <c r="N640" i="7"/>
  <c r="N677" i="7"/>
  <c r="N638" i="7"/>
  <c r="N639" i="7"/>
  <c r="N676" i="7"/>
  <c r="N636" i="7"/>
  <c r="N675" i="7"/>
  <c r="N673" i="7"/>
  <c r="N665" i="7"/>
  <c r="N662" i="7"/>
  <c r="N671" i="7"/>
  <c r="N669" i="7"/>
  <c r="N667" i="7"/>
  <c r="N663" i="7"/>
  <c r="N660" i="7"/>
  <c r="N658" i="7"/>
  <c r="N674" i="7"/>
  <c r="N672" i="7"/>
  <c r="N670" i="7"/>
  <c r="N668" i="7"/>
  <c r="N666" i="7"/>
  <c r="N664" i="7"/>
  <c r="N661" i="7"/>
  <c r="N659" i="7"/>
  <c r="N657" i="7"/>
  <c r="N656" i="7"/>
  <c r="N655" i="7"/>
  <c r="N654" i="7"/>
  <c r="N1022" i="7"/>
  <c r="C636" i="7"/>
  <c r="C638" i="7"/>
  <c r="C639" i="7"/>
  <c r="C640" i="7"/>
  <c r="D915" i="7"/>
  <c r="D524" i="7"/>
  <c r="D940" i="7"/>
  <c r="D289" i="7"/>
  <c r="D997" i="7"/>
  <c r="D317" i="7"/>
  <c r="D42" i="7"/>
  <c r="D134" i="7"/>
  <c r="D135" i="7"/>
  <c r="D349" i="7"/>
  <c r="N836" i="7"/>
  <c r="N47" i="7"/>
  <c r="N1011" i="7"/>
  <c r="N120" i="7"/>
  <c r="N960" i="7"/>
  <c r="N75" i="7"/>
  <c r="N177" i="7"/>
  <c r="N136" i="7"/>
  <c r="N433" i="7"/>
  <c r="N835" i="7"/>
  <c r="D500" i="7"/>
  <c r="D435" i="7"/>
  <c r="N916" i="7"/>
  <c r="N875" i="7"/>
  <c r="N113" i="7"/>
  <c r="N964" i="7"/>
  <c r="N420" i="7"/>
  <c r="N350" i="7"/>
  <c r="N179" i="7"/>
  <c r="N889" i="7"/>
  <c r="D928" i="7"/>
  <c r="N928" i="7"/>
  <c r="N857" i="7"/>
  <c r="N135" i="7"/>
  <c r="N134" i="7"/>
  <c r="N11" i="7"/>
  <c r="N64" i="7"/>
  <c r="N66" i="7"/>
  <c r="N997" i="7"/>
  <c r="D897" i="7"/>
  <c r="D402" i="7"/>
  <c r="D537" i="7"/>
  <c r="D538" i="7"/>
  <c r="D514" i="7"/>
  <c r="N833" i="7"/>
  <c r="D171" i="7"/>
  <c r="D173" i="7"/>
  <c r="N832" i="7"/>
  <c r="N831" i="7"/>
  <c r="D547" i="7"/>
  <c r="D362" i="7"/>
  <c r="D536" i="7"/>
  <c r="C637" i="7"/>
  <c r="C615" i="7"/>
  <c r="C616" i="7"/>
  <c r="D68" i="7"/>
  <c r="D69" i="7"/>
  <c r="D338" i="7"/>
  <c r="D119" i="7"/>
  <c r="D419" i="7"/>
  <c r="D375" i="7"/>
  <c r="N402" i="7"/>
  <c r="N435" i="7"/>
  <c r="N38" i="7"/>
  <c r="N500" i="7"/>
  <c r="N940" i="7"/>
  <c r="N915" i="7"/>
  <c r="C617" i="7"/>
  <c r="D263" i="7"/>
  <c r="D262" i="7"/>
  <c r="D247" i="7"/>
  <c r="D255" i="7"/>
  <c r="D902" i="7"/>
  <c r="D950" i="7"/>
  <c r="D200" i="7"/>
  <c r="D201" i="7"/>
  <c r="D904" i="7"/>
  <c r="D353" i="7"/>
  <c r="N830" i="7"/>
  <c r="N829" i="7"/>
  <c r="N828" i="7"/>
  <c r="N827" i="7"/>
  <c r="N826" i="7"/>
  <c r="N825" i="7"/>
  <c r="N824" i="7"/>
  <c r="N823" i="7"/>
  <c r="N319" i="7"/>
  <c r="N290" i="7"/>
  <c r="D883" i="7"/>
  <c r="D967" i="7"/>
  <c r="D893" i="7"/>
  <c r="D1020" i="7"/>
  <c r="D70" i="7"/>
  <c r="N913" i="7"/>
  <c r="N173" i="7"/>
  <c r="N171" i="7"/>
  <c r="N907" i="7"/>
  <c r="N198" i="7"/>
  <c r="N524" i="7"/>
  <c r="N525" i="7"/>
  <c r="N881" i="7"/>
  <c r="D329" i="7"/>
  <c r="D34" i="7"/>
  <c r="D386" i="7"/>
  <c r="D84" i="7"/>
  <c r="D341" i="7"/>
  <c r="D490" i="7"/>
  <c r="D170" i="7"/>
  <c r="N289" i="7"/>
  <c r="N317" i="7"/>
  <c r="D67" i="7"/>
  <c r="D37" i="7"/>
  <c r="D414" i="7"/>
  <c r="D63" i="7"/>
  <c r="D118" i="7"/>
  <c r="N119" i="7"/>
  <c r="N338" i="7"/>
  <c r="N538" i="7"/>
  <c r="N536" i="7"/>
  <c r="N537" i="7"/>
  <c r="N362" i="7"/>
  <c r="N547" i="7"/>
  <c r="N375" i="7"/>
  <c r="N514" i="7"/>
  <c r="C622" i="7"/>
  <c r="C621" i="7"/>
  <c r="C620" i="7"/>
  <c r="D17" i="7"/>
  <c r="D110" i="7"/>
  <c r="D288" i="7"/>
  <c r="D316" i="7"/>
  <c r="D25" i="7"/>
  <c r="N822" i="7"/>
  <c r="D546" i="7"/>
  <c r="D241" i="7"/>
  <c r="D542" i="7"/>
  <c r="D552" i="7"/>
  <c r="D355" i="7"/>
  <c r="N69" i="7"/>
  <c r="N68" i="7"/>
  <c r="N353" i="7"/>
  <c r="N70" i="7"/>
  <c r="D966" i="7"/>
  <c r="D109" i="7"/>
  <c r="N170" i="7"/>
  <c r="N490" i="7"/>
  <c r="N84" i="7"/>
  <c r="N1020" i="7"/>
  <c r="N893" i="7"/>
  <c r="N967" i="7"/>
  <c r="N883" i="7"/>
  <c r="N25" i="7"/>
  <c r="N118" i="7"/>
  <c r="N341" i="7"/>
  <c r="N34" i="7"/>
  <c r="D80" i="7"/>
  <c r="D287" i="7"/>
  <c r="D254" i="7"/>
  <c r="D956" i="7"/>
  <c r="D264" i="7"/>
  <c r="N80" i="7"/>
  <c r="D412" i="7"/>
  <c r="D890" i="7"/>
  <c r="D1013" i="7"/>
  <c r="D117" i="7"/>
  <c r="N386" i="7"/>
  <c r="N63" i="7"/>
  <c r="D190" i="7"/>
  <c r="D1014" i="7"/>
  <c r="D973" i="7"/>
  <c r="C635" i="7"/>
  <c r="D410" i="7"/>
  <c r="D873" i="7"/>
  <c r="N414" i="7"/>
  <c r="N17" i="7"/>
  <c r="N110" i="7"/>
  <c r="N109" i="7"/>
  <c r="N255" i="7"/>
  <c r="N329" i="7"/>
  <c r="D489" i="7"/>
  <c r="D315" i="7"/>
  <c r="N966" i="7"/>
  <c r="D405" i="7"/>
  <c r="D358" i="7"/>
  <c r="D30" i="7"/>
  <c r="D335" i="7"/>
  <c r="D944" i="7"/>
  <c r="D411" i="7"/>
  <c r="N873" i="7"/>
  <c r="N117" i="7"/>
  <c r="N410" i="7"/>
  <c r="N316" i="7"/>
  <c r="N288" i="7"/>
  <c r="D93" i="7"/>
  <c r="N944" i="7"/>
  <c r="N358" i="7"/>
  <c r="N405" i="7"/>
  <c r="N1013" i="7"/>
  <c r="N890" i="7"/>
  <c r="N412" i="7"/>
  <c r="N335" i="7"/>
  <c r="N552" i="7"/>
  <c r="N30" i="7"/>
  <c r="D137" i="7"/>
  <c r="N247" i="7"/>
  <c r="N37" i="7"/>
  <c r="N411" i="7"/>
  <c r="N489" i="7"/>
  <c r="N355" i="7"/>
  <c r="N349" i="7"/>
  <c r="D223" i="7"/>
  <c r="D197" i="7"/>
  <c r="D1016" i="7"/>
  <c r="D208" i="7"/>
  <c r="N262" i="7"/>
  <c r="N263" i="7"/>
  <c r="N493" i="7"/>
  <c r="D209" i="7"/>
  <c r="D521" i="7"/>
  <c r="D520" i="7"/>
  <c r="D210" i="7"/>
  <c r="D513" i="7"/>
  <c r="D196" i="7"/>
  <c r="D314" i="7"/>
  <c r="D228" i="7"/>
  <c r="D230" i="7"/>
  <c r="N93" i="7"/>
  <c r="D193" i="7"/>
  <c r="D214" i="7"/>
  <c r="D434" i="7"/>
  <c r="N542" i="7"/>
  <c r="N634" i="7"/>
  <c r="N615" i="7"/>
  <c r="N633" i="7"/>
  <c r="N616" i="7"/>
  <c r="N625" i="7"/>
  <c r="N632" i="7"/>
  <c r="N628" i="7"/>
  <c r="N631" i="7"/>
  <c r="N630" i="7"/>
  <c r="N629" i="7"/>
  <c r="N627" i="7"/>
  <c r="N8" i="7"/>
  <c r="N623" i="7"/>
  <c r="N626" i="7"/>
  <c r="N622" i="7"/>
  <c r="N621" i="7"/>
  <c r="N620" i="7"/>
  <c r="N624" i="7"/>
  <c r="N596" i="7"/>
  <c r="N942" i="7"/>
  <c r="N617" i="7"/>
  <c r="N370" i="7"/>
  <c r="N7" i="7"/>
  <c r="N618" i="7"/>
  <c r="N619" i="7"/>
  <c r="N275" i="7"/>
  <c r="N564" i="7"/>
  <c r="N10" i="7"/>
  <c r="N880" i="7"/>
  <c r="N565" i="7"/>
  <c r="N929" i="7"/>
  <c r="N970" i="7"/>
  <c r="N877" i="7"/>
  <c r="N356" i="7"/>
  <c r="N611" i="7"/>
  <c r="C633" i="7"/>
  <c r="C627" i="7"/>
  <c r="C629" i="7"/>
  <c r="C630" i="7"/>
  <c r="C625" i="7"/>
  <c r="C631" i="7"/>
  <c r="C628" i="7"/>
  <c r="C634" i="7"/>
  <c r="C632" i="7"/>
  <c r="C624" i="7"/>
  <c r="C626" i="7"/>
  <c r="C623" i="7"/>
  <c r="C619" i="7"/>
  <c r="C618" i="7"/>
  <c r="N67" i="7"/>
  <c r="N241" i="7"/>
  <c r="N264" i="7"/>
  <c r="D133" i="7"/>
  <c r="D983" i="7"/>
  <c r="D348" i="7"/>
  <c r="D374" i="7"/>
  <c r="D345" i="7"/>
  <c r="D861" i="7"/>
  <c r="N927" i="7"/>
  <c r="N365" i="7"/>
  <c r="N597" i="7"/>
  <c r="N963" i="7"/>
  <c r="D955" i="7"/>
  <c r="N203" i="7"/>
  <c r="N201" i="7"/>
  <c r="N343" i="7"/>
  <c r="N1014" i="7"/>
  <c r="N973" i="7"/>
  <c r="D957" i="7"/>
  <c r="N200" i="7"/>
  <c r="N956" i="7"/>
  <c r="N190" i="7"/>
  <c r="N904" i="7"/>
  <c r="N348" i="7"/>
  <c r="N137" i="7"/>
  <c r="N345" i="7"/>
  <c r="N606" i="7"/>
  <c r="N607" i="7"/>
  <c r="N605" i="7"/>
  <c r="N910" i="7"/>
  <c r="N921" i="7"/>
  <c r="N1019" i="7"/>
  <c r="N1029" i="7"/>
  <c r="N990" i="7"/>
  <c r="N968" i="7"/>
  <c r="N974" i="7"/>
  <c r="N563" i="7"/>
  <c r="N957" i="7"/>
  <c r="N983" i="7"/>
  <c r="N133" i="7"/>
  <c r="N861" i="7"/>
  <c r="N254" i="7"/>
  <c r="N546" i="7"/>
  <c r="N637" i="7"/>
  <c r="D313" i="7"/>
  <c r="D874" i="7"/>
  <c r="N874" i="7"/>
  <c r="N513" i="7"/>
  <c r="N193" i="7"/>
  <c r="N228" i="7"/>
  <c r="N208" i="7"/>
  <c r="N521" i="7"/>
  <c r="N520" i="7"/>
  <c r="N210" i="7"/>
  <c r="N1016" i="7"/>
  <c r="N209" i="7"/>
  <c r="N287" i="7"/>
  <c r="N314" i="7"/>
  <c r="N196" i="7"/>
  <c r="N197" i="7"/>
  <c r="N230" i="7"/>
  <c r="N214" i="7"/>
  <c r="N223" i="7"/>
  <c r="D480" i="7"/>
  <c r="N604" i="7"/>
  <c r="N608" i="7"/>
  <c r="N610" i="7"/>
  <c r="N609" i="7"/>
  <c r="N952" i="7"/>
  <c r="N635" i="7"/>
  <c r="N315" i="7"/>
  <c r="D541" i="7"/>
  <c r="D252" i="7"/>
  <c r="D954" i="7"/>
  <c r="D549" i="7"/>
  <c r="D550" i="7"/>
  <c r="D551" i="7"/>
  <c r="D548" i="7"/>
  <c r="D539" i="7"/>
  <c r="D325" i="7"/>
  <c r="D326" i="7"/>
  <c r="D892" i="7"/>
  <c r="D916" i="7"/>
  <c r="N541" i="7"/>
  <c r="D166" i="7"/>
  <c r="D867" i="7"/>
  <c r="D167" i="7"/>
  <c r="D312" i="7"/>
  <c r="D540" i="7"/>
  <c r="D533" i="7"/>
  <c r="D327" i="7"/>
  <c r="D395" i="7"/>
  <c r="D531" i="7"/>
  <c r="D486" i="7"/>
  <c r="D487" i="7"/>
  <c r="D488" i="7"/>
  <c r="D48" i="7"/>
  <c r="D385" i="7"/>
  <c r="D311" i="7"/>
  <c r="D285" i="7"/>
  <c r="D396" i="7"/>
  <c r="D286" i="7"/>
  <c r="D168" i="7"/>
  <c r="D346" i="7"/>
  <c r="D424" i="7"/>
  <c r="D96" i="7"/>
  <c r="D97" i="7"/>
  <c r="D98" i="7"/>
  <c r="D99" i="7"/>
  <c r="D253" i="7"/>
  <c r="D250" i="7"/>
  <c r="D251" i="7"/>
  <c r="N313" i="7"/>
  <c r="D145" i="7"/>
  <c r="D427" i="7"/>
  <c r="D284" i="7"/>
  <c r="D310" i="7"/>
  <c r="D240" i="7"/>
  <c r="D65" i="7"/>
  <c r="D384" i="7"/>
  <c r="D382" i="7"/>
  <c r="D379" i="7"/>
  <c r="D527" i="7"/>
  <c r="D528" i="7"/>
  <c r="D529" i="7"/>
  <c r="D530" i="7"/>
  <c r="D393" i="7"/>
  <c r="D380" i="7"/>
  <c r="D394" i="7"/>
  <c r="D879" i="7"/>
  <c r="D882" i="7"/>
  <c r="D95" i="7"/>
  <c r="D996" i="7"/>
  <c r="D88" i="7"/>
  <c r="D397" i="7"/>
  <c r="N954" i="7"/>
  <c r="N480" i="7"/>
  <c r="D31" i="7"/>
  <c r="D32" i="7"/>
  <c r="D94" i="7"/>
  <c r="D102" i="7"/>
  <c r="D104" i="7"/>
  <c r="N395" i="7"/>
  <c r="N396" i="7"/>
  <c r="D409" i="7"/>
  <c r="D81" i="7"/>
  <c r="D82" i="7"/>
  <c r="N327" i="7"/>
  <c r="N326" i="7"/>
  <c r="N325" i="7"/>
  <c r="N285" i="7"/>
  <c r="N311" i="7"/>
  <c r="N312" i="7"/>
  <c r="N310" i="7"/>
  <c r="N284" i="7"/>
  <c r="N286" i="7"/>
  <c r="D92" i="7"/>
  <c r="D85" i="7"/>
  <c r="D86" i="7"/>
  <c r="D87" i="7"/>
  <c r="D331" i="7"/>
  <c r="D980" i="7"/>
  <c r="D91" i="7"/>
  <c r="D90" i="7"/>
  <c r="D89" i="7"/>
  <c r="D309" i="7"/>
  <c r="D283" i="7"/>
  <c r="D336" i="7"/>
  <c r="N336" i="7"/>
  <c r="N980" i="7"/>
  <c r="N379" i="7"/>
  <c r="N380" i="7"/>
  <c r="N104" i="7"/>
  <c r="N102" i="7"/>
  <c r="N892" i="7"/>
  <c r="N409" i="7"/>
  <c r="N882" i="7"/>
  <c r="N167" i="7"/>
  <c r="N166" i="7"/>
  <c r="N867" i="7"/>
  <c r="N382" i="7"/>
  <c r="N384" i="7"/>
  <c r="N385" i="7"/>
  <c r="N48" i="7"/>
  <c r="N65" i="7"/>
  <c r="N879" i="7"/>
  <c r="N996" i="7"/>
  <c r="N95" i="7"/>
  <c r="N99" i="7"/>
  <c r="N94" i="7"/>
  <c r="N98" i="7"/>
  <c r="N97" i="7"/>
  <c r="N96" i="7"/>
  <c r="N32" i="7"/>
  <c r="N31" i="7"/>
  <c r="N81" i="7"/>
  <c r="N91" i="7"/>
  <c r="N394" i="7"/>
  <c r="N393" i="7"/>
  <c r="N92" i="7"/>
  <c r="N90" i="7"/>
  <c r="N89" i="7"/>
  <c r="N87" i="7"/>
  <c r="N397" i="7"/>
  <c r="N88" i="7"/>
  <c r="N86" i="7"/>
  <c r="N85" i="7"/>
  <c r="N488" i="7"/>
  <c r="N487" i="7"/>
  <c r="N486" i="7"/>
  <c r="N168" i="7"/>
  <c r="N240" i="7"/>
  <c r="N529" i="7"/>
  <c r="N528" i="7"/>
  <c r="N527" i="7"/>
  <c r="N533" i="7"/>
  <c r="N530" i="7"/>
  <c r="N531" i="7"/>
  <c r="N252" i="7"/>
  <c r="N539" i="7"/>
  <c r="N251" i="7"/>
  <c r="N250" i="7"/>
  <c r="N253" i="7"/>
  <c r="N540" i="7"/>
  <c r="N551" i="7"/>
  <c r="N550" i="7"/>
  <c r="N549" i="7"/>
  <c r="N548" i="7"/>
  <c r="N283" i="7"/>
  <c r="N309" i="7"/>
  <c r="N82" i="7"/>
  <c r="D307" i="7"/>
  <c r="D903" i="7"/>
  <c r="D339" i="7"/>
  <c r="D282" i="7"/>
  <c r="D906" i="7"/>
  <c r="D383" i="7"/>
  <c r="D130" i="7"/>
  <c r="D493" i="7"/>
  <c r="D131" i="7"/>
  <c r="D280" i="7"/>
  <c r="D174" i="7"/>
  <c r="D281" i="7"/>
  <c r="D143" i="7"/>
  <c r="D180" i="7"/>
  <c r="D497" i="7"/>
  <c r="D351" i="7"/>
  <c r="D485" i="7"/>
  <c r="D886" i="7"/>
  <c r="D498" i="7"/>
  <c r="D484" i="7"/>
  <c r="D481" i="7"/>
  <c r="D176" i="7"/>
  <c r="D175" i="7"/>
  <c r="D1001" i="7"/>
  <c r="D61" i="7"/>
  <c r="D495" i="7"/>
  <c r="D496" i="7"/>
  <c r="D108" i="7"/>
  <c r="N383" i="7"/>
  <c r="D908" i="7"/>
  <c r="D387" i="7"/>
  <c r="D871" i="7"/>
  <c r="D483" i="7"/>
  <c r="D499" i="7"/>
  <c r="D494" i="7"/>
  <c r="D1000" i="7"/>
  <c r="N131" i="7"/>
  <c r="N130" i="7"/>
  <c r="N61" i="7"/>
  <c r="N351" i="7"/>
  <c r="N1001" i="7"/>
  <c r="N174" i="7"/>
  <c r="N485" i="7"/>
  <c r="N484" i="7"/>
  <c r="N498" i="7"/>
  <c r="N495" i="7"/>
  <c r="N176" i="7"/>
  <c r="N497" i="7"/>
  <c r="N496" i="7"/>
  <c r="N175" i="7"/>
  <c r="N481" i="7"/>
  <c r="N886" i="7"/>
  <c r="N180" i="7"/>
  <c r="D169" i="7"/>
  <c r="N281" i="7"/>
  <c r="D909" i="7"/>
  <c r="N108" i="7"/>
  <c r="N908" i="7"/>
  <c r="N387" i="7"/>
  <c r="D164" i="7"/>
  <c r="D995" i="7"/>
  <c r="N483" i="7"/>
  <c r="N494" i="7"/>
  <c r="N499" i="7"/>
  <c r="N871" i="7"/>
  <c r="N1000" i="7"/>
  <c r="D279" i="7"/>
  <c r="N169" i="7"/>
  <c r="N279" i="7"/>
  <c r="N995" i="7"/>
  <c r="N164" i="7"/>
  <c r="N165" i="7"/>
  <c r="D165" i="7"/>
  <c r="D278" i="7"/>
  <c r="D43" i="7"/>
  <c r="D869" i="7"/>
  <c r="D56" i="7"/>
  <c r="D1025" i="7"/>
  <c r="D340" i="7"/>
  <c r="D189" i="7"/>
  <c r="N297" i="7"/>
  <c r="D306" i="7"/>
  <c r="D298" i="7"/>
  <c r="D305" i="7"/>
  <c r="D40" i="7"/>
  <c r="D59" i="7"/>
  <c r="D377" i="7"/>
  <c r="D388" i="7"/>
  <c r="D364" i="7"/>
  <c r="D301" i="7"/>
  <c r="D302" i="7"/>
  <c r="D308" i="7"/>
  <c r="D947" i="7"/>
  <c r="D45" i="7"/>
  <c r="D300" i="7"/>
  <c r="D29" i="7"/>
  <c r="D299" i="7"/>
  <c r="D297" i="7"/>
  <c r="D112" i="7"/>
</calcChain>
</file>

<file path=xl/comments1.xml><?xml version="1.0" encoding="utf-8"?>
<comments xmlns="http://schemas.openxmlformats.org/spreadsheetml/2006/main">
  <authors>
    <author>1033disponent</author>
    <author>nissan</author>
  </authors>
  <commentList>
    <comment ref="G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после 15:00 у Секретаря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31.07.2013 отгружен с Магнитогорска на БК</t>
        </r>
      </text>
    </comment>
    <comment ref="P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после 15:00 у Секретаря</t>
        </r>
      </text>
    </comment>
    <comment ref="O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нам 25.09.2012</t>
        </r>
      </text>
    </comment>
    <comment ref="G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Q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пока отмечать не нужно</t>
        </r>
      </text>
    </comment>
    <comment ref="G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P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4895839826 по накладной 18.03.2013 отправлена птс к дилеру</t>
        </r>
      </text>
    </comment>
    <comment ref="P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15.07.2013</t>
        </r>
      </text>
    </comment>
    <comment ref="P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B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в связи с приходом тестового обновленного оплачиваем дористайленговый раньше срока</t>
        </r>
      </text>
    </comment>
    <comment ref="U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ДОП в подарок</t>
        </r>
      </text>
    </comment>
    <comment ref="G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27.03.2013</t>
        </r>
      </text>
    </comment>
    <comment ref="O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O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27.09.2013 отправлен в Московский ДЧЛ на хранение</t>
        </r>
      </text>
    </comment>
    <comment ref="O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27.09.2013 отправлен в Московский ДЧЛ на хранение</t>
        </r>
      </text>
    </comment>
    <comment ref="O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C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26.09.2013 поступил с Магнитогорска на Свердловский</t>
        </r>
      </text>
    </comment>
    <comment ref="P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уточнить списан без даты выдачи или полностью</t>
        </r>
      </text>
    </comment>
    <comment ref="B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консигнация  120 дней</t>
        </r>
      </text>
    </comment>
    <comment ref="G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 в ДЧЛ</t>
        </r>
      </text>
    </comment>
    <comment ref="O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B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26.06.2013 отправила письмо с просьбой оплатить а/м</t>
        </r>
      </text>
    </comment>
    <comment ref="C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12.07.2013 отгружен с Магнитогорска на БК</t>
        </r>
      </text>
    </comment>
    <comment ref="O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20.03.2013</t>
        </r>
      </text>
    </comment>
    <comment ref="O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O1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1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O1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1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08" authorId="1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бездаты выдачи</t>
        </r>
      </text>
    </comment>
    <comment ref="G1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1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отправлена к дилеру 30.01.2013 по накладной 4895816236</t>
        </r>
      </text>
    </comment>
    <comment ref="G1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1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1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1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 в ДЧЛ
</t>
        </r>
      </text>
    </comment>
    <comment ref="O1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1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1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1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1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O1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1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1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 в ДЧЛ</t>
        </r>
      </text>
    </comment>
    <comment ref="O1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1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C1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отгрузился 31.07.2013 с Магнитогорска на Бк</t>
        </r>
      </text>
    </comment>
    <comment ref="O1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11.02.2013</t>
        </r>
      </text>
    </comment>
    <comment ref="O1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1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65" authorId="1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1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1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14.02.2013</t>
        </r>
      </text>
    </comment>
    <comment ref="O1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1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1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1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31.05.2013</t>
        </r>
      </text>
    </comment>
    <comment ref="O1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1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1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сломан механизм ручного тормоза</t>
        </r>
      </text>
    </comment>
    <comment ref="G1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1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1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2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2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2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B2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для реализации</t>
        </r>
      </text>
    </comment>
    <comment ref="G2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2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сломан кожух тормозной задний правый</t>
        </r>
      </text>
    </comment>
    <comment ref="O2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2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сломан механизм ручного тормоза</t>
        </r>
      </text>
    </comment>
    <comment ref="G2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2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O2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2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2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2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2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2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после 15:00 у Секретаря</t>
        </r>
      </text>
    </comment>
    <comment ref="B2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оплата 1047 26.09.2013</t>
        </r>
      </text>
    </comment>
    <comment ref="C2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14.09.2013 отгружен с Магнитогорска на Свердловский</t>
        </r>
      </text>
    </comment>
    <comment ref="G2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отпралена через Светлану 14.03.2013</t>
        </r>
      </text>
    </comment>
    <comment ref="P2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P2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2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04.09.2013 птс отправлен к дилеру по накладной 8034749026</t>
        </r>
      </text>
    </comment>
    <comment ref="P2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через Светлану в Москву 17.04.2013</t>
        </r>
      </text>
    </comment>
    <comment ref="P2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передан Светлане для отправки в Москву 19.04.2013</t>
        </r>
      </text>
    </comment>
    <comment ref="P2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15.05.2013 передала Светлане для отправки в Москву</t>
        </r>
      </text>
    </comment>
    <comment ref="P2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15.05.2013 передала Светлане для отправки в Москву</t>
        </r>
      </text>
    </comment>
    <comment ref="P2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15.05.2013 передала Светлане для отправки в Москву</t>
        </r>
      </text>
    </comment>
    <comment ref="P2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06.08.2013 передала ирине секретарь для отправки Тарасовой</t>
        </r>
      </text>
    </comment>
    <comment ref="P2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06.08.2013 передала ирине секретарь для отправки Тарасовой</t>
        </r>
      </text>
    </comment>
    <comment ref="P2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2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2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2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2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2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P2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P2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к нам 11.12.2012 по накладной 4895800991</t>
        </r>
      </text>
    </comment>
    <comment ref="G2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9891548251 накладная птс отправлена 09.04.2013</t>
        </r>
      </text>
    </comment>
    <comment ref="P2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к дилеру 27.09.2012</t>
        </r>
      </text>
    </comment>
    <comment ref="U3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ДОП в подарок</t>
        </r>
      </text>
    </comment>
    <comment ref="B3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отсрочка еще на 30 дней 180+30</t>
        </r>
      </text>
    </comment>
    <comment ref="B3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продление консигнации 180+30</t>
        </r>
      </text>
    </comment>
    <comment ref="G3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отправлена к дилеру 30.01.2013 по накладной 4895816236</t>
        </r>
      </text>
    </comment>
    <comment ref="C3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14.09.2013 ОТГРУЖЕН С Магнитогорска на Свердловский</t>
        </r>
      </text>
    </comment>
    <comment ref="G3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8303901933 накладная 26.03.2013 птс отправлена к дилеру</t>
        </r>
      </text>
    </comment>
    <comment ref="P3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9891548251 накладная птс отправлена 09.04.2013</t>
        </r>
      </text>
    </comment>
    <comment ref="P3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P3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B3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отсрочка 180+30</t>
        </r>
      </text>
    </comment>
    <comment ref="G3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отправлена к дилеру 30.01.2013 по накладной 4895816236</t>
        </r>
      </text>
    </comment>
    <comment ref="G3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P3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P3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31.05.2013</t>
        </r>
      </text>
    </comment>
    <comment ref="P3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в наличии</t>
        </r>
      </text>
    </comment>
    <comment ref="P3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P3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15.07.2013</t>
        </r>
      </text>
    </comment>
    <comment ref="P3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P3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P3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P3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P3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P3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3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3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U3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Фаркоп, трубы по кругу, шины Н-7, накладки на пороги</t>
        </r>
      </text>
    </comment>
    <comment ref="G3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3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3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3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3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3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P3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3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3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на хранении</t>
        </r>
      </text>
    </comment>
    <comment ref="O3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15.07.2013</t>
        </r>
      </text>
    </comment>
    <comment ref="O3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3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3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G3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на хранении</t>
        </r>
      </text>
    </comment>
    <comment ref="O3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3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3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100 000 скидка дисирибьютера + 60000 скидка Регинаса с 20.05.2013</t>
        </r>
      </text>
    </comment>
    <comment ref="P3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3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3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после 15:00 у Секретаря</t>
        </r>
      </text>
    </comment>
    <comment ref="G3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3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B3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Консигнация 100 дней</t>
        </r>
      </text>
    </comment>
    <comment ref="G375" authorId="0">
      <text>
        <r>
          <rPr>
            <b/>
            <sz val="9"/>
            <color indexed="81"/>
            <rFont val="Tahoma"/>
            <family val="2"/>
            <charset val="204"/>
          </rPr>
          <t>1033disponent:на хранении</t>
        </r>
      </text>
    </comment>
    <comment ref="O3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3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3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3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3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3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3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27.03.2013</t>
        </r>
      </text>
    </comment>
    <comment ref="O3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3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3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100 000 скидка дисирибьютера + 60000 скидка Регинаса с 20.05.2013</t>
        </r>
      </text>
    </comment>
    <comment ref="P3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c 01.09.2013 по 30.09.2013</t>
        </r>
      </text>
    </comment>
    <comment ref="G3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3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3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3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 в дчл</t>
        </r>
      </text>
    </comment>
    <comment ref="O3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с 01.07.2013 до 31.07.2013</t>
        </r>
      </text>
    </comment>
    <comment ref="P3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X3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на учет не ставим, для продажи</t>
        </r>
      </text>
    </comment>
    <comment ref="G3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 в дчл</t>
        </r>
      </text>
    </comment>
    <comment ref="O3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с 01.07.2013 до 31.07.2013</t>
        </r>
      </text>
    </comment>
    <comment ref="P3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X3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на учет не ставим, а/м для продажи Бр. Кашириных</t>
        </r>
      </text>
    </comment>
    <comment ref="G3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3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3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3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15.07.2013</t>
        </r>
      </text>
    </comment>
    <comment ref="O4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4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O4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4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4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4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4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4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C4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27.08.2013 с Магнитогорска на Свердловский</t>
        </r>
      </text>
    </comment>
    <comment ref="O4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4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4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4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4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4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18.02.2013</t>
        </r>
      </text>
    </comment>
    <comment ref="O4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4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4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4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4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4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4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4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4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Q4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Наташа, по ошибке отметила дату выдачи 31.05.2013, так перепутала выданный а/м</t>
        </r>
      </text>
    </comment>
    <comment ref="G4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4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27.02.2013</t>
        </r>
      </text>
    </comment>
    <comment ref="O4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4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4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4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4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4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5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5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5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5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5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5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5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5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5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5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5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5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5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5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5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5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5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 в ДЧЛ</t>
        </r>
      </text>
    </comment>
    <comment ref="O5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5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5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5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5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5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O5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O5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O5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5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</t>
        </r>
      </text>
    </comment>
    <comment ref="O5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5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4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</t>
        </r>
      </text>
    </comment>
    <comment ref="O5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</t>
        </r>
      </text>
    </comment>
    <comment ref="O5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</t>
        </r>
      </text>
    </comment>
    <comment ref="O5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</t>
        </r>
      </text>
    </comment>
    <comment ref="O5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P5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B5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оплата  1047 27.09.2013</t>
        </r>
      </text>
    </comment>
    <comment ref="C5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26.09.2013 поступил с Магнитогорска на Свердловский</t>
        </r>
      </text>
    </comment>
    <comment ref="B5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оплата 1047  03.10.2013</t>
        </r>
      </text>
    </comment>
    <comment ref="C5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26.09.2013 поступил с Магнитогорска на Свердловский</t>
        </r>
      </text>
    </comment>
    <comment ref="O5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G5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5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5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6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отправлена на хранение</t>
        </r>
      </text>
    </comment>
    <comment ref="G6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6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C8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27.08.2013 с Свердловского в Магнитогорск</t>
        </r>
      </text>
    </comment>
    <comment ref="G8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C8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с Бр. Кашириных в Магнитогорск</t>
        </r>
      </text>
    </comment>
    <comment ref="G8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C8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с Бр. Кашириных в Магнитогорск</t>
        </r>
      </text>
    </comment>
    <comment ref="G8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C8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с Бр. Кашириных в Магнитогорск</t>
        </r>
      </text>
    </comment>
    <comment ref="G8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отправлен на хранение в ДЧЛ</t>
        </r>
      </text>
    </comment>
    <comment ref="O8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C8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с Бр. Кашириных в Магнитогорск</t>
        </r>
      </text>
    </comment>
    <comment ref="G8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C8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с Бр. Кашириных в Магнитогорск</t>
        </r>
      </text>
    </comment>
    <comment ref="G8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
60 0000 и с 16.08.2013 скидка регинаса 10000
</t>
        </r>
      </text>
    </comment>
    <comment ref="C8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1.09.2013 с Бр. Кашириных в Магнитогорск</t>
        </r>
      </text>
    </comment>
    <comment ref="G8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
60 0000 и с 16.08.2013 скидка регинаса 10000
</t>
        </r>
      </text>
    </comment>
    <comment ref="C8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Бр. Кашириных в Магнитогорск</t>
        </r>
      </text>
    </comment>
    <comment ref="G8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C8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11.09.2013 отгружен с Бк в Магнитогорск</t>
        </r>
      </text>
    </comment>
    <comment ref="G8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C8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11.09.2013 отгружен с Бк в Магнитогорск</t>
        </r>
      </text>
    </comment>
    <comment ref="G8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C8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20.09.2013 с Свердловсгого в Магнитогорск</t>
        </r>
      </text>
    </comment>
    <comment ref="G8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C8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20.09.2013 со свердловского в магнитогормк</t>
        </r>
      </text>
    </comment>
    <comment ref="G8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C8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20.09.2013 со свердловского в магнитогормк</t>
        </r>
      </text>
    </comment>
    <comment ref="G8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C8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25.09.2013 с Свердловского в Магнитогорск</t>
        </r>
      </text>
    </comment>
    <comment ref="G8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8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C8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25.09.2013 с Свердловского в Магнитогорск</t>
        </r>
      </text>
    </comment>
    <comment ref="G8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B8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консигнация  120 дней</t>
        </r>
      </text>
    </comment>
    <comment ref="C8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25.09.2013 с Свердловского в Магнитогорск</t>
        </r>
      </text>
    </comment>
    <comment ref="G8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25.12.2012</t>
        </r>
      </text>
    </comment>
    <comment ref="C8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ОТГРУЖЕН С БК В МАГНИТОГОСК 27.07.2013</t>
        </r>
      </text>
    </comment>
    <comment ref="G8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8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с 01.07.2013 до 31.07.2013</t>
        </r>
      </text>
    </comment>
    <comment ref="P8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8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8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B8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а/м нужно лплатить до 23.08.2013</t>
        </r>
      </text>
    </comment>
    <comment ref="G8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 в ДЧЛ</t>
        </r>
      </text>
    </comment>
    <comment ref="O8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C8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10.08.2013 отгружен из Магнитогорска на Свердловский</t>
        </r>
      </text>
    </comment>
    <comment ref="G8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8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8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8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на исправлении отправлены ч/з секретаря 02.09.2013</t>
        </r>
      </text>
    </comment>
    <comment ref="G8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 в ДЧЛ</t>
        </r>
      </text>
    </comment>
    <comment ref="O8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8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8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8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8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8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8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8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29.03.2013</t>
        </r>
      </text>
    </comment>
    <comment ref="O8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C8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14.09.2013 отгружен с Магнитогорска на Свердловский</t>
        </r>
      </text>
    </comment>
    <comment ref="O8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C8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12.07.2013 отгружен с магнитогорска на БК</t>
        </r>
      </text>
    </comment>
    <comment ref="G8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8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8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9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9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9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в Московском ДЧЛ, 19.08.2013 должна поступить в Челябинск</t>
        </r>
      </text>
    </comment>
    <comment ref="O9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9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9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9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G9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9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Q9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не понятно почему полностью списан</t>
        </r>
      </text>
    </comment>
    <comment ref="G9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9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у секретаря после 15:00</t>
        </r>
      </text>
    </comment>
    <comment ref="G9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9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9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после 15:000 у секретаря</t>
        </r>
      </text>
    </comment>
    <comment ref="G9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9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9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9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C9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14.09.2013 отгружен с Магнитогорска на Свердловский</t>
        </r>
      </text>
    </comment>
    <comment ref="G9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25.09.2013 поступила информация, что ПТС отпрвлена на хранение в дчл</t>
        </r>
      </text>
    </comment>
    <comment ref="G9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
скидка Регинаса с 16.08.2013 до 31.08.2013</t>
        </r>
      </text>
    </comment>
    <comment ref="G9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C9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27.08.2013 с Магнитогорска на Свердловский</t>
        </r>
      </text>
    </comment>
    <comment ref="O9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B9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консигнация 98 дней</t>
        </r>
      </text>
    </comment>
    <comment ref="G9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9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поступит сегодня 22.08.2013 после 15:00</t>
        </r>
      </text>
    </comment>
    <comment ref="G9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9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11.02.2013</t>
        </r>
      </text>
    </comment>
    <comment ref="O9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9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02.04.2013</t>
        </r>
      </text>
    </comment>
    <comment ref="O9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9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 в ДЧЛ</t>
        </r>
      </text>
    </comment>
    <comment ref="O96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9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9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забрать 10.09.2013 после 15:00 у Секретаря</t>
        </r>
      </text>
    </comment>
    <comment ref="B9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а/м нужно лплатить до 23.08.2013</t>
        </r>
      </text>
    </comment>
    <comment ref="G9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9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9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9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9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9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9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9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9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11.02.2013</t>
        </r>
      </text>
    </comment>
    <comment ref="O9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O9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отпрален на хранение в ДЧЛ</t>
        </r>
      </text>
    </comment>
    <comment ref="O9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0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10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0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в Московском ДЧЛ, 19.08.2013 должна поступить в Челябинск</t>
        </r>
      </text>
    </comment>
    <comment ref="O10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10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в наличии</t>
        </r>
      </text>
    </comment>
    <comment ref="O10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отправлен на хранение в ДЧЛ
</t>
        </r>
      </text>
    </comment>
    <comment ref="O10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10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G10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0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10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Q10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списали полностью</t>
        </r>
      </text>
    </comment>
    <comment ref="G10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10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10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10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0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8169858502 накладная ПТС отправлена 21.05.2013</t>
        </r>
      </text>
    </comment>
    <comment ref="G10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10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10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10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G10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G10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10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</commentList>
</comments>
</file>

<file path=xl/comments2.xml><?xml version="1.0" encoding="utf-8"?>
<comments xmlns="http://schemas.openxmlformats.org/spreadsheetml/2006/main">
  <authors>
    <author>1033disponent</author>
    <author>nissan-delopro</author>
    <author>disponent-nissan</author>
    <author>Nissan Кредитный отдел</author>
    <author>nissan</author>
    <author>Руководитель ОП Nissan</author>
    <author>bozko</author>
    <author>nissan-disponent</author>
  </authors>
  <commentList>
    <comment ref="G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01.08.2013 до 31.08.2013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5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дверь передняя правая-скол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P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
60 0000 и с 16.08.2013 скидка регинаса 10000
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0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90 000+Регинас 20 000 до 31.08.2013</t>
        </r>
      </text>
    </comment>
    <comment ref="P1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Y15" authorId="3">
      <text>
        <r>
          <rPr>
            <b/>
            <sz val="9"/>
            <color indexed="81"/>
            <rFont val="Tahoma"/>
            <family val="2"/>
            <charset val="204"/>
          </rPr>
          <t>Nissan Кредитный отдел:</t>
        </r>
        <r>
          <rPr>
            <sz val="9"/>
            <color indexed="81"/>
            <rFont val="Tahoma"/>
            <family val="2"/>
            <charset val="204"/>
          </rPr>
          <t xml:space="preserve">
Сенин</t>
        </r>
      </text>
    </comment>
    <comment ref="O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с 01.07.2013 по 30.09.2013</t>
        </r>
      </text>
    </comment>
    <comment ref="U21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Все ковры, Защита ДВС, тонировка, брызговики
</t>
        </r>
      </text>
    </comment>
    <comment ref="O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2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N30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не утверждена</t>
        </r>
      </text>
    </comment>
    <comment ref="P3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30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16.10.2013 осаго
16.04.2013 каско</t>
        </r>
      </text>
    </comment>
    <comment ref="U30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дефлектор, ковры салон</t>
        </r>
      </text>
    </comment>
    <comment ref="U31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ковры салона</t>
        </r>
      </text>
    </comment>
    <comment ref="G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3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скидка действует до 31.07.2013</t>
        </r>
      </text>
    </comment>
    <comment ref="U33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Защита, все ковры, Литекс
</t>
        </r>
      </text>
    </comment>
    <comment ref="O3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скидка действует до 31.07.2013</t>
        </r>
      </text>
    </comment>
    <comment ref="O3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скидка действует до 31.07.2013</t>
        </r>
      </text>
    </comment>
    <comment ref="G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скидка действует до 31.07.2013</t>
        </r>
      </text>
    </comment>
    <comment ref="U37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Защита, ковры в салон.</t>
        </r>
      </text>
    </comment>
    <comment ref="O3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скидка действует до 31.07.2013</t>
        </r>
      </text>
    </comment>
    <comment ref="T38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акб, на U0450687
донор, патрубок воздушной турбины до 19.08</t>
        </r>
      </text>
    </comment>
    <comment ref="B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Консигнация 100 дней</t>
        </r>
      </text>
    </comment>
    <comment ref="G4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T4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сломан левый и правый кожух стояночного тормаза</t>
        </r>
      </text>
    </comment>
    <comment ref="U40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поддон в грузовой отсек, коврики, дефлекторы дверей, маркировка, тонировка</t>
        </r>
      </text>
    </comment>
    <comment ref="O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G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K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ИДЕТ ДОПЛАТА ЗА ЦВЕТ</t>
        </r>
      </text>
    </comment>
    <comment ref="T4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сломан левый и правый кожух стояночного тормаза</t>
        </r>
      </text>
    </comment>
    <comment ref="U43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Ковры все, защита, Литекс
</t>
        </r>
      </text>
    </comment>
    <comment ref="G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G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4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10.07.2013
</t>
        </r>
      </text>
    </comment>
    <comment ref="N4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служебная записка от 20.05.2013
</t>
        </r>
      </text>
    </comment>
    <comment ref="T4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сломан левый и правый кожух стояночного тормаза</t>
        </r>
      </text>
    </comment>
    <comment ref="U47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 защита, ковры в салон и багажник, ягуар, броня бампер+ капот, литекс, решетка в бапер
</t>
        </r>
      </text>
    </comment>
    <comment ref="N4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служебная записка от 20.05.2013
</t>
        </r>
      </text>
    </comment>
    <comment ref="U48" authorId="6">
      <text>
        <r>
          <rPr>
            <b/>
            <sz val="8"/>
            <color indexed="81"/>
            <rFont val="Tahoma"/>
            <family val="2"/>
            <charset val="204"/>
          </rPr>
          <t>bozko:</t>
        </r>
        <r>
          <rPr>
            <sz val="8"/>
            <color indexed="81"/>
            <rFont val="Tahoma"/>
            <family val="2"/>
            <charset val="204"/>
          </rPr>
          <t xml:space="preserve">
защита все ковры 
литекс, решетка в бампер</t>
        </r>
      </text>
    </comment>
    <comment ref="G4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100 000 скидка дистрибьютера, 45 000 скидка регинаса с 01.08.2013 до 31.08.2013</t>
        </r>
      </text>
    </comment>
    <comment ref="G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5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100 000 скидка дистрибьютера, 45 000 скидка регинаса с 01.08.2013 до 31.08.2013</t>
        </r>
      </text>
    </comment>
    <comment ref="G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100 000 скидка дистрибьютера, 45 000 скидка регинаса с 01.08.2013 до 31.08.2013</t>
        </r>
      </text>
    </comment>
    <comment ref="P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5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сломан левый и правый кожух стояночного тормаза</t>
        </r>
      </text>
    </comment>
    <comment ref="G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ПТС+док-ты отправлены в Москву 07.05.2013; повторно отправлена ПТС в Москву 23.05.2013
</t>
        </r>
      </text>
    </comment>
    <comment ref="O53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 + Регинас 20 000 скидка до 31.08.2013</t>
        </r>
      </text>
    </comment>
    <comment ref="P5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
</t>
        </r>
      </text>
    </comment>
    <comment ref="G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ПТС+док-ты отправлены в Москву 07.05.2013; повторно отправлена ПТС в Москву 23.05.2013
</t>
        </r>
      </text>
    </comment>
    <comment ref="O54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 + Регинас 20 000 скидка до 31.08.2013</t>
        </r>
      </text>
    </comment>
    <comment ref="P5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55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 + Регинас 20 000 скидка до 31.08.2013</t>
        </r>
      </text>
    </comment>
    <comment ref="O56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 + Регинас 20 000 скидка до 31.08.2013</t>
        </r>
      </text>
    </comment>
    <comment ref="O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62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90 000+Регинас 20 000 до 31.08.2013</t>
        </r>
      </text>
    </comment>
    <comment ref="U62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броня бампер, капот, ручки зеркала, тонировка, литекс</t>
        </r>
      </text>
    </comment>
    <comment ref="G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G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O65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90 000+Регинас 20 000 до 31.08.2013</t>
        </r>
      </text>
    </comment>
    <comment ref="P6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6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отправили на хранение</t>
        </r>
      </text>
    </comment>
    <comment ref="O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68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90 000+Регинас 20 000 до 31.08.2013</t>
        </r>
      </text>
    </comment>
    <comment ref="P6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0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50 000+Регинаса 30 000 до 31.08.2013</t>
        </r>
      </text>
    </comment>
    <comment ref="P7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7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сломан левый и правый кожух стояночного тормаза</t>
        </r>
      </text>
    </comment>
    <comment ref="U70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шерхан 7, локекры, защита, ковры в салон, парктроник, тонировка, литекс </t>
        </r>
      </text>
    </comment>
    <comment ref="G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NMRG 50 000 + Регинаса 30 000 до 31.08.2013</t>
        </r>
      </text>
    </comment>
    <comment ref="P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NMRG 50 000 + Регинаса 30 000 до 31.08.2013</t>
        </r>
      </text>
    </comment>
    <comment ref="P7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7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76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служебка от 06.06</t>
        </r>
      </text>
    </comment>
    <comment ref="P7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76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осаго 29.10.13 каско 26.04.2013</t>
        </r>
      </text>
    </comment>
    <comment ref="U76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ковры салон,сигнализация
</t>
        </r>
      </text>
    </comment>
    <comment ref="G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31.08.2012</t>
        </r>
      </text>
    </comment>
    <comment ref="G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31.08.2012</t>
        </r>
      </text>
    </comment>
    <comment ref="P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Y78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T8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царапина на крыше</t>
        </r>
      </text>
    </comment>
    <comment ref="Y80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27.08.2013 с Магнитогорска на Свердловский</t>
        </r>
      </text>
    </comment>
    <comment ref="G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31.08.2012</t>
        </r>
      </text>
    </comment>
    <comment ref="G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31.08.2012</t>
        </r>
      </text>
    </comment>
    <comment ref="G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до 31.08.2013</t>
        </r>
      </text>
    </comment>
    <comment ref="G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G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G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G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8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G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Y90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</t>
        </r>
      </text>
    </comment>
    <comment ref="O9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P9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9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</t>
        </r>
      </text>
    </comment>
    <comment ref="O9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G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G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P9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94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механизм стояночного тормоза левый и правый-неисправно</t>
        </r>
      </text>
    </comment>
    <comment ref="O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
60 0000 и с 16.08.2013 скидка регинаса 10000
</t>
        </r>
      </text>
    </comment>
    <comment ref="P9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95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кожух стояночного тормоза правый-сломан</t>
        </r>
      </text>
    </comment>
    <comment ref="G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
60 0000 и с 16.08.2013 скидка регинаса 10000
</t>
        </r>
      </text>
    </comment>
    <comment ref="O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0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P10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10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U102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дат.парковки, STAR LINE с а/з, ветровики, дефлек. капота, локера, ковры все, тонировка, литекс</t>
        </r>
      </text>
    </comment>
    <comment ref="O1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2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3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3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1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3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4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O1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U145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ковры тесктильные. защита</t>
        </r>
      </text>
    </comment>
    <comment ref="G1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4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4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14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G148" authorId="7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</t>
        </r>
      </text>
    </comment>
    <comment ref="O14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G1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4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O15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5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150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литекс</t>
        </r>
      </text>
    </comment>
    <comment ref="G15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5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5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15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O1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5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5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154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литекс</t>
        </r>
      </text>
    </comment>
    <comment ref="G1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15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5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5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5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5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5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бех даты выдачи</t>
        </r>
      </text>
    </comment>
    <comment ref="U159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литекс</t>
        </r>
      </text>
    </comment>
    <comment ref="O16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6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160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литекс</t>
        </r>
      </text>
    </comment>
    <comment ref="G16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6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6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161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защита, брызговики, ковры в салон, ягуар, дуги поперечные, парктроник, литекс, </t>
        </r>
      </text>
    </comment>
    <comment ref="G1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16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6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162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литекс</t>
        </r>
      </text>
    </comment>
    <comment ref="O1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с 01.07.2013 до 31.07.2013</t>
        </r>
      </text>
    </comment>
    <comment ref="G1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16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6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164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литекс, брызговики, сигнализация, защита, ковры, тонировка</t>
        </r>
      </text>
    </comment>
    <comment ref="O16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16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16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скол на передней левой двери, сколы на заднем левом крыле</t>
        </r>
      </text>
    </comment>
    <comment ref="O1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G1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O1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O1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O1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O1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7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O1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1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1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18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1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U186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Брызговики, все ковры, бронировка, тонировка, маркировка</t>
        </r>
      </text>
    </comment>
    <comment ref="G1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O1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G1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1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1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на хранении</t>
        </r>
      </text>
    </comment>
    <comment ref="O1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19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194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с 79415 колпки </t>
        </r>
      </text>
    </comment>
    <comment ref="G1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1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O19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19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196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Литекс, ковры все, брызговики, защита</t>
        </r>
      </text>
    </comment>
    <comment ref="O1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19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1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19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1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19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199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А/запуск Jaguar, литекс, защита, ковры, брызговики.</t>
        </r>
      </text>
    </comment>
    <comment ref="O2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0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0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0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G2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O2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O2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0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0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0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0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08" authorId="7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O2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O2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0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1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20.02.2013</t>
        </r>
      </text>
    </comment>
    <comment ref="O2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1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1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O2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1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O2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O2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1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1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217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защита, ковры в салон, JAGUAR с а/з, брызговики все, тонировка, литекс</t>
        </r>
      </text>
    </comment>
    <comment ref="O2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1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1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219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Литекс, брызговики, клвры в салон, защита, Автопроигрыватель, колонки передние</t>
        </r>
      </text>
    </comment>
    <comment ref="O22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2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2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2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O2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O2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G2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01.09.2013 по 30.09.2013</t>
        </r>
      </text>
    </comment>
    <comment ref="O22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O2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01.08.2013 до 31.08.2013</t>
        </r>
      </text>
    </comment>
    <comment ref="G23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27.02.201</t>
        </r>
      </text>
    </comment>
    <comment ref="O23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10.07.2013
</t>
        </r>
      </text>
    </comment>
    <comment ref="G2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23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3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O23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31.08.2012</t>
        </r>
      </text>
    </comment>
    <comment ref="O239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 + Регинас 20 000 скидка до 31.08.2013</t>
        </r>
      </text>
    </comment>
    <comment ref="P23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239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Стекло двери багажника-скол</t>
        </r>
      </text>
    </comment>
    <comment ref="G2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4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до 31.08.2031</t>
        </r>
      </text>
    </comment>
    <comment ref="T240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накладка зеркала заднего вида правое-отсутствует;дверь задняя багажная-скол</t>
        </r>
      </text>
    </comment>
    <comment ref="G24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4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T241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механизм стояночного тормоза левый-неисправно
</t>
        </r>
      </text>
    </comment>
    <comment ref="G2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4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T242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механизм стояночного тормоза левый и правый-сломано</t>
        </r>
      </text>
    </comment>
    <comment ref="G2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4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T243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кожух стояночного тормоза правый-сломан</t>
        </r>
      </text>
    </comment>
    <comment ref="G2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4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
60 0000 и с 16.08.2013 скидка регинаса 10000
</t>
        </r>
      </text>
    </comment>
    <comment ref="T24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механизм стояночного тормоза левый и првый неисправно</t>
        </r>
      </text>
    </comment>
    <comment ref="G24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T24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вмятина и царапины на крыше, сломан механизм стояночного тормоза левый и правый</t>
        </r>
      </text>
    </comment>
    <comment ref="G24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</t>
        </r>
      </text>
    </comment>
    <comment ref="O24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T24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лобовое стекло скол</t>
        </r>
      </text>
    </comment>
    <comment ref="O24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T24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крыло заднее правое сколы;дверь задняя левая сколы;дверь передняя правая сколы;стекло дверное переднее правое сколы;стекло лобовое скол</t>
        </r>
      </text>
    </comment>
    <comment ref="G2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24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248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порог задней левой двери-царапина</t>
        </r>
      </text>
    </comment>
    <comment ref="G24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T24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бампер задний-скол
бампер передний-вмятина</t>
        </r>
      </text>
    </comment>
    <comment ref="O25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25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T250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Стекло двери багажника-разбито;фонарь задний правый-сколы;крыло заднее правое-сколы;дверь задняя правая-сколы</t>
        </r>
      </text>
    </comment>
    <comment ref="G2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док-ты отправлены в Москву 24.05.2013 ; ПТС отправлено 04.07.2013</t>
        </r>
      </text>
    </comment>
    <comment ref="P25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док-ты отправлены в Москву 24.05.2013 ; ПТС отправлено 04.07.2013</t>
        </r>
      </text>
    </comment>
    <comment ref="P25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док-ты отправлены в Москву 24.05.2013 ; ПТС отправлено 04.07.2013</t>
        </r>
      </text>
    </comment>
    <comment ref="P25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B25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отсрочка 180+30</t>
        </r>
      </text>
    </comment>
    <comment ref="G25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ПТС+док-ты отправлены в Москву 07.05.2013</t>
        </r>
      </text>
    </comment>
    <comment ref="P25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ПТС+док-ты отправлена в Москву 30.07.2013</t>
        </r>
      </text>
    </comment>
    <comment ref="P25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5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ПТС, документы отправлены в Москву 04.07.2013
</t>
        </r>
      </text>
    </comment>
    <comment ref="P25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P26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1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ПТС+док-ты отправлены через Ирину в Москву 09.09.2013</t>
        </r>
      </text>
    </comment>
    <comment ref="P26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док-ты отправлены в Москву 24.05.2013 ; ПТС отправлено 04.07.2013</t>
        </r>
      </text>
    </comment>
    <comment ref="G2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ПТС+док-ты отправлены в Москву 07.05.2013</t>
        </r>
      </text>
    </comment>
    <comment ref="P26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ПТС+док-ты отправлены в Москву 07.05.2013</t>
        </r>
      </text>
    </comment>
    <comment ref="P26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док-ты отправлены через секретаря БК 02.08.2013
ПТС отправлен 30.08.2013</t>
        </r>
      </text>
    </comment>
    <comment ref="P26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ПТС, документы отправлены в Москву 04.07.2013
</t>
        </r>
      </text>
    </comment>
    <comment ref="P26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ПТС+док-ты отправлены в Москву 07.05.2013</t>
        </r>
      </text>
    </comment>
    <comment ref="P26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68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ПТС+док-ты отправлены через Ирину в Москву 09.09.2013</t>
        </r>
      </text>
    </comment>
    <comment ref="P2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P27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2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2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27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2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G2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</t>
        </r>
      </text>
    </comment>
    <comment ref="U27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Фаркоп, трубы по кругу, шины Н-7, накладки на пороги</t>
        </r>
      </text>
    </comment>
    <comment ref="U331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только с ДОП !!!!!</t>
        </r>
      </text>
    </comment>
    <comment ref="U333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только с ДОП !!!!!</t>
        </r>
      </text>
    </comment>
    <comment ref="Y336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Y348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Y350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Y355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Y356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Y357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36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64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50 000+Регинаса 30 000 до 31.08.2013</t>
        </r>
      </text>
    </comment>
    <comment ref="P36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05.09.2013</t>
        </r>
      </text>
    </comment>
    <comment ref="O365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90 000+Регинас 20 000 до 31.08.2013</t>
        </r>
      </text>
    </comment>
    <comment ref="P36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366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90 000+Регинас 20 000 до 31.08.2013</t>
        </r>
      </text>
    </comment>
    <comment ref="P36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вдачи</t>
        </r>
      </text>
    </comment>
    <comment ref="U367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ковры в салон, дуги поперечные, поддон в кузов, защита картера</t>
        </r>
      </text>
    </comment>
    <comment ref="G36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6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368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только с ДОП !!!!!</t>
        </r>
      </text>
    </comment>
    <comment ref="O36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NMRG 50 000 + Регинаса 30 000 до 31.08.2013</t>
        </r>
      </text>
    </comment>
    <comment ref="P36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U369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Дуги попереченые, Ягуар, Парктроник, ковры, Защита ДВС, Тонировка</t>
        </r>
      </text>
    </comment>
    <comment ref="G37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7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Y370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O37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01.08.2013 до 31.08.2013</t>
        </r>
      </text>
    </comment>
    <comment ref="P37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11.09.13</t>
        </r>
      </text>
    </comment>
    <comment ref="Y371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семен</t>
        </r>
      </text>
    </comment>
    <comment ref="P37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G3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7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90 000 скидка дистрибьютера, 35 000 скидка регинаса с 01.08.2013 до 31.08.2013</t>
        </r>
      </text>
    </comment>
    <comment ref="P37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11.09.13</t>
        </r>
      </text>
    </comment>
    <comment ref="P37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11.09.13</t>
        </r>
      </text>
    </comment>
    <comment ref="O37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
скидка Регинаса с 16.08.2013 до 31.08.2013</t>
        </r>
      </text>
    </comment>
    <comment ref="P37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11.09.2013</t>
        </r>
      </text>
    </comment>
    <comment ref="P37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11.09.2013</t>
        </r>
      </text>
    </comment>
    <comment ref="T376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ошибочно заполнен птс</t>
        </r>
      </text>
    </comment>
    <comment ref="G37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7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37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11.09.13</t>
        </r>
      </text>
    </comment>
    <comment ref="G37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37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37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37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P37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O3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38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без даты выдачи</t>
        </r>
      </text>
    </comment>
    <comment ref="Y380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звонил 12,09 в 19:38
не дозвон
звонил 13.09 в 18:50
не дозвон</t>
        </r>
      </text>
    </comment>
    <comment ref="G3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NMRG 50 000 + Регинаса 30 000 до 31.08.2013</t>
        </r>
      </text>
    </comment>
    <comment ref="P38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12.09.2013</t>
        </r>
      </text>
    </comment>
    <comment ref="G3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8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38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13.09.2013</t>
        </r>
      </text>
    </comment>
    <comment ref="O383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90 000+Регинас 20 000
до 31.08.2013</t>
        </r>
      </text>
    </comment>
    <comment ref="P38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13.09.2013</t>
        </r>
      </text>
    </comment>
    <comment ref="U383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Ягуар, защита, ковры в салон, Литекс, Тонировка
</t>
        </r>
      </text>
    </comment>
    <comment ref="G3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8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
скидка Регинаса с 16.08.2013 до 31.08.2013</t>
        </r>
      </text>
    </comment>
    <comment ref="P38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13.09.2013</t>
        </r>
      </text>
    </comment>
    <comment ref="G3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8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8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списана 16.09.2013</t>
        </r>
      </text>
    </comment>
    <comment ref="G38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G3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8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38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списана 16.09.2013</t>
        </r>
      </text>
    </comment>
    <comment ref="Y387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звонил 17.09. в 13:50
обслуживание набранного номера временно приостановлено </t>
        </r>
      </text>
    </comment>
    <comment ref="C3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12.07.2013 отгружен с магнитогорска на БК</t>
        </r>
      </text>
    </comment>
    <comment ref="P38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18.09.2013</t>
        </r>
      </text>
    </comment>
    <comment ref="O38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акция регинаса с 01.08.2013 до 31.08.2013</t>
        </r>
      </text>
    </comment>
    <comment ref="P38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18.09.2013</t>
        </r>
      </text>
    </comment>
    <comment ref="O3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9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18.09.2013</t>
        </r>
      </text>
    </comment>
    <comment ref="O39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9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18.09.2013</t>
        </r>
      </text>
    </comment>
    <comment ref="P39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18.09.2013</t>
        </r>
      </text>
    </comment>
    <comment ref="O39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9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18.09.2013</t>
        </r>
      </text>
    </comment>
    <comment ref="O39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39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G39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39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
</t>
        </r>
      </text>
    </comment>
    <comment ref="Y395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буркацкий </t>
        </r>
      </text>
    </comment>
    <comment ref="P39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U396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ковры в салон, защита, брызговики, тонировка, литекс</t>
        </r>
      </text>
    </comment>
    <comment ref="G39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в москву 15.04.2013+док-ты</t>
        </r>
      </text>
    </comment>
    <comment ref="P39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O39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39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G3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39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с 01.07.2013 до 31.07.2013, ДОП с 10.07.2013 до 31.07.2013</t>
        </r>
      </text>
    </comment>
    <comment ref="P39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G4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40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O40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P40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O40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0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T40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вмятина на крышке багажника, сломан механизм стояночного  тормоза левый и правый</t>
        </r>
      </text>
    </comment>
    <comment ref="G40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40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G4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0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31.08.2013, с 16.08.2013 скидку уменьшили до 53 000 самостоятельно</t>
        </r>
      </text>
    </comment>
    <comment ref="P40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G4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0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0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T40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механизм стояночного тормоза левый и правый неисправно</t>
        </r>
      </text>
    </comment>
    <comment ref="G40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в Челябинск 24.02.2013</t>
        </r>
      </text>
    </comment>
    <comment ref="O40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P40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T406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механизм стояночного тормоза левый-сломан</t>
        </r>
      </text>
    </comment>
    <comment ref="P40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O40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40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O40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Автосигнализация JAGUAR EZ-FOUR, предложение до 30 июня 2013</t>
        </r>
      </text>
    </comment>
    <comment ref="P40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G41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0" authorId="1">
      <text>
        <r>
          <rPr>
            <b/>
            <sz val="9"/>
            <color indexed="81"/>
            <rFont val="Tahoma"/>
            <family val="2"/>
            <charset val="204"/>
          </rPr>
          <t>nissan-delopro:</t>
        </r>
        <r>
          <rPr>
            <sz val="9"/>
            <color indexed="81"/>
            <rFont val="Tahoma"/>
            <family val="2"/>
            <charset val="204"/>
          </rPr>
          <t xml:space="preserve">
скидка NMRG 90 000+Регинас 20 000
до 31.08.2013</t>
        </r>
      </text>
    </comment>
    <comment ref="P41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09.07.2013</t>
        </r>
      </text>
    </comment>
    <comment ref="U410" authorId="4">
      <text>
        <r>
          <rPr>
            <b/>
            <sz val="9"/>
            <color indexed="81"/>
            <rFont val="Tahoma"/>
            <family val="2"/>
            <charset val="204"/>
          </rPr>
          <t>nissan:</t>
        </r>
        <r>
          <rPr>
            <sz val="9"/>
            <color indexed="81"/>
            <rFont val="Tahoma"/>
            <family val="2"/>
            <charset val="204"/>
          </rPr>
          <t xml:space="preserve">
Ягуар, защита, ковры в салон, Литекс, Тонировка
</t>
        </r>
      </text>
    </comment>
    <comment ref="G4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1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P41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24.09.2013</t>
        </r>
      </text>
    </comment>
    <comment ref="T41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сломан левый и правый кожух стояночного тормаза</t>
        </r>
      </text>
    </comment>
    <comment ref="O41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1.09.2013 по 30.09.2013</t>
        </r>
      </text>
    </comment>
    <comment ref="P41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O41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1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G41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41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списана 26.09.2013</t>
        </r>
      </text>
    </comment>
    <comment ref="G4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16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01.09.2013 по 30.09.2013</t>
        </r>
      </text>
    </comment>
    <comment ref="P41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O41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1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O41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1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O419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31.08.2013</t>
        </r>
      </text>
    </comment>
    <comment ref="P41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P42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O42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42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G422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31.07.2013</t>
        </r>
      </text>
    </comment>
    <comment ref="P42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G4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2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2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O424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24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O425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дистрибьютера с 01.08.2013 до 31.08.2012</t>
        </r>
      </text>
    </comment>
    <comment ref="P42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P426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O427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27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O428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28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27.09.2013</t>
        </r>
      </text>
    </comment>
    <comment ref="O42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P429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27.09.2013</t>
        </r>
      </text>
    </comment>
    <comment ref="G430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P430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27.09.2013</t>
        </r>
      </text>
    </comment>
    <comment ref="O431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с 01.07.2013 до 31.07.2013</t>
        </r>
      </text>
    </comment>
    <comment ref="P431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26.09.2013</t>
        </r>
      </text>
    </comment>
    <comment ref="P432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27.09.2013</t>
        </r>
      </text>
    </comment>
    <comment ref="Y432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мешкова</t>
        </r>
      </text>
    </comment>
    <comment ref="G4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на хранении</t>
        </r>
      </text>
    </comment>
    <comment ref="O433" authorId="0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 01.09.2013 по 30.09.2013</t>
        </r>
      </text>
    </comment>
    <comment ref="P433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списан 27.09.2013</t>
        </r>
      </text>
    </comment>
    <comment ref="O435" authorId="2">
      <text>
        <r>
          <rPr>
            <b/>
            <sz val="9"/>
            <color indexed="81"/>
            <rFont val="Tahoma"/>
            <family val="2"/>
            <charset val="204"/>
          </rPr>
          <t>disponent-nissan:</t>
        </r>
        <r>
          <rPr>
            <sz val="9"/>
            <color indexed="81"/>
            <rFont val="Tahoma"/>
            <family val="2"/>
            <charset val="204"/>
          </rPr>
          <t xml:space="preserve">
до 31.08.2013</t>
        </r>
      </text>
    </comment>
    <comment ref="Y435" authorId="5">
      <text>
        <r>
          <rPr>
            <b/>
            <sz val="8"/>
            <color indexed="81"/>
            <rFont val="Tahoma"/>
            <family val="2"/>
            <charset val="204"/>
          </rPr>
          <t>Руководитель ОП Nissan:</t>
        </r>
        <r>
          <rPr>
            <sz val="8"/>
            <color indexed="81"/>
            <rFont val="Tahoma"/>
            <family val="2"/>
            <charset val="204"/>
          </rPr>
          <t xml:space="preserve">
теплых</t>
        </r>
      </text>
    </comment>
  </commentList>
</comments>
</file>

<file path=xl/comments3.xml><?xml version="1.0" encoding="utf-8"?>
<comments xmlns="http://schemas.openxmlformats.org/spreadsheetml/2006/main">
  <authors>
    <author>nissan-disponent</author>
    <author>nissan_sale2</author>
    <author>Ресепшн</author>
    <author xml:space="preserve">Попова </author>
    <author>1033disponent</author>
    <author>nissan_sale_1</author>
  </authors>
  <commentList>
    <comment ref="B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13.09.2013</t>
        </r>
      </text>
    </comment>
    <comment ref="E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23.08.2013
авторизация от 16.09.2013
ПТС от 17.09.2013</t>
        </r>
      </text>
    </comment>
    <comment ref="E5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12.05.2012</t>
        </r>
      </text>
    </comment>
    <comment ref="B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ЧЕЛЯБИНСК</t>
        </r>
      </text>
    </comment>
    <comment ref="E6" authorId="0">
      <text>
        <r>
          <rPr>
            <b/>
            <sz val="8"/>
            <color indexed="81"/>
            <rFont val="Tahoma"/>
            <family val="2"/>
            <charset val="204"/>
          </rPr>
          <t>nissan-disponent:
у нас от 13.09.2013</t>
        </r>
      </text>
    </comment>
    <comment ref="B7" authorId="0">
      <text>
        <r>
          <rPr>
            <b/>
            <sz val="8"/>
            <color indexed="81"/>
            <rFont val="Tahoma"/>
            <family val="2"/>
            <charset val="204"/>
          </rPr>
          <t>nissan-disponent
от 09.09.2013</t>
        </r>
      </text>
    </comment>
    <comment ref="E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
Авторизация от 10.09.2013
ПТС от 12.09.2013</t>
        </r>
      </text>
    </comment>
    <comment ref="E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20.08.2013</t>
        </r>
      </text>
    </comment>
    <comment ref="B9" authorId="0">
      <text>
        <r>
          <rPr>
            <b/>
            <sz val="8"/>
            <color indexed="81"/>
            <rFont val="Tahoma"/>
            <family val="2"/>
            <charset val="204"/>
          </rPr>
          <t>nissan-disponen
оплата от 18.09.2013</t>
        </r>
      </text>
    </comment>
    <comment ref="E1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11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копия ПТС от 05.09.2013</t>
        </r>
      </text>
    </comment>
    <comment ref="E13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15.07.2013
</t>
        </r>
      </text>
    </comment>
    <comment ref="E1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16.08.2013</t>
        </r>
      </text>
    </comment>
    <comment ref="E16" authorId="3">
      <text>
        <r>
          <rPr>
            <b/>
            <sz val="8"/>
            <color indexed="81"/>
            <rFont val="Tahoma"/>
            <family val="2"/>
            <charset val="204"/>
          </rPr>
          <t>Попова :</t>
        </r>
        <r>
          <rPr>
            <sz val="8"/>
            <color indexed="81"/>
            <rFont val="Tahoma"/>
            <family val="2"/>
            <charset val="204"/>
          </rPr>
          <t xml:space="preserve">
от 25.07.2013</t>
        </r>
      </text>
    </comment>
    <comment ref="E1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ПТС от 21.08.2013</t>
        </r>
      </text>
    </comment>
    <comment ref="E1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20.08.2013</t>
        </r>
      </text>
    </comment>
    <comment ref="E19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от 20.08.2013</t>
        </r>
      </text>
    </comment>
    <comment ref="E2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</t>
        </r>
      </text>
    </comment>
    <comment ref="E2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B2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16.09.2013</t>
        </r>
      </text>
    </comment>
    <comment ref="E2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17.09.2013
ПТС от 19.09.2013</t>
        </r>
      </text>
    </comment>
    <comment ref="B2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11.09.2013</t>
        </r>
      </text>
    </comment>
    <comment ref="E2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12.09.2013
ПТС от 16.09.2013</t>
        </r>
      </text>
    </commen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ЧЕЛЯБИНСК</t>
        </r>
      </text>
    </comment>
    <comment ref="E25" authorId="0">
      <text>
        <r>
          <rPr>
            <b/>
            <sz val="8"/>
            <color indexed="81"/>
            <rFont val="Tahoma"/>
            <family val="2"/>
            <charset val="204"/>
          </rPr>
          <t>nissan-disponent:
в Челябинске</t>
        </r>
      </text>
    </comment>
    <comment ref="B2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ЧЕЛЯБИНСК
</t>
        </r>
      </text>
    </comment>
    <comment ref="E2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у нас от 13.09.2013</t>
        </r>
      </text>
    </comment>
    <comment ref="E27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от 20.08.2013</t>
        </r>
      </text>
    </comment>
    <comment ref="E28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от 20.08.2013</t>
        </r>
      </text>
    </comment>
    <comment ref="B2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11.09.2013</t>
        </r>
      </text>
    </comment>
    <comment ref="E2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
Авторизация от 12.09.2013
ПТС от 16.09.2013</t>
        </r>
      </text>
    </comment>
    <comment ref="B3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ЧЕЛЯБИНСК
оплата от 12.09.2013</t>
        </r>
      </text>
    </comment>
    <comment ref="E30" authorId="0">
      <text>
        <r>
          <rPr>
            <b/>
            <sz val="8"/>
            <color indexed="81"/>
            <rFont val="Tahoma"/>
            <family val="2"/>
            <charset val="204"/>
          </rPr>
          <t>nissan-disponent:
в Челябинске</t>
        </r>
      </text>
    </comment>
    <comment ref="E32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 от 04.07.2012</t>
        </r>
      </text>
    </comment>
    <comment ref="E33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01.04.2013</t>
        </r>
      </text>
    </comment>
    <comment ref="E34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03.04.2012</t>
        </r>
      </text>
    </comment>
    <comment ref="E35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30.07.2012</t>
        </r>
      </text>
    </comment>
    <comment ref="E36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18.10.2012</t>
        </r>
      </text>
    </comment>
    <comment ref="E37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09.11.2012</t>
        </r>
      </text>
    </comment>
    <comment ref="E38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07.06.2013</t>
        </r>
      </text>
    </comment>
    <comment ref="E39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15.10.2012</t>
        </r>
      </text>
    </comment>
    <comment ref="E40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20.07.2012
</t>
        </r>
      </text>
    </comment>
    <comment ref="E41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24.07.2013</t>
        </r>
      </text>
    </comment>
    <comment ref="E42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08.05.2013</t>
        </r>
      </text>
    </comment>
    <comment ref="E43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28.05.2013</t>
        </r>
      </text>
    </comment>
    <comment ref="E44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27.05.2013</t>
        </r>
      </text>
    </comment>
    <comment ref="E45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28.05.2013</t>
        </r>
      </text>
    </comment>
    <comment ref="E46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28.05.2013</t>
        </r>
      </text>
    </comment>
    <comment ref="B4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11.09.2013</t>
        </r>
      </text>
    </comment>
    <comment ref="E4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12.09.2013
ПТС от 16.09.2013</t>
        </r>
      </text>
    </comment>
    <comment ref="E48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01.07.2013
</t>
        </r>
      </text>
    </comment>
    <comment ref="E4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
</t>
        </r>
      </text>
    </comment>
    <comment ref="E5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 от 20.08.2013</t>
        </r>
      </text>
    </comment>
    <comment ref="B5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ЧЕЛЯБИНСК</t>
        </r>
      </text>
    </comment>
    <comment ref="C51" authorId="4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11.09.2013 отгружен с Бк в Магнитогорск</t>
        </r>
      </text>
    </comment>
    <comment ref="E5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в Челябинске</t>
        </r>
      </text>
    </comment>
    <comment ref="B5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ЧЕЛЯБИНСК
оплата от 17.09.2013</t>
        </r>
      </text>
    </comment>
    <comment ref="E52" authorId="0">
      <text>
        <r>
          <rPr>
            <b/>
            <sz val="8"/>
            <color indexed="81"/>
            <rFont val="Tahoma"/>
            <family val="2"/>
            <charset val="204"/>
          </rPr>
          <t>nissan-disponent:
в Челябинске</t>
        </r>
      </text>
    </comment>
    <comment ref="E5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21.08.2013</t>
        </r>
      </text>
    </comment>
    <comment ref="E5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5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5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5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5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5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6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6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6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6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6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6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6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08.08.2013</t>
        </r>
      </text>
    </comment>
    <comment ref="E6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21.08.2013</t>
        </r>
      </text>
    </comment>
    <comment ref="E6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7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23.08.2013</t>
        </r>
      </text>
    </comment>
    <comment ref="E7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23.08.2013</t>
        </r>
      </text>
    </comment>
    <comment ref="E7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7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7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7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7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E7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</t>
        </r>
      </text>
    </comment>
    <comment ref="B7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02.09.2013</t>
        </r>
      </text>
    </comment>
    <comment ref="E7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02.09.2013
ПТС от 04.09.2013</t>
        </r>
      </text>
    </comment>
    <comment ref="E8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23.08.2013</t>
        </r>
      </text>
    </comment>
    <comment ref="E81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01.07.2013
</t>
        </r>
      </text>
    </comment>
    <comment ref="E82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30.07.2013</t>
        </r>
      </text>
    </comment>
    <comment ref="E8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23.08.2013</t>
        </r>
      </text>
    </comment>
    <comment ref="E8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 от 20.08.2013</t>
        </r>
      </text>
    </comment>
    <comment ref="B86" authorId="1">
      <text>
        <r>
          <rPr>
            <b/>
            <sz val="8"/>
            <color indexed="81"/>
            <rFont val="Tahoma"/>
            <family val="2"/>
            <charset val="204"/>
          </rPr>
          <t>оплачивал 1033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86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14.05.2013
</t>
        </r>
      </text>
    </comment>
    <comment ref="B87" authorId="1">
      <text>
        <r>
          <rPr>
            <b/>
            <sz val="8"/>
            <color indexed="81"/>
            <rFont val="Tahoma"/>
            <family val="2"/>
            <charset val="204"/>
          </rPr>
          <t>оплачивал 1033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87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14.05.2013
</t>
        </r>
      </text>
    </comment>
    <comment ref="E88" authorId="3">
      <text>
        <r>
          <rPr>
            <b/>
            <sz val="8"/>
            <color indexed="81"/>
            <rFont val="Tahoma"/>
            <family val="2"/>
            <charset val="204"/>
          </rPr>
          <t>Попова :</t>
        </r>
        <r>
          <rPr>
            <sz val="8"/>
            <color indexed="81"/>
            <rFont val="Tahoma"/>
            <family val="2"/>
            <charset val="204"/>
          </rPr>
          <t xml:space="preserve">
от 25.07.2013
</t>
        </r>
      </text>
    </comment>
    <comment ref="E8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21.08.2013</t>
        </r>
      </text>
    </comment>
    <comment ref="E9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26.08.2013</t>
        </r>
      </text>
    </comment>
    <comment ref="E9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26.08.2013</t>
        </r>
      </text>
    </comment>
    <comment ref="B9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1033</t>
        </r>
      </text>
    </comment>
    <comment ref="E9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машина на Кашириных
ПТС от 03.09.2013</t>
        </r>
      </text>
    </comment>
    <comment ref="B9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1033</t>
        </r>
      </text>
    </comment>
    <comment ref="E9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ПТС на Свердловском тракте</t>
        </r>
      </text>
    </comment>
    <comment ref="B9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ЧЕЛЯБИНСК</t>
        </r>
      </text>
    </comment>
    <comment ref="E94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от 25.07.2013 у нас</t>
        </r>
      </text>
    </comment>
    <comment ref="P94" authorId="4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с 01.07.2013 до 31.07.2013</t>
        </r>
      </text>
    </comment>
    <comment ref="E9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</t>
        </r>
      </text>
    </comment>
    <comment ref="E9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</t>
        </r>
      </text>
    </comment>
    <comment ref="E9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</t>
        </r>
      </text>
    </comment>
    <comment ref="E9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26.08.2013</t>
        </r>
      </text>
    </comment>
    <comment ref="E99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от 31.07.2013</t>
        </r>
      </text>
    </comment>
    <comment ref="E10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E10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E10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E10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E10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06.09.2013</t>
        </r>
      </text>
    </comment>
    <comment ref="E10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E10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06.09.2013</t>
        </r>
      </text>
    </comment>
    <comment ref="E10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E108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30.07.2013</t>
        </r>
      </text>
    </comment>
    <comment ref="E109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от 20.08.2013</t>
        </r>
      </text>
    </comment>
    <comment ref="E110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30.04.2013
</t>
        </r>
      </text>
    </comment>
    <comment ref="E111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30.04.2013
</t>
        </r>
      </text>
    </comment>
    <comment ref="B11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04.09.2013</t>
        </r>
      </text>
    </comment>
    <comment ref="E11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15.08.2013
ПТС от 09.09.2013</t>
        </r>
      </text>
    </comment>
    <comment ref="E11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</t>
        </r>
      </text>
    </comment>
    <comment ref="E11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</t>
        </r>
      </text>
    </comment>
    <comment ref="E115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nissan_sale2:
от 15.07.2013
</t>
        </r>
      </text>
    </comment>
    <comment ref="E11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E11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E120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копия ПТС от 05.09.2013</t>
        </r>
      </text>
    </comment>
    <comment ref="E121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копия ПТС от 05.09.2013</t>
        </r>
      </text>
    </comment>
    <comment ref="E122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копия ПТС от 05.09.2013</t>
        </r>
      </text>
    </comment>
    <comment ref="E123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копия ПТС от 05.09.2013</t>
        </r>
      </text>
    </comment>
    <comment ref="B12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26.08.2013</t>
        </r>
      </text>
    </comment>
    <comment ref="E12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05.08.2013
Авторизация от 27.08.2013
ПТС от 29.08.2013</t>
        </r>
      </text>
    </comment>
    <comment ref="B12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06.09.2013</t>
        </r>
      </text>
    </comment>
    <comment ref="E12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05.08.2013
Авторизация от 09.09.2013
ПТС от 11.09.2013</t>
        </r>
      </text>
    </comment>
    <comment ref="E13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23.08.2013</t>
        </r>
      </text>
    </comment>
    <comment ref="C139" authorId="4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27.08.2013 с Свердловского в Магнитогорск</t>
        </r>
      </text>
    </comment>
    <comment ref="E13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в Челябинске</t>
        </r>
      </text>
    </comment>
    <comment ref="E140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14.06.2013</t>
        </r>
      </text>
    </comment>
    <comment ref="E141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10.04.2013</t>
        </r>
      </text>
    </comment>
    <comment ref="E142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12.04.2013</t>
        </r>
      </text>
    </comment>
    <comment ref="E14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08.08.2013</t>
        </r>
      </text>
    </comment>
    <comment ref="E145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21.06.2013</t>
        </r>
      </text>
    </comment>
    <comment ref="E14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16.08.2013</t>
        </r>
      </text>
    </comment>
    <comment ref="E14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в Челябинске</t>
        </r>
      </text>
    </comment>
    <comment ref="E14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в Челябинске</t>
        </r>
      </text>
    </comment>
    <comment ref="B15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12.09.2013</t>
        </r>
      </text>
    </comment>
    <comment ref="E15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13.09.2013
ПТС от 19.09.2013</t>
        </r>
      </text>
    </comment>
    <comment ref="B15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16.09.2013</t>
        </r>
      </text>
    </comment>
    <comment ref="E15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ПТС от 19.09.2013</t>
        </r>
      </text>
    </comment>
    <comment ref="E15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</t>
        </r>
      </text>
    </comment>
    <comment ref="E15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06.09.2013</t>
        </r>
      </text>
    </comment>
    <comment ref="E165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от 08.05.2013</t>
        </r>
      </text>
    </comment>
    <comment ref="E166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от 29.04.2013</t>
        </r>
      </text>
    </comment>
    <comment ref="P171" authorId="4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скидка с 01.07.2013 до 30.09.2013</t>
        </r>
      </text>
    </comment>
    <comment ref="B17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Челябинск</t>
        </r>
      </text>
    </comment>
    <comment ref="B174" authorId="4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консигнация  120 дней</t>
        </r>
      </text>
    </comment>
    <comment ref="E174" authorId="4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25.12.2012</t>
        </r>
      </text>
    </comment>
    <comment ref="G174" authorId="4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птс отправлен на хранение 25.12.2012</t>
        </r>
      </text>
    </comment>
    <comment ref="B17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1033
ЧЕЛЯБИНСК</t>
        </r>
      </text>
    </comment>
    <comment ref="E17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в Челябинске</t>
        </r>
      </text>
    </comment>
    <comment ref="B17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Челябинск</t>
        </r>
      </text>
    </comment>
    <comment ref="B17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Челябинск</t>
        </r>
      </text>
    </comment>
    <comment ref="E18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23.08.2013</t>
        </r>
      </text>
    </comment>
    <comment ref="E19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23.08.2013</t>
        </r>
      </text>
    </comment>
    <comment ref="B243" authorId="5">
      <text>
        <r>
          <rPr>
            <b/>
            <sz val="8"/>
            <color indexed="81"/>
            <rFont val="Tahoma"/>
            <family val="2"/>
            <charset val="204"/>
          </rPr>
          <t>nissan_sale_1:</t>
        </r>
        <r>
          <rPr>
            <sz val="8"/>
            <color indexed="81"/>
            <rFont val="Tahoma"/>
            <family val="2"/>
            <charset val="204"/>
          </rPr>
          <t xml:space="preserve">
от 02.08.2013</t>
        </r>
      </text>
    </comment>
    <comment ref="B244" authorId="5">
      <text>
        <r>
          <rPr>
            <b/>
            <sz val="8"/>
            <color indexed="81"/>
            <rFont val="Tahoma"/>
            <family val="2"/>
            <charset val="204"/>
          </rPr>
          <t>nissan_sale_1:</t>
        </r>
        <r>
          <rPr>
            <sz val="8"/>
            <color indexed="81"/>
            <rFont val="Tahoma"/>
            <family val="2"/>
            <charset val="204"/>
          </rPr>
          <t xml:space="preserve">
от 02.08.2013</t>
        </r>
      </text>
    </comment>
    <comment ref="E246" authorId="3">
      <text>
        <r>
          <rPr>
            <b/>
            <sz val="8"/>
            <color indexed="81"/>
            <rFont val="Tahoma"/>
            <family val="2"/>
            <charset val="204"/>
          </rPr>
          <t>Попова :</t>
        </r>
        <r>
          <rPr>
            <sz val="8"/>
            <color indexed="81"/>
            <rFont val="Tahoma"/>
            <family val="2"/>
            <charset val="204"/>
          </rPr>
          <t xml:space="preserve">
от 25.07.2013</t>
        </r>
      </text>
    </comment>
    <comment ref="E247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01.07.2013
</t>
        </r>
      </text>
    </comment>
    <comment ref="E248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06.05.2013</t>
        </r>
      </text>
    </comment>
    <comment ref="E249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07.08.2012</t>
        </r>
      </text>
    </comment>
    <comment ref="B25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02.09.2013</t>
        </r>
      </text>
    </comment>
    <comment ref="E25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
Авторизация от 03.09.2013
ПТС от 04.09.2013</t>
        </r>
      </text>
    </comment>
    <comment ref="B25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04.09.2013</t>
        </r>
      </text>
    </comment>
    <comment ref="E25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21.08.2013
ПТС от 09.09.2013</t>
        </r>
      </text>
    </comment>
    <comment ref="B25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06.09.2013</t>
        </r>
      </text>
    </comment>
    <comment ref="E25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
авторизация от 09.09.2013г.
ПТС от 11.09.2013</t>
        </r>
      </text>
    </comment>
    <comment ref="E25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16.08.2013</t>
        </r>
      </text>
    </comment>
    <comment ref="B25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02.09.2013</t>
        </r>
      </text>
    </comment>
    <comment ref="E25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05.08.2013
Авторизация от 03.09.2013
ПТС от 04.09.2013</t>
        </r>
      </text>
    </comment>
    <comment ref="B25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03.09.2013</t>
        </r>
      </text>
    </comment>
    <comment ref="E25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19.08.2013
Авторизация ПТС от 04.09.2013
ПТС от 06.09.2013</t>
        </r>
      </text>
    </comment>
    <comment ref="B25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09.08.2013</t>
        </r>
      </text>
    </comment>
    <comment ref="E25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14.08.2013</t>
        </r>
      </text>
    </comment>
    <comment ref="E25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 от 20.08.2013</t>
        </r>
      </text>
    </comment>
    <comment ref="B25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27.08.2013</t>
        </r>
      </text>
    </comment>
    <comment ref="E25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29.08.2013
</t>
        </r>
        <r>
          <rPr>
            <b/>
            <sz val="8"/>
            <color indexed="81"/>
            <rFont val="Tahoma"/>
            <family val="2"/>
            <charset val="204"/>
          </rPr>
          <t>Отправить ПТС в пн!!!</t>
        </r>
      </text>
    </comment>
    <comment ref="E26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16.08.2013</t>
        </r>
      </text>
    </comment>
    <comment ref="B26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05.09.2013</t>
        </r>
      </text>
    </comment>
    <comment ref="E26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21.08.2013
ПТС от 09.09.2013</t>
        </r>
      </text>
    </comment>
    <comment ref="B262" authorId="1">
      <text>
        <r>
          <rPr>
            <b/>
            <sz val="8"/>
            <color indexed="81"/>
            <rFont val="Tahoma"/>
            <family val="2"/>
            <charset val="204"/>
          </rPr>
          <t>оплачивал 1</t>
        </r>
        <r>
          <rPr>
            <sz val="8"/>
            <color indexed="81"/>
            <rFont val="Tahoma"/>
            <family val="2"/>
            <charset val="204"/>
          </rPr>
          <t xml:space="preserve">033
</t>
        </r>
        <r>
          <rPr>
            <b/>
            <sz val="8"/>
            <color indexed="81"/>
            <rFont val="Tahoma"/>
            <family val="2"/>
            <charset val="204"/>
          </rPr>
          <t>ЧЕЛЯБИНСК</t>
        </r>
      </text>
    </comment>
    <comment ref="B263" authorId="0">
      <text>
        <r>
          <rPr>
            <b/>
            <sz val="8"/>
            <color indexed="81"/>
            <rFont val="Tahoma"/>
            <family val="2"/>
            <charset val="204"/>
          </rPr>
          <t>nissan-disponent
от 09.09.2013</t>
        </r>
      </text>
    </comment>
    <comment ref="E26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23.08.2013
авторизация от 10.09.2013
ПТС от 12.09.2013</t>
        </r>
      </text>
    </comment>
    <comment ref="B264" authorId="0">
      <text>
        <r>
          <rPr>
            <b/>
            <sz val="8"/>
            <color indexed="81"/>
            <rFont val="Tahoma"/>
            <family val="2"/>
            <charset val="204"/>
          </rPr>
          <t>nissan-disponent
от 09.09.2013</t>
        </r>
      </text>
    </comment>
    <comment ref="E26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ПТС от 23.08.2013
авторизация от 10.09.2013
ПТС от 12.09.2013</t>
        </r>
      </text>
    </comment>
    <comment ref="B26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ЧЕЛЯБИНСК</t>
        </r>
      </text>
    </comment>
    <comment ref="E26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09.09.2013, ПТС с Челябинска забрать</t>
        </r>
      </text>
    </comment>
    <comment ref="E266" authorId="2">
      <text>
        <r>
          <rPr>
            <b/>
            <sz val="8"/>
            <color indexed="81"/>
            <rFont val="Tahoma"/>
            <family val="2"/>
            <charset val="204"/>
          </rPr>
          <t>Ресепшн:</t>
        </r>
        <r>
          <rPr>
            <sz val="8"/>
            <color indexed="81"/>
            <rFont val="Tahoma"/>
            <family val="2"/>
            <charset val="204"/>
          </rPr>
          <t xml:space="preserve">
от 31.07.2013</t>
        </r>
      </text>
    </comment>
    <comment ref="E267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 от 20.08.2013</t>
        </r>
      </text>
    </comment>
    <comment ref="B268" authorId="0">
      <text>
        <r>
          <rPr>
            <b/>
            <sz val="8"/>
            <color indexed="81"/>
            <rFont val="Tahoma"/>
            <family val="2"/>
            <charset val="204"/>
          </rPr>
          <t>nissan-disponent
от 09.09.2013</t>
        </r>
      </text>
    </comment>
    <comment ref="E26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23.08.2013
Авторизация от 10.09.2013
ПТС от 12.09.2013</t>
        </r>
      </text>
    </comment>
    <comment ref="B26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06.09.2013</t>
        </r>
      </text>
    </comment>
    <comment ref="E26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09.09.2013
ПТС от 11.09.2013</t>
        </r>
      </text>
    </comment>
    <comment ref="B27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11.09.2013</t>
        </r>
      </text>
    </comment>
    <comment ref="E27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21.08.2013
Авторизация от 12.09.2013
ПТС от 16.09.2013</t>
        </r>
      </text>
    </comment>
    <comment ref="B27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16.09.2013</t>
        </r>
      </text>
    </comment>
    <comment ref="E27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21.08.2013
Авторизация ПТС от 17.09.2013
ПТС от 19.09.2013</t>
        </r>
      </text>
    </comment>
    <comment ref="B272" authorId="0">
      <text>
        <r>
          <rPr>
            <b/>
            <sz val="8"/>
            <color indexed="81"/>
            <rFont val="Tahoma"/>
            <family val="2"/>
            <charset val="204"/>
          </rPr>
          <t>nissan-disponent
от 09.09.2013</t>
        </r>
      </text>
    </comment>
    <comment ref="E273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 от 20.08.2013</t>
        </r>
      </text>
    </comment>
    <comment ref="B27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11.09.2013</t>
        </r>
      </text>
    </comment>
    <comment ref="E27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12.09.2013
ПТС от 16.09.2013</t>
        </r>
      </text>
    </comment>
    <comment ref="B27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11.09.2013</t>
        </r>
      </text>
    </comment>
    <comment ref="E275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12.09.2013
ПТС от 16.09.2013</t>
        </r>
      </text>
    </comment>
    <comment ref="B27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11.09.2013</t>
        </r>
      </text>
    </comment>
    <comment ref="E276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12.09.2013
ПТС от 16.09.2013</t>
        </r>
      </text>
    </comment>
    <comment ref="E277" authorId="3">
      <text>
        <r>
          <rPr>
            <b/>
            <sz val="8"/>
            <color indexed="81"/>
            <rFont val="Tahoma"/>
            <family val="2"/>
            <charset val="204"/>
          </rPr>
          <t>Попова :</t>
        </r>
        <r>
          <rPr>
            <sz val="8"/>
            <color indexed="81"/>
            <rFont val="Tahoma"/>
            <family val="2"/>
            <charset val="204"/>
          </rPr>
          <t xml:space="preserve">
от 25.07.2013
</t>
        </r>
      </text>
    </comment>
    <comment ref="B27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13.09.2013</t>
        </r>
      </text>
    </comment>
    <comment ref="E278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09.09.2013
авторизация от 16.09.2013
ПТС от 17.09.2013</t>
        </r>
      </text>
    </comment>
    <comment ref="B27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13.09.2013</t>
        </r>
      </text>
    </comment>
    <comment ref="E279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копия от 09.09.2013
авторизация от 16.09.2013
ПТС от 17.09.2013</t>
        </r>
      </text>
    </comment>
    <comment ref="B28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16.09.2013</t>
        </r>
      </text>
    </comment>
    <comment ref="E280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Авторизация от 17.09.2013
ПТС от 19.09.2013</t>
        </r>
      </text>
    </comment>
    <comment ref="B28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16.09.2013</t>
        </r>
      </text>
    </comment>
    <comment ref="E281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от 26.08.2013
Авторизация от 17.09.2013
ПТС от 19.09.2013</t>
        </r>
      </text>
    </comment>
    <comment ref="B282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16.09.2013</t>
        </r>
      </text>
    </comment>
    <comment ref="E282" authorId="0">
      <text>
        <r>
          <rPr>
            <b/>
            <sz val="8"/>
            <color indexed="81"/>
            <rFont val="Tahoma"/>
            <family val="2"/>
            <charset val="204"/>
          </rPr>
          <t>nissan-disponent:
копия от 06.09.2013
Авторизация от 17.09.2013
ПТС от 19.09.2013</t>
        </r>
      </text>
    </comment>
    <comment ref="E283" authorId="1">
      <text>
        <r>
          <rPr>
            <b/>
            <sz val="8"/>
            <color indexed="81"/>
            <rFont val="Tahoma"/>
            <family val="2"/>
            <charset val="204"/>
          </rPr>
          <t>nissan_sale2:</t>
        </r>
        <r>
          <rPr>
            <sz val="8"/>
            <color indexed="81"/>
            <rFont val="Tahoma"/>
            <family val="2"/>
            <charset val="204"/>
          </rPr>
          <t xml:space="preserve">
от 01.07.2013
</t>
        </r>
      </text>
    </comment>
    <comment ref="B28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оплата от 17.09.2013
Челябинск</t>
        </r>
      </text>
    </comment>
    <comment ref="C284" authorId="4">
      <text>
        <r>
          <rPr>
            <b/>
            <sz val="9"/>
            <color indexed="81"/>
            <rFont val="Tahoma"/>
            <family val="2"/>
            <charset val="204"/>
          </rPr>
          <t>1033disponent:</t>
        </r>
        <r>
          <rPr>
            <sz val="9"/>
            <color indexed="81"/>
            <rFont val="Tahoma"/>
            <family val="2"/>
            <charset val="204"/>
          </rPr>
          <t xml:space="preserve">
11.09.2013 отгружен с Бк в Магнитогорск</t>
        </r>
      </text>
    </comment>
    <comment ref="E284" authorId="0">
      <text>
        <r>
          <rPr>
            <b/>
            <sz val="8"/>
            <color indexed="81"/>
            <rFont val="Tahoma"/>
            <family val="2"/>
            <charset val="204"/>
          </rPr>
          <t>nissan-disponent:</t>
        </r>
        <r>
          <rPr>
            <sz val="8"/>
            <color indexed="81"/>
            <rFont val="Tahoma"/>
            <family val="2"/>
            <charset val="204"/>
          </rPr>
          <t xml:space="preserve">
в Челябинске</t>
        </r>
      </text>
    </comment>
  </commentList>
</comments>
</file>

<file path=xl/sharedStrings.xml><?xml version="1.0" encoding="utf-8"?>
<sst xmlns="http://schemas.openxmlformats.org/spreadsheetml/2006/main" count="20801" uniqueCount="4081">
  <si>
    <t>TIIDA 1.6 4DR ELEGANCE AT</t>
  </si>
  <si>
    <t>TIIDA 1.6 4DR ELEGANCE MT</t>
  </si>
  <si>
    <t>TIIDA 1.6 5DR ELEGANCE MT</t>
  </si>
  <si>
    <t>TIIDA 1.6 5DR ELEGANCE AT</t>
  </si>
  <si>
    <t>Евгения</t>
  </si>
  <si>
    <t>Злыднева</t>
  </si>
  <si>
    <t>списан в ноябре 2012</t>
  </si>
  <si>
    <t xml:space="preserve">ПОДМЕННЫЙ АВТОМОБИЛЬ </t>
  </si>
  <si>
    <t>S - SHOWROOM/DISPLAY</t>
  </si>
  <si>
    <t>KH3K</t>
  </si>
  <si>
    <t>326R</t>
  </si>
  <si>
    <t>X-TRAIL 2.5 WAGON LE M-CVT</t>
  </si>
  <si>
    <t>DEMO CAR  стоит на учете</t>
  </si>
  <si>
    <t>326K</t>
  </si>
  <si>
    <t>K23G</t>
  </si>
  <si>
    <t>K36G</t>
  </si>
  <si>
    <t>LAAZ</t>
  </si>
  <si>
    <t>NOTE 1.6 5DR SV3/LUXURY MT</t>
  </si>
  <si>
    <t>списан в марте 2012</t>
  </si>
  <si>
    <t>Мифтахов</t>
  </si>
  <si>
    <t>NACG</t>
  </si>
  <si>
    <t>X - COURTESY CAR</t>
  </si>
  <si>
    <t>QASHQAI+2 2.0 4WD CVT LE+</t>
  </si>
  <si>
    <t>TIIDA 1.6 5DR COMFORT MP3 MT</t>
  </si>
  <si>
    <t xml:space="preserve">FDTALEAE11EGA-AFB-2    </t>
  </si>
  <si>
    <t>326G</t>
  </si>
  <si>
    <t>QASHQAI 2.0 CVT 4WD  SE+</t>
  </si>
  <si>
    <t xml:space="preserve">FDRNLBZJ10EGA-A---2    </t>
  </si>
  <si>
    <t>SJNFANF15U6198921</t>
  </si>
  <si>
    <t>Демо Свердловский тракт</t>
  </si>
  <si>
    <t>QASHQAI+2 1.6 2WD 5 MT SE</t>
  </si>
  <si>
    <t>статус</t>
  </si>
  <si>
    <t>дата окончания договора</t>
  </si>
  <si>
    <t>Банк</t>
  </si>
  <si>
    <t>Z11G</t>
  </si>
  <si>
    <t>списан 1047</t>
  </si>
  <si>
    <t>NISSAN MURANO 3.5 CVT LE</t>
  </si>
  <si>
    <t>U - STOCK</t>
  </si>
  <si>
    <t>G41G</t>
  </si>
  <si>
    <t>QM1Z</t>
  </si>
  <si>
    <t>X-TRAIL 2.0 DCI WAGON SE 6AT</t>
  </si>
  <si>
    <t>Дата одобрения</t>
  </si>
  <si>
    <t>QASHQAI 1.6 2WD 5 MT SE</t>
  </si>
  <si>
    <t>Трошин</t>
  </si>
  <si>
    <t>Дата подачи заявления</t>
  </si>
  <si>
    <t>J32</t>
  </si>
  <si>
    <t xml:space="preserve"> </t>
  </si>
  <si>
    <t>Подача заявки в тюнинг</t>
  </si>
  <si>
    <t>QASHQAI 1.6 2WD CVT XE</t>
  </si>
  <si>
    <t>QASHQAI 1.6 2WD CVT SE</t>
  </si>
  <si>
    <t>NOTE 1.6 5DR SV3/LUXURY AT</t>
  </si>
  <si>
    <t>цена по прайсу,  РРЦ</t>
  </si>
  <si>
    <t>Z8NBCWJ32BS021324</t>
  </si>
  <si>
    <t>KH3G</t>
  </si>
  <si>
    <t>K51Z</t>
  </si>
  <si>
    <t>Дата отправки полного пакета документов на рассмотрение</t>
  </si>
  <si>
    <t>B23G</t>
  </si>
  <si>
    <t>J10</t>
  </si>
  <si>
    <t>оплата в NISSAN</t>
  </si>
  <si>
    <t>Планируемая дата выдачи менеджером</t>
  </si>
  <si>
    <t>GN0K</t>
  </si>
  <si>
    <t>F15</t>
  </si>
  <si>
    <t>QASHQAI 1.6 2WD 5 MT XE</t>
  </si>
  <si>
    <t>X-TRAIL 2.0 WAGON LE CVT</t>
  </si>
  <si>
    <t>KADG</t>
  </si>
  <si>
    <t>KAXR</t>
  </si>
  <si>
    <t xml:space="preserve">FDTALCZJ10EGA--KCA2    </t>
  </si>
  <si>
    <t>RAQG</t>
  </si>
  <si>
    <t>NAFK</t>
  </si>
  <si>
    <t>дата заключения договора</t>
  </si>
  <si>
    <t>D40</t>
  </si>
  <si>
    <t>CABG</t>
  </si>
  <si>
    <t>KL0K</t>
  </si>
  <si>
    <t>Свободные автомобили</t>
  </si>
  <si>
    <t>NABG</t>
  </si>
  <si>
    <t>QASHQAI+2 2.0 4WD CVT SE</t>
  </si>
  <si>
    <t>Z8NTBNT31CS050492</t>
  </si>
  <si>
    <t>QM1G</t>
  </si>
  <si>
    <t>NOTE 1.4 5DR COMFORT MT</t>
  </si>
  <si>
    <t>X-TRAIL 2.0 WAGON XE CVT</t>
  </si>
  <si>
    <t>Челябинск</t>
  </si>
  <si>
    <t>TIIDA 1.6 4DR COMFORT MP3 AT</t>
  </si>
  <si>
    <t>K51G</t>
  </si>
  <si>
    <t>нал</t>
  </si>
  <si>
    <t>Склад а/с Ниссан Свердловский тракт</t>
  </si>
  <si>
    <t>оплачен</t>
  </si>
  <si>
    <t xml:space="preserve">BDBWLGWJ32EQA-A-BE1    </t>
  </si>
  <si>
    <t>TIIDA 1.6 5DR ELEGANCE BT AT</t>
  </si>
  <si>
    <t>TIIDA 1.6 5DR TEKNA NC AT</t>
  </si>
  <si>
    <t>NISSAN MURANO 3.5 CVT SE</t>
  </si>
  <si>
    <t>K23Z</t>
  </si>
  <si>
    <t>TIIDA 1.6 5DR COMFORT MP3 AT</t>
  </si>
  <si>
    <t>продаем б/у</t>
  </si>
  <si>
    <t>цвет</t>
  </si>
  <si>
    <t>CAEG</t>
  </si>
  <si>
    <t xml:space="preserve">FDPNLUWF15UQAE-ABB2    </t>
  </si>
  <si>
    <t xml:space="preserve">TDRNLJZT31EQP---C-2    </t>
  </si>
  <si>
    <t>Дата отказа</t>
  </si>
  <si>
    <t>Статус клиента (одобрение = 1; отказ = 0)</t>
  </si>
  <si>
    <t>NP300 PICK UP 2.5D MT MID</t>
  </si>
  <si>
    <t>NISSAN MURANO 3.5 CVT XE</t>
  </si>
  <si>
    <t>Z8NTANZ51CS006342</t>
  </si>
  <si>
    <t>Z8NTANT31CS046840</t>
  </si>
  <si>
    <t xml:space="preserve">TDBNLJWT31EQP---E-2    </t>
  </si>
  <si>
    <t xml:space="preserve">JTUWLVLR51UG7--BFA2    </t>
  </si>
  <si>
    <t>JUKE 1.6 DIG-T MCVT 4WD LE</t>
  </si>
  <si>
    <t>USR0768105</t>
  </si>
  <si>
    <t>по приходу</t>
  </si>
  <si>
    <t>Подменные автомобили</t>
  </si>
  <si>
    <t>приписки</t>
  </si>
  <si>
    <t>X-TRAIL 2.0 DCI WAGON SE 6MT</t>
  </si>
  <si>
    <t>кредит</t>
  </si>
  <si>
    <t>65</t>
  </si>
  <si>
    <t>QASHQAI 1.6 CVT 2WD LE+</t>
  </si>
  <si>
    <t>USR0860644</t>
  </si>
  <si>
    <t>JUKE 1.6 MCVT 4WD SHIRO DIG-T</t>
  </si>
  <si>
    <t>NAHG</t>
  </si>
  <si>
    <t>KAXG</t>
  </si>
  <si>
    <t>X-TRAIL 2.0 WAGON SE CVT</t>
  </si>
  <si>
    <t>менеджер</t>
  </si>
  <si>
    <t>ФИО</t>
  </si>
  <si>
    <t>Пермяков</t>
  </si>
  <si>
    <t>HABG</t>
  </si>
  <si>
    <t>Z11R</t>
  </si>
  <si>
    <t xml:space="preserve">FDPNLUWF15UQAD--BB2    </t>
  </si>
  <si>
    <t>Гладких</t>
  </si>
  <si>
    <t>год</t>
  </si>
  <si>
    <t>NAJG</t>
  </si>
  <si>
    <t>Z51</t>
  </si>
  <si>
    <t>TIIDA 1.6 4DR COMFORT MP3 MT</t>
  </si>
  <si>
    <t>NAHR</t>
  </si>
  <si>
    <t>QAAG</t>
  </si>
  <si>
    <t>оплачен 1047</t>
  </si>
  <si>
    <t>E11</t>
  </si>
  <si>
    <t>USR0855432</t>
  </si>
  <si>
    <t>списан в апреле 2012</t>
  </si>
  <si>
    <t>Буркацкий</t>
  </si>
  <si>
    <t>Новые демо</t>
  </si>
  <si>
    <t>GABG</t>
  </si>
  <si>
    <t>P-PRIVATE</t>
  </si>
  <si>
    <t>оплата</t>
  </si>
  <si>
    <t>X-TRAIL 2.0 WAGON SE 6 M/T</t>
  </si>
  <si>
    <t>J11</t>
  </si>
  <si>
    <t>G41Z</t>
  </si>
  <si>
    <t>код</t>
  </si>
  <si>
    <t>ПТС</t>
  </si>
  <si>
    <t>USR</t>
  </si>
  <si>
    <t>код комплектации</t>
  </si>
  <si>
    <t>ПОДМЕННЫЙ АВТОМОБИЛЬ</t>
  </si>
  <si>
    <t>лизинг</t>
  </si>
  <si>
    <t>Магнитогорск</t>
  </si>
  <si>
    <t>D - DEMO</t>
  </si>
  <si>
    <t>дата прихода на склад</t>
  </si>
  <si>
    <t>Дата платежа</t>
  </si>
  <si>
    <t>Название кредитной программы</t>
  </si>
  <si>
    <t>KAQG</t>
  </si>
  <si>
    <t>PATROL 5.6 AT HIGH</t>
  </si>
  <si>
    <t>нф</t>
  </si>
  <si>
    <t xml:space="preserve">FDTALEAC11EQA---2-2    </t>
  </si>
  <si>
    <t>цена+доплата за цвет</t>
  </si>
  <si>
    <t>Тип заказа</t>
  </si>
  <si>
    <t>USR0820405</t>
  </si>
  <si>
    <t>Y62</t>
  </si>
  <si>
    <t>JUKE 1.6 CVT SE+ SPORT</t>
  </si>
  <si>
    <t xml:space="preserve">TLJNLWWZ51EQB-----2    </t>
  </si>
  <si>
    <t>коп</t>
  </si>
  <si>
    <t>L50G</t>
  </si>
  <si>
    <t>А/М</t>
  </si>
  <si>
    <t>Заявка ДО</t>
  </si>
  <si>
    <t>C11</t>
  </si>
  <si>
    <t>D22</t>
  </si>
  <si>
    <t>C30G</t>
  </si>
  <si>
    <t xml:space="preserve">TDRNLFZT31EQP--B--2    </t>
  </si>
  <si>
    <t xml:space="preserve"> демо и подменные а/м для продажи</t>
  </si>
  <si>
    <t>JUKE 1.6 CVT SE</t>
  </si>
  <si>
    <t>QASHQAI 2.0 2WD CVT SE</t>
  </si>
  <si>
    <t>USR0859485</t>
  </si>
  <si>
    <t>USR0859521</t>
  </si>
  <si>
    <t>KAFK</t>
  </si>
  <si>
    <t>002</t>
  </si>
  <si>
    <t>BW9G</t>
  </si>
  <si>
    <t>VIN</t>
  </si>
  <si>
    <t xml:space="preserve">JDRNLCZJ10EGA--K-A2    </t>
  </si>
  <si>
    <t>G41C</t>
  </si>
  <si>
    <t>KY0G</t>
  </si>
  <si>
    <t>№п</t>
  </si>
  <si>
    <t>NOTE 1.6 5DR COMFORT AT</t>
  </si>
  <si>
    <t>Вьюхин</t>
  </si>
  <si>
    <t>безнал</t>
  </si>
  <si>
    <t xml:space="preserve">BDBWLGWJ32EQA-A--E2    </t>
  </si>
  <si>
    <t>Алина</t>
  </si>
  <si>
    <t>Дата подписания кредитной документации</t>
  </si>
  <si>
    <t>к заказу</t>
  </si>
  <si>
    <t>JUKE 1.6 CVT SE SPORT</t>
  </si>
  <si>
    <t>NOTE 1.4 5DR SV3/LUXURY MT</t>
  </si>
  <si>
    <t>списан в июне 2012</t>
  </si>
  <si>
    <t>USR0908691</t>
  </si>
  <si>
    <t xml:space="preserve">TLJNLWWZ51EQB---W-22   </t>
  </si>
  <si>
    <t>SJNFANF15U6233172</t>
  </si>
  <si>
    <t>USR0907478</t>
  </si>
  <si>
    <t>Хроменко</t>
  </si>
  <si>
    <t>QASHQAI 2.0 CVT 4WD  SE</t>
  </si>
  <si>
    <t>Z8NTANZ51CS010824</t>
  </si>
  <si>
    <t xml:space="preserve">TLJNLAWZ51EQB-----22   </t>
  </si>
  <si>
    <t>ПТС СВ</t>
  </si>
  <si>
    <t>Свердловский</t>
  </si>
  <si>
    <t>ПТС БК</t>
  </si>
  <si>
    <t>USR0910831</t>
  </si>
  <si>
    <t>Z8NTBNT31CS051338</t>
  </si>
  <si>
    <t>USR0912261</t>
  </si>
  <si>
    <t>USR0912010</t>
  </si>
  <si>
    <t>USR0911986</t>
  </si>
  <si>
    <t xml:space="preserve">FDRNLBZJ10EGAD---G2    </t>
  </si>
  <si>
    <t>QASHQAI 2.0 CVT 4WD SV</t>
  </si>
  <si>
    <t>SJNFBNJ10U2556889</t>
  </si>
  <si>
    <t>SJNFBNJ10U2556531</t>
  </si>
  <si>
    <t>списан подменный</t>
  </si>
  <si>
    <t>списан в июле 2012</t>
  </si>
  <si>
    <t>PATROL 5.6 AT WAGON TOP</t>
  </si>
  <si>
    <t>JUKE 1.6 CVT XE</t>
  </si>
  <si>
    <t>USR0920532</t>
  </si>
  <si>
    <t>Z8NTANZ51CS011979</t>
  </si>
  <si>
    <t>USR0925326</t>
  </si>
  <si>
    <t>USR0925327</t>
  </si>
  <si>
    <t>VSKJAWR51U0467387</t>
  </si>
  <si>
    <t>USR0926878</t>
  </si>
  <si>
    <t>VSKJAWR51U0465208</t>
  </si>
  <si>
    <t>USR0927379</t>
  </si>
  <si>
    <t>GN0H</t>
  </si>
  <si>
    <t>списан в августе 2012</t>
  </si>
  <si>
    <t>дата поставки / событие</t>
  </si>
  <si>
    <t xml:space="preserve">Клиентские автомобили </t>
  </si>
  <si>
    <t>кол-во дней на складе</t>
  </si>
  <si>
    <t>Кредитный специалист</t>
  </si>
  <si>
    <t>Время выдачи</t>
  </si>
  <si>
    <t>USR0932656</t>
  </si>
  <si>
    <t xml:space="preserve">FDTALEAC11EQA7GW6T2    </t>
  </si>
  <si>
    <t>Место продажи</t>
  </si>
  <si>
    <t>Комментарии кредитного специалиста</t>
  </si>
  <si>
    <t>Комментарии ОП</t>
  </si>
  <si>
    <t>списан в сентябре 2012</t>
  </si>
  <si>
    <t>USR0943101</t>
  </si>
  <si>
    <t>USR0943102</t>
  </si>
  <si>
    <t>Z8NTANY62CS000238</t>
  </si>
  <si>
    <t>Z8NTANY62CS000066</t>
  </si>
  <si>
    <t xml:space="preserve">TPKNLHLY62EQ8A--AD2    </t>
  </si>
  <si>
    <t xml:space="preserve">TPKNLHLY62EQ8A--AE2    </t>
  </si>
  <si>
    <t>Дилер</t>
  </si>
  <si>
    <t>SJNJBNJ10U7147035</t>
  </si>
  <si>
    <t>T31H</t>
  </si>
  <si>
    <t>T31G</t>
  </si>
  <si>
    <t>SJNJBNJ10U7147262</t>
  </si>
  <si>
    <t>Дата страховки</t>
  </si>
  <si>
    <t>Скидка</t>
  </si>
  <si>
    <t>3N1FCAC11UK571943</t>
  </si>
  <si>
    <t>списан в октябре 2012</t>
  </si>
  <si>
    <t>Списание</t>
  </si>
  <si>
    <t>Доплата за цвет</t>
  </si>
  <si>
    <t>Поставка 1033</t>
  </si>
  <si>
    <t>QASHQAI 2.0 2WD CVT XE</t>
  </si>
  <si>
    <t>доставка 6 000</t>
  </si>
  <si>
    <t xml:space="preserve"> демо Свердловский тракт</t>
  </si>
  <si>
    <t>RAQZ</t>
  </si>
  <si>
    <t>USR0972358</t>
  </si>
  <si>
    <t>USR0972359</t>
  </si>
  <si>
    <t>USR0972360</t>
  </si>
  <si>
    <t>USR0972474</t>
  </si>
  <si>
    <t>USR0972475</t>
  </si>
  <si>
    <t>R51G</t>
  </si>
  <si>
    <t>R51D</t>
  </si>
  <si>
    <t>JUKE 1.6 CVT SHIRO (SV1)</t>
  </si>
  <si>
    <t xml:space="preserve">FDTALUZF15EQAE-ABB2    </t>
  </si>
  <si>
    <t>SJNFCAE11U2195601</t>
  </si>
  <si>
    <t>ДОП в подарок</t>
  </si>
  <si>
    <t>JUKE 1.6 MT XE</t>
  </si>
  <si>
    <t>списан в декабре 2012</t>
  </si>
  <si>
    <t>SJNFBAF15U6329479</t>
  </si>
  <si>
    <t>SJNFBAF15U6329499</t>
  </si>
  <si>
    <t>кредит/нал</t>
  </si>
  <si>
    <t>X-TRAIL 2.0 WAGON XE 6MT</t>
  </si>
  <si>
    <t>USR0982701</t>
  </si>
  <si>
    <t>USR0982704</t>
  </si>
  <si>
    <t>Z8NTANY62CS000949</t>
  </si>
  <si>
    <t>Z8NTANY62CS000577</t>
  </si>
  <si>
    <t>списан в январе 2013</t>
  </si>
  <si>
    <t>NABC</t>
  </si>
  <si>
    <t>QABG</t>
  </si>
  <si>
    <t>Z8NTANZ51DS014635</t>
  </si>
  <si>
    <t>Z8NTANZ51DS014638</t>
  </si>
  <si>
    <t xml:space="preserve">FDLALBFE11EGAA---A3    </t>
  </si>
  <si>
    <t xml:space="preserve">FDLALEFE11EGA-AFB-3    </t>
  </si>
  <si>
    <t xml:space="preserve">FDTALEFE11EGA-AFB-3    </t>
  </si>
  <si>
    <t>TEANA 2.5L CVT PREMIUM FOUR</t>
  </si>
  <si>
    <t>TEANA 2.5L CVT PREMIUM</t>
  </si>
  <si>
    <t>TEANA 2.5L CVT ELEGANCE</t>
  </si>
  <si>
    <t>TEANA 2.5L CVT ELEGANCE PLUS FOUR</t>
  </si>
  <si>
    <t>TEANA 2.5L CVT LUXURY FOUR</t>
  </si>
  <si>
    <t>TEANA 2.5L CVT LUXURY PLUS FOUR</t>
  </si>
  <si>
    <t>TEANA 2.5L CVT PREMIUM PLUS</t>
  </si>
  <si>
    <t>USR0991925</t>
  </si>
  <si>
    <t>USR0991926</t>
  </si>
  <si>
    <t>SJNFANF15U6335423</t>
  </si>
  <si>
    <t>SJNFANF15U6340167</t>
  </si>
  <si>
    <t xml:space="preserve">FDPNLRWF15UQAFD-AB3    </t>
  </si>
  <si>
    <t xml:space="preserve">TDRNLBYT31EQPA--F-3    </t>
  </si>
  <si>
    <t xml:space="preserve">TTYNLFMT314QPABCFA3    </t>
  </si>
  <si>
    <t xml:space="preserve">FDTALEAE11EGA-AFB-3    </t>
  </si>
  <si>
    <t xml:space="preserve">FDTALPZF15EQA-----3    </t>
  </si>
  <si>
    <t xml:space="preserve">FDTALAFJ10EGA--B--3    </t>
  </si>
  <si>
    <t xml:space="preserve">FDRALAZJ10EGA--B--3    </t>
  </si>
  <si>
    <t xml:space="preserve">TDRNLFZT31EQPA-FF-3    </t>
  </si>
  <si>
    <t>списан в феврале 2013</t>
  </si>
  <si>
    <t>Теплых</t>
  </si>
  <si>
    <t>USR0997085</t>
  </si>
  <si>
    <t xml:space="preserve">X-TRAIL 2.0 WAGON SE CVT RAILINGS  </t>
  </si>
  <si>
    <t>Z8NTBNT31DS081378</t>
  </si>
  <si>
    <t xml:space="preserve">TDRNLFYT31EQPA--F-3    </t>
  </si>
  <si>
    <t xml:space="preserve">TTYNLFYT314QPA--F-3    </t>
  </si>
  <si>
    <t>JUKE 1.6 DIG-T 4WD MCVT SE+ SPORT</t>
  </si>
  <si>
    <t>SJNFANF15U6336690</t>
  </si>
  <si>
    <t>USR0997294</t>
  </si>
  <si>
    <t>DEMO CAR</t>
  </si>
  <si>
    <t xml:space="preserve">FDPNLRWF15UQABD-AB3    </t>
  </si>
  <si>
    <t>счет</t>
  </si>
  <si>
    <t>USR0998447</t>
  </si>
  <si>
    <t>USR0998452</t>
  </si>
  <si>
    <t>USR0998765</t>
  </si>
  <si>
    <t>SJNFBAJ10U2706902</t>
  </si>
  <si>
    <t>SJNFBAF15U6332526</t>
  </si>
  <si>
    <t>SJNFBAF15U6332611</t>
  </si>
  <si>
    <t xml:space="preserve">FDTALRZF15EQAF9-8B3    </t>
  </si>
  <si>
    <t xml:space="preserve">FDTALRZF15EQAFD-AB3    </t>
  </si>
  <si>
    <t xml:space="preserve">FDRALBZJ10EGA-----3    </t>
  </si>
  <si>
    <t>LAAG</t>
  </si>
  <si>
    <t>SJNFAAJ10U2479787</t>
  </si>
  <si>
    <t>USR1001597</t>
  </si>
  <si>
    <t>Z8NJVWR51DS002064</t>
  </si>
  <si>
    <t xml:space="preserve">JVLWLTNR51JG7C-CGE3    </t>
  </si>
  <si>
    <t>USR1003019</t>
  </si>
  <si>
    <t>USR1003022</t>
  </si>
  <si>
    <t>USR1003026</t>
  </si>
  <si>
    <t>USR1003027</t>
  </si>
  <si>
    <t>GABR</t>
  </si>
  <si>
    <t>G15</t>
  </si>
  <si>
    <t>SJNFBAF15U6335629</t>
  </si>
  <si>
    <t>SJNFBAF15U6332514</t>
  </si>
  <si>
    <t>SJNFBAF15U6335271</t>
  </si>
  <si>
    <t>SJNFBAF15U6335504</t>
  </si>
  <si>
    <t xml:space="preserve">TDRNLFZT31EQPA--F-3    </t>
  </si>
  <si>
    <t xml:space="preserve">TLJNLWWZ51EQB-----3    </t>
  </si>
  <si>
    <t>USR1004215</t>
  </si>
  <si>
    <t>USR1004218</t>
  </si>
  <si>
    <t>BRFALGFG15EQAF--AA3</t>
  </si>
  <si>
    <t>Пенкин Александр Борисович</t>
  </si>
  <si>
    <t>USR1004664</t>
  </si>
  <si>
    <t>Z8NTCNT31DS084187</t>
  </si>
  <si>
    <t>Z8NTANZ51DS014553</t>
  </si>
  <si>
    <t>USR1005162</t>
  </si>
  <si>
    <t>USR1005360</t>
  </si>
  <si>
    <t>USR1005361</t>
  </si>
  <si>
    <t xml:space="preserve">X-TRAIL 2.5 LE M-CVT RAILINGS  </t>
  </si>
  <si>
    <t>Z8NTBNT31DS084230</t>
  </si>
  <si>
    <t>Z8NTANT31DS083233</t>
  </si>
  <si>
    <t>Z8NTANY62CS000777</t>
  </si>
  <si>
    <t>Z8NTANY62CS000757</t>
  </si>
  <si>
    <t xml:space="preserve">TDRNLBZT31EQPA--F-3    </t>
  </si>
  <si>
    <t xml:space="preserve">TDBNLJWT31EQPA-DF-3    </t>
  </si>
  <si>
    <t xml:space="preserve">JVLWLVNR51JG7---FE3    </t>
  </si>
  <si>
    <t>USR1005861</t>
  </si>
  <si>
    <t>USR1005868</t>
  </si>
  <si>
    <t>USR1005869</t>
  </si>
  <si>
    <t>USR1005870</t>
  </si>
  <si>
    <t>USR1005871</t>
  </si>
  <si>
    <t>USR1005874</t>
  </si>
  <si>
    <t>USR1005878</t>
  </si>
  <si>
    <t>USR1005893</t>
  </si>
  <si>
    <t>USR1005894</t>
  </si>
  <si>
    <t>USR1005895</t>
  </si>
  <si>
    <t>USR1005910</t>
  </si>
  <si>
    <t>USR1005930</t>
  </si>
  <si>
    <t>USR1005947</t>
  </si>
  <si>
    <t>USR1005966</t>
  </si>
  <si>
    <t>USR1005967</t>
  </si>
  <si>
    <t>USR1005968</t>
  </si>
  <si>
    <t>USR1005977</t>
  </si>
  <si>
    <t>USR1005978</t>
  </si>
  <si>
    <t>USR1006022</t>
  </si>
  <si>
    <t>SJNFBAF15U6338326</t>
  </si>
  <si>
    <t>SJNFBAF15U6339941</t>
  </si>
  <si>
    <t>SJNFBAF15U6341144</t>
  </si>
  <si>
    <t>SJNFBAF15U6341977</t>
  </si>
  <si>
    <t>SJNFBAF15U6342010</t>
  </si>
  <si>
    <t>SJNFBAF15U6339233</t>
  </si>
  <si>
    <t>SJNFBAF15U6344738</t>
  </si>
  <si>
    <t>SJNFBAF15U6334332</t>
  </si>
  <si>
    <t>SJNFBAF15U6334312</t>
  </si>
  <si>
    <t>SJNFBAF15U6337919</t>
  </si>
  <si>
    <t>SJNFBAF15U6332822</t>
  </si>
  <si>
    <t>SJNFBAF15U6335019</t>
  </si>
  <si>
    <t>SJNFBAF15U6333333</t>
  </si>
  <si>
    <t>Z8NJVWR51DS001993</t>
  </si>
  <si>
    <t>Z8NJVWR51DS002134</t>
  </si>
  <si>
    <t>Z8NJVWR51DS002025</t>
  </si>
  <si>
    <t>SJNJBNJ10U7164592</t>
  </si>
  <si>
    <t>SJNJBNJ10U7164602</t>
  </si>
  <si>
    <t>SJNFBAJ10U2707398</t>
  </si>
  <si>
    <t xml:space="preserve">FDTALRZF15EQABD-AB3    </t>
  </si>
  <si>
    <t xml:space="preserve">JDTALBFJ10EGA-----3    </t>
  </si>
  <si>
    <t xml:space="preserve">JDRNLBZJ10EGA-----3    </t>
  </si>
  <si>
    <t xml:space="preserve">FDTALBZJ10EGA---C-3    </t>
  </si>
  <si>
    <t xml:space="preserve">FDTALAZJ10EGA--BC-3    </t>
  </si>
  <si>
    <t xml:space="preserve">FDRNLBZJ10EGA-----3    </t>
  </si>
  <si>
    <t>PATHFINDER 2.5D MT XE</t>
  </si>
  <si>
    <t>USR1007129</t>
  </si>
  <si>
    <t>Списан в феврале 2013</t>
  </si>
  <si>
    <t>ПТС в маг</t>
  </si>
  <si>
    <t>Z8NJVWR51DS001957</t>
  </si>
  <si>
    <t xml:space="preserve">JVLWLRYR51JG5CC-HE3    </t>
  </si>
  <si>
    <t>Салон</t>
  </si>
  <si>
    <t>списан в марте 2013</t>
  </si>
  <si>
    <t>USR1009380</t>
  </si>
  <si>
    <t>USR1009381</t>
  </si>
  <si>
    <t>Z8NBCWJ32CS035139</t>
  </si>
  <si>
    <t>Z8NBCWJ32CS035138</t>
  </si>
  <si>
    <t>USR1009939</t>
  </si>
  <si>
    <t>USR1009957</t>
  </si>
  <si>
    <t>USR1009995</t>
  </si>
  <si>
    <t>USR1010006</t>
  </si>
  <si>
    <t>USR1010016</t>
  </si>
  <si>
    <t>USR1010084</t>
  </si>
  <si>
    <t>USR1010128</t>
  </si>
  <si>
    <t>USR1010183</t>
  </si>
  <si>
    <t>USR1010196</t>
  </si>
  <si>
    <t>USR1010270</t>
  </si>
  <si>
    <t>USR1010321</t>
  </si>
  <si>
    <t>USR1010324</t>
  </si>
  <si>
    <t>USR1010360</t>
  </si>
  <si>
    <t>USR1010384</t>
  </si>
  <si>
    <t xml:space="preserve">FDTALBAC11EQA---1-3    </t>
  </si>
  <si>
    <t xml:space="preserve">BDTALBAC11EQA---1-3    </t>
  </si>
  <si>
    <t xml:space="preserve">FDTALBFC11EQA---1-3    </t>
  </si>
  <si>
    <t xml:space="preserve">BDTALBFC11EQA---1-3    </t>
  </si>
  <si>
    <t xml:space="preserve">BDTALEAC11EQAZ--2-3    </t>
  </si>
  <si>
    <t xml:space="preserve">BDTALEFC11EQAZ--2-3    </t>
  </si>
  <si>
    <t xml:space="preserve">FDTALEAC11EQA8--2-3    </t>
  </si>
  <si>
    <t xml:space="preserve">FDTALEFC11EQA8--2-3    </t>
  </si>
  <si>
    <t>X-TRAIL 2.0 DCI LE 6AT RAILINGS</t>
  </si>
  <si>
    <t xml:space="preserve">TTYNLJMT314QPA-DF-3    </t>
  </si>
  <si>
    <t>авто разбит</t>
  </si>
  <si>
    <t>USR1016655</t>
  </si>
  <si>
    <t>L50Z</t>
  </si>
  <si>
    <t xml:space="preserve">X-TRAIL 2.0 LE CVT XENON  </t>
  </si>
  <si>
    <t xml:space="preserve">FDTALBAE11EGA----A3    </t>
  </si>
  <si>
    <t>Z8NTANT31DS083225</t>
  </si>
  <si>
    <t xml:space="preserve">TDRNLJZT31EQPA--Y-3    </t>
  </si>
  <si>
    <t>USR1017064</t>
  </si>
  <si>
    <t>USR1017065</t>
  </si>
  <si>
    <t>ALMERA 1.6 COMFORT ALLOY MT</t>
  </si>
  <si>
    <t>ALMERA 1.6 TEKNA  AT</t>
  </si>
  <si>
    <t>ALMERA 1.6 TEKNA NAVI AT</t>
  </si>
  <si>
    <t>ALMERA 1.6 TEKNA  MT</t>
  </si>
  <si>
    <t xml:space="preserve">BRFALGFG15EQAF--AA3    </t>
  </si>
  <si>
    <t xml:space="preserve">BRFALHAG15EQA-----3    </t>
  </si>
  <si>
    <t xml:space="preserve">BRFALHAG15EQA--A--3    </t>
  </si>
  <si>
    <t xml:space="preserve">BRFALHFG15EQA-----3    </t>
  </si>
  <si>
    <t>KNMG</t>
  </si>
  <si>
    <t>ZBDG</t>
  </si>
  <si>
    <t>Z8NAJL01048263726</t>
  </si>
  <si>
    <t>Z8NAJL01048210461</t>
  </si>
  <si>
    <t>Фейки</t>
  </si>
  <si>
    <t>USR1018464</t>
  </si>
  <si>
    <t xml:space="preserve">TIIDA 1.6 4DR TEKNA NC AT  </t>
  </si>
  <si>
    <t>11</t>
  </si>
  <si>
    <t>3N1FCAC11UK577032</t>
  </si>
  <si>
    <t>3N1BCAC11UK577066</t>
  </si>
  <si>
    <t>3N1FCAC11UK577033</t>
  </si>
  <si>
    <t xml:space="preserve">BDTALEAC11EQA-GW6T3    </t>
  </si>
  <si>
    <t>USR1019741</t>
  </si>
  <si>
    <t>USR1019742</t>
  </si>
  <si>
    <t>USR1019743</t>
  </si>
  <si>
    <t>USR1019748</t>
  </si>
  <si>
    <t>USR1019750</t>
  </si>
  <si>
    <t>USR1019751</t>
  </si>
  <si>
    <t>USR1019752</t>
  </si>
  <si>
    <t>USR1019753</t>
  </si>
  <si>
    <t>USR1019897</t>
  </si>
  <si>
    <t>USR1019938</t>
  </si>
  <si>
    <t>USR1019983</t>
  </si>
  <si>
    <t>USR1020042</t>
  </si>
  <si>
    <t>USR1020043</t>
  </si>
  <si>
    <t>USR1020045</t>
  </si>
  <si>
    <t>USR1020047</t>
  </si>
  <si>
    <t>USR1020048</t>
  </si>
  <si>
    <t>USR1020053</t>
  </si>
  <si>
    <t>USR1020055</t>
  </si>
  <si>
    <t>USR1020063</t>
  </si>
  <si>
    <t>USR1020067</t>
  </si>
  <si>
    <t>USR1020072</t>
  </si>
  <si>
    <t>USR1020073</t>
  </si>
  <si>
    <t>USR1020089</t>
  </si>
  <si>
    <t>USR1020097</t>
  </si>
  <si>
    <t>USR1020099</t>
  </si>
  <si>
    <t>USR1020100</t>
  </si>
  <si>
    <t>USR1020101</t>
  </si>
  <si>
    <t>USR1020102</t>
  </si>
  <si>
    <t>USR1020108</t>
  </si>
  <si>
    <t>USR1020109</t>
  </si>
  <si>
    <t>USR1020111</t>
  </si>
  <si>
    <t>USR1020116</t>
  </si>
  <si>
    <t>USR1020133</t>
  </si>
  <si>
    <t>USR1020135</t>
  </si>
  <si>
    <t>USR1020137</t>
  </si>
  <si>
    <t>USR1020148</t>
  </si>
  <si>
    <t>USR1020165</t>
  </si>
  <si>
    <t>USR1020167</t>
  </si>
  <si>
    <t>USR1020169</t>
  </si>
  <si>
    <t>USR1020170</t>
  </si>
  <si>
    <t>USR1020171</t>
  </si>
  <si>
    <t>USR1020173</t>
  </si>
  <si>
    <t>USR1020188</t>
  </si>
  <si>
    <t>USR1020190</t>
  </si>
  <si>
    <t>USR1020191</t>
  </si>
  <si>
    <t>USR1020212</t>
  </si>
  <si>
    <t>USR1020213</t>
  </si>
  <si>
    <t>USR1020214</t>
  </si>
  <si>
    <t>USR1020215</t>
  </si>
  <si>
    <t>USR1020220</t>
  </si>
  <si>
    <t>USR1020222</t>
  </si>
  <si>
    <t>USR1020224</t>
  </si>
  <si>
    <t>USR1020230</t>
  </si>
  <si>
    <t>USR1020256</t>
  </si>
  <si>
    <t>USR1020259</t>
  </si>
  <si>
    <t>USR1020262</t>
  </si>
  <si>
    <t>USR1020264</t>
  </si>
  <si>
    <t xml:space="preserve">JUKE 1.6 DIG-T 4WD MCVT SE SPORT  </t>
  </si>
  <si>
    <t xml:space="preserve">QASHQAI+2 2.0 2WD 6 MT XE  </t>
  </si>
  <si>
    <t xml:space="preserve">QASHQAI+2 2.0 4WD 6 MT SE  </t>
  </si>
  <si>
    <t xml:space="preserve">QASHQAI+2 2.0 4WD CVT 360  </t>
  </si>
  <si>
    <t xml:space="preserve">X-TRAIL 2.5 SE M-CVT NAVI RAILINGS  </t>
  </si>
  <si>
    <t xml:space="preserve">X-TRAIL 2.5 SE M-CVT NAVI  </t>
  </si>
  <si>
    <t xml:space="preserve">X-TRAIL 2.5 LE M-CVT NAVI  </t>
  </si>
  <si>
    <t xml:space="preserve">NISSAN MURANO 3.5 CVT LE-R  </t>
  </si>
  <si>
    <t xml:space="preserve">PATHFINDER 2.5D AT SE NAVI  </t>
  </si>
  <si>
    <t xml:space="preserve">PATHFINDER 2.5D AT SE SV  </t>
  </si>
  <si>
    <t>Елена</t>
  </si>
  <si>
    <t>Z8NTCNT31DS085674</t>
  </si>
  <si>
    <t>Z8NTCNT31DS085672</t>
  </si>
  <si>
    <t>Z8NTCNT31DS085673</t>
  </si>
  <si>
    <t>Z8NTCNT31DS085675</t>
  </si>
  <si>
    <t>Z8NTCNT31DS085676</t>
  </si>
  <si>
    <t>Z8NTCNT31DS085678</t>
  </si>
  <si>
    <t>Z8NTCNT31DS085679</t>
  </si>
  <si>
    <t>Z8NTCNT31DS086232</t>
  </si>
  <si>
    <t>Z8NTCNT31DS086454</t>
  </si>
  <si>
    <t>Z8NTCNT31DS086358</t>
  </si>
  <si>
    <t>Z8NTANT31DS085848</t>
  </si>
  <si>
    <t>Z8NTANT31DS081504</t>
  </si>
  <si>
    <t>Z8NTANT31DS086724</t>
  </si>
  <si>
    <t>Z8NTANT31DS081654</t>
  </si>
  <si>
    <t>Z8NTANT31DS081660</t>
  </si>
  <si>
    <t>Z8NTANT31DS085064</t>
  </si>
  <si>
    <t>Z8NTANT31DS085065</t>
  </si>
  <si>
    <t>Z8NTANT31DS081980</t>
  </si>
  <si>
    <t>Z8NTANZ51DS015105</t>
  </si>
  <si>
    <t>Z8NTANZ51DS015363</t>
  </si>
  <si>
    <t>Z8NTANY62CS001114</t>
  </si>
  <si>
    <t>Z8NJVWR51DS003165</t>
  </si>
  <si>
    <t>Z8NJVWR51DS002994</t>
  </si>
  <si>
    <t>Z8NJVWR51DS003046</t>
  </si>
  <si>
    <t>Z8NJVWR51DS002304</t>
  </si>
  <si>
    <t>Z8NJVWR51DS002259</t>
  </si>
  <si>
    <t>Z8NTANT31DS086778</t>
  </si>
  <si>
    <t>Z8NTANT31DS081498</t>
  </si>
  <si>
    <t>Z8NTANT31DS082603</t>
  </si>
  <si>
    <t>Z8NTANT31DS082602</t>
  </si>
  <si>
    <t>SJNFAAE11U2207070</t>
  </si>
  <si>
    <t>SJNFAAE11U2207237</t>
  </si>
  <si>
    <t>SJNFAAE11U2207235</t>
  </si>
  <si>
    <t>SJNFAAE11U2207604</t>
  </si>
  <si>
    <t>SJNFCAE11U2206362</t>
  </si>
  <si>
    <t>SJNFCAE11U2205960</t>
  </si>
  <si>
    <t>SJNFCAE11U2206133</t>
  </si>
  <si>
    <t>SJNFCAE11U2206295</t>
  </si>
  <si>
    <t>SJNFCAE11U2207168</t>
  </si>
  <si>
    <t>SJNFCAE11U2207345</t>
  </si>
  <si>
    <t>SJNFCAE11U2205503</t>
  </si>
  <si>
    <t>SJNFCAE11U2205671</t>
  </si>
  <si>
    <t>SJNFCAE11U2206538</t>
  </si>
  <si>
    <t>SJNFCAE11U2203809</t>
  </si>
  <si>
    <t>SJNFCAE11U2204023</t>
  </si>
  <si>
    <t>SJNFCAE11U2204431</t>
  </si>
  <si>
    <t>SJNFCAE11U2205652</t>
  </si>
  <si>
    <t>SJNFBAF15U6346686</t>
  </si>
  <si>
    <t>SJNFBAF15U6346460</t>
  </si>
  <si>
    <t>SJNFBAF15U6346716</t>
  </si>
  <si>
    <t>SJNFBAF15U6345439</t>
  </si>
  <si>
    <t>SJNFBAJ10U2742197</t>
  </si>
  <si>
    <t>SJNFBAJ10U2718879</t>
  </si>
  <si>
    <t>SJNFBAJ10U2720421</t>
  </si>
  <si>
    <t>SJNFBAJ10U2720435</t>
  </si>
  <si>
    <t xml:space="preserve">TDBNLJWT31EQPA--G-3    </t>
  </si>
  <si>
    <t xml:space="preserve">TDBNLFWT31EQPA--J-3    </t>
  </si>
  <si>
    <t xml:space="preserve">TDBNLFWT31EQPA-DJ-3    </t>
  </si>
  <si>
    <t xml:space="preserve">TLJNLWWZ51EQB---W-3    </t>
  </si>
  <si>
    <t xml:space="preserve">JVLWLTNR51JG7CECJE3    </t>
  </si>
  <si>
    <t xml:space="preserve">FDRNLBZJ10EGA-A---3    </t>
  </si>
  <si>
    <t xml:space="preserve">JDRNLBYJ10EGA-----3    </t>
  </si>
  <si>
    <t xml:space="preserve">JDRNLBZJ10EGAN-H-Q3    </t>
  </si>
  <si>
    <t xml:space="preserve">JDRALAYJ10EGA--B-L3    </t>
  </si>
  <si>
    <t>USR1021033</t>
  </si>
  <si>
    <t>USR1021038</t>
  </si>
  <si>
    <t>USR1021046</t>
  </si>
  <si>
    <t>USR1021202</t>
  </si>
  <si>
    <t>USR1021212</t>
  </si>
  <si>
    <t>USR1021263</t>
  </si>
  <si>
    <t>USR1021266</t>
  </si>
  <si>
    <t>USR1021291</t>
  </si>
  <si>
    <t>USR1021294</t>
  </si>
  <si>
    <t>NOTE 1.6 5DR COMFORT MT</t>
  </si>
  <si>
    <t>SJNFANF15U6343819</t>
  </si>
  <si>
    <t>SJNFBAF15U6344801</t>
  </si>
  <si>
    <t>Z8NTBNT31DS087345</t>
  </si>
  <si>
    <t>Z8NTBNT31DS087466</t>
  </si>
  <si>
    <t>Z8NTBNT31DS087576</t>
  </si>
  <si>
    <t>Z8NTBNT31DS087606</t>
  </si>
  <si>
    <t>SJNFBAF15U6342060</t>
  </si>
  <si>
    <t>Z8NTBNT31DS087571</t>
  </si>
  <si>
    <t>Z8NTBNT31DS087601</t>
  </si>
  <si>
    <t xml:space="preserve">                 </t>
  </si>
  <si>
    <t xml:space="preserve">Свердловский </t>
  </si>
  <si>
    <t xml:space="preserve">FDTALBFE11EGA----A3    </t>
  </si>
  <si>
    <t>Z8NTANZ51DS015317</t>
  </si>
  <si>
    <t>Z8NTANZ51DS015547</t>
  </si>
  <si>
    <t>USR1023490</t>
  </si>
  <si>
    <t>USR1023402</t>
  </si>
  <si>
    <t>USR1023401</t>
  </si>
  <si>
    <t>USR1023348</t>
  </si>
  <si>
    <t xml:space="preserve">JTUWLVLR51UG7--BFE3    </t>
  </si>
  <si>
    <t>PATHFINDER 3.0D AT WAG LE</t>
  </si>
  <si>
    <t>SJNFBNJ10U2744999</t>
  </si>
  <si>
    <t>Z8NJAWR51DS002069</t>
  </si>
  <si>
    <t>Z8NJAWR51DS003164</t>
  </si>
  <si>
    <t>Z8NTANT31DS085134</t>
  </si>
  <si>
    <t>326H</t>
  </si>
  <si>
    <t>NAVARA 2.5D PICK-UP DOUBLE CAB SE A</t>
  </si>
  <si>
    <t>BRFALHFG15EQA--A--3</t>
  </si>
  <si>
    <t>Инфо для списания</t>
  </si>
  <si>
    <t>USR1023541</t>
  </si>
  <si>
    <t>USR1023542</t>
  </si>
  <si>
    <t>USR1023898</t>
  </si>
  <si>
    <t>USR1023998</t>
  </si>
  <si>
    <t>USR1023794</t>
  </si>
  <si>
    <t>SJNJBNJ10U7171116</t>
  </si>
  <si>
    <t>SJNJBNJ10U7171106</t>
  </si>
  <si>
    <t>Z8NTANT31DS083163</t>
  </si>
  <si>
    <t>Z8NTANT31DS081636</t>
  </si>
  <si>
    <t>Z8NTANT31DS084550</t>
  </si>
  <si>
    <t>Z8NTANT31DS085872</t>
  </si>
  <si>
    <t>Z8NTANT31DS084835</t>
  </si>
  <si>
    <t>USR1024673</t>
  </si>
  <si>
    <t>USR1024681</t>
  </si>
  <si>
    <t>списан в апреле 2013</t>
  </si>
  <si>
    <t>USR1025467</t>
  </si>
  <si>
    <t>USR1025472</t>
  </si>
  <si>
    <t>QABR</t>
  </si>
  <si>
    <t>003</t>
  </si>
  <si>
    <t xml:space="preserve">JUKE 1.6 DIG-T MCVT SV2  </t>
  </si>
  <si>
    <t>BRFALGFG15EQAB--AA3</t>
  </si>
  <si>
    <t>SJNFANF15U6371072</t>
  </si>
  <si>
    <t>SJNFANF15U6358841</t>
  </si>
  <si>
    <t xml:space="preserve">FDPNLRWF15UQAF-G-B3    </t>
  </si>
  <si>
    <t>3N1BCAC11UK577830</t>
  </si>
  <si>
    <t>3N1FCAC11UK577380</t>
  </si>
  <si>
    <t>3N1BCAC11UK577508</t>
  </si>
  <si>
    <t>3N1FCAC11UK577606</t>
  </si>
  <si>
    <t>3N1FCAC11UK577657</t>
  </si>
  <si>
    <t>3N1FCAC11UK577328</t>
  </si>
  <si>
    <t>3N1FCAC11UK577273</t>
  </si>
  <si>
    <t>3N1FCAC11UK577128</t>
  </si>
  <si>
    <t>3N1FCAC11UK577264</t>
  </si>
  <si>
    <t>3N1BCAC11UK577421</t>
  </si>
  <si>
    <t>USR1026606</t>
  </si>
  <si>
    <t>USR1026607</t>
  </si>
  <si>
    <t>QASHQAI 2.0 CVT 4WD LE+</t>
  </si>
  <si>
    <t xml:space="preserve">FDRNLCZJ10EGA--K-A3    </t>
  </si>
  <si>
    <t>USR1027036</t>
  </si>
  <si>
    <t>SJNFCAE11U2206316</t>
  </si>
  <si>
    <t>Божко</t>
  </si>
  <si>
    <t>3N1BCAC11UK578142</t>
  </si>
  <si>
    <t>3N1BCAC11UK578336</t>
  </si>
  <si>
    <t>GNFG</t>
  </si>
  <si>
    <t>маг</t>
  </si>
  <si>
    <t>3N1BCAC11UK578671</t>
  </si>
  <si>
    <t>SJNFBNJ10U2782797</t>
  </si>
  <si>
    <t>сервисная кампания</t>
  </si>
  <si>
    <t xml:space="preserve">CVLZLTND40JG5BFCE-3    </t>
  </si>
  <si>
    <t>USR1029109</t>
  </si>
  <si>
    <t xml:space="preserve">NAVARA 2.5D PICK-UP DOUBLE CAB SE SV АТ  </t>
  </si>
  <si>
    <t xml:space="preserve">CVLZLTND40JG5B1GE-3    </t>
  </si>
  <si>
    <t>Семенов Геннадий Васильевич</t>
  </si>
  <si>
    <t>надо дешевле</t>
  </si>
  <si>
    <t xml:space="preserve">FDTALBFJ10EGA-----3    </t>
  </si>
  <si>
    <t>ALMERA 1.6 COMFORT AC AT</t>
  </si>
  <si>
    <t xml:space="preserve">BRFALGAG15EQAA--AA3    </t>
  </si>
  <si>
    <t>Компенсация</t>
  </si>
  <si>
    <t>USR1034080</t>
  </si>
  <si>
    <t>USR1034105</t>
  </si>
  <si>
    <t>USR1034306</t>
  </si>
  <si>
    <t>USR1034538</t>
  </si>
  <si>
    <t>USR1034734</t>
  </si>
  <si>
    <t>RPGG</t>
  </si>
  <si>
    <t>NNNG</t>
  </si>
  <si>
    <t xml:space="preserve">ALMERA 1.6 WELCOME MT  </t>
  </si>
  <si>
    <t xml:space="preserve">ALMERA 1.6 COMFORT AC MT  </t>
  </si>
  <si>
    <t>16</t>
  </si>
  <si>
    <t>Z8NAJL00048263775</t>
  </si>
  <si>
    <t>Z8NAJL00048548747</t>
  </si>
  <si>
    <t>Z8NAJL00048548758</t>
  </si>
  <si>
    <t>Z8NAJL00048548558</t>
  </si>
  <si>
    <t>Z8NAJL00048510669</t>
  </si>
  <si>
    <t>VSKCVND40U0523733</t>
  </si>
  <si>
    <t xml:space="preserve">BRFALGFG15EQAA--AA3    </t>
  </si>
  <si>
    <t xml:space="preserve">BRFALDFG15EQA-A---3    </t>
  </si>
  <si>
    <t>Линиченко</t>
  </si>
  <si>
    <t xml:space="preserve">JUKE 1.6 MT SE  </t>
  </si>
  <si>
    <t>QASHQAI 2.0 2WD 6 MT SE</t>
  </si>
  <si>
    <t>Жаренко Дмитрий Валентинович</t>
  </si>
  <si>
    <t xml:space="preserve">FDTALPFF15EQC--L--3    </t>
  </si>
  <si>
    <t xml:space="preserve">FDTALRFF15EQAFA-8B3    </t>
  </si>
  <si>
    <t>оплата NISSAN</t>
  </si>
  <si>
    <t>Кол-во дней на складе</t>
  </si>
  <si>
    <t>\</t>
  </si>
  <si>
    <t>автомобиль</t>
  </si>
  <si>
    <t>доплата за цвет</t>
  </si>
  <si>
    <t>цена</t>
  </si>
  <si>
    <t>скидка</t>
  </si>
  <si>
    <t>Квота</t>
  </si>
  <si>
    <t>Адрес доставки Дефекты</t>
  </si>
  <si>
    <t>Место нахождения</t>
  </si>
  <si>
    <t xml:space="preserve">Дата выдачи а/м </t>
  </si>
  <si>
    <t>время</t>
  </si>
  <si>
    <t>Кредит / нал</t>
  </si>
  <si>
    <t xml:space="preserve">Дата подачи </t>
  </si>
  <si>
    <t>Дата решения</t>
  </si>
  <si>
    <t>ответ</t>
  </si>
  <si>
    <t>Дата подписания</t>
  </si>
  <si>
    <t>Кред. Спец.</t>
  </si>
  <si>
    <t>Оплата в NMR</t>
  </si>
  <si>
    <t>Сумма оплаты</t>
  </si>
  <si>
    <t>Дата окончания договора</t>
  </si>
  <si>
    <t>Клиентские автомобили</t>
  </si>
  <si>
    <t>нет</t>
  </si>
  <si>
    <t>Чернов</t>
  </si>
  <si>
    <t>Федотова</t>
  </si>
  <si>
    <t>ЮКБ</t>
  </si>
  <si>
    <t>добро</t>
  </si>
  <si>
    <t>Константинов</t>
  </si>
  <si>
    <t>Перова</t>
  </si>
  <si>
    <t xml:space="preserve">в салоне </t>
  </si>
  <si>
    <t xml:space="preserve">
</t>
  </si>
  <si>
    <t xml:space="preserve">PATHFINDER 3.0D V6 LE A/T </t>
  </si>
  <si>
    <t>PATHFINDER 2.5D SE A/T</t>
  </si>
  <si>
    <t>JVLWLRYR51JG5CC-HE3</t>
  </si>
  <si>
    <t xml:space="preserve">MURANO 3.5 CVT LE-R  </t>
  </si>
  <si>
    <t>MURANO 3.5 CVT LE</t>
  </si>
  <si>
    <t>MURANO 3.5 CVT LE-R</t>
  </si>
  <si>
    <t>MURANO 3.5 CVT XE</t>
  </si>
  <si>
    <t>ДОП подарок</t>
  </si>
  <si>
    <t>TEANA 2.5 CVT PREMIUM PLUS</t>
  </si>
  <si>
    <t>Проданные а/м Кашириными и Магниткой</t>
  </si>
  <si>
    <t>Кашириных</t>
  </si>
  <si>
    <t>Подменные а/м</t>
  </si>
  <si>
    <t>ОСАГО/КАСКО</t>
  </si>
  <si>
    <t>КАСКО</t>
  </si>
  <si>
    <t>Ставить на учет</t>
  </si>
  <si>
    <t>DEMO</t>
  </si>
  <si>
    <t>Москва</t>
  </si>
  <si>
    <t>Июнь</t>
  </si>
  <si>
    <t>BRFALHAG15EQA-----3</t>
  </si>
  <si>
    <t>BRFALGAG15EQAA--AA3</t>
  </si>
  <si>
    <t xml:space="preserve">BRFALGAG15EQAF--AA3    </t>
  </si>
  <si>
    <t>BRFALGFG15EQAA--AA3</t>
  </si>
  <si>
    <t>BRFALDFG15EQA-A---3</t>
  </si>
  <si>
    <t>+</t>
  </si>
  <si>
    <t>подписан</t>
  </si>
  <si>
    <t>ВТБ</t>
  </si>
  <si>
    <t>++</t>
  </si>
  <si>
    <t>BRFALGAG15EQAF--AA3</t>
  </si>
  <si>
    <t>QASHQAI 2.0 4WD CVT SE</t>
  </si>
  <si>
    <t>Пшеничный Владимир Иванович 89193181170</t>
  </si>
  <si>
    <t>для продажи</t>
  </si>
  <si>
    <t xml:space="preserve">FDRALBYJ10EGA-----3    </t>
  </si>
  <si>
    <t xml:space="preserve">FDTALRZF15EQAFA-8B3    </t>
  </si>
  <si>
    <t>USR1038274</t>
  </si>
  <si>
    <t>Z8NTBNT31DS088486</t>
  </si>
  <si>
    <t>ZY2G</t>
  </si>
  <si>
    <t>Сергачев Михаил Александрович</t>
  </si>
  <si>
    <t>списан в мае 2013</t>
  </si>
  <si>
    <t>Одобрен, ждем авто</t>
  </si>
  <si>
    <t>Колганова Татьяна Алексеевна</t>
  </si>
  <si>
    <t>В салон не продавать</t>
  </si>
  <si>
    <t>Александров Евгений Аркадьевич</t>
  </si>
  <si>
    <t>Донор тормоза, ЦКР бампер</t>
  </si>
  <si>
    <t>USR1039554</t>
  </si>
  <si>
    <t>USR1039561</t>
  </si>
  <si>
    <t>USR1039569</t>
  </si>
  <si>
    <t>USR1039574</t>
  </si>
  <si>
    <t>USR1039582</t>
  </si>
  <si>
    <t>USR1039594</t>
  </si>
  <si>
    <t>одобрен, ждем авто</t>
  </si>
  <si>
    <t>Литекс</t>
  </si>
  <si>
    <t>USR1039773</t>
  </si>
  <si>
    <t>USR1039775</t>
  </si>
  <si>
    <t>производство</t>
  </si>
  <si>
    <t>SJNFBAF15U6379700</t>
  </si>
  <si>
    <t>SJNFBAF15U6399938</t>
  </si>
  <si>
    <t>SJNJAAJ10U7179276</t>
  </si>
  <si>
    <t>сам</t>
  </si>
  <si>
    <t>USR1040753</t>
  </si>
  <si>
    <t>USR1040756</t>
  </si>
  <si>
    <t>USR1040757</t>
  </si>
  <si>
    <t>USR1040758</t>
  </si>
  <si>
    <t>USR1040760</t>
  </si>
  <si>
    <t>USR1040774</t>
  </si>
  <si>
    <t>USR1040780</t>
  </si>
  <si>
    <t>USR1040791</t>
  </si>
  <si>
    <t>USR1040797</t>
  </si>
  <si>
    <t>USR1040868</t>
  </si>
  <si>
    <t>USR1040909</t>
  </si>
  <si>
    <t xml:space="preserve">ALMERA 1.6 COMFORT ALLOY AT  </t>
  </si>
  <si>
    <t xml:space="preserve">ALMERA 1.6 COMFORT MT  </t>
  </si>
  <si>
    <t xml:space="preserve">ALMERA 1.6 TEKNA NAVI MT  </t>
  </si>
  <si>
    <t>SJNFBAF15U6384272</t>
  </si>
  <si>
    <t>SJNFBAF15U6341778</t>
  </si>
  <si>
    <t xml:space="preserve">FDTALRFF15EQAF9-8B3    </t>
  </si>
  <si>
    <t>Z8NAJL00048168756</t>
  </si>
  <si>
    <t>Z8NAJL00049363056</t>
  </si>
  <si>
    <t>Z8NAJL00049363082</t>
  </si>
  <si>
    <t>Z8NAJL00049363023</t>
  </si>
  <si>
    <t xml:space="preserve">Заказать </t>
  </si>
  <si>
    <t>Z8NAJL00049363022</t>
  </si>
  <si>
    <t>Z8NAJL00049363080</t>
  </si>
  <si>
    <t>Z8NAJL00049363052</t>
  </si>
  <si>
    <t>Z8NAJL00049387392</t>
  </si>
  <si>
    <t>Z8NAJL00049387331</t>
  </si>
  <si>
    <t>Z8NAJL00048168755</t>
  </si>
  <si>
    <t>Z8NAJL00048137452</t>
  </si>
  <si>
    <t xml:space="preserve">BRFALGFG15EQAB--AA3    </t>
  </si>
  <si>
    <t xml:space="preserve">BRFALHFG15EQA--A--3    </t>
  </si>
  <si>
    <t>USR1041101</t>
  </si>
  <si>
    <t>USR1041104</t>
  </si>
  <si>
    <t>USR1041573</t>
  </si>
  <si>
    <t>USR1041574</t>
  </si>
  <si>
    <t>USR1041579</t>
  </si>
  <si>
    <t>USR1041678</t>
  </si>
  <si>
    <t>Z8NBCWJ32CS036294</t>
  </si>
  <si>
    <t>Z8NBCWJ32CS035474</t>
  </si>
  <si>
    <t>Мезенцев Сергей Николаевич</t>
  </si>
  <si>
    <t>Мокотенко Павел Иванович</t>
  </si>
  <si>
    <t>одобрен, планируется на август</t>
  </si>
  <si>
    <t>USR1041808</t>
  </si>
  <si>
    <t>USR1041812</t>
  </si>
  <si>
    <t>USR1041814</t>
  </si>
  <si>
    <t>USR1041815</t>
  </si>
  <si>
    <t>трейд ин</t>
  </si>
  <si>
    <t>SJNJBAJ10U7163607</t>
  </si>
  <si>
    <t>SJNJBAJ10U7180864</t>
  </si>
  <si>
    <t>SJNFAAJ10U2796069</t>
  </si>
  <si>
    <t>Z8NTANT31DS088003</t>
  </si>
  <si>
    <t>3N1FCAC11UK578832</t>
  </si>
  <si>
    <t>3N1FCAC11UK578540</t>
  </si>
  <si>
    <t>3N1FCAC11UK579973</t>
  </si>
  <si>
    <t>SJNFAAE11U2213095</t>
  </si>
  <si>
    <t>SJNFCAE11U2213094</t>
  </si>
  <si>
    <t>доп.комп.</t>
  </si>
  <si>
    <t>USR1042159</t>
  </si>
  <si>
    <t>USR1042160</t>
  </si>
  <si>
    <t>USR1042153</t>
  </si>
  <si>
    <t>USR1042155</t>
  </si>
  <si>
    <t>USR1042150</t>
  </si>
  <si>
    <t>3N1FCAC11UK579020</t>
  </si>
  <si>
    <t>3N1FCAC11UK578721</t>
  </si>
  <si>
    <t>3N1FCAC11UK580051</t>
  </si>
  <si>
    <t>Запросы</t>
  </si>
  <si>
    <t>USR1043172</t>
  </si>
  <si>
    <t>USR1043202</t>
  </si>
  <si>
    <t>USR1043247</t>
  </si>
  <si>
    <t>USR1043295</t>
  </si>
  <si>
    <t>USR1043317</t>
  </si>
  <si>
    <t>Z8NAJL01049405722</t>
  </si>
  <si>
    <t>Z8NAJL01049362761</t>
  </si>
  <si>
    <t>Z8NAJL00049406239</t>
  </si>
  <si>
    <t>Z8NAJL00049387244</t>
  </si>
  <si>
    <t>Z8NAJL00049387303</t>
  </si>
  <si>
    <t>14 000 Автосигнализация</t>
  </si>
  <si>
    <t>3N1FCAC11UK580849</t>
  </si>
  <si>
    <t xml:space="preserve">BDBWLGWJ32EQABA-B-3    </t>
  </si>
  <si>
    <t>USR1046530</t>
  </si>
  <si>
    <t>USR1046534</t>
  </si>
  <si>
    <t>USR1046576</t>
  </si>
  <si>
    <t>USR1046633</t>
  </si>
  <si>
    <t>USR1047291</t>
  </si>
  <si>
    <t>USR1047328</t>
  </si>
  <si>
    <t>USR1047330</t>
  </si>
  <si>
    <t>USR1047432</t>
  </si>
  <si>
    <t>USR1047538</t>
  </si>
  <si>
    <t>USR1047582</t>
  </si>
  <si>
    <t>USR1047644</t>
  </si>
  <si>
    <t>USR1047671</t>
  </si>
  <si>
    <t>USR1047683</t>
  </si>
  <si>
    <t>USR1047730</t>
  </si>
  <si>
    <t>USR1047790</t>
  </si>
  <si>
    <t>USR1047831</t>
  </si>
  <si>
    <t>USR1047876</t>
  </si>
  <si>
    <t>USR1047982</t>
  </si>
  <si>
    <t>USR1048239</t>
  </si>
  <si>
    <t>USR1048269</t>
  </si>
  <si>
    <t>USR1048393</t>
  </si>
  <si>
    <t>USR1048413</t>
  </si>
  <si>
    <t>USR1048482</t>
  </si>
  <si>
    <t>USR1049645</t>
  </si>
  <si>
    <t>USR1049650</t>
  </si>
  <si>
    <t>USR1049654</t>
  </si>
  <si>
    <t>USR1049659</t>
  </si>
  <si>
    <t>USR1049663</t>
  </si>
  <si>
    <t>USR1049664</t>
  </si>
  <si>
    <t>USR1049669</t>
  </si>
  <si>
    <t>USR1049683</t>
  </si>
  <si>
    <t>USR1049685</t>
  </si>
  <si>
    <t>USR1049688</t>
  </si>
  <si>
    <t>USR1049692</t>
  </si>
  <si>
    <t>USR1049698</t>
  </si>
  <si>
    <t>USR1049734</t>
  </si>
  <si>
    <t>USR1049735</t>
  </si>
  <si>
    <t>USR1049747</t>
  </si>
  <si>
    <t>USR1049758</t>
  </si>
  <si>
    <t>USR1049759</t>
  </si>
  <si>
    <t>BRFALHFG15EQA-----3</t>
  </si>
  <si>
    <t>BRFALHAG15EQA--A--3</t>
  </si>
  <si>
    <t>18-е диски</t>
  </si>
  <si>
    <t>Адрес доставки:002-Бр.Кашириных; 003-Св.тракт</t>
  </si>
  <si>
    <t>Z8NAJL01048740688</t>
  </si>
  <si>
    <t>Z8NAJL01049405539</t>
  </si>
  <si>
    <t>Z8NAJL01049405541</t>
  </si>
  <si>
    <t>Z8NAJL01049405549</t>
  </si>
  <si>
    <t>Z8NAJL00049406498</t>
  </si>
  <si>
    <t>Z8NAJL00049406510</t>
  </si>
  <si>
    <t>Z8NAJL01049436281</t>
  </si>
  <si>
    <t>Z8NAJL00049436543</t>
  </si>
  <si>
    <t>Z8NAJL00049436545</t>
  </si>
  <si>
    <t>Z8NAJL00049436849</t>
  </si>
  <si>
    <t>Z8NAJL01049437058</t>
  </si>
  <si>
    <t>Z8NAJL00049436888</t>
  </si>
  <si>
    <t>Z8NAJL00049436546</t>
  </si>
  <si>
    <t>Z8NAJL00049437178</t>
  </si>
  <si>
    <t>SJNFAAE11U2213374</t>
  </si>
  <si>
    <t>SJNFCAE11U2213550</t>
  </si>
  <si>
    <t>SJNFAAJ10U2803598</t>
  </si>
  <si>
    <t>Z8NTANZ51DS016534</t>
  </si>
  <si>
    <t xml:space="preserve">FDTALRZF15EQAMG-AB3    </t>
  </si>
  <si>
    <t xml:space="preserve">TLJNLQWZ51EQB-----3    </t>
  </si>
  <si>
    <t>Z8NAJL00048740532</t>
  </si>
  <si>
    <t>Z8NAJL00049437211</t>
  </si>
  <si>
    <t>Z8NAJL00049436853</t>
  </si>
  <si>
    <t>Z8NAJL00049436932</t>
  </si>
  <si>
    <t>Z8NAJL00049436826</t>
  </si>
  <si>
    <t>Z8NAJL00049436874</t>
  </si>
  <si>
    <t>Z8NAJL01049436279</t>
  </si>
  <si>
    <t>Z8NAJL01049362674</t>
  </si>
  <si>
    <t>Z8NAJL01049405587</t>
  </si>
  <si>
    <t>Z8NAJL01049362725</t>
  </si>
  <si>
    <t>Z8NAJL01049405537</t>
  </si>
  <si>
    <t>Z8NAJL01049405542</t>
  </si>
  <si>
    <t>Z8NAJL01049405544</t>
  </si>
  <si>
    <t>Z8NAJL01049436285</t>
  </si>
  <si>
    <t>Z8NAJL01049386838</t>
  </si>
  <si>
    <t>Z8NAJL01049362562</t>
  </si>
  <si>
    <t>Z8NAJL00048398253</t>
  </si>
  <si>
    <t>Z8NAJL00049405911</t>
  </si>
  <si>
    <t>Z8NAJL00049436485</t>
  </si>
  <si>
    <t>Z8NAJL00049436486</t>
  </si>
  <si>
    <t>Z8NAJL00049436487</t>
  </si>
  <si>
    <t>Z8NAJL00049405842</t>
  </si>
  <si>
    <t>заказать</t>
  </si>
  <si>
    <t>НФ</t>
  </si>
  <si>
    <t xml:space="preserve">Елена </t>
  </si>
  <si>
    <t>Кокорин Александр Николаевич</t>
  </si>
  <si>
    <t>QM1C</t>
  </si>
  <si>
    <t>USR1051133</t>
  </si>
  <si>
    <t>Тимакова Ольга Владимировна</t>
  </si>
  <si>
    <t>Мурзина</t>
  </si>
  <si>
    <t>Пушкарёва Елена Владимировна 8-952-527-66-42</t>
  </si>
  <si>
    <t xml:space="preserve">Купряшкина Галина Альбертовна 8952-508-43-85 </t>
  </si>
  <si>
    <t>списан в июне 2013</t>
  </si>
  <si>
    <t>Гатаулин</t>
  </si>
  <si>
    <t>SJNFAAE11U2213712</t>
  </si>
  <si>
    <t xml:space="preserve">BLGULGWJ32EQAB-AG-3    </t>
  </si>
  <si>
    <t>USR1051443</t>
  </si>
  <si>
    <t>Z8NTANT31DS088061</t>
  </si>
  <si>
    <t>Закрыта для продажи</t>
  </si>
  <si>
    <t>USR1051739</t>
  </si>
  <si>
    <t>USR1051740</t>
  </si>
  <si>
    <t>SJNFCAE11U2215519</t>
  </si>
  <si>
    <t>SJNFCAE11U2214880</t>
  </si>
  <si>
    <t>Клиентские на Свердловском тр.</t>
  </si>
  <si>
    <t>Степкин Виктор Васильевич,89634628689</t>
  </si>
  <si>
    <t>USR1052271</t>
  </si>
  <si>
    <t>USR1052336</t>
  </si>
  <si>
    <t>USR1052340</t>
  </si>
  <si>
    <t>SJNFBAJ10U2829042</t>
  </si>
  <si>
    <t>3N1FCAC11UK579242</t>
  </si>
  <si>
    <t>USR1052640</t>
  </si>
  <si>
    <t>USR1052641</t>
  </si>
  <si>
    <t>Климович Анна Алексеевна</t>
  </si>
  <si>
    <t>а/м нужен на 20 августа</t>
  </si>
  <si>
    <t>USR1052699</t>
  </si>
  <si>
    <t xml:space="preserve">QASHQAI 2.0 2WD 6 MT XE  </t>
  </si>
  <si>
    <t>механизм ручного тормаза левый снят на 577281</t>
  </si>
  <si>
    <t>Бабиков Евгений Леонидович</t>
  </si>
  <si>
    <t>Голубков Сергей Владимирович Курган</t>
  </si>
  <si>
    <t>Багдасарова Ирина Рамиловна</t>
  </si>
  <si>
    <t>Муравлев Артем Евгеньевич</t>
  </si>
  <si>
    <t>QASHQAI 2.0 4WD 6 MT SE+</t>
  </si>
  <si>
    <t>Миллер Вячеслав Александрович</t>
  </si>
  <si>
    <t>USR1053706</t>
  </si>
  <si>
    <t>USR1053708</t>
  </si>
  <si>
    <t>тендер</t>
  </si>
  <si>
    <t>SJNFAAE11U2213861</t>
  </si>
  <si>
    <t>SJNFBAF15U6383669</t>
  </si>
  <si>
    <t>Z8NTBNT31DS092070</t>
  </si>
  <si>
    <t>Z8NTBNT31DS093480</t>
  </si>
  <si>
    <t>SJNFCAE11U2216688</t>
  </si>
  <si>
    <t xml:space="preserve">FDTALRZF15EQAFG-AB3    </t>
  </si>
  <si>
    <t xml:space="preserve">FDRALAYJ10EGA--B--3    </t>
  </si>
  <si>
    <t xml:space="preserve">FDRNLBYJ10EGA-A---3    </t>
  </si>
  <si>
    <t>USR1054464</t>
  </si>
  <si>
    <t>USR1054467</t>
  </si>
  <si>
    <t>USR1054468</t>
  </si>
  <si>
    <t>USR1054469</t>
  </si>
  <si>
    <t>USR1054475</t>
  </si>
  <si>
    <t>USR1054476</t>
  </si>
  <si>
    <t>USR1054477</t>
  </si>
  <si>
    <t>Z8NBCWJ32DS040389</t>
  </si>
  <si>
    <t>SJNFAAE11U2214167</t>
  </si>
  <si>
    <t xml:space="preserve">BDBWLGWJ32EQABA-G-3    </t>
  </si>
  <si>
    <t>Важенин Сергей Николаевич</t>
  </si>
  <si>
    <t>Сысоева Алеся Владимировна</t>
  </si>
  <si>
    <t>нет в дчл</t>
  </si>
  <si>
    <t>в больнице</t>
  </si>
  <si>
    <t>Z8NTBNT31DS088881</t>
  </si>
  <si>
    <t>Z8NTBNT31DS091196</t>
  </si>
  <si>
    <t>Z8NTBNT31DS091197</t>
  </si>
  <si>
    <t>Z8NTBNT31DS091192</t>
  </si>
  <si>
    <t>Z8NTBNT31DS089702</t>
  </si>
  <si>
    <t>Z8NTBNT31DS089668</t>
  </si>
  <si>
    <t>Z8NTBNT31DS090307</t>
  </si>
  <si>
    <t>Ступников Владимир Виальевич</t>
  </si>
  <si>
    <t>Сундиков Дитрий Тихонович</t>
  </si>
  <si>
    <t>ПТС в NMRG</t>
  </si>
  <si>
    <t>USR1056453</t>
  </si>
  <si>
    <t>USR1056454</t>
  </si>
  <si>
    <t>USR1056602</t>
  </si>
  <si>
    <t>USR1056603</t>
  </si>
  <si>
    <t>USR1056608</t>
  </si>
  <si>
    <t xml:space="preserve">NOTE 1.6 5DR SV3+/TEKNA AT  </t>
  </si>
  <si>
    <t>Исмагилов Рамазан Сареевич 8-919-113-01-82</t>
  </si>
  <si>
    <t>Гаранжа Людмила Сенгеевна</t>
  </si>
  <si>
    <t>Колин Александр Александрович</t>
  </si>
  <si>
    <t>Гусятников Владислав Васильевич</t>
  </si>
  <si>
    <t>Z8NBBUJ32DS040683</t>
  </si>
  <si>
    <t>USR1050627</t>
  </si>
  <si>
    <t>30</t>
  </si>
  <si>
    <t>SJNFCAE11U2212350</t>
  </si>
  <si>
    <t>SJNFCAE11U2212348</t>
  </si>
  <si>
    <t>Z8NTBNT31DS090914</t>
  </si>
  <si>
    <t>Z8NTBNT31DS091253</t>
  </si>
  <si>
    <t>Z8NTBNT31DS092848</t>
  </si>
  <si>
    <t xml:space="preserve">FDTALEAE11EGAR2HBC3    </t>
  </si>
  <si>
    <t>USR1057995</t>
  </si>
  <si>
    <t>хочет отказаться, у нее суд</t>
  </si>
  <si>
    <t>Z8NTBNT31DS091097</t>
  </si>
  <si>
    <t>USR1058777</t>
  </si>
  <si>
    <t>USR1058791</t>
  </si>
  <si>
    <t>USR1058797</t>
  </si>
  <si>
    <t>USR1058811</t>
  </si>
  <si>
    <t>USR1058818</t>
  </si>
  <si>
    <t>USR1058821</t>
  </si>
  <si>
    <t>Литекс+ягуар</t>
  </si>
  <si>
    <t>ОАО Первый Хлебокомбинат</t>
  </si>
  <si>
    <t>3N1FCAC11UK580219</t>
  </si>
  <si>
    <t>SJNFAAE11U2215476</t>
  </si>
  <si>
    <t>SJNFBAF15U6380403</t>
  </si>
  <si>
    <t>SJNJBNJ10U7179590</t>
  </si>
  <si>
    <t>Z8NTBNT31DS091033</t>
  </si>
  <si>
    <t>Z8NTBNT31DS090137</t>
  </si>
  <si>
    <t>USR1059246</t>
  </si>
  <si>
    <t>Z8NAJL00049470984</t>
  </si>
  <si>
    <t>Хчоян Грант</t>
  </si>
  <si>
    <t>Подкорытов Александр Вячеславович 8-922-231-43-30</t>
  </si>
  <si>
    <t>Z8NTANZ51DS018082</t>
  </si>
  <si>
    <t>TLJNLWWZ51EQB--BBA3</t>
  </si>
  <si>
    <t>USR1059892</t>
  </si>
  <si>
    <t>USR1059902</t>
  </si>
  <si>
    <t>перед салоном</t>
  </si>
  <si>
    <t>Масгутов Павел Рафкатович</t>
  </si>
  <si>
    <t>Пинчук Олег Николаевич</t>
  </si>
  <si>
    <t>USR1061129</t>
  </si>
  <si>
    <t>USR1061130</t>
  </si>
  <si>
    <t>USR1061131</t>
  </si>
  <si>
    <t>USR1061133</t>
  </si>
  <si>
    <t>USR1061134</t>
  </si>
  <si>
    <t>USR1061135</t>
  </si>
  <si>
    <t>USR1061137</t>
  </si>
  <si>
    <t>USR1061143</t>
  </si>
  <si>
    <t>USR1061158</t>
  </si>
  <si>
    <t>USR1061168</t>
  </si>
  <si>
    <t>USR1061195</t>
  </si>
  <si>
    <t>Донор тормозного кожуха</t>
  </si>
  <si>
    <t>Донор тормоза</t>
  </si>
  <si>
    <t>Z8NTANZ51DS018146</t>
  </si>
  <si>
    <t xml:space="preserve">TLJNLWWZ51EQB--BBA3    </t>
  </si>
  <si>
    <t>Z8NTBNT31DS090025</t>
  </si>
  <si>
    <t>Z8NTBNT31DS091931</t>
  </si>
  <si>
    <t>Z8NTBNT31DS092318</t>
  </si>
  <si>
    <t>Z8NTBNT31DS092204</t>
  </si>
  <si>
    <t>Z8NTBNT31DS092007</t>
  </si>
  <si>
    <t>Z8NTBNT31DS091994</t>
  </si>
  <si>
    <t>Z8NTBNT31DS093545</t>
  </si>
  <si>
    <t>Z8NTANT31DS088000</t>
  </si>
  <si>
    <t>SJNFBAF15U6405432</t>
  </si>
  <si>
    <t>SJNFBAF15U6402310</t>
  </si>
  <si>
    <t>3N1BCAC11UK580364</t>
  </si>
  <si>
    <t>одобрен ждем авто</t>
  </si>
  <si>
    <t>Фазлыев Артур Галиевич</t>
  </si>
  <si>
    <t>Емельянова</t>
  </si>
  <si>
    <t>ВТБ ФАКТОРИНГ</t>
  </si>
  <si>
    <t>изменение цены под воросом!!!!!!!!!!</t>
  </si>
  <si>
    <t>USR1062164</t>
  </si>
  <si>
    <t>USR1062165</t>
  </si>
  <si>
    <t>USR1062169</t>
  </si>
  <si>
    <t>USR1062170</t>
  </si>
  <si>
    <t>Леванов Юрий Михайлович 8-912-775-0048</t>
  </si>
  <si>
    <t>Z8NBCWJ32DS040310</t>
  </si>
  <si>
    <t>Z8NBBUJ32DS040537</t>
  </si>
  <si>
    <t>Z8NTANZ51DS016625</t>
  </si>
  <si>
    <t>Z8NTANZ51DS016622</t>
  </si>
  <si>
    <t>QASHQAI 2.0 2WD CVT 360</t>
  </si>
  <si>
    <t>USR1062396</t>
  </si>
  <si>
    <t>USR1062397</t>
  </si>
  <si>
    <t>USR1062367</t>
  </si>
  <si>
    <t>досписан</t>
  </si>
  <si>
    <t>Коротае Евгений Сергеевич</t>
  </si>
  <si>
    <t>Грищенко Виктор Николаевич</t>
  </si>
  <si>
    <t>JUKE 1.6 5MT SV2</t>
  </si>
  <si>
    <t>Саратцев Владимир Юрьевич</t>
  </si>
  <si>
    <t>Эксплуатировался на БК</t>
  </si>
  <si>
    <t>SJNFBAJ10U2808329</t>
  </si>
  <si>
    <t>SJNFAAJ10U2817681</t>
  </si>
  <si>
    <t>SJNFAAJ10U2819228</t>
  </si>
  <si>
    <t>Гордеева Любовь Михайловна</t>
  </si>
  <si>
    <t xml:space="preserve">FDRALBZJ10EGAM-H-P3    </t>
  </si>
  <si>
    <t>USR1062925</t>
  </si>
  <si>
    <t>USR1062927</t>
  </si>
  <si>
    <t>USR1062930</t>
  </si>
  <si>
    <t>USR1062932</t>
  </si>
  <si>
    <t>USR1062933</t>
  </si>
  <si>
    <t>USR1062957</t>
  </si>
  <si>
    <t>USR1062958</t>
  </si>
  <si>
    <t>USR1062970</t>
  </si>
  <si>
    <t>USR1062971</t>
  </si>
  <si>
    <t>Антипов Сергей Алексеевич</t>
  </si>
  <si>
    <t>продажа своего авто, позвонить за месяц до прихода</t>
  </si>
  <si>
    <t>FDLALBFE11EGAA---A3</t>
  </si>
  <si>
    <t>FDLALEFE11EGA-AFB-3</t>
  </si>
  <si>
    <t>BDTALEAC11EQAZ--2-3</t>
  </si>
  <si>
    <t>FDTALRFF15EQAFA-8B3</t>
  </si>
  <si>
    <t>TDRNLFYT31EQPA--F-3</t>
  </si>
  <si>
    <t>TDRNLFZT31EQPA-FF-3</t>
  </si>
  <si>
    <t>TDRNLBYT31EQPA--F-3</t>
  </si>
  <si>
    <t>дата прихода на склад/плановая</t>
  </si>
  <si>
    <t xml:space="preserve"> на складе</t>
  </si>
  <si>
    <t>Телефон</t>
  </si>
  <si>
    <t xml:space="preserve">дата выдачи </t>
  </si>
  <si>
    <t>Дата подачи заявки</t>
  </si>
  <si>
    <t>Комментарии КС</t>
  </si>
  <si>
    <t>T31</t>
  </si>
  <si>
    <t>X-TRAIL 2.0 XE 6MT</t>
  </si>
  <si>
    <t>Артур</t>
  </si>
  <si>
    <t>P - Private</t>
  </si>
  <si>
    <t>Иван</t>
  </si>
  <si>
    <t>JUKE 1.6 2WD 5 MT SE+</t>
  </si>
  <si>
    <t>FDTALRFF15EQAMA-8B3</t>
  </si>
  <si>
    <t>Виталий</t>
  </si>
  <si>
    <t>QASHQAI 1.6L 2WD 5 MT SE</t>
  </si>
  <si>
    <t>FDTALBFJ10EGA-----3</t>
  </si>
  <si>
    <t>14000 подарок</t>
  </si>
  <si>
    <t>Александр</t>
  </si>
  <si>
    <t>SJNFAAJ10U2797404</t>
  </si>
  <si>
    <t>USR1055507</t>
  </si>
  <si>
    <t>Олег</t>
  </si>
  <si>
    <t>X-TRAIL 2.0 SE CVT RAILINGS</t>
  </si>
  <si>
    <t>TIIDA 1.6 ELEGANCE MT</t>
  </si>
  <si>
    <t>NISSAN MURANO 3.5 CVT LE-R</t>
  </si>
  <si>
    <t>JUKE 1.6 DIG-T MCVT 4WD SE+ SPORT</t>
  </si>
  <si>
    <t>SJNFANF15U6209286</t>
  </si>
  <si>
    <t>FDPNLRWF15UQABD-AB2</t>
  </si>
  <si>
    <t>USR0907489</t>
  </si>
  <si>
    <t>QASHQAI 2.0L 4WD CVT LE+</t>
  </si>
  <si>
    <t>SJNFBNJ10U2622785</t>
  </si>
  <si>
    <t>FDRNLCZJ10EGA--K-A2</t>
  </si>
  <si>
    <t xml:space="preserve">KY0G </t>
  </si>
  <si>
    <t>USR0941277</t>
  </si>
  <si>
    <t>SJNFBNJ10U2490063</t>
  </si>
  <si>
    <t>USR0835321</t>
  </si>
  <si>
    <t>QASHQAI 2.0L 4WD CVT SE+</t>
  </si>
  <si>
    <t>SJNFBNJ10U2570924</t>
  </si>
  <si>
    <t>FDRNLBZJ10EGA-A---2</t>
  </si>
  <si>
    <t>USR0912048</t>
  </si>
  <si>
    <t>QASHQAI 2.0L 4WD CVT SV</t>
  </si>
  <si>
    <t>SJNFBNJ10U2574778</t>
  </si>
  <si>
    <t>FDRNLBZJ10EGAD---G2</t>
  </si>
  <si>
    <t>USR0913456</t>
  </si>
  <si>
    <t>TEANA 3.5L CVT PREMIUM</t>
  </si>
  <si>
    <t>Z8NBAUJ32CS030864</t>
  </si>
  <si>
    <t>BLJULHWJ32EQA-AAGE2</t>
  </si>
  <si>
    <t>USR0972341</t>
  </si>
  <si>
    <t>PATROL 5.6 AT WAGON HIGH</t>
  </si>
  <si>
    <t>Z8NTANY62CS000071</t>
  </si>
  <si>
    <t>TPKNLHLY62EQ8A--AD2</t>
  </si>
  <si>
    <t>USR0943112</t>
  </si>
  <si>
    <t>R51</t>
  </si>
  <si>
    <t>TIIDA 1.6 ELEGANCE AT</t>
  </si>
  <si>
    <t>Z8NTANZ51CS010965</t>
  </si>
  <si>
    <t>TLJNLWWZ51EQB-----22</t>
  </si>
  <si>
    <t>USR0912972</t>
  </si>
  <si>
    <t>3N1BCAC11UK578104</t>
  </si>
  <si>
    <t>USR1017443</t>
  </si>
  <si>
    <t>3N1FCAC11UK578076</t>
  </si>
  <si>
    <t>FDTALEFC11EQA8--2-3</t>
  </si>
  <si>
    <t>USR1017461</t>
  </si>
  <si>
    <t>TIIDA 1.6 COMFORT MP3 MT</t>
  </si>
  <si>
    <t>3N1BCAC11UK578596</t>
  </si>
  <si>
    <t>BDTALBFC11EQA---1-3</t>
  </si>
  <si>
    <t>USR1031899</t>
  </si>
  <si>
    <t>SJNFCAE11U2213747</t>
  </si>
  <si>
    <t>FDTALBAE11EGA----A3</t>
  </si>
  <si>
    <t>USR1057935</t>
  </si>
  <si>
    <t>SJNFCAE11U2213964</t>
  </si>
  <si>
    <t>USR1057937</t>
  </si>
  <si>
    <t>JUKE 1.6 2WD 5 MT SE</t>
  </si>
  <si>
    <t>SJNFBAF15U6402945</t>
  </si>
  <si>
    <t>USR1057863</t>
  </si>
  <si>
    <t>SJNFAAE11U2210777</t>
  </si>
  <si>
    <t>USR1031894</t>
  </si>
  <si>
    <t>Z8NBBUJ32CS030557</t>
  </si>
  <si>
    <t>BLGULGWJ32EQAAA-GE2</t>
  </si>
  <si>
    <t>USR0868278</t>
  </si>
  <si>
    <t>TEANA 2.5L CVT ELEGANCE PLUS</t>
  </si>
  <si>
    <t>Z8NBBUJ32CS033693</t>
  </si>
  <si>
    <t>BLGULEWJ32EQA-A--E2</t>
  </si>
  <si>
    <t>USR1022149</t>
  </si>
  <si>
    <t>Z8NBBUJ32DS040530</t>
  </si>
  <si>
    <t>BLGULGWJ32EQAB-AG-3</t>
  </si>
  <si>
    <t>USR1050626</t>
  </si>
  <si>
    <t>FDTALPZF15EQA-----3</t>
  </si>
  <si>
    <t>SJNFBAF15U6346653</t>
  </si>
  <si>
    <t>USR1020221</t>
  </si>
  <si>
    <t>доставка 0</t>
  </si>
  <si>
    <t>SJNFANF15U6374482</t>
  </si>
  <si>
    <t>USR1026534</t>
  </si>
  <si>
    <t>USR1020225</t>
  </si>
  <si>
    <t>JUKE 1.6 5MT XE</t>
  </si>
  <si>
    <t>FDTALPFF15EQC--L--3</t>
  </si>
  <si>
    <t>QASHQAI 2.0L 2WD CVT XE</t>
  </si>
  <si>
    <t>SJNFBAJ10U2736544</t>
  </si>
  <si>
    <t>FDRALAZJ10EGA--B--3</t>
  </si>
  <si>
    <t>USR1020492</t>
  </si>
  <si>
    <t>SJNFBAJ10U2736495</t>
  </si>
  <si>
    <t>USR1020494</t>
  </si>
  <si>
    <t>QASHQAI 2.0L 2WD CVT SE</t>
  </si>
  <si>
    <t>SJNFBAJ10U2719936</t>
  </si>
  <si>
    <t>FDRALBZJ10EGA-----3</t>
  </si>
  <si>
    <t>USR1020497</t>
  </si>
  <si>
    <t>SJNFBAF15U6406360</t>
  </si>
  <si>
    <t>USR1055518</t>
  </si>
  <si>
    <t>SJNFAAE11U2214509</t>
  </si>
  <si>
    <t>USR1057940</t>
  </si>
  <si>
    <t>JDTALAFJ10EGA--B-L3</t>
  </si>
  <si>
    <t>QASHQAI+2 2.0L 2WD 6 MT SE</t>
  </si>
  <si>
    <t>SJNJBAJ10U7175238</t>
  </si>
  <si>
    <t>JDRALBYJ10EGA-----3</t>
  </si>
  <si>
    <t>USR1053901</t>
  </si>
  <si>
    <t>SJNJAAJ10U7180247</t>
  </si>
  <si>
    <t>JDTALBFJ10EGA-----3</t>
  </si>
  <si>
    <t>USR1053899</t>
  </si>
  <si>
    <t xml:space="preserve">JN1TANY62U0015836 </t>
  </si>
  <si>
    <t>TPKNLHLY62EQ8AAAAA1</t>
  </si>
  <si>
    <t xml:space="preserve">K23G </t>
  </si>
  <si>
    <t>USR0859416</t>
  </si>
  <si>
    <t>X-TRAIL 2.0 DCI SE 6MT</t>
  </si>
  <si>
    <t>Z8NTCNT31DS086494</t>
  </si>
  <si>
    <t>TTYNLFYT314QPA--F-3</t>
  </si>
  <si>
    <t>USR1020496</t>
  </si>
  <si>
    <t>Z8NTCNT31DS086356</t>
  </si>
  <si>
    <t>USR1019933</t>
  </si>
  <si>
    <t>X-TRAIL 2.0 LE CVT XENON</t>
  </si>
  <si>
    <t>Z8NTBNT31DS085513</t>
  </si>
  <si>
    <t>TDRNLJZT31EQPA--Y-3</t>
  </si>
  <si>
    <t>USR1024758</t>
  </si>
  <si>
    <t>Z8NTBNT31DS081402</t>
  </si>
  <si>
    <t>USR0997786</t>
  </si>
  <si>
    <t>Z8NTANZ51CS012414</t>
  </si>
  <si>
    <t>TLJNLAWZ51EQB-----22</t>
  </si>
  <si>
    <t xml:space="preserve">K51G </t>
  </si>
  <si>
    <t>USR0945319</t>
  </si>
  <si>
    <t>Z8NTANZ51DS014837</t>
  </si>
  <si>
    <t>TLJNLWWZ51EQB-----3</t>
  </si>
  <si>
    <t>USR1008494</t>
  </si>
  <si>
    <t>Z8NTANZ51DS014863</t>
  </si>
  <si>
    <t>USR1020474</t>
  </si>
  <si>
    <t>Z8NTANZ51DS014850</t>
  </si>
  <si>
    <t>USR1020479</t>
  </si>
  <si>
    <t>скол задн.бампера,скол лобового</t>
  </si>
  <si>
    <t>Z8NTANZ51DS014563</t>
  </si>
  <si>
    <t>TLJNLWWZ51EQB---W-3</t>
  </si>
  <si>
    <t>USR1020481</t>
  </si>
  <si>
    <t>NP300 PICK UP 2.5D MT HIGH</t>
  </si>
  <si>
    <t>QM1K</t>
  </si>
  <si>
    <t>ADNCPUD22U0009350</t>
  </si>
  <si>
    <t>USR0939663</t>
  </si>
  <si>
    <t>NP300 PICK UP 2.5D MT MID + FRAME</t>
  </si>
  <si>
    <t>ADNCPUD22U0008941</t>
  </si>
  <si>
    <t>CVLULEFD22UQNRDEBD2</t>
  </si>
  <si>
    <t>USR0923983</t>
  </si>
  <si>
    <t>ADNCPUD22U0008746</t>
  </si>
  <si>
    <t>USR0898639</t>
  </si>
  <si>
    <t>NAVARA 2.5D PICK-UP DOUBLE CAB SE MТ</t>
  </si>
  <si>
    <t>VSKCVND40U0495649</t>
  </si>
  <si>
    <t>CVLZLTYD40JG5BFCE-2</t>
  </si>
  <si>
    <t>USR0935633</t>
  </si>
  <si>
    <t>Z8NJAWR51CS000292</t>
  </si>
  <si>
    <t>JTUWLVLR51UG7--BFE2</t>
  </si>
  <si>
    <t>USR0993940</t>
  </si>
  <si>
    <t>PATHFINDER 2.5D AT SE NAVI</t>
  </si>
  <si>
    <t>Z8NJVWR51DS002041</t>
  </si>
  <si>
    <t>JVLWLTNR51JG7C-CGE3</t>
  </si>
  <si>
    <t>KAPK</t>
  </si>
  <si>
    <t>USR1020471</t>
  </si>
  <si>
    <t>SHOWROOM</t>
  </si>
  <si>
    <t>PATHFINDER 2.5D MT SE</t>
  </si>
  <si>
    <t>Z8NJVWR51DS002975</t>
  </si>
  <si>
    <t>JVLWLTYR51JG7C-CJE3</t>
  </si>
  <si>
    <t>USR1050370</t>
  </si>
  <si>
    <t>Дилер5014</t>
  </si>
  <si>
    <t>L50</t>
  </si>
  <si>
    <t>INFINITI JX35 PREMIUM</t>
  </si>
  <si>
    <t>5N1AL0MMXDC336814</t>
  </si>
  <si>
    <t>JLJNLVWL50EQ7-----3 </t>
  </si>
  <si>
    <t>S51</t>
  </si>
  <si>
    <t>INFINITI FX</t>
  </si>
  <si>
    <t>демо</t>
  </si>
  <si>
    <t>NAVARA 3.0D V6 PICK-UP DOUBLE CAB L</t>
  </si>
  <si>
    <t>VSKCAND40U0504844</t>
  </si>
  <si>
    <t>CTUZLVLD40UG5B--DE2</t>
  </si>
  <si>
    <t>USR1039300</t>
  </si>
  <si>
    <t>JUKE 1.6 CVT SHIRO (SV1)</t>
  </si>
  <si>
    <t>SJNFBAF15U6328720</t>
  </si>
  <si>
    <t>FDTALUZF15EQAE-ABB2</t>
  </si>
  <si>
    <t>USR0972467</t>
  </si>
  <si>
    <t>ALMERA 1.6 COMFORT ALLOY AT</t>
  </si>
  <si>
    <t>Z8NAJL01048355187</t>
  </si>
  <si>
    <t>USR1016169</t>
  </si>
  <si>
    <t>QASHQAI 2.0L 4WD CVT 360</t>
  </si>
  <si>
    <t>SJNFBNJ10U2733552</t>
  </si>
  <si>
    <t>FDRNLBZJ10EGAM-H-P3</t>
  </si>
  <si>
    <t>USR1008828</t>
  </si>
  <si>
    <t>QASHQAI+2 2.0L 4WD CVT 360</t>
  </si>
  <si>
    <t>SJNJBNJ10U7165050</t>
  </si>
  <si>
    <t>JDRNLBZJ10EGAN-H-Q3</t>
  </si>
  <si>
    <t>USR1023552</t>
  </si>
  <si>
    <t>X-TRAIL 2.5 LE M-CVT</t>
  </si>
  <si>
    <t>Z8NTANT31DS088156</t>
  </si>
  <si>
    <t>TDBNLJWT31EQPA--F-3</t>
  </si>
  <si>
    <t>USR1024565</t>
  </si>
  <si>
    <t>Z8NTANZ51DS015595</t>
  </si>
  <si>
    <t>USR1039636</t>
  </si>
  <si>
    <t>PATROL 5.6 AT TITANIUM</t>
  </si>
  <si>
    <t>Z8NTANY62DS001911</t>
  </si>
  <si>
    <t>TPKNLHLY62EQ8A--AE33</t>
  </si>
  <si>
    <t>USR1039706</t>
  </si>
  <si>
    <t>NOTE 1.6 5DR SV3+/TEKNA AT</t>
  </si>
  <si>
    <t>SJNFCAE11U2212259</t>
  </si>
  <si>
    <t>FDTALEAE11EGAR2HBC3</t>
  </si>
  <si>
    <t>USR1055988</t>
  </si>
  <si>
    <t>Z8NBBUJ32DS040095</t>
  </si>
  <si>
    <t>BLGULGWJ32EQABAAG-3</t>
  </si>
  <si>
    <t>USR1055991</t>
  </si>
  <si>
    <t>PATHFINDER 2.5D AT LE NAVI</t>
  </si>
  <si>
    <t>Z8NJVWR51DS002332</t>
  </si>
  <si>
    <t>JVLWLVNR51JG7---FE3</t>
  </si>
  <si>
    <t>USR1056225</t>
  </si>
  <si>
    <t>TIIDA 1.6 TEKNA NC AT</t>
  </si>
  <si>
    <t>3N1BCAC11UK578908</t>
  </si>
  <si>
    <t>BDTALEAC11EQA-GW6T3</t>
  </si>
  <si>
    <t>USR1055989</t>
  </si>
  <si>
    <t xml:space="preserve">Z8NTANT31DS082584 </t>
  </si>
  <si>
    <t>USR1023845</t>
  </si>
  <si>
    <t>X-TRAIL 2.5 SE M-CVT NAVI RAILINGS</t>
  </si>
  <si>
    <t>Z8NTANT31DS082591</t>
  </si>
  <si>
    <t>TDBNLFWT31EQPA-DJ-3</t>
  </si>
  <si>
    <t>USR1023951</t>
  </si>
  <si>
    <t>Склад Челябинск</t>
  </si>
  <si>
    <t>ждет авто</t>
  </si>
  <si>
    <t>ALMERA 1.6 TEKNA NAVI MT</t>
  </si>
  <si>
    <t>ALMERA 1.6 COMFORT MT</t>
  </si>
  <si>
    <t>ALMERA 1.6 COMFORT AC MT</t>
  </si>
  <si>
    <t>SJNFAAE11U2214354</t>
  </si>
  <si>
    <t>USR1057928</t>
  </si>
  <si>
    <t>SJNFAAE11U2214666</t>
  </si>
  <si>
    <t>USR1057930</t>
  </si>
  <si>
    <t>JUKE 1.6 DIG-T 4WD MCVT LE</t>
  </si>
  <si>
    <t>FDPNLUWF15UQAN--BB3</t>
  </si>
  <si>
    <t>USR1055990</t>
  </si>
  <si>
    <t>SJNFBAF15U6405747</t>
  </si>
  <si>
    <t>USR1057862</t>
  </si>
  <si>
    <t>QASHQAI 1.6L 2WD 5 MT XE</t>
  </si>
  <si>
    <t>FDTALAFJ10EGA--B--3</t>
  </si>
  <si>
    <t>ждёт авто</t>
  </si>
  <si>
    <t>QASHQAI 2.0L 2WD 6 MT SE</t>
  </si>
  <si>
    <t>FDRALBYJ10EGA-----3</t>
  </si>
  <si>
    <t>ALMERA 1.6 WELCOME MT</t>
  </si>
  <si>
    <t>Z8NAJL00049386563</t>
  </si>
  <si>
    <t>USR1047713</t>
  </si>
  <si>
    <t>Пашнин Евгений Андреевич</t>
  </si>
  <si>
    <t>Z8NAJL00049387013</t>
  </si>
  <si>
    <t>USR1048089</t>
  </si>
  <si>
    <t>Z8NAJL00049387113</t>
  </si>
  <si>
    <t>USR1048146</t>
  </si>
  <si>
    <t>Z8NAJL01048741521</t>
  </si>
  <si>
    <t>USR1048559</t>
  </si>
  <si>
    <t>Z8NAJL00049406084</t>
  </si>
  <si>
    <t>USR1047338</t>
  </si>
  <si>
    <t>Z8NAJL00049406215</t>
  </si>
  <si>
    <t>USR1047495</t>
  </si>
  <si>
    <t>Швец Елена Вячеславовна</t>
  </si>
  <si>
    <t>Z8NAJL00049406103</t>
  </si>
  <si>
    <t>USR1047561</t>
  </si>
  <si>
    <t>Z8NAJL00049436572</t>
  </si>
  <si>
    <t>USR1048777</t>
  </si>
  <si>
    <t>Z8NAJL00049405827</t>
  </si>
  <si>
    <t>USR1048820</t>
  </si>
  <si>
    <t>Z8NAJL00049436578</t>
  </si>
  <si>
    <t>USR1048879</t>
  </si>
  <si>
    <t>Салахов Ришат Салимзянович</t>
  </si>
  <si>
    <t>Z8NAJL00049436405</t>
  </si>
  <si>
    <t>USR1048910</t>
  </si>
  <si>
    <t>Харитонов Юрий Владимирович</t>
  </si>
  <si>
    <t>август</t>
  </si>
  <si>
    <t>Баянов Альберт Тальгатович</t>
  </si>
  <si>
    <t>хочет только этот цвет, деньги в августе</t>
  </si>
  <si>
    <t>Дмитриева Ольга Сергеевна</t>
  </si>
  <si>
    <t>хочет только свой цвет</t>
  </si>
  <si>
    <t>Еникеев  Рустам Винерович</t>
  </si>
  <si>
    <t>Петров Александр Александрович</t>
  </si>
  <si>
    <t>Юмагужин Ринат Сибагатович</t>
  </si>
  <si>
    <t>Камалов Ахмет Ахунович</t>
  </si>
  <si>
    <t>Папин Петр Павлович</t>
  </si>
  <si>
    <t>Бедуленко Артем Владимирович</t>
  </si>
  <si>
    <t>одобрен,ждет авто</t>
  </si>
  <si>
    <t>Попов Валерий Владимирович</t>
  </si>
  <si>
    <t>на сентябрь</t>
  </si>
  <si>
    <t>Овчинников Павел Сергеевич</t>
  </si>
  <si>
    <t>Бакеев Вакиль Галеевич</t>
  </si>
  <si>
    <t>ALMERA 1.6 TEKNA NAVI АТ</t>
  </si>
  <si>
    <t>Хлесткин Антон Георгиевич</t>
  </si>
  <si>
    <t>Медведев Виктор Станиславович</t>
  </si>
  <si>
    <t>Коваленко Сергей Александрович</t>
  </si>
  <si>
    <t>Кучеров Николай Александрович</t>
  </si>
  <si>
    <t>Степанов Михаил Сергеевич</t>
  </si>
  <si>
    <t>17-00</t>
  </si>
  <si>
    <t>SJNFCAE11U2215616</t>
  </si>
  <si>
    <t>SJNFCAE11U2215152</t>
  </si>
  <si>
    <t>SJNFCAE11U2215785</t>
  </si>
  <si>
    <t>SJNFCAE11U2216482</t>
  </si>
  <si>
    <t>SJNFCAE11U2216134</t>
  </si>
  <si>
    <t>3N1BCAC11UK579029</t>
  </si>
  <si>
    <t>VSKCVND40U0513054</t>
  </si>
  <si>
    <t>Z8NTBNT31DS093834</t>
  </si>
  <si>
    <t>Z8NTBNT31DS093828</t>
  </si>
  <si>
    <t xml:space="preserve">FDTALRFF15EQAF-G-B3    </t>
  </si>
  <si>
    <t>USR1063010</t>
  </si>
  <si>
    <t>USR1063011</t>
  </si>
  <si>
    <t>Демо Бр. Кашириных</t>
  </si>
  <si>
    <t>Травкин Андрей Витальевич 8-902-863-47-80</t>
  </si>
  <si>
    <t>счёт</t>
  </si>
  <si>
    <t>Копия ПТС</t>
  </si>
  <si>
    <t>USR1063610</t>
  </si>
  <si>
    <t>USR1063612</t>
  </si>
  <si>
    <t>USR1063615</t>
  </si>
  <si>
    <t>USR1063618</t>
  </si>
  <si>
    <t>USR1063632</t>
  </si>
  <si>
    <t>USR1063676</t>
  </si>
  <si>
    <t>USR1063678</t>
  </si>
  <si>
    <t>USR1063687</t>
  </si>
  <si>
    <t>USR1063701</t>
  </si>
  <si>
    <t>Милюков Юрий Иванович 8-908-574-2945</t>
  </si>
  <si>
    <t>3N1BCAC11UK579955</t>
  </si>
  <si>
    <t>3N1BCAC11UK580315</t>
  </si>
  <si>
    <t>SJNFAAJ10U2843229</t>
  </si>
  <si>
    <t>SJNFBAF15U6426296</t>
  </si>
  <si>
    <t>3N1BCAC11UK580812</t>
  </si>
  <si>
    <t>SJNFBAF15U6412252</t>
  </si>
  <si>
    <t>SJNFBAF15U6412328</t>
  </si>
  <si>
    <t>USR1062851</t>
  </si>
  <si>
    <t>USR1062852</t>
  </si>
  <si>
    <t>JUKE 1.6 DIG-T MCVT 4WD NISMO</t>
  </si>
  <si>
    <t xml:space="preserve">FDPNLWWF15UQA-----3    </t>
  </si>
  <si>
    <t>QABX</t>
  </si>
  <si>
    <t>Флагмант Трейд</t>
  </si>
  <si>
    <t>списан в июле 2013</t>
  </si>
  <si>
    <t>Z8NTANZ51DS018112</t>
  </si>
  <si>
    <t>USR1060089</t>
  </si>
  <si>
    <t>SJNFANF15U6423160</t>
  </si>
  <si>
    <t>SJNFANF15U6423864</t>
  </si>
  <si>
    <t>USR1064641</t>
  </si>
  <si>
    <t>USR1064643</t>
  </si>
  <si>
    <t>USR1064644</t>
  </si>
  <si>
    <t>USR1064647</t>
  </si>
  <si>
    <t>USR1064651</t>
  </si>
  <si>
    <t>USR1064662</t>
  </si>
  <si>
    <t xml:space="preserve">Скипина Светлана Александровна 8951-447-48-39 </t>
  </si>
  <si>
    <t>QASHQAI 1.6 MT 2WD SE</t>
  </si>
  <si>
    <t>SJNFAAJ10U2815395</t>
  </si>
  <si>
    <t>USR1064137</t>
  </si>
  <si>
    <t>SJNFAAJ10U2791923</t>
  </si>
  <si>
    <t>USR1064145</t>
  </si>
  <si>
    <t>Клюшина Раиса Андреевна</t>
  </si>
  <si>
    <t>3N1BCAC11UK580787</t>
  </si>
  <si>
    <t xml:space="preserve">JTUWLVLR51UG7--BFE2    </t>
  </si>
  <si>
    <t>SJNFCAE11U2216976</t>
  </si>
  <si>
    <t>SJNFBAF15U6397180</t>
  </si>
  <si>
    <t>SJNFBAF15U6402434</t>
  </si>
  <si>
    <t>Z8NTBNT31DS090725</t>
  </si>
  <si>
    <t>SJNFAAJ10U2834017</t>
  </si>
  <si>
    <t>SJNFAAJ10U2827379</t>
  </si>
  <si>
    <t>B-B2B</t>
  </si>
  <si>
    <t>Гатаулин Виктор Мотыкович</t>
  </si>
  <si>
    <t>3N1BCAC11UK579415</t>
  </si>
  <si>
    <t>3N1BCAC11UK579597</t>
  </si>
  <si>
    <t>USR1065529</t>
  </si>
  <si>
    <t>ГУФСИН по Челябинской обл</t>
  </si>
  <si>
    <t xml:space="preserve">ПТС </t>
  </si>
  <si>
    <t>Z8NTANY62CS001373</t>
  </si>
  <si>
    <t>Z8NTANZ51DS018380</t>
  </si>
  <si>
    <t>Z8NTANZ51DS018379</t>
  </si>
  <si>
    <t xml:space="preserve">TLJNLWWZ51EQB--B-A3    </t>
  </si>
  <si>
    <t>Цикунов Евгений Владимирович</t>
  </si>
  <si>
    <t>Алексеева Ольга Николаевна</t>
  </si>
  <si>
    <t>Бердюгина Олеся Александровна</t>
  </si>
  <si>
    <t>Мартынова Наталья Анатольевна</t>
  </si>
  <si>
    <t>Мченский Борис Леонидович 8951-468-23-63</t>
  </si>
  <si>
    <t>USR1067599</t>
  </si>
  <si>
    <t>USR1067679</t>
  </si>
  <si>
    <t>USR1067681</t>
  </si>
  <si>
    <t>USR1067682</t>
  </si>
  <si>
    <t>USR1067683</t>
  </si>
  <si>
    <t>USR1067720</t>
  </si>
  <si>
    <t>USR1067721</t>
  </si>
  <si>
    <t xml:space="preserve">NISSAN MURANO 3.5 CVT SE+  </t>
  </si>
  <si>
    <t xml:space="preserve">NISSAN MURANO 3.5 CVT LE+  </t>
  </si>
  <si>
    <t xml:space="preserve">JUKE 1.6 CVT SV2  </t>
  </si>
  <si>
    <t>Z8NTANZ51DS018143</t>
  </si>
  <si>
    <t xml:space="preserve">TLJNLWWZ51EQB--BAA3    </t>
  </si>
  <si>
    <t xml:space="preserve">копия </t>
  </si>
  <si>
    <t>Z8NTCNS51DS002498</t>
  </si>
  <si>
    <t>TLSNLTLS51EQA----D33 </t>
  </si>
  <si>
    <t>NAE</t>
  </si>
  <si>
    <t xml:space="preserve">NOTE 1.4 5DR SV3/LUXURY MT  </t>
  </si>
  <si>
    <t xml:space="preserve">NOTE 1.6 5DR SV3/LUXURY MT  </t>
  </si>
  <si>
    <t>FDTALEFE11EGA-AFB-3</t>
  </si>
  <si>
    <t xml:space="preserve">NOTE 1.6 5DR SV3/LUXURY AT  </t>
  </si>
  <si>
    <t>FDTALEAE11EGA-AFB-3</t>
  </si>
  <si>
    <t xml:space="preserve">JUKE 1.6 2WD 5 MT SE  </t>
  </si>
  <si>
    <t xml:space="preserve">JUKE 1.6 2WD CVT XE  </t>
  </si>
  <si>
    <t xml:space="preserve">JUKE 1.6 2WD CVT SE  </t>
  </si>
  <si>
    <t xml:space="preserve">QASHQAI 1.6L 2WD CVT SE  </t>
  </si>
  <si>
    <t xml:space="preserve">X-TRAIL 2.0 SE CVT RAILINGS  </t>
  </si>
  <si>
    <t>Кузьмина Наталья Руфимовна</t>
  </si>
  <si>
    <t>USR1067862</t>
  </si>
  <si>
    <t>USR1067876</t>
  </si>
  <si>
    <t>USR1067879</t>
  </si>
  <si>
    <t>USR1067881</t>
  </si>
  <si>
    <t>USR1067882</t>
  </si>
  <si>
    <t>USR1067883</t>
  </si>
  <si>
    <t>USR1067887</t>
  </si>
  <si>
    <t>Z8NTBNT31DS092286</t>
  </si>
  <si>
    <t>SJNFBAF15U6409846</t>
  </si>
  <si>
    <t>SJNFAAJ10U2830254</t>
  </si>
  <si>
    <t>SJNJAAJ10U7185428</t>
  </si>
  <si>
    <t>SJNJAAJ10U7184400</t>
  </si>
  <si>
    <t>Z8NTANZ51DS018209</t>
  </si>
  <si>
    <t>Z8NTANZ51DS018203</t>
  </si>
  <si>
    <t>SJNFBAF15U6385519</t>
  </si>
  <si>
    <t>SJNFBAF15U6409207</t>
  </si>
  <si>
    <t>SJNFBAJ10U2805862</t>
  </si>
  <si>
    <t>SJNFBNJ10U2824747</t>
  </si>
  <si>
    <t>Z8NTBNT31DS094055</t>
  </si>
  <si>
    <t>Z8NTBNT31DS095210</t>
  </si>
  <si>
    <t xml:space="preserve">BLGULCWJ32EQAAA---3    </t>
  </si>
  <si>
    <t xml:space="preserve">CVLULEFD22UQNSDRAB2    </t>
  </si>
  <si>
    <t xml:space="preserve">TLJNLQWZ51EQB--AAA3    </t>
  </si>
  <si>
    <t>Нижельский Денис Алексеевич</t>
  </si>
  <si>
    <t>5000.00</t>
  </si>
  <si>
    <t>везде отказ</t>
  </si>
  <si>
    <t xml:space="preserve">списан в июне 2013 без даты </t>
  </si>
  <si>
    <t>Граков Федор Николаевич</t>
  </si>
  <si>
    <t>Умаров Наби Исматуллоевич</t>
  </si>
  <si>
    <t>Фомин Павел Юрьевич</t>
  </si>
  <si>
    <t>SJNFANF15U6409112</t>
  </si>
  <si>
    <t>TIIDA 1.6 MT 5DR COM MP3</t>
  </si>
  <si>
    <t>3N1FCAC11UK580025</t>
  </si>
  <si>
    <t>USR1067614</t>
  </si>
  <si>
    <t>3N1FCAC11UK580081</t>
  </si>
  <si>
    <t>USR1067615</t>
  </si>
  <si>
    <t>3N1FCAC11UK580130</t>
  </si>
  <si>
    <t>USR1067616</t>
  </si>
  <si>
    <t>SJNFAAE11U2215040</t>
  </si>
  <si>
    <t>USR1067627</t>
  </si>
  <si>
    <t>SJNFBAF15U6401788</t>
  </si>
  <si>
    <t>USR1067633</t>
  </si>
  <si>
    <t>SJNFBAF15U6406615</t>
  </si>
  <si>
    <t>USR1067634</t>
  </si>
  <si>
    <t>SJNFAAJ10U2819006</t>
  </si>
  <si>
    <t>USR1067648</t>
  </si>
  <si>
    <t>Z8NTBNT31DS094949</t>
  </si>
  <si>
    <t>USR1067650</t>
  </si>
  <si>
    <t>Z8NTBNT31DS092160</t>
  </si>
  <si>
    <t>USR1067655</t>
  </si>
  <si>
    <t>Z8NTBNT31DS095129</t>
  </si>
  <si>
    <t>USR1067654</t>
  </si>
  <si>
    <t>SJNFCAE11U2217251</t>
  </si>
  <si>
    <t>USR1067628</t>
  </si>
  <si>
    <t>SJNFBAF15U6407940</t>
  </si>
  <si>
    <t>USR1067632</t>
  </si>
  <si>
    <t>SJNFBAF15U6409644</t>
  </si>
  <si>
    <t>USR1067639</t>
  </si>
  <si>
    <t>SJNFBAF15U6409695</t>
  </si>
  <si>
    <t>USR1067636</t>
  </si>
  <si>
    <t>SJNFAAJ10U2822270</t>
  </si>
  <si>
    <t>USR1067645</t>
  </si>
  <si>
    <t>USR1069620</t>
  </si>
  <si>
    <t>USR1069628</t>
  </si>
  <si>
    <t>USR1069633</t>
  </si>
  <si>
    <t>USR1069673</t>
  </si>
  <si>
    <t>USR1069674</t>
  </si>
  <si>
    <t>USR1069678</t>
  </si>
  <si>
    <t>USR1069686</t>
  </si>
  <si>
    <t>USR1069687</t>
  </si>
  <si>
    <t>Чепик Игорь Алексеевич</t>
  </si>
  <si>
    <t>ZY2G/GNFG</t>
  </si>
  <si>
    <t>Якупов Ульфат Фуатович</t>
  </si>
  <si>
    <t>45000 привезет 25.07</t>
  </si>
  <si>
    <t>ZY2G/KNMG</t>
  </si>
  <si>
    <t>Махалин алексей Игоревич</t>
  </si>
  <si>
    <t>USR1070208</t>
  </si>
  <si>
    <t>USR1070280</t>
  </si>
  <si>
    <t>USR1070301</t>
  </si>
  <si>
    <t>USR1070305</t>
  </si>
  <si>
    <t>USR1070314</t>
  </si>
  <si>
    <t>USR1070332</t>
  </si>
  <si>
    <t>USR1070357</t>
  </si>
  <si>
    <t>USR1070367</t>
  </si>
  <si>
    <t>USR1070394</t>
  </si>
  <si>
    <t>USR1070414</t>
  </si>
  <si>
    <t>USR1070416</t>
  </si>
  <si>
    <t>USR1070447</t>
  </si>
  <si>
    <t>USR1070449</t>
  </si>
  <si>
    <t>USR1070462</t>
  </si>
  <si>
    <t>USR1070479</t>
  </si>
  <si>
    <t>USR1070509</t>
  </si>
  <si>
    <t>USR1070529</t>
  </si>
  <si>
    <t>USR1070559</t>
  </si>
  <si>
    <t>USR1070565</t>
  </si>
  <si>
    <t>USR1070635</t>
  </si>
  <si>
    <t>USR1070675</t>
  </si>
  <si>
    <t>USR1070689</t>
  </si>
  <si>
    <t>USR1070722</t>
  </si>
  <si>
    <t>USR1070724</t>
  </si>
  <si>
    <t>USR1070798</t>
  </si>
  <si>
    <t>USR1070804</t>
  </si>
  <si>
    <t>USR1070823</t>
  </si>
  <si>
    <t>USR1070838</t>
  </si>
  <si>
    <t>USR1070864</t>
  </si>
  <si>
    <t>закрыта для продажи</t>
  </si>
  <si>
    <t>Орлов Дмитрий Владимирович</t>
  </si>
  <si>
    <t>SJNFBAJ10U2740683</t>
  </si>
  <si>
    <t>SJNJAAJ10U7186399</t>
  </si>
  <si>
    <t>SJNFBAF15U6392051</t>
  </si>
  <si>
    <t>Z8NTBNT31DS094323</t>
  </si>
  <si>
    <t>Z8NTBNT31DS095513</t>
  </si>
  <si>
    <t>Z8NBCWJ32DS040012</t>
  </si>
  <si>
    <t>SJNFCAE11U2215706</t>
  </si>
  <si>
    <t>SJNFCAE11U2215724</t>
  </si>
  <si>
    <t xml:space="preserve">BDBWLGWJ32EQAAA---3    </t>
  </si>
  <si>
    <t>Мирзаянов мавлит Галимзянович</t>
  </si>
  <si>
    <t>Челябинвест</t>
  </si>
  <si>
    <t>85</t>
  </si>
  <si>
    <t>Z8NAJL00049659486</t>
  </si>
  <si>
    <t>Z8NAJL00049708060</t>
  </si>
  <si>
    <t>Z8NAJL00049659487</t>
  </si>
  <si>
    <t>Z8NAJL00049708063</t>
  </si>
  <si>
    <t>Z8NAJL00049659804</t>
  </si>
  <si>
    <t>Z8NAJL00049659492</t>
  </si>
  <si>
    <t>Z8NAJL00049659755</t>
  </si>
  <si>
    <t>Z8NAJL00049659494</t>
  </si>
  <si>
    <t>Z8NAJL00049659628</t>
  </si>
  <si>
    <t>Z8NAJL00049708148</t>
  </si>
  <si>
    <t>Z8NAJL00049659435</t>
  </si>
  <si>
    <t>Z8NAJL00049659630</t>
  </si>
  <si>
    <t>Z8NAJL00049659438</t>
  </si>
  <si>
    <t>Z8NAJL00049708152</t>
  </si>
  <si>
    <t>Z8NAJL00049659401</t>
  </si>
  <si>
    <t>Z8NAJL00049708176</t>
  </si>
  <si>
    <t>Z8NAJL00049708074</t>
  </si>
  <si>
    <t>Z8NAJL00049708206</t>
  </si>
  <si>
    <t>Z8NAJL00049708078</t>
  </si>
  <si>
    <t>Z8NAJL01049472227</t>
  </si>
  <si>
    <t>Z8NAJL01049659994</t>
  </si>
  <si>
    <t>Z8NAJL00049659442</t>
  </si>
  <si>
    <t>Z8NAJL01049708251</t>
  </si>
  <si>
    <t>Z8NAJL01049626436</t>
  </si>
  <si>
    <t>Z8NAJL00049437230</t>
  </si>
  <si>
    <t>Z8NAJL01049472245</t>
  </si>
  <si>
    <t>Z8NAJL01049405444</t>
  </si>
  <si>
    <t>Z8NAJL00049660165</t>
  </si>
  <si>
    <t>Z8NAJL00049406557</t>
  </si>
  <si>
    <t>USR1072631</t>
  </si>
  <si>
    <t>USR1072633</t>
  </si>
  <si>
    <t>USR1072636</t>
  </si>
  <si>
    <t>USR1072637</t>
  </si>
  <si>
    <t>USR1072639</t>
  </si>
  <si>
    <t>USR1072641</t>
  </si>
  <si>
    <t>QASHQAI+2 2.0 4WD 6 MT SE+</t>
  </si>
  <si>
    <t>серебристый</t>
  </si>
  <si>
    <t>белый перламутр</t>
  </si>
  <si>
    <t>серый</t>
  </si>
  <si>
    <t>чёрный</t>
  </si>
  <si>
    <t>тёмно-коричневый</t>
  </si>
  <si>
    <t>тёмно-фиолетовый</t>
  </si>
  <si>
    <t>тёмно-серый</t>
  </si>
  <si>
    <t>белый</t>
  </si>
  <si>
    <t>тёмно-синий</t>
  </si>
  <si>
    <t>светло-коричневый</t>
  </si>
  <si>
    <t>темно-серый</t>
  </si>
  <si>
    <t>темно-синий</t>
  </si>
  <si>
    <t>USR1072687</t>
  </si>
  <si>
    <t>USR1072688</t>
  </si>
  <si>
    <t>USR1072689</t>
  </si>
  <si>
    <t>USR1072690</t>
  </si>
  <si>
    <t>USR1072691</t>
  </si>
  <si>
    <t>USR1072692</t>
  </si>
  <si>
    <t>USR1072693</t>
  </si>
  <si>
    <t>USR1072694</t>
  </si>
  <si>
    <t>USR1072695</t>
  </si>
  <si>
    <t>USR1072696</t>
  </si>
  <si>
    <t>USR1072697</t>
  </si>
  <si>
    <t>USR1072698</t>
  </si>
  <si>
    <t>USR1072699</t>
  </si>
  <si>
    <t>USR1072700</t>
  </si>
  <si>
    <t>USR1072701</t>
  </si>
  <si>
    <t>SJNFAAJ10U2838313</t>
  </si>
  <si>
    <t>SJNFAAJ10U2831961</t>
  </si>
  <si>
    <t>SJNFAAJ10U2842776</t>
  </si>
  <si>
    <t>SJNFAAJ10U2841261</t>
  </si>
  <si>
    <t>SJNFAAJ10U2835087</t>
  </si>
  <si>
    <t>SJNFBNJ10U2837136</t>
  </si>
  <si>
    <t>SJNFAAJ10U2838833</t>
  </si>
  <si>
    <t>SJNFAAJ10U2838700</t>
  </si>
  <si>
    <t>SJNFAAJ10U2835955</t>
  </si>
  <si>
    <t>SJNFAAJ10U2832893</t>
  </si>
  <si>
    <t>SJNFAAJ10U2832456</t>
  </si>
  <si>
    <t>SJNFAAJ10U2833272</t>
  </si>
  <si>
    <t>SJNFAAJ10U2833043</t>
  </si>
  <si>
    <t>SJNFAAJ10U2830691</t>
  </si>
  <si>
    <t>SJNFAAJ10U2832630</t>
  </si>
  <si>
    <t>SJNFAAJ10U2839049</t>
  </si>
  <si>
    <t>SJNFAAJ10U2839097</t>
  </si>
  <si>
    <t>SJNFAAJ10U2835980</t>
  </si>
  <si>
    <t>SJNFAAJ10U2831854</t>
  </si>
  <si>
    <t>SJNFAAJ10U2835024</t>
  </si>
  <si>
    <t>SJNFAAJ10U2835020</t>
  </si>
  <si>
    <t xml:space="preserve">JDRNLBYJ10EGA-A---3    </t>
  </si>
  <si>
    <t>USR1073258</t>
  </si>
  <si>
    <t>Лобанов Александр Иванович</t>
  </si>
  <si>
    <t>титановый</t>
  </si>
  <si>
    <t>тест</t>
  </si>
  <si>
    <t>серо-бежевый</t>
  </si>
  <si>
    <t>Z8NAJL00049658820</t>
  </si>
  <si>
    <t xml:space="preserve">BRFALDFG15EQA-A---3  </t>
  </si>
  <si>
    <t>USR1071997</t>
  </si>
  <si>
    <t>ждем авто и госпрограмму по втб</t>
  </si>
  <si>
    <t>Тряпицын Александр Сергеевич</t>
  </si>
  <si>
    <t>Москвина Анастасия Геннадьевна 89088111930 89227015838 Николай</t>
  </si>
  <si>
    <t>нет ковра в багажник</t>
  </si>
  <si>
    <t>нет антенны</t>
  </si>
  <si>
    <t>продаем (боковое зеркало)</t>
  </si>
  <si>
    <t>депозит до второй половины августа</t>
  </si>
  <si>
    <t>берет на ип</t>
  </si>
  <si>
    <t>Код цвета (стал)</t>
  </si>
  <si>
    <t>Z8NAJL01049658902</t>
  </si>
  <si>
    <t>USR1072003</t>
  </si>
  <si>
    <t>Z8NAJL01049436077</t>
  </si>
  <si>
    <t>USR1072000</t>
  </si>
  <si>
    <t>ALMERA 1.6 TEKNA  NAVI MT</t>
  </si>
  <si>
    <t>Z8NAJL00049472389</t>
  </si>
  <si>
    <t>USR1072004</t>
  </si>
  <si>
    <t>Z8NAJL00049472391</t>
  </si>
  <si>
    <t>USR1072005</t>
  </si>
  <si>
    <t>Z8NAJL01049707840</t>
  </si>
  <si>
    <t>USR1072001</t>
  </si>
  <si>
    <t>Z8NAJL01049707841</t>
  </si>
  <si>
    <t>USR1072002</t>
  </si>
  <si>
    <t>Z8NAJL01049660083</t>
  </si>
  <si>
    <t>USR1072007</t>
  </si>
  <si>
    <t>Нургалеева Лилия Махмутовна</t>
  </si>
  <si>
    <t xml:space="preserve">JDTALAFJ10EGA--B-L3    </t>
  </si>
  <si>
    <t>QASHQAI+2 1.6 MT 2WD XE</t>
  </si>
  <si>
    <t>VSKCVND40U0513928</t>
  </si>
  <si>
    <t>USR1074397</t>
  </si>
  <si>
    <t>VSKCVND40U0523421</t>
  </si>
  <si>
    <t>подписана</t>
  </si>
  <si>
    <t>Курмакаева Мунзиля Хисамовна 8908-041-55-63</t>
  </si>
  <si>
    <t>Ардашев Валерий олегович</t>
  </si>
  <si>
    <t>Вьюхин/Волков</t>
  </si>
  <si>
    <t>USR1075372</t>
  </si>
  <si>
    <t>USR1075373</t>
  </si>
  <si>
    <t>USR1075475</t>
  </si>
  <si>
    <t>Соколов Владимир Александрович 89224545620</t>
  </si>
  <si>
    <t>Латыпов</t>
  </si>
  <si>
    <t>проинформировала по программе NF</t>
  </si>
  <si>
    <t>ждем авто, переодобрен по госпрограмме, юкб-отказ</t>
  </si>
  <si>
    <t>Закрыта для продажи/УКСИП Администрация Озерского Округа</t>
  </si>
  <si>
    <t>Хроменко/Трошин</t>
  </si>
  <si>
    <t>Z8NTANY62DS002263</t>
  </si>
  <si>
    <t>Z8NTANY62DS002262</t>
  </si>
  <si>
    <t>Z8NJAWR51CS001061</t>
  </si>
  <si>
    <t xml:space="preserve">TPKNLFLY62EQ8---BD3    </t>
  </si>
  <si>
    <t>C - DEALER CORE FLEET</t>
  </si>
  <si>
    <t>USR1075555</t>
  </si>
  <si>
    <t>USR1075558</t>
  </si>
  <si>
    <t>USR1075559</t>
  </si>
  <si>
    <t>USR1075551</t>
  </si>
  <si>
    <t>USR1075564</t>
  </si>
  <si>
    <t>USR1075550</t>
  </si>
  <si>
    <t>USR1075541</t>
  </si>
  <si>
    <t>USR1075538</t>
  </si>
  <si>
    <t>USR1075539</t>
  </si>
  <si>
    <t>USR1075546</t>
  </si>
  <si>
    <t>USR1075547</t>
  </si>
  <si>
    <t>USR1075548</t>
  </si>
  <si>
    <t>USR1075540</t>
  </si>
  <si>
    <t>USR1075534</t>
  </si>
  <si>
    <t>SJNFBAF15U6416675</t>
  </si>
  <si>
    <t>SJNFBAF15U6410410</t>
  </si>
  <si>
    <t>SJNFBAF15U6410415</t>
  </si>
  <si>
    <t>SJNFBAF15U6423650</t>
  </si>
  <si>
    <t>SJNFBAF15U6423231</t>
  </si>
  <si>
    <t>SJNFBAF15U6403185</t>
  </si>
  <si>
    <t>SJNFBAJ10U2839371</t>
  </si>
  <si>
    <t>SJNFAAJ10U2851846</t>
  </si>
  <si>
    <t>SJNFAAJ10U2842672</t>
  </si>
  <si>
    <t>SJNFAAJ10U2842760</t>
  </si>
  <si>
    <t>SJNFAAJ10U2843147</t>
  </si>
  <si>
    <t>SJNFAAJ10U2843113</t>
  </si>
  <si>
    <t>SJNFAAJ10U2836833</t>
  </si>
  <si>
    <t>SJNFAAJ10U2825259</t>
  </si>
  <si>
    <t>списан в августе 2013</t>
  </si>
  <si>
    <t>Малкина Римма Раисовна</t>
  </si>
  <si>
    <t>отгружен из СП</t>
  </si>
  <si>
    <t>сохранение цены, выставлен счет</t>
  </si>
  <si>
    <t>одобрена, ждем авто</t>
  </si>
  <si>
    <t>отказы по банкам.</t>
  </si>
  <si>
    <t>Морозова Мария Александровна</t>
  </si>
  <si>
    <t>одобрена ждем авто</t>
  </si>
  <si>
    <t>Нестеров Евгений Александрович</t>
  </si>
  <si>
    <t>Андреев Сергей Владимирович</t>
  </si>
  <si>
    <t xml:space="preserve">Доп склад </t>
  </si>
  <si>
    <t>Доп в подарок</t>
  </si>
  <si>
    <t>Пастухова Алена Григорьевна 8922-234-68-06</t>
  </si>
  <si>
    <t>ДЕНЬГИ НА ДЕПОЗИТЕ</t>
  </si>
  <si>
    <t>Рукавицын</t>
  </si>
  <si>
    <t>серо-синий</t>
  </si>
  <si>
    <t>Бурёнкина Елена Павловна</t>
  </si>
  <si>
    <t>тёмно-красный</t>
  </si>
  <si>
    <t>встреча05/08</t>
  </si>
  <si>
    <t>Z8NTBNT31DS095489</t>
  </si>
  <si>
    <t>USR1075965  </t>
  </si>
  <si>
    <t>Z8NTBNT31DS095493</t>
  </si>
  <si>
    <t>USR1075966  </t>
  </si>
  <si>
    <t>Z8NTBNT31DS095494</t>
  </si>
  <si>
    <t>USR1075967  </t>
  </si>
  <si>
    <t>SJNFAAJ10U2842123</t>
  </si>
  <si>
    <t>USR1075950  </t>
  </si>
  <si>
    <t>SJNFAAJ10U2843619</t>
  </si>
  <si>
    <t>FDTALAFJ10EGA--B--11</t>
  </si>
  <si>
    <t>USR1075952  </t>
  </si>
  <si>
    <t>FDTALAFJ10EGA--B--13</t>
  </si>
  <si>
    <t>USR1075954  </t>
  </si>
  <si>
    <t>SJNFBAF15U6432848</t>
  </si>
  <si>
    <t>USR1075970  </t>
  </si>
  <si>
    <t>JUKE 1.6 CVT SE+</t>
  </si>
  <si>
    <t xml:space="preserve">FDTALRZF15EQAB9-8B3 </t>
  </si>
  <si>
    <t>USR1077044</t>
  </si>
  <si>
    <t>сентябрь</t>
  </si>
  <si>
    <t>SJNFBAF15U6436546</t>
  </si>
  <si>
    <t>USR1075972  </t>
  </si>
  <si>
    <t>?</t>
  </si>
  <si>
    <t>Миронов Владимир Михайлович</t>
  </si>
  <si>
    <t>белый/чёрный</t>
  </si>
  <si>
    <t>белый/серо-бежевый</t>
  </si>
  <si>
    <t>ПРОВЕРИТЬ</t>
  </si>
  <si>
    <t>ждут свои а/м</t>
  </si>
  <si>
    <t>КУБ</t>
  </si>
  <si>
    <t>USR1077200</t>
  </si>
  <si>
    <t>USR1077201</t>
  </si>
  <si>
    <t>USR1077202</t>
  </si>
  <si>
    <t>USR1077220</t>
  </si>
  <si>
    <t>цкр</t>
  </si>
  <si>
    <t>бежевый</t>
  </si>
  <si>
    <t>ADNCPUD22U0010191</t>
  </si>
  <si>
    <t>ADNCPUD22U0010101</t>
  </si>
  <si>
    <t>ADNCPUD22U0010102</t>
  </si>
  <si>
    <t>SJNFANF15U6394738</t>
  </si>
  <si>
    <t xml:space="preserve">FDPNLRWF15UQAF-GGB3    </t>
  </si>
  <si>
    <t xml:space="preserve">CVLULEFD22UQNRAEBD3    </t>
  </si>
  <si>
    <t xml:space="preserve">FDPNLUWF15UQAN--BB3    </t>
  </si>
  <si>
    <t>USR1077717</t>
  </si>
  <si>
    <t>USR1077718</t>
  </si>
  <si>
    <t>USR1077719</t>
  </si>
  <si>
    <t>USR1077723</t>
  </si>
  <si>
    <t>USR1077724</t>
  </si>
  <si>
    <t>USR1077725</t>
  </si>
  <si>
    <t>USR1077726</t>
  </si>
  <si>
    <t>USR1077727</t>
  </si>
  <si>
    <t>USR1077728</t>
  </si>
  <si>
    <t>USR1077729</t>
  </si>
  <si>
    <t>USR1077731</t>
  </si>
  <si>
    <t>USR1077732</t>
  </si>
  <si>
    <t>USR1077733</t>
  </si>
  <si>
    <t>USR1077735</t>
  </si>
  <si>
    <t>USR1077736</t>
  </si>
  <si>
    <t>USR1077740</t>
  </si>
  <si>
    <t>USR1077741</t>
  </si>
  <si>
    <t>USR1077742</t>
  </si>
  <si>
    <t>USR1077745</t>
  </si>
  <si>
    <t>USR1077746</t>
  </si>
  <si>
    <t>USR1077747</t>
  </si>
  <si>
    <t>USR1077748</t>
  </si>
  <si>
    <t>USR1077749</t>
  </si>
  <si>
    <t>USR1077751</t>
  </si>
  <si>
    <t>USR1077754</t>
  </si>
  <si>
    <t>USR1077755</t>
  </si>
  <si>
    <t>USR1077756</t>
  </si>
  <si>
    <t>USR1077757</t>
  </si>
  <si>
    <t>USR1077758</t>
  </si>
  <si>
    <t>USR1077759</t>
  </si>
  <si>
    <t>USR1077760</t>
  </si>
  <si>
    <t>USR1077879</t>
  </si>
  <si>
    <t>USR1077880</t>
  </si>
  <si>
    <t>USR1077883</t>
  </si>
  <si>
    <t>USR1077884</t>
  </si>
  <si>
    <t>USR1077887</t>
  </si>
  <si>
    <t>USR1077888</t>
  </si>
  <si>
    <t>USR1077889</t>
  </si>
  <si>
    <t>USR1077890</t>
  </si>
  <si>
    <t>USR1077891</t>
  </si>
  <si>
    <t>USR1077892</t>
  </si>
  <si>
    <t>USR1077893</t>
  </si>
  <si>
    <t>USR1077894</t>
  </si>
  <si>
    <t>USR1077895</t>
  </si>
  <si>
    <t xml:space="preserve">TEANA 2.5L CVT LUXURY  </t>
  </si>
  <si>
    <t xml:space="preserve">TEANA 2.5L CVT LUXURY PLUS  </t>
  </si>
  <si>
    <t>USR1077945</t>
  </si>
  <si>
    <t>USR1077947</t>
  </si>
  <si>
    <t>Z8NBCWJ32DS040649</t>
  </si>
  <si>
    <t>USR1077955</t>
  </si>
  <si>
    <t>Z8NBBUJ32DS040159</t>
  </si>
  <si>
    <t>Z8NBCWJ32DS040011</t>
  </si>
  <si>
    <t>3N1BCAC11UK580453</t>
  </si>
  <si>
    <t>3N1BCAC11UK580340</t>
  </si>
  <si>
    <t>3N1FCAC11UK580449</t>
  </si>
  <si>
    <t>3N1FCAC11UK580193</t>
  </si>
  <si>
    <t>3N1FCAC11UK580260</t>
  </si>
  <si>
    <t>SJNFAAE11U2217841</t>
  </si>
  <si>
    <t>SJNFAAE11U2216432</t>
  </si>
  <si>
    <t>SJNFAAE11U2216427</t>
  </si>
  <si>
    <t>SJNFAAE11U2216835</t>
  </si>
  <si>
    <t>SJNFAAE11U2217077</t>
  </si>
  <si>
    <t>SJNFAAE11U2217076</t>
  </si>
  <si>
    <t>SJNFAAE11U2219516</t>
  </si>
  <si>
    <t>SJNFAAE11U2216233</t>
  </si>
  <si>
    <t>SJNFCAE11U2217138</t>
  </si>
  <si>
    <t>SJNFCAE11U2217443</t>
  </si>
  <si>
    <t>SJNFCAE11U2217445</t>
  </si>
  <si>
    <t>SJNFCAE11U2216667</t>
  </si>
  <si>
    <t>SJNFCAE11U2217141</t>
  </si>
  <si>
    <t>SJNFCAE11U2218201</t>
  </si>
  <si>
    <t>SJNFBAF15U6402249</t>
  </si>
  <si>
    <t>Z8NBBUJ32DS040728</t>
  </si>
  <si>
    <t>3N1BCAC11UK580906</t>
  </si>
  <si>
    <t>3N1BCAC11UK580725</t>
  </si>
  <si>
    <t>3N1BCAC11UK581031</t>
  </si>
  <si>
    <t>3N1BCAC11UK580894</t>
  </si>
  <si>
    <t>3N1BCAC11UK581101</t>
  </si>
  <si>
    <t>3N1FCAC11UK580930</t>
  </si>
  <si>
    <t>3N1FCAC11UK580914</t>
  </si>
  <si>
    <t>SJNFBAF15U6429763</t>
  </si>
  <si>
    <t>SJNFBAF15U6430162</t>
  </si>
  <si>
    <t>SJNFBAF15U6430995</t>
  </si>
  <si>
    <t>SJNFBAF15U6430964</t>
  </si>
  <si>
    <t>SJNFBAF15U6430653</t>
  </si>
  <si>
    <t>SJNFAAJ10U2856351</t>
  </si>
  <si>
    <t>SJNFAAJ10U2846872</t>
  </si>
  <si>
    <t>SJNFAAJ10U2862200</t>
  </si>
  <si>
    <t>SJNFAAJ10U2862207</t>
  </si>
  <si>
    <t>Z8NAJL01049748536</t>
  </si>
  <si>
    <t>Z8NAJL01049748537</t>
  </si>
  <si>
    <t xml:space="preserve">BLGULGWJ32EQABA-B-3    </t>
  </si>
  <si>
    <t xml:space="preserve">BLGULGWJ32EQAAA---3    </t>
  </si>
  <si>
    <t>списан в июле 2013 без даты</t>
  </si>
  <si>
    <t>списан в мае 2013 без даты</t>
  </si>
  <si>
    <t>одобрена ЮКБ, ПВ после 16числа</t>
  </si>
  <si>
    <t>Отгружены В Магнитогорск  а/м не досписаны</t>
  </si>
  <si>
    <t>Кузнецов Максим Дмитриевич 8908-585-55-70</t>
  </si>
  <si>
    <t>QASHQAI+2 1.6L 2WD 5 MT SE</t>
  </si>
  <si>
    <t>Ефремов Владимир Геннадьевич</t>
  </si>
  <si>
    <t>SJNFAAJ10U2862910</t>
  </si>
  <si>
    <t>SJNFAAJ10U2862912</t>
  </si>
  <si>
    <t>SJNFAAJ10U2863590</t>
  </si>
  <si>
    <t>SJNFBAJ10U2863480</t>
  </si>
  <si>
    <t>SJNFBAJ10U2863483</t>
  </si>
  <si>
    <t>USR1078352</t>
  </si>
  <si>
    <t>USR1078354</t>
  </si>
  <si>
    <t>Z8NJVWR51DS003788</t>
  </si>
  <si>
    <t>USR1078587</t>
  </si>
  <si>
    <t>САЛОН</t>
  </si>
  <si>
    <t>списан 1033 в марте без даты выдачи</t>
  </si>
  <si>
    <t>USR1078775</t>
  </si>
  <si>
    <t>USR1078783</t>
  </si>
  <si>
    <t>USR1078792</t>
  </si>
  <si>
    <t>USR1078801</t>
  </si>
  <si>
    <t>USR1078806</t>
  </si>
  <si>
    <t>USR1078807</t>
  </si>
  <si>
    <t>USR1078808</t>
  </si>
  <si>
    <t>USR1078809</t>
  </si>
  <si>
    <t>USR1078813</t>
  </si>
  <si>
    <t>USR1078821</t>
  </si>
  <si>
    <t>USR1078824</t>
  </si>
  <si>
    <t>USR1078826</t>
  </si>
  <si>
    <t>USR1078828</t>
  </si>
  <si>
    <t>USR1078829</t>
  </si>
  <si>
    <t>USR1078830</t>
  </si>
  <si>
    <t>USR1078831</t>
  </si>
  <si>
    <t>USR1078832</t>
  </si>
  <si>
    <t>USR1078834</t>
  </si>
  <si>
    <t>USR1078835</t>
  </si>
  <si>
    <t>USR1078836</t>
  </si>
  <si>
    <t>USR1078838</t>
  </si>
  <si>
    <t>USR1078840</t>
  </si>
  <si>
    <t>USR1078843</t>
  </si>
  <si>
    <t xml:space="preserve">PATHFINDER 2.5D AT LE NAVI  </t>
  </si>
  <si>
    <t xml:space="preserve">PATHFINDER 2.5D AT SE  </t>
  </si>
  <si>
    <t>Дягилев Александр Анатольевич</t>
  </si>
  <si>
    <t>Отгружены В Магнитогорск  в августе 2013</t>
  </si>
  <si>
    <t>Брюхов Николай Васильевич 8919-349-42-23</t>
  </si>
  <si>
    <t>Федеральная Дорожная служба</t>
  </si>
  <si>
    <t>Кадочникова Наталья Андреевна</t>
  </si>
  <si>
    <t>тёмно-бордовый</t>
  </si>
  <si>
    <t>серо-голубой</t>
  </si>
  <si>
    <t xml:space="preserve">белый </t>
  </si>
  <si>
    <t>TPKNLHLY62EQ8A--AE3</t>
  </si>
  <si>
    <t>USR1078958</t>
  </si>
  <si>
    <t>Сычев Павел Владимирович</t>
  </si>
  <si>
    <t>3N1FCAC11UK566528</t>
  </si>
  <si>
    <t>USR1079480</t>
  </si>
  <si>
    <t>USR1079481</t>
  </si>
  <si>
    <t>USR1079483</t>
  </si>
  <si>
    <t>USR1079484</t>
  </si>
  <si>
    <t>USR1079485</t>
  </si>
  <si>
    <t>USR1079486</t>
  </si>
  <si>
    <t>USR1079487</t>
  </si>
  <si>
    <t>USR1079488</t>
  </si>
  <si>
    <t>USR1079489</t>
  </si>
  <si>
    <t>USR1079490</t>
  </si>
  <si>
    <t>USR1079491</t>
  </si>
  <si>
    <t>USR1079492</t>
  </si>
  <si>
    <t>USR1079502</t>
  </si>
  <si>
    <t>USR1079504</t>
  </si>
  <si>
    <t>USR1079506</t>
  </si>
  <si>
    <t>USR1079508</t>
  </si>
  <si>
    <t>USR1079509</t>
  </si>
  <si>
    <t>USR1079511</t>
  </si>
  <si>
    <t>USR1079512</t>
  </si>
  <si>
    <t>USR1079517</t>
  </si>
  <si>
    <t>USR1079518</t>
  </si>
  <si>
    <t>USR1079522</t>
  </si>
  <si>
    <t>USR1079525</t>
  </si>
  <si>
    <t>USR1079526</t>
  </si>
  <si>
    <t>USR1079527</t>
  </si>
  <si>
    <t>SJNFBAF15U6434551</t>
  </si>
  <si>
    <t>SJNFBAF15U6434555</t>
  </si>
  <si>
    <t>SJNFBAF15U6436179</t>
  </si>
  <si>
    <t>SJNFBAF15U6436171</t>
  </si>
  <si>
    <t>SJNFBAF15U6434274</t>
  </si>
  <si>
    <t>SJNFBAF15U6436236</t>
  </si>
  <si>
    <t>SJNFBAF15U6436250</t>
  </si>
  <si>
    <t>SJNFBNJ10U2845354</t>
  </si>
  <si>
    <t>3N1BCAC11UK582346</t>
  </si>
  <si>
    <t>SJNFBAF15U6437453</t>
  </si>
  <si>
    <t>SJNFAAJ10U2864736</t>
  </si>
  <si>
    <t>SJNFBAF15U6424288</t>
  </si>
  <si>
    <t>SJNFBAF15U6424255</t>
  </si>
  <si>
    <t>Z8NBCWJ32DS040312</t>
  </si>
  <si>
    <t>Z8NBCWJ32DS042330</t>
  </si>
  <si>
    <t>Z8NBCWJ32DS042772</t>
  </si>
  <si>
    <t>Z8NJVWR51DS002925</t>
  </si>
  <si>
    <t>Z8NJVWR51DS003155</t>
  </si>
  <si>
    <t>3N1BCAC11UK580417</t>
  </si>
  <si>
    <t>3N1BCAC11UK580840</t>
  </si>
  <si>
    <t>3N1FCAC11UK581331</t>
  </si>
  <si>
    <t>3N1FCAC11UK580678</t>
  </si>
  <si>
    <t>SJNFCAE11U2216677</t>
  </si>
  <si>
    <t>SJNFAAJ10U2839084</t>
  </si>
  <si>
    <t xml:space="preserve">JVLWLTNR51JG7C-CJE3    </t>
  </si>
  <si>
    <t xml:space="preserve">BDBWLEWJ32EQAAA---3    </t>
  </si>
  <si>
    <t>Коваленко Дмитрий Александрович</t>
  </si>
  <si>
    <t>Кадомцев Максим Юрьевич</t>
  </si>
  <si>
    <t>Закомолдин Владимир Иванович</t>
  </si>
  <si>
    <t>USR1079798</t>
  </si>
  <si>
    <t>USR1079799</t>
  </si>
  <si>
    <t>USR1079800</t>
  </si>
  <si>
    <t>USR1079801</t>
  </si>
  <si>
    <t>USR1079802</t>
  </si>
  <si>
    <t>USR1079803</t>
  </si>
  <si>
    <t>USR1079804</t>
  </si>
  <si>
    <t>USR1079805</t>
  </si>
  <si>
    <t>USR1079806</t>
  </si>
  <si>
    <t>USR1079807</t>
  </si>
  <si>
    <t>USR1079808</t>
  </si>
  <si>
    <t>USR1079809</t>
  </si>
  <si>
    <t>USR1079810</t>
  </si>
  <si>
    <t>USR1079813</t>
  </si>
  <si>
    <t>USR1079814</t>
  </si>
  <si>
    <t>USR1079818</t>
  </si>
  <si>
    <t>USR1079819</t>
  </si>
  <si>
    <t>USR1079822</t>
  </si>
  <si>
    <t>USR1079824</t>
  </si>
  <si>
    <t>USR1079826</t>
  </si>
  <si>
    <t>USR1079828</t>
  </si>
  <si>
    <t>USR1079831</t>
  </si>
  <si>
    <t>USR1080020</t>
  </si>
  <si>
    <t>USR1080021</t>
  </si>
  <si>
    <t>USR1080022</t>
  </si>
  <si>
    <t>USR1080024</t>
  </si>
  <si>
    <t>USR1080031</t>
  </si>
  <si>
    <t>USR1080034</t>
  </si>
  <si>
    <t>USR1080035</t>
  </si>
  <si>
    <t>SJNFAAJ10U2860614</t>
  </si>
  <si>
    <t>SJNFAAJ10U2860630</t>
  </si>
  <si>
    <t>SJNFAAJ10U2860592</t>
  </si>
  <si>
    <t>SJNFAAJ10U2863458</t>
  </si>
  <si>
    <t>SJNFAAJ10U2863109</t>
  </si>
  <si>
    <t>SJNFAAJ10U2861628</t>
  </si>
  <si>
    <t>SJNFAAJ10U2863448</t>
  </si>
  <si>
    <t>SJNFAAJ10U2859437</t>
  </si>
  <si>
    <t>SJNFAAJ10U2859642</t>
  </si>
  <si>
    <t>SJNFAAJ10U2859032</t>
  </si>
  <si>
    <t>SJNFAAJ10U2859619</t>
  </si>
  <si>
    <t>SJNFAAJ10U2846516</t>
  </si>
  <si>
    <t>SJNFAAJ10U2846519</t>
  </si>
  <si>
    <t>SJNFAAJ10U2846535</t>
  </si>
  <si>
    <t>SJNFAAJ10U2855018</t>
  </si>
  <si>
    <t>SJNFAAJ10U2855015</t>
  </si>
  <si>
    <t>SJNFAAJ10U2854963</t>
  </si>
  <si>
    <t>SJNFAAJ10U2859682</t>
  </si>
  <si>
    <t>SJNFAAJ10U2846567</t>
  </si>
  <si>
    <t>готова</t>
  </si>
  <si>
    <t>Сайфутдинов Шаукат Сунагатович 8-904-819-5923</t>
  </si>
  <si>
    <t>продает форд фокус</t>
  </si>
  <si>
    <t>SJNFAAJ10U2867519</t>
  </si>
  <si>
    <t>SJNFAAJ10U2867490</t>
  </si>
  <si>
    <t>3N1BCAC11UK582307</t>
  </si>
  <si>
    <t>SJNFAAJ10U2846587</t>
  </si>
  <si>
    <t>SJNFAAJ10U2846596</t>
  </si>
  <si>
    <t>SJNFAAJ10U2855010</t>
  </si>
  <si>
    <t>SJNFAAJ10U2854961</t>
  </si>
  <si>
    <t>SJNFAAJ10U2855021</t>
  </si>
  <si>
    <t>SJNFAAJ10U2846571</t>
  </si>
  <si>
    <t>SJNFAAJ10U2855013</t>
  </si>
  <si>
    <t>SJNFAAJ10U2856310</t>
  </si>
  <si>
    <t>3N1BCAC11UK580685</t>
  </si>
  <si>
    <t>3N1BCAC11UK581479</t>
  </si>
  <si>
    <t>3N1FCAC11UK580816</t>
  </si>
  <si>
    <t>3N1FCAC11UK580871</t>
  </si>
  <si>
    <t>SJNFBAF15U6428614</t>
  </si>
  <si>
    <t>SJNFBAF15U6428595</t>
  </si>
  <si>
    <t>SJNFBAF15U6433188</t>
  </si>
  <si>
    <t>3N1BCAC11UK580518</t>
  </si>
  <si>
    <t>3N1FCAC11UK579519</t>
  </si>
  <si>
    <t>SJNFAAE11U2217831</t>
  </si>
  <si>
    <t>SJNFAAE11U2215875</t>
  </si>
  <si>
    <t>SJNFAAE11U2216336</t>
  </si>
  <si>
    <t>SJNFAAE11U2216245</t>
  </si>
  <si>
    <t>SJNFAAE11U2219706</t>
  </si>
  <si>
    <t>Z8NTBNT31DS095267</t>
  </si>
  <si>
    <t>Z8NTBNT31DS100110</t>
  </si>
  <si>
    <t>Z8NTBNT31DS100025</t>
  </si>
  <si>
    <t>USR1080036</t>
  </si>
  <si>
    <t>USR1080037</t>
  </si>
  <si>
    <t>покупку авто перенес на январь, заявку не готов подать, возможно наличку, менеджер в курсе</t>
  </si>
  <si>
    <t>Z8NTANY62DS001670</t>
  </si>
  <si>
    <t>ALMERA 1.6 TEKNA MT</t>
  </si>
  <si>
    <t>Z8NAJL00049749121</t>
  </si>
  <si>
    <t>USR1076892</t>
  </si>
  <si>
    <t>SJNFBAF15U6431271</t>
  </si>
  <si>
    <t xml:space="preserve">одобрен в втб, ус, ждем авто </t>
  </si>
  <si>
    <t>Волков</t>
  </si>
  <si>
    <t>спишем</t>
  </si>
  <si>
    <t xml:space="preserve">Логинов Владимир Валентинович </t>
  </si>
  <si>
    <t>SJNFAAJ10U2825302</t>
  </si>
  <si>
    <t>USR1080607</t>
  </si>
  <si>
    <t>SJNFAAJ10U2831624</t>
  </si>
  <si>
    <t xml:space="preserve">красный </t>
  </si>
  <si>
    <t>Z8NTBNT31DS100045</t>
  </si>
  <si>
    <t>Z8NTBNT31DS100077</t>
  </si>
  <si>
    <t>ЮКБ отказ, на рассммотрении в УралСибе</t>
  </si>
  <si>
    <t>продают форестер</t>
  </si>
  <si>
    <t xml:space="preserve">Кудрявцева Татьяна Викторовна 9127934600 </t>
  </si>
  <si>
    <t>90000+20000</t>
  </si>
  <si>
    <t>Фролов Сергей Васильевич</t>
  </si>
  <si>
    <t>Сбер</t>
  </si>
  <si>
    <t>QASHQAI 2.0L 2WD CVT SE+</t>
  </si>
  <si>
    <t>SJNFBAJ10U2790040</t>
  </si>
  <si>
    <t>FDRALBZJ10EGA-A---3</t>
  </si>
  <si>
    <t>USR1082006</t>
  </si>
  <si>
    <t>Запорожец Яна Владиславовна</t>
  </si>
  <si>
    <t>USR1081339</t>
  </si>
  <si>
    <t>думают о кредите, подача заявки если решат 17.08.2013</t>
  </si>
  <si>
    <t>Смирнова Наталья Александровна 8905-830-58-84</t>
  </si>
  <si>
    <t>Никифоров Геннадий Иванович 89514672052</t>
  </si>
  <si>
    <t>SJNFBNJ10U2829154</t>
  </si>
  <si>
    <t>FDRNLBZJ10EGA-A---3</t>
  </si>
  <si>
    <t>USR1081334</t>
  </si>
  <si>
    <t>Гадай Владимир Николаевич 8351-909-51-61</t>
  </si>
  <si>
    <t>USR1082231</t>
  </si>
  <si>
    <t>USR1082234</t>
  </si>
  <si>
    <t>USR1082235</t>
  </si>
  <si>
    <t>USR1082236</t>
  </si>
  <si>
    <t>USR1082241</t>
  </si>
  <si>
    <t>USR1082243</t>
  </si>
  <si>
    <t>USR1082348</t>
  </si>
  <si>
    <t>USR1082352</t>
  </si>
  <si>
    <t>USR1082355</t>
  </si>
  <si>
    <t>USR1082358</t>
  </si>
  <si>
    <t>USR1082363</t>
  </si>
  <si>
    <t>USR1082368</t>
  </si>
  <si>
    <t>USR1082369</t>
  </si>
  <si>
    <t>USR1082371</t>
  </si>
  <si>
    <t>USR1082372</t>
  </si>
  <si>
    <t>USR1082375</t>
  </si>
  <si>
    <t>USR1082376</t>
  </si>
  <si>
    <t>USR1082379</t>
  </si>
  <si>
    <t>USR1082380</t>
  </si>
  <si>
    <t>USR1082381</t>
  </si>
  <si>
    <t>USR1082387</t>
  </si>
  <si>
    <t>USR1082390</t>
  </si>
  <si>
    <t>USR1082391</t>
  </si>
  <si>
    <t>USR1082392</t>
  </si>
  <si>
    <t>USR1082394</t>
  </si>
  <si>
    <t>USR1082397</t>
  </si>
  <si>
    <t>USR1082398</t>
  </si>
  <si>
    <t>USR1082400</t>
  </si>
  <si>
    <t>USR1082401</t>
  </si>
  <si>
    <t>USR1082402</t>
  </si>
  <si>
    <t>USR1082403</t>
  </si>
  <si>
    <t>USR1082405</t>
  </si>
  <si>
    <t>USR1082408</t>
  </si>
  <si>
    <t>USR1082409</t>
  </si>
  <si>
    <t>USR1082410</t>
  </si>
  <si>
    <t>USR1082411</t>
  </si>
  <si>
    <t>USR1082421</t>
  </si>
  <si>
    <t>USR1082422</t>
  </si>
  <si>
    <t>в</t>
  </si>
  <si>
    <t>Божко/Хроменко</t>
  </si>
  <si>
    <t>3N1BCAC11UK580764</t>
  </si>
  <si>
    <t>3N1BCAC11UK580902</t>
  </si>
  <si>
    <t>3N1BCAC11UK580110</t>
  </si>
  <si>
    <t>3N1BCAC11UK580620</t>
  </si>
  <si>
    <t>3N1BCAC11UK581536</t>
  </si>
  <si>
    <t>3N1FCAC11UK580783</t>
  </si>
  <si>
    <t>3N1FCAC11UK581565</t>
  </si>
  <si>
    <t>3N1FCAC11UK581720</t>
  </si>
  <si>
    <t>3N1FCAC11UK580641</t>
  </si>
  <si>
    <t>3N1FCAC11UK579698</t>
  </si>
  <si>
    <t>SJNFAAE11U2218088</t>
  </si>
  <si>
    <t>SJNFAAE11U2218099</t>
  </si>
  <si>
    <t>SJNFAAE11U2218101</t>
  </si>
  <si>
    <t>SJNFAAE11U2218097</t>
  </si>
  <si>
    <t>SJNFAAE11U2216512</t>
  </si>
  <si>
    <t>SJNFAAE11U2216507</t>
  </si>
  <si>
    <t>SJNFCAE11U2217437</t>
  </si>
  <si>
    <t>SJNFCAE11U2217214</t>
  </si>
  <si>
    <t>SJNFCAE11U2220965</t>
  </si>
  <si>
    <t>SJNFBAF15U6432897</t>
  </si>
  <si>
    <t>SJNFAAJ10U2857499</t>
  </si>
  <si>
    <t>SJNFAAJ10U2857507</t>
  </si>
  <si>
    <t>SJNFAAJ10U2854252</t>
  </si>
  <si>
    <t>SJNFBAJ10U2841292</t>
  </si>
  <si>
    <t>SJNFBNJ10U2839336</t>
  </si>
  <si>
    <t>SJNFBNJ10U2832644</t>
  </si>
  <si>
    <t>Z8NTBNT31DS100424</t>
  </si>
  <si>
    <t>Z8NTBNT31DS100423</t>
  </si>
  <si>
    <t>SJNFAAJ10U2870595</t>
  </si>
  <si>
    <t>SJNFAAJ10U2870526</t>
  </si>
  <si>
    <t>SJNFAAJ10U2870493</t>
  </si>
  <si>
    <t>SJNFAAJ10U2870653</t>
  </si>
  <si>
    <t>SJNFAAJ10U2870600</t>
  </si>
  <si>
    <t>SJNFAAJ10U2870982</t>
  </si>
  <si>
    <t>3N1BCAC11UK582528</t>
  </si>
  <si>
    <t>Z8NBCWJ32DS040018</t>
  </si>
  <si>
    <t>Коровин Юрий Владимирович</t>
  </si>
  <si>
    <t>USR1083772</t>
  </si>
  <si>
    <t>USR1083773</t>
  </si>
  <si>
    <t>USR1083906</t>
  </si>
  <si>
    <t>Алексей Сергеевич 8-963-087-8702</t>
  </si>
  <si>
    <t>не может выехать, в зоне затопления Карталы</t>
  </si>
  <si>
    <t>декабрь 2012</t>
  </si>
  <si>
    <t>июнь 2013</t>
  </si>
  <si>
    <t>июль 2013</t>
  </si>
  <si>
    <t>июль 2012</t>
  </si>
  <si>
    <t xml:space="preserve">списан 26.03.2012 </t>
  </si>
  <si>
    <t>март 2012</t>
  </si>
  <si>
    <t xml:space="preserve">списан 28.06.2012 </t>
  </si>
  <si>
    <t>июнь 2012</t>
  </si>
  <si>
    <t>списан 27.09.2012</t>
  </si>
  <si>
    <t>сентябрь 2012</t>
  </si>
  <si>
    <t>март 2013</t>
  </si>
  <si>
    <t xml:space="preserve">списан 12.10.2012 </t>
  </si>
  <si>
    <t xml:space="preserve">списан 16.07.2012 </t>
  </si>
  <si>
    <t xml:space="preserve">списан 30.01.2013 </t>
  </si>
  <si>
    <t>май 2013</t>
  </si>
  <si>
    <t>февраль 2013</t>
  </si>
  <si>
    <t xml:space="preserve">списан 22.04.2013  </t>
  </si>
  <si>
    <t>списан 31.05.2013</t>
  </si>
  <si>
    <t xml:space="preserve">списан 29.05.2013 </t>
  </si>
  <si>
    <t xml:space="preserve">списан 24.03.2013 </t>
  </si>
  <si>
    <t xml:space="preserve">списан 17.03.2013 </t>
  </si>
  <si>
    <t xml:space="preserve">списан 22.04.2013 </t>
  </si>
  <si>
    <t xml:space="preserve">списан 31.05.2013 </t>
  </si>
  <si>
    <t xml:space="preserve">списан 28.06.2013 </t>
  </si>
  <si>
    <t xml:space="preserve">списан 28.06.2013  </t>
  </si>
  <si>
    <t xml:space="preserve">списан 24.07.2013 </t>
  </si>
  <si>
    <t>списан в 29.03.2013 дистрибьютором</t>
  </si>
  <si>
    <t>списан в 29.03.2013  дистрибьютором</t>
  </si>
  <si>
    <t>SJNFBAJ10U2808228</t>
  </si>
  <si>
    <t>KAQG  </t>
  </si>
  <si>
    <t>USR1082232  </t>
  </si>
  <si>
    <t>SJNFAAE11U2218129</t>
  </si>
  <si>
    <t>USR1082790  </t>
  </si>
  <si>
    <t>SJNFAAE11U2218113</t>
  </si>
  <si>
    <t>USR1082791  </t>
  </si>
  <si>
    <t>SJNFAAE11U2218116</t>
  </si>
  <si>
    <t>USR1082792  </t>
  </si>
  <si>
    <t>SJNFAAE11U2218366</t>
  </si>
  <si>
    <t>USR1082795</t>
  </si>
  <si>
    <t>SJNFAAE11U2218127</t>
  </si>
  <si>
    <t>USR1082794  </t>
  </si>
  <si>
    <t>SJNFAAE11U2216804</t>
  </si>
  <si>
    <t>синий</t>
  </si>
  <si>
    <t>USR1082796</t>
  </si>
  <si>
    <t>SJNFAAE11U2216808</t>
  </si>
  <si>
    <t>USR1082797  </t>
  </si>
  <si>
    <t>SJNFAAE11U2216806</t>
  </si>
  <si>
    <t>USR1082798</t>
  </si>
  <si>
    <t>SJNFAAE11U2215778</t>
  </si>
  <si>
    <t>USR1082799</t>
  </si>
  <si>
    <t>SJNFAAE11U2217017</t>
  </si>
  <si>
    <t>USR1082800</t>
  </si>
  <si>
    <t>SJNFAAE11U2217011</t>
  </si>
  <si>
    <t>USR1082801</t>
  </si>
  <si>
    <t>SJNFAAE11U2217083</t>
  </si>
  <si>
    <t>USR1082802</t>
  </si>
  <si>
    <t>SJNFAAE11U2218365</t>
  </si>
  <si>
    <t>USR1082813</t>
  </si>
  <si>
    <t>SJNFAAE11U2215817</t>
  </si>
  <si>
    <t>USR1082814</t>
  </si>
  <si>
    <t>SJNFAAE11U2215813</t>
  </si>
  <si>
    <t>USR1082815</t>
  </si>
  <si>
    <t>SJNFAAE11U2216649</t>
  </si>
  <si>
    <t>USR1082816</t>
  </si>
  <si>
    <t>SJNFAAE11U2216652</t>
  </si>
  <si>
    <t>USR1082817</t>
  </si>
  <si>
    <t>SJNFAAE11U2217128</t>
  </si>
  <si>
    <t>USR1082818</t>
  </si>
  <si>
    <t>SJNFAAE11U2215812</t>
  </si>
  <si>
    <t>USR1082819</t>
  </si>
  <si>
    <t>SJNFAAE11U2217015</t>
  </si>
  <si>
    <t>USR1082820</t>
  </si>
  <si>
    <t>SJNFAAE11U2217462</t>
  </si>
  <si>
    <t>USR1082821</t>
  </si>
  <si>
    <t>SJNFAAE11U2218547</t>
  </si>
  <si>
    <t>USR1082822</t>
  </si>
  <si>
    <t>SJNFAAE11U2217086</t>
  </si>
  <si>
    <t>USR1082823</t>
  </si>
  <si>
    <t>SJNFAAE11U2216001</t>
  </si>
  <si>
    <t>USR1082824</t>
  </si>
  <si>
    <t>SJNFAAE11U2217371</t>
  </si>
  <si>
    <t>USR1082825 </t>
  </si>
  <si>
    <t xml:space="preserve">NOTE 1.6 5DR COMFORT AT  </t>
  </si>
  <si>
    <t>SJNFCAE11U2216880</t>
  </si>
  <si>
    <t>USR1082850</t>
  </si>
  <si>
    <t>SJNFCAE11U2213823</t>
  </si>
  <si>
    <t>USR1082851</t>
  </si>
  <si>
    <t>SJNFCAE11U2219430</t>
  </si>
  <si>
    <t>USR1082852 </t>
  </si>
  <si>
    <t>SJNFCAE11U2219804</t>
  </si>
  <si>
    <t>SJNFCAE11U2217851</t>
  </si>
  <si>
    <t>USR1082854 </t>
  </si>
  <si>
    <t>USR1082855 </t>
  </si>
  <si>
    <t>SJNFCAE11U2217788</t>
  </si>
  <si>
    <t>USR1082856 </t>
  </si>
  <si>
    <t>SJNFCAE11U2217974</t>
  </si>
  <si>
    <t>USR1082857 </t>
  </si>
  <si>
    <t>SJNFCAE11U2217523</t>
  </si>
  <si>
    <t>USR1082858 </t>
  </si>
  <si>
    <t>SJNFCAE11U2217095</t>
  </si>
  <si>
    <t>USR1082859 </t>
  </si>
  <si>
    <t>SJNFCAE11U2216413</t>
  </si>
  <si>
    <t>USR1082860 </t>
  </si>
  <si>
    <t>Ишмурзин Ришат Садикович</t>
  </si>
  <si>
    <t>подписание по приходу авто</t>
  </si>
  <si>
    <t>USR1084020</t>
  </si>
  <si>
    <t>USR1084021</t>
  </si>
  <si>
    <t>USR1084022</t>
  </si>
  <si>
    <t>USR1084023</t>
  </si>
  <si>
    <t>USR1084027</t>
  </si>
  <si>
    <t>USR1084029</t>
  </si>
  <si>
    <t>USR1084031</t>
  </si>
  <si>
    <t>USR1084032</t>
  </si>
  <si>
    <t>USR1084033</t>
  </si>
  <si>
    <t>USR1084036</t>
  </si>
  <si>
    <t>USR1084037</t>
  </si>
  <si>
    <t>USR1084039</t>
  </si>
  <si>
    <t>USR1084040</t>
  </si>
  <si>
    <t>USR1084041</t>
  </si>
  <si>
    <t>USR1084042</t>
  </si>
  <si>
    <t>USR1084044</t>
  </si>
  <si>
    <t>SJNJBNJ10U7190726</t>
  </si>
  <si>
    <t>SJNJBNJ10U7191091</t>
  </si>
  <si>
    <t>SJNFBAF15U6442890</t>
  </si>
  <si>
    <t>SJNFBAF15U6442710</t>
  </si>
  <si>
    <t>SJNFAAJ10U2872701</t>
  </si>
  <si>
    <t>SJNFAAJ10U2872695</t>
  </si>
  <si>
    <t>SJNFAAJ10U2872685</t>
  </si>
  <si>
    <t>SJNFAAJ10U2838379</t>
  </si>
  <si>
    <t>SJNFBAJ10U2871943</t>
  </si>
  <si>
    <t>SJNJAAJ10U7198018</t>
  </si>
  <si>
    <t>3N1BCAC11UK580606</t>
  </si>
  <si>
    <t xml:space="preserve">JDRNLCZJ10EGA--K-A3    </t>
  </si>
  <si>
    <t>Глотов Юрий Викторович 89123123733, 89123148421</t>
  </si>
  <si>
    <t>до 25.08</t>
  </si>
  <si>
    <t>до 21.08</t>
  </si>
  <si>
    <t>Кошкин Юрий 89030880016 Рузавина Татьяна Анатольевна 89514688233</t>
  </si>
  <si>
    <t>Шмаков Юрий Винальевич 8951-437-83-80</t>
  </si>
  <si>
    <t xml:space="preserve">списан в августе без даты </t>
  </si>
  <si>
    <t>август 2013</t>
  </si>
  <si>
    <t xml:space="preserve">списан 18.07.2012 </t>
  </si>
  <si>
    <t xml:space="preserve">списан 26.07.2012 </t>
  </si>
  <si>
    <t>списан 18.12.2012</t>
  </si>
  <si>
    <t>октябрь 2012</t>
  </si>
  <si>
    <t>январь 2013</t>
  </si>
  <si>
    <t>Корда Ольга Анатольевна</t>
  </si>
  <si>
    <t>SJNFBAJ10U2869652</t>
  </si>
  <si>
    <t>X-TRAIL 2.0 SE 6MT</t>
  </si>
  <si>
    <t>Z8NTBNT31DS093661</t>
  </si>
  <si>
    <t>USR1082862 </t>
  </si>
  <si>
    <t>Z8NTBNT31DS094037</t>
  </si>
  <si>
    <t>USR1082863 </t>
  </si>
  <si>
    <t>Z8NTBNT31DS093437</t>
  </si>
  <si>
    <t>USR1082865 </t>
  </si>
  <si>
    <t>Z8NTBNT31DS092875</t>
  </si>
  <si>
    <t>USR1082866 </t>
  </si>
  <si>
    <t>Z8NTBNT31DS093674</t>
  </si>
  <si>
    <t>USR1082867 </t>
  </si>
  <si>
    <t>Z8NTBNT31DS094034</t>
  </si>
  <si>
    <t>USR1082868 </t>
  </si>
  <si>
    <t>X-TRAIL 2.0 XE CVT </t>
  </si>
  <si>
    <t>Z8NTBNT31DS100086</t>
  </si>
  <si>
    <t>TDRNLBZT31EQPA--F-3</t>
  </si>
  <si>
    <t>USR1082869 </t>
  </si>
  <si>
    <t>Z8NTBNT31DS100245</t>
  </si>
  <si>
    <t>USR1082870 </t>
  </si>
  <si>
    <t>Z8NTBNT31DS095564</t>
  </si>
  <si>
    <t>USR1082871 </t>
  </si>
  <si>
    <t>Z8NTBNT31DS100443</t>
  </si>
  <si>
    <t>USR1082874 </t>
  </si>
  <si>
    <t xml:space="preserve">X-TRAIL 2.0 XE 6MT  </t>
  </si>
  <si>
    <t>Z8NTBNT31DS100395</t>
  </si>
  <si>
    <t>USR1082876 </t>
  </si>
  <si>
    <t>Z8NTBNT31DS100280</t>
  </si>
  <si>
    <t>USR1082879 </t>
  </si>
  <si>
    <t>Z8NTBNT31DS100278</t>
  </si>
  <si>
    <t>USR1082880 </t>
  </si>
  <si>
    <t>Z8NTBNT31DS100381</t>
  </si>
  <si>
    <t>USR1082881 </t>
  </si>
  <si>
    <t>Z8NTBNT31DS100529</t>
  </si>
  <si>
    <t>USR1082882 </t>
  </si>
  <si>
    <t>Z8NTBNT31DS100234</t>
  </si>
  <si>
    <t>USR1082883 </t>
  </si>
  <si>
    <t>SJNFAAJ10U2864297</t>
  </si>
  <si>
    <t>USR1082929 </t>
  </si>
  <si>
    <t>SJNFAAJ10U2864292</t>
  </si>
  <si>
    <t>USR1082930 </t>
  </si>
  <si>
    <t>SJNFAAJ10U2864389</t>
  </si>
  <si>
    <t>USR1082932 </t>
  </si>
  <si>
    <t>SJNFAAJ10U2864420</t>
  </si>
  <si>
    <t>USR1082933 </t>
  </si>
  <si>
    <t>SJNFAAJ10U2856145</t>
  </si>
  <si>
    <t>USR1082934 </t>
  </si>
  <si>
    <t>SJNFAAJ10U2855104</t>
  </si>
  <si>
    <t>USR1082935 </t>
  </si>
  <si>
    <t>SJNFAAJ10U2857525</t>
  </si>
  <si>
    <t>USR1082936 </t>
  </si>
  <si>
    <t>SJNFAAJ10U2855988</t>
  </si>
  <si>
    <t>USR1082937 </t>
  </si>
  <si>
    <t>SJNFAAJ10U2856167</t>
  </si>
  <si>
    <t>USR1082938 </t>
  </si>
  <si>
    <t>SJNFAAJ10U2855354</t>
  </si>
  <si>
    <t>USR1082939 </t>
  </si>
  <si>
    <t>SJNFAAJ10U2857526</t>
  </si>
  <si>
    <t>USR1082940 </t>
  </si>
  <si>
    <t>SJNFAAJ10U2856221</t>
  </si>
  <si>
    <t>USR1082941 </t>
  </si>
  <si>
    <t>SJNFBAF15U6437666</t>
  </si>
  <si>
    <t>USR1082945 </t>
  </si>
  <si>
    <t>SJNFBAF15U6436784</t>
  </si>
  <si>
    <t>темно-фиолетовый</t>
  </si>
  <si>
    <t>USR1082946 </t>
  </si>
  <si>
    <t>SJNFBAF15U6436251</t>
  </si>
  <si>
    <t>USR1082947 </t>
  </si>
  <si>
    <t>SJNFBAF15U6436970</t>
  </si>
  <si>
    <t>темно-коричневй</t>
  </si>
  <si>
    <t>USR1082948 </t>
  </si>
  <si>
    <t>SJNFBAF15U6438150</t>
  </si>
  <si>
    <t>USR1082949 </t>
  </si>
  <si>
    <t>SJNFBAF15U6438004</t>
  </si>
  <si>
    <t>USR1082950 </t>
  </si>
  <si>
    <t>SJNFBAF15U6437519</t>
  </si>
  <si>
    <t>USR1082951 </t>
  </si>
  <si>
    <t>SJNFBAF15U6437322</t>
  </si>
  <si>
    <t>USR1082952 </t>
  </si>
  <si>
    <t>SJNFBAF15U6437610</t>
  </si>
  <si>
    <t>USR1082953 </t>
  </si>
  <si>
    <t>SJNFBAF15U6431544</t>
  </si>
  <si>
    <t>USR1082959 </t>
  </si>
  <si>
    <t>SJNFBAF15U6433383</t>
  </si>
  <si>
    <t>темно-коричневый</t>
  </si>
  <si>
    <t>USR1082960 </t>
  </si>
  <si>
    <t>SJNFBAF15U6401520</t>
  </si>
  <si>
    <t>USR1082961 </t>
  </si>
  <si>
    <t>SJNFBAF15U6401899</t>
  </si>
  <si>
    <t>USR1082962 </t>
  </si>
  <si>
    <t>SJNFBAF15U6426459</t>
  </si>
  <si>
    <t>USR1082963 </t>
  </si>
  <si>
    <t xml:space="preserve">QASHQAI+2 2.0L 4WD CVT LE+  </t>
  </si>
  <si>
    <t>SJNJBNJ10U7194407</t>
  </si>
  <si>
    <t>JDRNLCZJ10EGA--K-A3</t>
  </si>
  <si>
    <t>USR1083781 </t>
  </si>
  <si>
    <t xml:space="preserve">QASHQAI 2.0L 4WD CVT LE+  </t>
  </si>
  <si>
    <t>SJNFBNJ10U2853779</t>
  </si>
  <si>
    <t>USR1083818 </t>
  </si>
  <si>
    <t>отгрузится</t>
  </si>
  <si>
    <t>SJNJAAJ10U7190683</t>
  </si>
  <si>
    <t>SJNJAAJ10U7190214</t>
  </si>
  <si>
    <t>SJNJAAJ10U7185112</t>
  </si>
  <si>
    <t>SJNJAAJ10U7190332</t>
  </si>
  <si>
    <t>SJNJAAJ10U7190850</t>
  </si>
  <si>
    <t>SJNJBNJ10U7188886</t>
  </si>
  <si>
    <t>SJNFBAJ10U2859570</t>
  </si>
  <si>
    <t>SJNFBAJ10U2740400</t>
  </si>
  <si>
    <t>3N1BCAC11UK581419</t>
  </si>
  <si>
    <t>3N1BCAC11UK580876</t>
  </si>
  <si>
    <t>3N1BCAC11UK581523</t>
  </si>
  <si>
    <t>3N1BCAC11UK581810</t>
  </si>
  <si>
    <t xml:space="preserve">BLJULHWJ32EQAAAAGA3    </t>
  </si>
  <si>
    <t>USR1084431</t>
  </si>
  <si>
    <t>USR1084432</t>
  </si>
  <si>
    <t>Z8NBAUJ32DS050293</t>
  </si>
  <si>
    <t>Z8NBAUJ32DS050294</t>
  </si>
  <si>
    <t>TEANA 3.5 MCVT SEDAN PREMIUM SV</t>
  </si>
  <si>
    <t>Ломова Ольга Михайловна</t>
  </si>
  <si>
    <t>Козленкова Ольга Сергеевна</t>
  </si>
  <si>
    <t>Волгина Марина Валеевна</t>
  </si>
  <si>
    <t>закрыта для продажи/ЮниКредит Банк</t>
  </si>
  <si>
    <t>USR1085615</t>
  </si>
  <si>
    <t>USR1085617</t>
  </si>
  <si>
    <t>USR1085618</t>
  </si>
  <si>
    <t>USR1085621</t>
  </si>
  <si>
    <t>USR1085622</t>
  </si>
  <si>
    <t>USR1085624</t>
  </si>
  <si>
    <t>USR1085625</t>
  </si>
  <si>
    <t>USR1085627</t>
  </si>
  <si>
    <t>USR1085628</t>
  </si>
  <si>
    <t>USR1085629</t>
  </si>
  <si>
    <t>USR1085630</t>
  </si>
  <si>
    <t>USR1085631</t>
  </si>
  <si>
    <t>USR1085632</t>
  </si>
  <si>
    <t>USR1085633</t>
  </si>
  <si>
    <t>USR1085634</t>
  </si>
  <si>
    <t>USR1085635</t>
  </si>
  <si>
    <t>USR1085636</t>
  </si>
  <si>
    <t>USR1085637</t>
  </si>
  <si>
    <t>USR1085639</t>
  </si>
  <si>
    <t>USR1085640</t>
  </si>
  <si>
    <t>USR1085641</t>
  </si>
  <si>
    <t>USR1085643</t>
  </si>
  <si>
    <t>USR1085644</t>
  </si>
  <si>
    <t>USR1085646</t>
  </si>
  <si>
    <t>USR1085648</t>
  </si>
  <si>
    <t>USR1085652</t>
  </si>
  <si>
    <t>USR1085656</t>
  </si>
  <si>
    <t>SJNJBNJ10U7198665</t>
  </si>
  <si>
    <t>USR1084877</t>
  </si>
  <si>
    <t>USR1084876</t>
  </si>
  <si>
    <t>USR1085254</t>
  </si>
  <si>
    <t>USR1085256</t>
  </si>
  <si>
    <t>Z8NAJL01049658864</t>
  </si>
  <si>
    <t>Z8NAJL01049748376</t>
  </si>
  <si>
    <t>SJNJAAJ10U7185337</t>
  </si>
  <si>
    <t>SJNJAAJ10U7186091</t>
  </si>
  <si>
    <t>подписание 27.08</t>
  </si>
  <si>
    <t>одобрена в ЮКБ, продает свой а/м для ПВ</t>
  </si>
  <si>
    <t>на рассмотрении ЮКБ</t>
  </si>
  <si>
    <t>отказ ЮКБ, на рассмотрении в других банках</t>
  </si>
  <si>
    <t>одобрена в ЮКБ, продает а/м, примет решение успеет ли до конца месяца в вс</t>
  </si>
  <si>
    <t>подписание 29.08</t>
  </si>
  <si>
    <t>заявку не подавал</t>
  </si>
  <si>
    <t>Русфин,Райф-добро</t>
  </si>
  <si>
    <t>берут тойту</t>
  </si>
  <si>
    <t>Калинин Сергей Иванович 8-951-472-48-10</t>
  </si>
  <si>
    <t>Z11G </t>
  </si>
  <si>
    <t>Кузиев Давлат Кодирович</t>
  </si>
  <si>
    <t>Ягудин Тимур Ралифович</t>
  </si>
  <si>
    <t>USR1086708</t>
  </si>
  <si>
    <t>SJNFBAJ10U2839427</t>
  </si>
  <si>
    <t>Игенбаев Денис Ахнафович</t>
  </si>
  <si>
    <t>взаимозачет</t>
  </si>
  <si>
    <t>Ломовцева Татьяна Михайловна</t>
  </si>
  <si>
    <t>Лосиков Игорь Евгеньевич 89048156431</t>
  </si>
  <si>
    <t>Фиеста в ТРК до 30.09.</t>
  </si>
  <si>
    <t>Z8NTBNT31DS093651</t>
  </si>
  <si>
    <t>думает</t>
  </si>
  <si>
    <t>продает свой тойота ярис</t>
  </si>
  <si>
    <t>покупают ауди а3</t>
  </si>
  <si>
    <t xml:space="preserve">X-TRAIL 2.0 WAGON LE CVT   </t>
  </si>
  <si>
    <t>Z8NTBNT31DS091959</t>
  </si>
  <si>
    <t>TDRNLJZT31EQPA--G-3</t>
  </si>
  <si>
    <t>USR1086666</t>
  </si>
  <si>
    <t>Воронов Андрей Алексеевич 8902-868-60-28</t>
  </si>
  <si>
    <t>Мельникова Ксения Сергеевна 89525291128</t>
  </si>
  <si>
    <t>Стешков Олег Юрьевич 8-951-489-72-46</t>
  </si>
  <si>
    <t>USR1086844</t>
  </si>
  <si>
    <t>USR1086845</t>
  </si>
  <si>
    <t>3N1BCAC11UK582993</t>
  </si>
  <si>
    <t>3N1BCAC11UK583047</t>
  </si>
  <si>
    <t>SJNFAAJ10U2858210</t>
  </si>
  <si>
    <t>SJNFAAJ10U2858194</t>
  </si>
  <si>
    <t>SJNFAAJ10U2858245</t>
  </si>
  <si>
    <t>SJNFAAJ10U2858242</t>
  </si>
  <si>
    <t>SJNFAAJ10U2859371</t>
  </si>
  <si>
    <t>SJNFAAJ10U2858403</t>
  </si>
  <si>
    <t>SJNFAAJ10U2858174</t>
  </si>
  <si>
    <t>SJNFBAJ10U2874801</t>
  </si>
  <si>
    <t>3N1BCAC11UK580164</t>
  </si>
  <si>
    <t>3N1BCAC11UK580742</t>
  </si>
  <si>
    <t>3N1BCAC11UK582036</t>
  </si>
  <si>
    <t>3N1BCAC11UK580857</t>
  </si>
  <si>
    <t>3N1BCAC11UK581550</t>
  </si>
  <si>
    <t>3N1FCAC11UK582122</t>
  </si>
  <si>
    <t>3N1FCAC11UK580818</t>
  </si>
  <si>
    <t>3N1FCAC11UK581742</t>
  </si>
  <si>
    <t>3N1FCAC11UK581712</t>
  </si>
  <si>
    <t>SJNFBAF15U6414046</t>
  </si>
  <si>
    <t>SJNFBAJ10U2841105</t>
  </si>
  <si>
    <t>SJNFBAJ10U2838288</t>
  </si>
  <si>
    <t>SJNFBAJ10U2808114</t>
  </si>
  <si>
    <t>SJNFBNJ10U2838939</t>
  </si>
  <si>
    <t xml:space="preserve">TDRNLJZT31EQPA--G-3    </t>
  </si>
  <si>
    <t xml:space="preserve">Семенов Владимир Владимирович  89068502905  </t>
  </si>
  <si>
    <t>Шерешков Николай Анатольевич 89226742388</t>
  </si>
  <si>
    <t>Курапов Владимир Николаевич</t>
  </si>
  <si>
    <t>Балдина Екатерина Александровна</t>
  </si>
  <si>
    <t>пв в среду</t>
  </si>
  <si>
    <t>ждет перевода дс</t>
  </si>
  <si>
    <t>Z8NAJL01049362615</t>
  </si>
  <si>
    <t>USR1042782</t>
  </si>
  <si>
    <t>Z8NAJL01049363216</t>
  </si>
  <si>
    <t>USR1042851</t>
  </si>
  <si>
    <t>Z8NAJL00048741584</t>
  </si>
  <si>
    <t>USR1066698</t>
  </si>
  <si>
    <t>Z8NAJL01049363185</t>
  </si>
  <si>
    <t>USR1042857</t>
  </si>
  <si>
    <t>SJNFCAE11U2220925</t>
  </si>
  <si>
    <t>Z8NAJL01049748381</t>
  </si>
  <si>
    <t>USR1084883</t>
  </si>
  <si>
    <t>Z8NTBNT31DS100441</t>
  </si>
  <si>
    <t>USR1082877</t>
  </si>
  <si>
    <t>Ершова Олеся Александровна</t>
  </si>
  <si>
    <t>SJNFBAF15U6443386</t>
  </si>
  <si>
    <t>SJNFBAF15U6443304</t>
  </si>
  <si>
    <t>USR1087484</t>
  </si>
  <si>
    <t>USR1087494</t>
  </si>
  <si>
    <t>USR1087495</t>
  </si>
  <si>
    <t>USR1087496</t>
  </si>
  <si>
    <t>USR1087498</t>
  </si>
  <si>
    <t>USR1087499</t>
  </si>
  <si>
    <t>USR1087500</t>
  </si>
  <si>
    <t>USR1087501</t>
  </si>
  <si>
    <t>USR1087502</t>
  </si>
  <si>
    <t>USR1087680</t>
  </si>
  <si>
    <t>USR1087684</t>
  </si>
  <si>
    <t>USR1087685</t>
  </si>
  <si>
    <t>USR1087689</t>
  </si>
  <si>
    <t>USR1087691</t>
  </si>
  <si>
    <t>USR1087692</t>
  </si>
  <si>
    <t>USR1087693</t>
  </si>
  <si>
    <t>USR1087694</t>
  </si>
  <si>
    <t>USR1087695</t>
  </si>
  <si>
    <t>USR1087696</t>
  </si>
  <si>
    <t>USR1087697</t>
  </si>
  <si>
    <t>USR1087698</t>
  </si>
  <si>
    <t>USR1087699</t>
  </si>
  <si>
    <t>USR1087700</t>
  </si>
  <si>
    <t>USR1087709</t>
  </si>
  <si>
    <t>USR1087712</t>
  </si>
  <si>
    <t>USR1087719</t>
  </si>
  <si>
    <t>USR1087720</t>
  </si>
  <si>
    <t>USR1087721</t>
  </si>
  <si>
    <t>Печенкин Владимир Валерьевич</t>
  </si>
  <si>
    <t>Родник</t>
  </si>
  <si>
    <t>SJNJAAJ10U7182958</t>
  </si>
  <si>
    <t>USR1055503</t>
  </si>
  <si>
    <t>звонить</t>
  </si>
  <si>
    <t>SJNFANF15U6432529</t>
  </si>
  <si>
    <t>3N1BCAC11UK581359</t>
  </si>
  <si>
    <t>3N1BCAC11UK581437</t>
  </si>
  <si>
    <t>3N1FCAC11UK581555</t>
  </si>
  <si>
    <t>3N1FCAC11UK581789</t>
  </si>
  <si>
    <t>3N1FCAC11UK582365</t>
  </si>
  <si>
    <t>3N1FCAC11UK582378</t>
  </si>
  <si>
    <t>3N1FCAC11UK580719</t>
  </si>
  <si>
    <t>SJNFBAF15U6415240</t>
  </si>
  <si>
    <t>SJNFBAF15U6414481</t>
  </si>
  <si>
    <t>SJNFBAF15U6414473</t>
  </si>
  <si>
    <t>SJNFBAF15U6444920</t>
  </si>
  <si>
    <t>SJNFBAF15U6427217</t>
  </si>
  <si>
    <t>SJNFAAJ10U2857241</t>
  </si>
  <si>
    <t>SJNFAAJ10U2857997</t>
  </si>
  <si>
    <t>SJNFAAJ10U2859233</t>
  </si>
  <si>
    <t>SJNFAAJ10U2860697</t>
  </si>
  <si>
    <t>SJNFBAJ10U2840259</t>
  </si>
  <si>
    <t>SJNFBAJ10U2842854</t>
  </si>
  <si>
    <t>Z8NTBNT31DS094489</t>
  </si>
  <si>
    <t>Z8NTBNT31DS094494</t>
  </si>
  <si>
    <t>SJNJBNJ10U7199020</t>
  </si>
  <si>
    <t>SJNJBNJ10U7199235</t>
  </si>
  <si>
    <t>SJNJBNJ10U7199175</t>
  </si>
  <si>
    <t>Макаров Анатолий Александрович</t>
  </si>
  <si>
    <t>ждет переворда д/с забирает до 10/09</t>
  </si>
  <si>
    <t>Сечина Лариса Ивановна</t>
  </si>
  <si>
    <t>Сычек Алексей Николаевич</t>
  </si>
  <si>
    <t>не можем реализовать авто, он находится в залоге у банка</t>
  </si>
  <si>
    <t>нет ПВ</t>
  </si>
  <si>
    <t>подписание 1.09</t>
  </si>
  <si>
    <t>подписание 02.09.</t>
  </si>
  <si>
    <t>Касьянов Александр Алексеевич 89191158634 89634647788 18:30</t>
  </si>
  <si>
    <t>в роднике</t>
  </si>
  <si>
    <t>SJNJBNJ10U7199524</t>
  </si>
  <si>
    <t>SJNFBAJ10U2877101</t>
  </si>
  <si>
    <t>Монетова Елена Анатольевна</t>
  </si>
  <si>
    <t>копия</t>
  </si>
  <si>
    <t>Антонюк василий алексеевич</t>
  </si>
  <si>
    <t>100% автомобиль оплачен</t>
  </si>
  <si>
    <t>Любицкий Сергей Михайлович</t>
  </si>
  <si>
    <t>Макарьин Александр Андреевич 8-912-472-4578</t>
  </si>
  <si>
    <t>Скопин Александр Геннадьевич 8-912-896-5930</t>
  </si>
  <si>
    <t>Тряскина Виктория Луизьевна</t>
  </si>
  <si>
    <t>Ерхова Ирина Николаевна</t>
  </si>
  <si>
    <t>на отгрузку по флит</t>
  </si>
  <si>
    <t>Гайдукова Алла Николаевна 89080700116</t>
  </si>
  <si>
    <t>USR1090055</t>
  </si>
  <si>
    <t>USR1090061</t>
  </si>
  <si>
    <t>USR1090062</t>
  </si>
  <si>
    <t>USR1090063</t>
  </si>
  <si>
    <t>USR1090064</t>
  </si>
  <si>
    <t>USR1090066</t>
  </si>
  <si>
    <t>USR1090067</t>
  </si>
  <si>
    <t>октябрь</t>
  </si>
  <si>
    <t>не перечисленны денежные средства</t>
  </si>
  <si>
    <t>Шатунов Игорь Федорович</t>
  </si>
  <si>
    <t>Кельбас Владимир Касьянович</t>
  </si>
  <si>
    <t>Игуменщев Дмитрий Иванович</t>
  </si>
  <si>
    <t>на рассмотрении, банк запросил увеличение ПВ</t>
  </si>
  <si>
    <t>ПТС на исправлении в НМРГ</t>
  </si>
  <si>
    <t>Волкова Татьяна Александровна</t>
  </si>
  <si>
    <t>Зубанова Рита Динаровна</t>
  </si>
  <si>
    <t>Деваль Екатерина Викторовна</t>
  </si>
  <si>
    <t>Нецветаев Михаил Владимирович89514763721</t>
  </si>
  <si>
    <t>Отгружены В Магнитогорск  в сентябре 2013</t>
  </si>
  <si>
    <t>Мулюкина Виктория Петровна</t>
  </si>
  <si>
    <t>ждем 2 авто</t>
  </si>
  <si>
    <t>Иванникова Ольга Владимировна 8982-328-00-02</t>
  </si>
  <si>
    <t>Кошелева Галина Николаевна 89193152573</t>
  </si>
  <si>
    <t>Не заказывать</t>
  </si>
  <si>
    <t>Фуртиков Владимир Павлович 8919-119-26-01</t>
  </si>
  <si>
    <t>дипозит</t>
  </si>
  <si>
    <t>Рючина Мария</t>
  </si>
  <si>
    <t>подписан 30.08.2013</t>
  </si>
  <si>
    <t>Пермякова Анастасия Михайловна</t>
  </si>
  <si>
    <t>Горбатов Андрей Григорьевич</t>
  </si>
  <si>
    <t>Рахимов Ильгиз Амирович</t>
  </si>
  <si>
    <t>Москвичева Татьяна Александровна</t>
  </si>
  <si>
    <t>Белан Инна Александровна</t>
  </si>
  <si>
    <t>Z8NAJL01049362595</t>
  </si>
  <si>
    <t>USR1042819</t>
  </si>
  <si>
    <t>1033</t>
  </si>
  <si>
    <t>Мурсагулов Шахин Исфандияр-Оглы</t>
  </si>
  <si>
    <t>Гордеева Елена Евгеньевна</t>
  </si>
  <si>
    <t>Z8NBCWJ32DS042927</t>
  </si>
  <si>
    <t>Z8NTCNT31DS101147</t>
  </si>
  <si>
    <t>Z8NAJL01049363234</t>
  </si>
  <si>
    <t>USR1042889</t>
  </si>
  <si>
    <t>Z8NAJL01049363253</t>
  </si>
  <si>
    <t>USR1042885</t>
  </si>
  <si>
    <t>Z8NTANZ51DS020042</t>
  </si>
  <si>
    <t>USR1090339</t>
  </si>
  <si>
    <t>SJNFBAJ10U2802015</t>
  </si>
  <si>
    <t>USR1090521</t>
  </si>
  <si>
    <t>SJNFBAJ10U2843240</t>
  </si>
  <si>
    <t>USR1090527</t>
  </si>
  <si>
    <t>Шайхутдинова Олеся</t>
  </si>
  <si>
    <t>QASHQAI 2.0 2WD CVT SE+</t>
  </si>
  <si>
    <t>3N1BCAC11UK584529</t>
  </si>
  <si>
    <t>SJNFAAJ10U2879449</t>
  </si>
  <si>
    <t>SJNFAAJ10U2879541</t>
  </si>
  <si>
    <t>Z8NTCNT31DS092266</t>
  </si>
  <si>
    <t>Z8NTCNT31DS092229</t>
  </si>
  <si>
    <t>Z8NTBNT31DS091444</t>
  </si>
  <si>
    <t>Z8NJVWR51DS003895</t>
  </si>
  <si>
    <t>Z8NJVWR51DS003069</t>
  </si>
  <si>
    <t>Бр. Кашириных сентябрь 2013</t>
  </si>
  <si>
    <t>Карташов Сергей Викторович</t>
  </si>
  <si>
    <t>Горбачева Елена Анатольевна</t>
  </si>
  <si>
    <t>Белоусов Вячеслав Васильевич</t>
  </si>
  <si>
    <t>Котов Анатолий Александрович</t>
  </si>
  <si>
    <t>списан в сентябре 2013</t>
  </si>
  <si>
    <t>Куриченко Наталья Анатольевна</t>
  </si>
  <si>
    <t xml:space="preserve">FDRALBZJ10EGA-A---3    </t>
  </si>
  <si>
    <t>USR1091180</t>
  </si>
  <si>
    <t>USR1091181</t>
  </si>
  <si>
    <t>USR1091182</t>
  </si>
  <si>
    <t>USR1091183</t>
  </si>
  <si>
    <t>USR1091184</t>
  </si>
  <si>
    <t>USR1091185</t>
  </si>
  <si>
    <t>USR1091186</t>
  </si>
  <si>
    <t>USR1091187</t>
  </si>
  <si>
    <t>USR1091188</t>
  </si>
  <si>
    <t>USR1091189</t>
  </si>
  <si>
    <t>USR1091190</t>
  </si>
  <si>
    <t>USR1091191</t>
  </si>
  <si>
    <t>USR1091193</t>
  </si>
  <si>
    <t>USR1091195</t>
  </si>
  <si>
    <t>USR1091196</t>
  </si>
  <si>
    <t>USR1091197</t>
  </si>
  <si>
    <t>USR1091198</t>
  </si>
  <si>
    <t>USR1091199</t>
  </si>
  <si>
    <t>USR1091200</t>
  </si>
  <si>
    <t>USR1091201</t>
  </si>
  <si>
    <t>USR1091203</t>
  </si>
  <si>
    <t>USR1091205</t>
  </si>
  <si>
    <t>USR1091212</t>
  </si>
  <si>
    <t>USR1091216</t>
  </si>
  <si>
    <t>USR1091217</t>
  </si>
  <si>
    <t>USR1091218</t>
  </si>
  <si>
    <t>USR1091219</t>
  </si>
  <si>
    <t>USR1091220</t>
  </si>
  <si>
    <t>USR1091221</t>
  </si>
  <si>
    <t>USR1091222</t>
  </si>
  <si>
    <t>USR1091223</t>
  </si>
  <si>
    <t>USR1091224</t>
  </si>
  <si>
    <t>USR1091225</t>
  </si>
  <si>
    <t>USR1091226</t>
  </si>
  <si>
    <t>USR1091227</t>
  </si>
  <si>
    <t>USR1091228</t>
  </si>
  <si>
    <t>USR1091229</t>
  </si>
  <si>
    <t>USR1091230</t>
  </si>
  <si>
    <t>USR1091231</t>
  </si>
  <si>
    <t>USR1091232</t>
  </si>
  <si>
    <t>USR1091519</t>
  </si>
  <si>
    <t>USR1091520</t>
  </si>
  <si>
    <t>USR1091521</t>
  </si>
  <si>
    <t>USR1091523</t>
  </si>
  <si>
    <t>USR1091525</t>
  </si>
  <si>
    <t>USR1091526</t>
  </si>
  <si>
    <t>USR1091533</t>
  </si>
  <si>
    <t>USR1091535</t>
  </si>
  <si>
    <t>USR1091541</t>
  </si>
  <si>
    <t>USR1091544</t>
  </si>
  <si>
    <t>USR1091547</t>
  </si>
  <si>
    <t>USR1091551</t>
  </si>
  <si>
    <t>USR1091558</t>
  </si>
  <si>
    <t>USR1091564</t>
  </si>
  <si>
    <t>КАР СЕРВИС</t>
  </si>
  <si>
    <t>70000+10 000</t>
  </si>
  <si>
    <t>120000+25000</t>
  </si>
  <si>
    <t>120000+10000</t>
  </si>
  <si>
    <t>Сайгафаров Раят Нигаматович, Альберт 8982-172-6-10</t>
  </si>
  <si>
    <t>Уфимцев Илья Леонидович 2483664</t>
  </si>
  <si>
    <t>Иваненко</t>
  </si>
  <si>
    <t>????</t>
  </si>
  <si>
    <t xml:space="preserve">QASHQAI 1.6 2WD CVT SE  </t>
  </si>
  <si>
    <t>Зозуля Валерий Николаевич 8-906-863-30-01</t>
  </si>
  <si>
    <t>Бурматов Андрей Анатольевич 8951-475-73-91</t>
  </si>
  <si>
    <t>Еремина Светлана Анатольевна 89128977521</t>
  </si>
  <si>
    <t>Каримов Юрий Шарифуллович 8-951-444-20-94</t>
  </si>
  <si>
    <t>Ноябрь</t>
  </si>
  <si>
    <t>Поставка Свердловский G15</t>
  </si>
  <si>
    <t>Дэлль Александр Эрихович 8-952-518-8210</t>
  </si>
  <si>
    <t>Выдачи в сентябре 2013</t>
  </si>
  <si>
    <t>Колпаков Александр Борисович  89123267447</t>
  </si>
  <si>
    <t>Свердловский тр. сентябрь 2013</t>
  </si>
  <si>
    <t>14-00</t>
  </si>
  <si>
    <t>10-00</t>
  </si>
  <si>
    <t>Медведский Юрий Викторович</t>
  </si>
  <si>
    <t>подписан 04.09.2013</t>
  </si>
  <si>
    <t>УралСиб</t>
  </si>
  <si>
    <t>подписывается самостоятельно</t>
  </si>
  <si>
    <t>оплата 05/09</t>
  </si>
  <si>
    <t>Яцимон Петр Леонидович</t>
  </si>
  <si>
    <t>продает свой авто</t>
  </si>
  <si>
    <t>Пацина Алексей Витальевич</t>
  </si>
  <si>
    <t>ТРЕЙД ИН</t>
  </si>
  <si>
    <t>X-TRAIL  2.5</t>
  </si>
  <si>
    <t>Z8NTANT31BS028812</t>
  </si>
  <si>
    <t>TDBNLFWT31EQP--D--1</t>
  </si>
  <si>
    <t xml:space="preserve">WV2G </t>
  </si>
  <si>
    <t>Семенов Николай Юрьевич</t>
  </si>
  <si>
    <t>Юрьев Виталий Владимирович</t>
  </si>
  <si>
    <t>Бекеев Булат Ердавлетович</t>
  </si>
  <si>
    <t>Выданные сентябрь  2013</t>
  </si>
  <si>
    <t>списан 03.09.2013</t>
  </si>
  <si>
    <t>Вайтюк Ирина Владимировна89507362690</t>
  </si>
  <si>
    <t>Калашникова Анна Степановна</t>
  </si>
  <si>
    <t>USR1090777</t>
  </si>
  <si>
    <t>USR1090778</t>
  </si>
  <si>
    <t>USR1090779</t>
  </si>
  <si>
    <t>USR1090780</t>
  </si>
  <si>
    <t>USR1090781</t>
  </si>
  <si>
    <t>USR1090783</t>
  </si>
  <si>
    <t>USR1090784</t>
  </si>
  <si>
    <t>USR1090785</t>
  </si>
  <si>
    <t>USR1090786</t>
  </si>
  <si>
    <t>USR1090787</t>
  </si>
  <si>
    <t>USR1090788</t>
  </si>
  <si>
    <t>USR1090789</t>
  </si>
  <si>
    <t>USR1090790</t>
  </si>
  <si>
    <t>USR1090791</t>
  </si>
  <si>
    <t>USR1090792</t>
  </si>
  <si>
    <t>USR1090741</t>
  </si>
  <si>
    <t>USR1090743</t>
  </si>
  <si>
    <t>USR1090748</t>
  </si>
  <si>
    <t>USR1090749</t>
  </si>
  <si>
    <t>USR1090750</t>
  </si>
  <si>
    <t>USR1090752</t>
  </si>
  <si>
    <t>USR1090754</t>
  </si>
  <si>
    <t>USR1090755</t>
  </si>
  <si>
    <t>USR1090756</t>
  </si>
  <si>
    <t>USR1090772</t>
  </si>
  <si>
    <t>USR1090773</t>
  </si>
  <si>
    <t>USR1090757</t>
  </si>
  <si>
    <t>USR1090758</t>
  </si>
  <si>
    <t>USR1090759</t>
  </si>
  <si>
    <t>USR1090760</t>
  </si>
  <si>
    <t>USR1090761</t>
  </si>
  <si>
    <t>USR1090762</t>
  </si>
  <si>
    <t>USR1090763</t>
  </si>
  <si>
    <t>USR1090764</t>
  </si>
  <si>
    <t>USR1090765</t>
  </si>
  <si>
    <t>USR1090766</t>
  </si>
  <si>
    <t>USR1090767</t>
  </si>
  <si>
    <t>USR1090768</t>
  </si>
  <si>
    <t>USR1090769</t>
  </si>
  <si>
    <t>USR1090770</t>
  </si>
  <si>
    <t>USR1090775</t>
  </si>
  <si>
    <t>Z8NBAUJ32DS050274</t>
  </si>
  <si>
    <t>SJNFAAJ10U2864521</t>
  </si>
  <si>
    <t>SJNFAAJ10U2864230</t>
  </si>
  <si>
    <t>SJNFAAJ10U2864241</t>
  </si>
  <si>
    <t>SJNFAAJ10U2864283</t>
  </si>
  <si>
    <t>SJNFAAJ10U2864338</t>
  </si>
  <si>
    <t>SJNFAAJ10U2864341</t>
  </si>
  <si>
    <t>SJNFAAJ10U2864514</t>
  </si>
  <si>
    <t>SJNFAAJ10U2864504</t>
  </si>
  <si>
    <t>SJNFAAJ10U2863579</t>
  </si>
  <si>
    <t>SJNFAAJ10U2860557</t>
  </si>
  <si>
    <t>SJNFAAJ10U2860567</t>
  </si>
  <si>
    <t>SJNFAAJ10U2860589</t>
  </si>
  <si>
    <t>SJNFAAJ10U2860562</t>
  </si>
  <si>
    <t>SJNFAAJ10U2862438</t>
  </si>
  <si>
    <t>SJNFAAJ10U2862465</t>
  </si>
  <si>
    <t>SJNFAAJ10U2862502</t>
  </si>
  <si>
    <t>SJNFAAJ10U2863186</t>
  </si>
  <si>
    <t>SJNFAAJ10U2863188</t>
  </si>
  <si>
    <t>SJNFAAJ10U2860450</t>
  </si>
  <si>
    <t>SJNFAAJ10U2860397</t>
  </si>
  <si>
    <t>SJNFAAJ10U2860478</t>
  </si>
  <si>
    <t>SJNFAAJ10U2860288</t>
  </si>
  <si>
    <t>SJNFAAJ10U2861074</t>
  </si>
  <si>
    <t>SJNFAAJ10U2861318</t>
  </si>
  <si>
    <t>SJNFAAJ10U2862162</t>
  </si>
  <si>
    <t>SJNFAAJ10U2862210</t>
  </si>
  <si>
    <t>SJNFAAJ10U2864162</t>
  </si>
  <si>
    <t>SJNFAAJ10U2864157</t>
  </si>
  <si>
    <t>SJNFAAJ10U2865153</t>
  </si>
  <si>
    <t>SJNFAAJ10U2865075</t>
  </si>
  <si>
    <t>подписался</t>
  </si>
  <si>
    <t>Суровцев Анатолий Иванович 8922-560-38-76</t>
  </si>
  <si>
    <t>депозит до 19.09</t>
  </si>
  <si>
    <t>Слободянюк Лариса Ивановна</t>
  </si>
  <si>
    <t>USR1092246</t>
  </si>
  <si>
    <t>USR1092247</t>
  </si>
  <si>
    <t>USR1092248</t>
  </si>
  <si>
    <t>USR1092249</t>
  </si>
  <si>
    <t>USR1092250</t>
  </si>
  <si>
    <t>USR1092254</t>
  </si>
  <si>
    <t>USR1092259</t>
  </si>
  <si>
    <t>USR1092262</t>
  </si>
  <si>
    <t>USR1092263</t>
  </si>
  <si>
    <t>USR1092265</t>
  </si>
  <si>
    <t>USR1092269</t>
  </si>
  <si>
    <t>USR1092272</t>
  </si>
  <si>
    <t>USR1092285</t>
  </si>
  <si>
    <t>USR1092292</t>
  </si>
  <si>
    <t>USR1092295</t>
  </si>
  <si>
    <t>USR1092296</t>
  </si>
  <si>
    <t>USR1092298</t>
  </si>
  <si>
    <t>USR1092301</t>
  </si>
  <si>
    <t>USR1092302</t>
  </si>
  <si>
    <t>USR1092304</t>
  </si>
  <si>
    <t>USR1092306</t>
  </si>
  <si>
    <t>USR1092308</t>
  </si>
  <si>
    <t>USR1092309</t>
  </si>
  <si>
    <t>USR1092310</t>
  </si>
  <si>
    <t>USR1092312</t>
  </si>
  <si>
    <t>USR1092313</t>
  </si>
  <si>
    <t>USR1092314</t>
  </si>
  <si>
    <t>USR1092315</t>
  </si>
  <si>
    <t>USR1092316</t>
  </si>
  <si>
    <t>USR1092317</t>
  </si>
  <si>
    <t>USR1092318</t>
  </si>
  <si>
    <t>USR1092319</t>
  </si>
  <si>
    <t>USR1092320</t>
  </si>
  <si>
    <t>USR1092321</t>
  </si>
  <si>
    <t>USR1092323</t>
  </si>
  <si>
    <t>USR1092324</t>
  </si>
  <si>
    <t>USR1092325</t>
  </si>
  <si>
    <t>USR1092328</t>
  </si>
  <si>
    <t>USR1092330</t>
  </si>
  <si>
    <t>USR1092331</t>
  </si>
  <si>
    <t>USR1092332</t>
  </si>
  <si>
    <t>USR1092334</t>
  </si>
  <si>
    <t>USR1092340</t>
  </si>
  <si>
    <t>USR1092342</t>
  </si>
  <si>
    <t>USR1092343</t>
  </si>
  <si>
    <t>USR1092344</t>
  </si>
  <si>
    <t>USR1092345</t>
  </si>
  <si>
    <t>USR1092346</t>
  </si>
  <si>
    <t>USR1092347</t>
  </si>
  <si>
    <t>USR1092348</t>
  </si>
  <si>
    <t>USR1092349</t>
  </si>
  <si>
    <t>USR1092351</t>
  </si>
  <si>
    <t>USR1092352</t>
  </si>
  <si>
    <t>USR1092353</t>
  </si>
  <si>
    <t>USR1092354</t>
  </si>
  <si>
    <t>Имеров Мамеджан Имиджанович</t>
  </si>
  <si>
    <t>Копытова Елена Владимировна</t>
  </si>
  <si>
    <t>Изергина Елена Петровна 89191122110</t>
  </si>
  <si>
    <t>Z8NTANZ51DS020220</t>
  </si>
  <si>
    <t>SJNFAAJ10U2884056</t>
  </si>
  <si>
    <t>SJNFAAJ10U2883708</t>
  </si>
  <si>
    <t>SJNFAAJ10U2872964</t>
  </si>
  <si>
    <t>SJNFAAJ10U2883368</t>
  </si>
  <si>
    <t>SJNFBAJ10U2860552</t>
  </si>
  <si>
    <t>SJNFBAJ10U2859471</t>
  </si>
  <si>
    <t>SJNFBAJ10U2864249</t>
  </si>
  <si>
    <t>SJNFBAJ10U2865427</t>
  </si>
  <si>
    <t>SJNFBAJ10U2867739</t>
  </si>
  <si>
    <t>Z8NBCWJ32DS042336</t>
  </si>
  <si>
    <t>SJNFBAF15U6448639</t>
  </si>
  <si>
    <t>SJNFBAF15U6448479</t>
  </si>
  <si>
    <t>SJNFBAF15U6448474</t>
  </si>
  <si>
    <t>SJNFBAF15U6448434</t>
  </si>
  <si>
    <t>SJNFBAF15U6448422</t>
  </si>
  <si>
    <t>SJNFBAF15U6448531</t>
  </si>
  <si>
    <t>SJNFBAF15U6448444</t>
  </si>
  <si>
    <t>SJNFBAF15U6428967</t>
  </si>
  <si>
    <t>SJNFBAF15U6448465</t>
  </si>
  <si>
    <t>SJNFBAF15U6448478</t>
  </si>
  <si>
    <t>SJNFBAF15U6448424</t>
  </si>
  <si>
    <t>SJNFBAF15U6448596</t>
  </si>
  <si>
    <t>SJNFBAF15U6448481</t>
  </si>
  <si>
    <t>SJNFBAF15U6448204</t>
  </si>
  <si>
    <t>SJNFBAF15U6448591</t>
  </si>
  <si>
    <t>SJNFBAF15U6448483</t>
  </si>
  <si>
    <t>SJNFBAF15U6448449</t>
  </si>
  <si>
    <t>SJNFBAF15U6448525</t>
  </si>
  <si>
    <t>SJNFBAF15U6444900</t>
  </si>
  <si>
    <t>SJNFBAF15U6444799</t>
  </si>
  <si>
    <t>SJNFBAF15U6439136</t>
  </si>
  <si>
    <t>SJNFBAF15U6439148</t>
  </si>
  <si>
    <t>SJNFBAF15U6445347</t>
  </si>
  <si>
    <t>SJNFBAF15U6444340</t>
  </si>
  <si>
    <t>SJNFBAF15U6440510</t>
  </si>
  <si>
    <t>SJNFBAF15U6439012</t>
  </si>
  <si>
    <t>SJNFBAF15U6439145</t>
  </si>
  <si>
    <t>Z8NTCNT31DS101228</t>
  </si>
  <si>
    <t>Z8NTBNT31DS094553</t>
  </si>
  <si>
    <t>Z8NTBNT31DS100419</t>
  </si>
  <si>
    <t>Z8NTBNT31DS100458</t>
  </si>
  <si>
    <t>Z8NTBNT31DS101372</t>
  </si>
  <si>
    <t>Z8NTBNT31DS101497</t>
  </si>
  <si>
    <t>Z8NTBNT31DS101459</t>
  </si>
  <si>
    <t>Z8NTBNT31DS101443</t>
  </si>
  <si>
    <t>Z8NTBNT31DS101362</t>
  </si>
  <si>
    <t>Z8NTBNT31DS101456</t>
  </si>
  <si>
    <t>Z8NTBNT31DS101451</t>
  </si>
  <si>
    <t>Z8NTBNT31DS101308</t>
  </si>
  <si>
    <t>Z8NTBNT31DS101300</t>
  </si>
  <si>
    <t>SJNFAAJ10U2882687</t>
  </si>
  <si>
    <t>SJNFAAJ10U2882955</t>
  </si>
  <si>
    <t>SJNFAAJ10U2883938</t>
  </si>
  <si>
    <t>SJNFAAJ10U2883457</t>
  </si>
  <si>
    <t>3N1BCAC11UK582279</t>
  </si>
  <si>
    <t>подписан 05.09.2013,самостоятельно в Сибае</t>
  </si>
  <si>
    <t>подписан 03.09.2013</t>
  </si>
  <si>
    <t>подписана 04.09.2013 в 11.30</t>
  </si>
  <si>
    <t>подпсиан 04.09.2013</t>
  </si>
  <si>
    <t xml:space="preserve">Баламбаева Дарина Нагашбаевна </t>
  </si>
  <si>
    <t>Гончаренко Татьяна Николаевна</t>
  </si>
  <si>
    <t>Цициморова Елена Николаевна</t>
  </si>
  <si>
    <t>SJNFAAE11U2218125</t>
  </si>
  <si>
    <t>USR1082793</t>
  </si>
  <si>
    <t>USR1082853</t>
  </si>
  <si>
    <t>3N1FCAC11UK580959</t>
  </si>
  <si>
    <t>USR1088214</t>
  </si>
  <si>
    <t>JUKE 1.6 CVT 2WD XE</t>
  </si>
  <si>
    <t>SJNFBAF15U6430080</t>
  </si>
  <si>
    <t>USR1088216</t>
  </si>
  <si>
    <t>SJNFBAF15U6430176</t>
  </si>
  <si>
    <t>USR1088215</t>
  </si>
  <si>
    <t>SJNFBAF15U6426938</t>
  </si>
  <si>
    <t>USR1088217</t>
  </si>
  <si>
    <t>JUKE 1.6 CVT 2WD SE+</t>
  </si>
  <si>
    <t>SJNFBAF15U6398526</t>
  </si>
  <si>
    <t>USR1088220</t>
  </si>
  <si>
    <t>QASHQAI 1.6 CVT 2WD XE</t>
  </si>
  <si>
    <t>SJNFAAJ10U2849581</t>
  </si>
  <si>
    <t>USR1088233</t>
  </si>
  <si>
    <t>SJNFAAJ10U2850791</t>
  </si>
  <si>
    <t>USR1088231</t>
  </si>
  <si>
    <t>QASHQAI 1.6 CVT 2WD SE+</t>
  </si>
  <si>
    <t>SJNFAAJ10U2875211</t>
  </si>
  <si>
    <t>USR1088229</t>
  </si>
  <si>
    <t>списан 06.09.2013</t>
  </si>
  <si>
    <t>19.00</t>
  </si>
  <si>
    <t>16-00</t>
  </si>
  <si>
    <t>Миронова Елена Викторовна</t>
  </si>
  <si>
    <t>Ефремов Сергей Николаевич</t>
  </si>
  <si>
    <t>Серебряков Анатолий Иосифович</t>
  </si>
  <si>
    <t>Z8NTANT31DS101603</t>
  </si>
  <si>
    <t>USR1092902</t>
  </si>
  <si>
    <t>плюснин Сергей Олегович</t>
  </si>
  <si>
    <t xml:space="preserve">Пермяков </t>
  </si>
  <si>
    <t>Луконин Александр Федорович</t>
  </si>
  <si>
    <t>QASHQAI 2.0 2WD 6 MT SE+</t>
  </si>
  <si>
    <t>Бархатов Игорь Викторович</t>
  </si>
  <si>
    <t>Абрамов Игорь Владимирович</t>
  </si>
  <si>
    <t>Кривоносов Григорий Дмитриевич</t>
  </si>
  <si>
    <t>Попова Наталья Григорьевна</t>
  </si>
  <si>
    <t>Красева Ирина Анатольевна</t>
  </si>
  <si>
    <t>Ширяева Анна Борисовна</t>
  </si>
  <si>
    <t>Парабкович Оксана Юрьевна</t>
  </si>
  <si>
    <t>Кожемяченко Александр Юрьевич</t>
  </si>
  <si>
    <t>Мешалкина Светлана Александровна</t>
  </si>
  <si>
    <t>Акулов Дмитрий Николаевич</t>
  </si>
  <si>
    <t>Жернаков Алексей Викторович</t>
  </si>
  <si>
    <t>Нафиков Дамир Нурлгаянович</t>
  </si>
  <si>
    <t>Казанцев Александр Валентинович</t>
  </si>
  <si>
    <t>Вагнер Александр Владимрович 8904-811-68-41</t>
  </si>
  <si>
    <t>Шапкин</t>
  </si>
  <si>
    <t>Джураев Абдулмаджид Абдумуталибович 89128049208</t>
  </si>
  <si>
    <t>Латифова Сайли Абдулходовна 8951-805-09-99</t>
  </si>
  <si>
    <t>Рубцов Анатолий Васильевич 89514505537</t>
  </si>
  <si>
    <t>Томилов Виталий Петрович 8982-305-79-14</t>
  </si>
  <si>
    <t xml:space="preserve">Сидорова Вероника Сергеевна 9617904619 </t>
  </si>
  <si>
    <t>Хасанов Сухрободжон Абуллоевич 8951-472-41-11</t>
  </si>
  <si>
    <t>решетку можно снять - 22 240 р</t>
  </si>
  <si>
    <t>Панкова Людмила Александровна</t>
  </si>
  <si>
    <t>вэб</t>
  </si>
  <si>
    <t>Москвичева Инна Викторовна 8951-806-56-58</t>
  </si>
  <si>
    <t>Чернова Ксения Андреевна 89127724792</t>
  </si>
  <si>
    <t>Исакова Любовь Васильевна 89048185512</t>
  </si>
  <si>
    <t>Борисов Игорь Александр 8908-047-12-93</t>
  </si>
  <si>
    <t>Биктасов Кайдар Мимдваивич 89080685495</t>
  </si>
  <si>
    <t>SJNFBAF15U6433878</t>
  </si>
  <si>
    <t>USR1093342</t>
  </si>
  <si>
    <t>SJNFBAJ10U2858670</t>
  </si>
  <si>
    <t>USR1093343</t>
  </si>
  <si>
    <t>SJNFBAF15U6406409</t>
  </si>
  <si>
    <t>USR1093356</t>
  </si>
  <si>
    <t xml:space="preserve">FDRALBYJ10EGA-A---3    </t>
  </si>
  <si>
    <t>подписана 06.09.2013 в 19.00</t>
  </si>
  <si>
    <t>связь 09.09.</t>
  </si>
  <si>
    <t>подписана  07.09.2013 в 19.30</t>
  </si>
  <si>
    <t>Галанин Константин Николаевич</t>
  </si>
  <si>
    <t>07.092013</t>
  </si>
  <si>
    <t>подписан 07.09.2013 в 17.30</t>
  </si>
  <si>
    <t>нужен платеж по кредиту во второй половине месяца</t>
  </si>
  <si>
    <t>Нафиков Ильнур Вакилович</t>
  </si>
  <si>
    <t>Дзиковская Надежда Викторовна</t>
  </si>
  <si>
    <t xml:space="preserve">FDTALRZF15EQAMA-8B3  </t>
  </si>
  <si>
    <t>SJNFAAJ10U2849584</t>
  </si>
  <si>
    <t>USR1088230</t>
  </si>
  <si>
    <t>Холопов Валерий Геннадьевич</t>
  </si>
  <si>
    <t>Гузь Иван Алексеевич</t>
  </si>
  <si>
    <t>JUKE 1.6 2WD CVT SE+ SPORT</t>
  </si>
  <si>
    <t>FDTALRZF15EQAMG-AB3 </t>
  </si>
  <si>
    <t>NAHR </t>
  </si>
  <si>
    <t>Сатлыкова Алия Ринатовна</t>
  </si>
  <si>
    <t>на расс с 08.09.</t>
  </si>
  <si>
    <t>Хвастунов Владислав Михайлович</t>
  </si>
  <si>
    <t>Воронцов Александр Юрьевич</t>
  </si>
  <si>
    <t>Петров Иван Анатольевич</t>
  </si>
  <si>
    <t>JN1TANY62U0015836</t>
  </si>
  <si>
    <t>???</t>
  </si>
  <si>
    <t>Чвиков Олег Викторович</t>
  </si>
  <si>
    <t>Высоцкая Оксана Викторовна</t>
  </si>
  <si>
    <t>USR1093869</t>
  </si>
  <si>
    <t>USR1093874</t>
  </si>
  <si>
    <t>USR1093875</t>
  </si>
  <si>
    <t>USR1093877</t>
  </si>
  <si>
    <t>USR1093879</t>
  </si>
  <si>
    <t>USR1093880</t>
  </si>
  <si>
    <t>USR1093885</t>
  </si>
  <si>
    <t>USR1093886</t>
  </si>
  <si>
    <t>USR1093887</t>
  </si>
  <si>
    <t>USR1093889</t>
  </si>
  <si>
    <t>USR1093890</t>
  </si>
  <si>
    <t>USR1093891</t>
  </si>
  <si>
    <t>USR1093892</t>
  </si>
  <si>
    <t>USR1093893</t>
  </si>
  <si>
    <t>USR1093895</t>
  </si>
  <si>
    <t>USR1093901</t>
  </si>
  <si>
    <t>USR1093902</t>
  </si>
  <si>
    <t>USR1093908</t>
  </si>
  <si>
    <t>USR1093909</t>
  </si>
  <si>
    <t>USR1093916</t>
  </si>
  <si>
    <t>USR1093917</t>
  </si>
  <si>
    <t>USR1093919</t>
  </si>
  <si>
    <t>USR1093921</t>
  </si>
  <si>
    <t>USR1093922</t>
  </si>
  <si>
    <t>USR1093924</t>
  </si>
  <si>
    <t>USR1093925</t>
  </si>
  <si>
    <t>USR1093926</t>
  </si>
  <si>
    <t>USR1093927</t>
  </si>
  <si>
    <t>USR1093930</t>
  </si>
  <si>
    <t>USR1093941</t>
  </si>
  <si>
    <t>USR1093946</t>
  </si>
  <si>
    <t>USR1093957</t>
  </si>
  <si>
    <t>USR1093958</t>
  </si>
  <si>
    <t>USR1093965</t>
  </si>
  <si>
    <t>USR1093967</t>
  </si>
  <si>
    <t>USR1093980</t>
  </si>
  <si>
    <t>USR1093981</t>
  </si>
  <si>
    <t>USR1093982</t>
  </si>
  <si>
    <t>USR1093985</t>
  </si>
  <si>
    <t>USR1093989</t>
  </si>
  <si>
    <t>USR1094015</t>
  </si>
  <si>
    <t>USR1094157</t>
  </si>
  <si>
    <t>X-TRAIL 2.5 LE M-CVT PLATINUM</t>
  </si>
  <si>
    <t>USR1094158</t>
  </si>
  <si>
    <t>Гатауллина Сахрагуль Абдулловна 8922-630-18-53</t>
  </si>
  <si>
    <t>Воробьева Светлана Владимировна 83512334680</t>
  </si>
  <si>
    <t>09.00</t>
  </si>
  <si>
    <t>Селезнева Наталья Николаевна 8912-801-28-45</t>
  </si>
  <si>
    <t>х-т в трайд ин, + кредит</t>
  </si>
  <si>
    <t>пежо 202 160 000 км</t>
  </si>
  <si>
    <t>ждем сына, он должен оплатить</t>
  </si>
  <si>
    <t>отказ</t>
  </si>
  <si>
    <t xml:space="preserve">Никонова Елена Леонтьевна 9617914045 </t>
  </si>
  <si>
    <t>Октябрь</t>
  </si>
  <si>
    <t>Стреколовский Владимир Александрович</t>
  </si>
  <si>
    <t>Самокатов Алексей Геннадьевич  83519020099</t>
  </si>
  <si>
    <t>одобрена, на подписание с 15 по 20 августа</t>
  </si>
  <si>
    <t>одобрена, знает, на подписание 14.09., звонок 13.09.</t>
  </si>
  <si>
    <t>10.09.2013-на рассмотрении</t>
  </si>
  <si>
    <t>10.09.2013 - на рассмотрении</t>
  </si>
  <si>
    <t>одобрен, не взял трубку 10.09.2013</t>
  </si>
  <si>
    <t>одобрена супруга, отправлен запрос на переодобрение</t>
  </si>
  <si>
    <t>Алексеева Любовь Александровна</t>
  </si>
  <si>
    <t>Z8NTBNT31DS091953</t>
  </si>
  <si>
    <t>USR1094274</t>
  </si>
  <si>
    <t>Синелькин Константин Михайлович</t>
  </si>
  <si>
    <t>3N1BCAC11UK581137</t>
  </si>
  <si>
    <t>3N1FCAC11UK582640</t>
  </si>
  <si>
    <t>3N1FCAC11UK582745</t>
  </si>
  <si>
    <t>3N1FCAC11UK582709</t>
  </si>
  <si>
    <t>3N1FCAC11UK581322</t>
  </si>
  <si>
    <t>3N1FCAC11UK581495</t>
  </si>
  <si>
    <t>SJNFAAE11U2219028</t>
  </si>
  <si>
    <t>SJNFAAE11U2217416</t>
  </si>
  <si>
    <t>SJNFAAE11U2216315</t>
  </si>
  <si>
    <t>SJNFCAE11U2218653</t>
  </si>
  <si>
    <t>SJNFCAE11U2218679</t>
  </si>
  <si>
    <t>SJNFCAE11U2218680</t>
  </si>
  <si>
    <t>SJNFCAE11U2218355</t>
  </si>
  <si>
    <t>SJNFCAE11U2218667</t>
  </si>
  <si>
    <t>SJNFCAE11U2218708</t>
  </si>
  <si>
    <t>SJNFBAF15U6418557</t>
  </si>
  <si>
    <t>SJNFBAF15U6419215</t>
  </si>
  <si>
    <t>SJNFBAF15U6439731</t>
  </si>
  <si>
    <t>SJNFBAF15U6439725</t>
  </si>
  <si>
    <t>SJNFBAF15U6442141</t>
  </si>
  <si>
    <t>SJNFBAF15U6444253</t>
  </si>
  <si>
    <t>SJNFBAF15U6439979</t>
  </si>
  <si>
    <t>SJNFBAF15U6406420</t>
  </si>
  <si>
    <t>SJNFBAF15U6439951</t>
  </si>
  <si>
    <t>SJNFAAJ10U2869005</t>
  </si>
  <si>
    <t>SJNJAAJ10U7193257</t>
  </si>
  <si>
    <t>SJNJAAJ10U7193753</t>
  </si>
  <si>
    <t>Z8NTCNT31DS101238</t>
  </si>
  <si>
    <t>Z8NTBNT31DS101658</t>
  </si>
  <si>
    <t>Z8NTBNT31DS101659</t>
  </si>
  <si>
    <t>Z8NTBNT31DS101495</t>
  </si>
  <si>
    <t>Z8NTBNT31DS101185</t>
  </si>
  <si>
    <t>SJNFBAJ10U2857699</t>
  </si>
  <si>
    <t>Марат Михайлович</t>
  </si>
  <si>
    <t>Ягудин Зубаир Халитович</t>
  </si>
  <si>
    <t>Билалов Владислав Сергеевич</t>
  </si>
  <si>
    <t>подписание 11.09.</t>
  </si>
  <si>
    <t>подписан 08</t>
  </si>
  <si>
    <t>подписан 08.09</t>
  </si>
  <si>
    <t>подписана 10.09</t>
  </si>
  <si>
    <t>подписан 10.09</t>
  </si>
  <si>
    <t>подписание 14.09</t>
  </si>
  <si>
    <t>10.09-ЮКБ просит заменить паспорт, ждем пояснений от банка</t>
  </si>
  <si>
    <t>заявка на  супругу, 10.09 отправили на переодобрение, как только будет решение, готовы приехать на подписание</t>
  </si>
  <si>
    <t>рассылка, есть отказы</t>
  </si>
  <si>
    <t>одобрен</t>
  </si>
  <si>
    <t>КРЕДИТ ВЫДАН 10.09.13</t>
  </si>
  <si>
    <t>КРЕДИТ ВЫДАН 10.09.2013</t>
  </si>
  <si>
    <t>Подписание 11.09.13 в 18.15</t>
  </si>
  <si>
    <t>10.09 на рассмотрении</t>
  </si>
  <si>
    <t>КРЕДИТ ВЫДАН 10.09 в КЕБ</t>
  </si>
  <si>
    <t xml:space="preserve">Подписание 12.09 </t>
  </si>
  <si>
    <t>КРЕДИТ ВЫДАН 10.09</t>
  </si>
  <si>
    <t>довоз документов 11.09</t>
  </si>
  <si>
    <t>ПВ и КАСКО 11.09</t>
  </si>
  <si>
    <t>отказ ЮКБ</t>
  </si>
  <si>
    <t>одобрен, продает свое авто для ПВ</t>
  </si>
  <si>
    <t>ПВ и КАСКО оформили 10.09. Подписание КД 26.09, так как клиент уезжает в командировку</t>
  </si>
  <si>
    <t>Егения</t>
  </si>
  <si>
    <t>на рассмотрении</t>
  </si>
  <si>
    <t>10.09-одобрена, подписание 12.09</t>
  </si>
  <si>
    <t>10.09-одобрена, ПВ 12.09.</t>
  </si>
  <si>
    <t>клиент иногородний, может приехать только в субботу 21.09</t>
  </si>
  <si>
    <t>Кузнецов Сергей Николаевич 8912-899-05-58</t>
  </si>
  <si>
    <t xml:space="preserve">Гумеров Наиль Низамович 8912-315-12-12 </t>
  </si>
  <si>
    <t>Норкина Анастасия Андреевна 8950-731-36-00</t>
  </si>
  <si>
    <t>Александр Курган 8922-403-95-98, Андрей 89123062212  сравнивает с эскалэйдом</t>
  </si>
  <si>
    <t>QASHQAI 2.0 4WD CVT SE+</t>
  </si>
  <si>
    <t>Ляпунов Сергей Александрович 8950-726-33-55</t>
  </si>
  <si>
    <t>Бегишев Андрей Александрович</t>
  </si>
  <si>
    <t>Зайцева Наталья Валерьевна 8919-354-19-31</t>
  </si>
  <si>
    <t xml:space="preserve">Ильгамов Руслан Тагирович 9227568581 </t>
  </si>
  <si>
    <t>б/н</t>
  </si>
  <si>
    <t>Киртянов Николай Михайлович</t>
  </si>
  <si>
    <t>ФЛИТ</t>
  </si>
  <si>
    <t>ждет авто, думает за наличный расчет</t>
  </si>
  <si>
    <t>SJNFBNJ10U2870612</t>
  </si>
  <si>
    <t>USR1093585</t>
  </si>
  <si>
    <t>SJNFBAF15U6425522</t>
  </si>
  <si>
    <t>USR1093590</t>
  </si>
  <si>
    <t>10.092013</t>
  </si>
  <si>
    <t xml:space="preserve">FDTALBZJ10EGA-A-C-3    </t>
  </si>
  <si>
    <t>Батраев Дмитрий Кириллович</t>
  </si>
  <si>
    <t>списан 10.09.2013</t>
  </si>
  <si>
    <t>списан 1033 10.09.2013</t>
  </si>
  <si>
    <t>Малахаткин Андрей Анатольевич</t>
  </si>
  <si>
    <t>Z8NTANT31DS101572</t>
  </si>
  <si>
    <t>Z8NTANT31DS100517</t>
  </si>
  <si>
    <t xml:space="preserve">TDBNLJWT31EQPA-DGF3    </t>
  </si>
  <si>
    <t>Коняев Евгений Александрович 89048122000</t>
  </si>
  <si>
    <t>трайд ин</t>
  </si>
  <si>
    <t>звонить,хотят в трайд-ин, киа спекта 2008 мт, цвет вишня кондициора нет, 60 000 км, ~330 000 км</t>
  </si>
  <si>
    <t>Ганеев Гарифьян Шарифьянович 8908-573-89-12</t>
  </si>
  <si>
    <t>Михальков Василий Владимирович 8909-178-53-20</t>
  </si>
  <si>
    <t>Поставка  на БК</t>
  </si>
  <si>
    <t xml:space="preserve">Черкасов Игорь Олегович 8951-488-60-83 </t>
  </si>
  <si>
    <t>Ахмадеев Дамир Сунагатович 89514606350</t>
  </si>
  <si>
    <t xml:space="preserve">документы </t>
  </si>
  <si>
    <t>Z8NJVWR51DS002621</t>
  </si>
  <si>
    <t>USR1094554</t>
  </si>
  <si>
    <t>ЮКБ-отказ,ВТБ добро</t>
  </si>
  <si>
    <t>Богатырев Сергей Григорьевич</t>
  </si>
  <si>
    <t>Титарь Андрей Андреевич</t>
  </si>
  <si>
    <t>Галимов Ринат Рамазанович</t>
  </si>
  <si>
    <t>Ситников Александр Николаевич 8961 911 9382, Павел 83512184049</t>
  </si>
  <si>
    <t>Гладких Бронь до 15 сент.</t>
  </si>
  <si>
    <t>TEANA 2.5 CVT LUXURY FOUR</t>
  </si>
  <si>
    <t>Андрейченко Алексей Сергеевич 8-903-089-19-93</t>
  </si>
  <si>
    <t>Садыков Рифат Закирович 8-951-4444-743</t>
  </si>
  <si>
    <t>Исупов Кирилл Александрович 89123237474</t>
  </si>
  <si>
    <t>Уфаркина Светлана Мубараковна 89507383850</t>
  </si>
  <si>
    <t>до 14.09</t>
  </si>
  <si>
    <t>подписание 12.09.2013</t>
  </si>
  <si>
    <t>Усманов Фарит Фрунзевич</t>
  </si>
  <si>
    <t>06.092013</t>
  </si>
  <si>
    <t>полписан 12.09.2013 в 18.00</t>
  </si>
  <si>
    <t>подписана 11.09.2013 в 13.00</t>
  </si>
  <si>
    <t xml:space="preserve">Шишкина Наталья Владимировна </t>
  </si>
  <si>
    <t>Прикс Юлия Геннадьевна</t>
  </si>
  <si>
    <t>Чернявская Елена Сергеевна</t>
  </si>
  <si>
    <t xml:space="preserve">FDTALBFC11EQA---1-3  </t>
  </si>
  <si>
    <t>пепельно-серый</t>
  </si>
  <si>
    <t>USR1011369</t>
  </si>
  <si>
    <t>5N1AL0MM7DC333840</t>
  </si>
  <si>
    <t>KH3</t>
  </si>
  <si>
    <t>USR1028042</t>
  </si>
  <si>
    <t>Грищенко Федор Васильевич</t>
  </si>
  <si>
    <t>ждем авто,одобрен</t>
  </si>
  <si>
    <t>Пичнограев Сергей Николаевич</t>
  </si>
  <si>
    <t>добро в КУБе, купил др.авто</t>
  </si>
  <si>
    <t>Целуйко Леонид Дмитриевич</t>
  </si>
  <si>
    <t>12-00</t>
  </si>
  <si>
    <t>подписан 11.09.2013  в 11.00</t>
  </si>
  <si>
    <t>Галимуллина Юлия Дмитриевна</t>
  </si>
  <si>
    <t>Маковийчук Юрий Степанович</t>
  </si>
  <si>
    <t>продает свой авто, цена по трейд ин не устроила</t>
  </si>
  <si>
    <t>Заостровский Евгений Михайлович</t>
  </si>
  <si>
    <t>Вьюхин, Клиент прилетает из за границы 26.09</t>
  </si>
  <si>
    <t>Караваев Эдуард Александрович</t>
  </si>
  <si>
    <t>Гуляева Людмила Анатольевна</t>
  </si>
  <si>
    <t>Юсупова Ольга Яковлевна</t>
  </si>
  <si>
    <t>Кокорина Ольга Александровна</t>
  </si>
  <si>
    <t>Харлап Владимир Григорьевич</t>
  </si>
  <si>
    <t>одобрен, подписание 16.09.2013, т.к. нет копии ПТС</t>
  </si>
  <si>
    <t>заявка на супруга, 14.09 на переодобрении</t>
  </si>
  <si>
    <t>заявка подана 14.09.2013</t>
  </si>
  <si>
    <t>Бредихина Светлана Владимировна</t>
  </si>
  <si>
    <t>Килевая Светлана Томасовна</t>
  </si>
  <si>
    <t>КРЕДИТ ВЫДАН 14.09</t>
  </si>
  <si>
    <t>на ПВ и подписание 16.09</t>
  </si>
  <si>
    <t>Коновалов Игорь Михайлович</t>
  </si>
  <si>
    <t>клиент за границей, по прилету, забирает авто</t>
  </si>
  <si>
    <t>Ажигов Сергей Олегович</t>
  </si>
  <si>
    <t>Лямкина Галина Васильевна</t>
  </si>
  <si>
    <t xml:space="preserve">Вьюхин </t>
  </si>
  <si>
    <t>Деньги на дипозите снимет 18.09</t>
  </si>
  <si>
    <t>Подписался сможет зарать только в выходной</t>
  </si>
  <si>
    <t>ждем решения по кредиту</t>
  </si>
  <si>
    <t>не подписался так как нет копии ПТС подп. Перенесено на 16.09.</t>
  </si>
  <si>
    <t xml:space="preserve">Габдрахманов Ришат Миннизакванович 9049710145 </t>
  </si>
  <si>
    <t>Полосин Сергей Михайлович 8912-893-67-09</t>
  </si>
  <si>
    <t>Басырова Фирюза Буляковна 8904-806-96-61</t>
  </si>
  <si>
    <t xml:space="preserve">Ахмедьянов Денис Арэвкатович 9123114079 </t>
  </si>
  <si>
    <t>отказывается от машины</t>
  </si>
  <si>
    <t>Завершинский Владимир Яковлевич 89227570614</t>
  </si>
  <si>
    <t>Ваганов Александр Владимирович 1978 89514619163</t>
  </si>
  <si>
    <t>TEANA 2.5 CVT PREMIUM FOUR</t>
  </si>
  <si>
    <t xml:space="preserve">Юрий Владимирович </t>
  </si>
  <si>
    <t>до 17.09</t>
  </si>
  <si>
    <t>Клиентские на складе БК</t>
  </si>
  <si>
    <t>везти</t>
  </si>
  <si>
    <t>Конькова Светлана Владиславовна 89823428729</t>
  </si>
  <si>
    <t>Мурзина Ольга Борисовна 89630849540</t>
  </si>
  <si>
    <t>сам кредит</t>
  </si>
  <si>
    <t>Поставка  на Свердловский</t>
  </si>
  <si>
    <t>Витошнев Леонид Николаевич 8922-234-27-57</t>
  </si>
  <si>
    <t>SJNJBAJ10U7181633</t>
  </si>
  <si>
    <t>USR1096050</t>
  </si>
  <si>
    <t>USR1096098</t>
  </si>
  <si>
    <t>USR1096099</t>
  </si>
  <si>
    <t>Локоцков Андрей Генадьевич</t>
  </si>
  <si>
    <t>подписан 13.09.2013 в 20.30</t>
  </si>
  <si>
    <t>подписан 14.09.2013 в 19.30</t>
  </si>
  <si>
    <t>ждем птс</t>
  </si>
  <si>
    <t>забирает в среду за нал</t>
  </si>
  <si>
    <t>подписана 14.09.2013 в 17.00</t>
  </si>
  <si>
    <t xml:space="preserve">ждем супругу. </t>
  </si>
  <si>
    <t>РОСБАНК</t>
  </si>
  <si>
    <t>подписание 17.09.2013</t>
  </si>
  <si>
    <t>Сурина Татьяна Витальевна</t>
  </si>
  <si>
    <t>по приходу птс</t>
  </si>
  <si>
    <t>Абрамов Сергей Евгеньевич</t>
  </si>
  <si>
    <t>потребительский кредит</t>
  </si>
  <si>
    <t>Шумихин Виктор Иванович</t>
  </si>
  <si>
    <t>Садовщиков Максим Николаевич</t>
  </si>
  <si>
    <t>Григорьев Евгений Александрович</t>
  </si>
  <si>
    <t>на рассм с 15.09.</t>
  </si>
  <si>
    <t>Соколов Леонид Александрович</t>
  </si>
  <si>
    <t>Жаров Станислав Григорьевич</t>
  </si>
  <si>
    <t>продают свой авто</t>
  </si>
  <si>
    <t>ТОО Алем Пром Бизнес</t>
  </si>
  <si>
    <t xml:space="preserve">PATHFINDER 2.5D AT SE  </t>
  </si>
  <si>
    <t xml:space="preserve">JVLWLTNR51JG7CC-CJE   </t>
  </si>
  <si>
    <t>USR1095502</t>
  </si>
  <si>
    <t>одобрен, ждет авто</t>
  </si>
  <si>
    <t>Олейникова Надежда Михайловна</t>
  </si>
  <si>
    <t>одобрена, ждет авто</t>
  </si>
  <si>
    <t>Сильвестрова Елена Николаевна</t>
  </si>
  <si>
    <t>Хадыева Ангиза Мазгаровна</t>
  </si>
  <si>
    <t>Редькина Альфия Хазгалеевна</t>
  </si>
  <si>
    <t>Савельева Ольга Александровна</t>
  </si>
  <si>
    <t>USR1096374</t>
  </si>
  <si>
    <t>USR1096376</t>
  </si>
  <si>
    <t>USR1096377</t>
  </si>
  <si>
    <t>USR1096378</t>
  </si>
  <si>
    <t>USR1096380</t>
  </si>
  <si>
    <t>USR1096382</t>
  </si>
  <si>
    <t>USR1096383</t>
  </si>
  <si>
    <t>USR1096385</t>
  </si>
  <si>
    <t>USR1096387</t>
  </si>
  <si>
    <t>USR1096389</t>
  </si>
  <si>
    <t>USR1096392</t>
  </si>
  <si>
    <t>USR1096395</t>
  </si>
  <si>
    <t>USR1096396</t>
  </si>
  <si>
    <t>USR1096399</t>
  </si>
  <si>
    <t>USR1096402</t>
  </si>
  <si>
    <t>USR1096405</t>
  </si>
  <si>
    <t>USR1096428</t>
  </si>
  <si>
    <t>USR1096429</t>
  </si>
  <si>
    <t>USR1096433</t>
  </si>
  <si>
    <t>USR1096448</t>
  </si>
  <si>
    <t>USR1096449</t>
  </si>
  <si>
    <t>USR1096451</t>
  </si>
  <si>
    <t>USR1096453</t>
  </si>
  <si>
    <t>USR1096455</t>
  </si>
  <si>
    <t>USR1096456</t>
  </si>
  <si>
    <t>USR1096457</t>
  </si>
  <si>
    <t>USR1096462</t>
  </si>
  <si>
    <t>USR1096475</t>
  </si>
  <si>
    <t>USR1096476</t>
  </si>
  <si>
    <t>USR1096479</t>
  </si>
  <si>
    <t>USR1096487</t>
  </si>
  <si>
    <t>USR1096490</t>
  </si>
  <si>
    <t>USR1096492</t>
  </si>
  <si>
    <t>USR1096493</t>
  </si>
  <si>
    <t>USR1096494</t>
  </si>
  <si>
    <t>USR1096495</t>
  </si>
  <si>
    <t>Худякова Екатерина</t>
  </si>
  <si>
    <t>трайд ин решение с 10-00 до 12-00 17.09</t>
  </si>
  <si>
    <t>Касимцева Елена Васильевна 89617849172</t>
  </si>
  <si>
    <t>Исмагилов Роман Кабирович 8-908-580-96-75</t>
  </si>
  <si>
    <t>Истомин Вячеслав Владимирович 8-351-909-03-98</t>
  </si>
  <si>
    <t xml:space="preserve">ЮКБ </t>
  </si>
  <si>
    <t>Сиделева Татьяна Сергеевна 8909-748-50-35</t>
  </si>
  <si>
    <t>Попова Людмила Александровна 8-91930298-79</t>
  </si>
  <si>
    <t>донор коробки до 01.10.2013</t>
  </si>
  <si>
    <t>Важенин Дмитрий Анатольевич 8-951-470-89-82</t>
  </si>
  <si>
    <t>Ангольт Евгений Николаевич 8909-069-60-29</t>
  </si>
  <si>
    <t>Z8NBCWJ32DS050412</t>
  </si>
  <si>
    <t>SJNFANF15U6388716</t>
  </si>
  <si>
    <t>3N1BCAC11UK581582</t>
  </si>
  <si>
    <t>3N1FCAC11UK582825</t>
  </si>
  <si>
    <t>3N1FCAC11UK582848</t>
  </si>
  <si>
    <t>3N1FCAC11UK581741</t>
  </si>
  <si>
    <t>SJNFAAE11U2219042</t>
  </si>
  <si>
    <t>SJNFAAE11U2217750</t>
  </si>
  <si>
    <t>SJNFAAE11U2217215</t>
  </si>
  <si>
    <t>SJNFAAE11U2217552</t>
  </si>
  <si>
    <t>SJNFAAE11U2218349</t>
  </si>
  <si>
    <t>SJNFAAE11U2218347</t>
  </si>
  <si>
    <t>SJNFAAE11U2216325</t>
  </si>
  <si>
    <t>SJNFCAE11U2219033</t>
  </si>
  <si>
    <t>SJNFCAE11U2218972</t>
  </si>
  <si>
    <t>SJNFCAE11U2218878</t>
  </si>
  <si>
    <t>SJNFCAE11U2219390</t>
  </si>
  <si>
    <t>SJNFCAE11U2217686</t>
  </si>
  <si>
    <t>SJNFBAF15U6442333</t>
  </si>
  <si>
    <t>SJNFBAF15U6442344</t>
  </si>
  <si>
    <t>SJNFBAF15U6433720</t>
  </si>
  <si>
    <t>SJNFBAF15U6442377</t>
  </si>
  <si>
    <t>SJNFBAF15U6442281</t>
  </si>
  <si>
    <t>SJNFBAF15U6446018</t>
  </si>
  <si>
    <t>SJNFBAF15U6445949</t>
  </si>
  <si>
    <t>SJNFBAF15U6442374</t>
  </si>
  <si>
    <t>SJNFBAF15U6441583</t>
  </si>
  <si>
    <t>SJNFBAF15U6407113</t>
  </si>
  <si>
    <t>Z8NJVWR51DS004047</t>
  </si>
  <si>
    <t>Z8NTBNT31DS094537</t>
  </si>
  <si>
    <t>Z8NTBNT31DS095082</t>
  </si>
  <si>
    <t>Z8NTBNT31DS101158</t>
  </si>
  <si>
    <t>Z8NTBNT31DS101159</t>
  </si>
  <si>
    <t>Z8NTBNT31DS101663</t>
  </si>
  <si>
    <t xml:space="preserve">FDPNLRWF15UQAFA-AB3    </t>
  </si>
  <si>
    <t>подписана 16.09.2013</t>
  </si>
  <si>
    <t>Никулина Галина Алексеевна</t>
  </si>
  <si>
    <t>ждут денежный перевод</t>
  </si>
  <si>
    <t>JUKE 1.6 MT 2WD XE</t>
  </si>
  <si>
    <t>Z8NJVWR51DS005107</t>
  </si>
  <si>
    <t>списан 14.09.2013</t>
  </si>
  <si>
    <t>списан 17.09.2013</t>
  </si>
  <si>
    <t>Чалов Валерий Николаевич</t>
  </si>
  <si>
    <t>Верхоланцев Данил Алексеевич</t>
  </si>
  <si>
    <t>Костенко Владимир Григорьевич</t>
  </si>
  <si>
    <t>Сазиков Дмитрий Павлович</t>
  </si>
  <si>
    <t>QASHQAI 2.0 4WD 6 MT SE</t>
  </si>
  <si>
    <t>Черных Василий Андреевич</t>
  </si>
  <si>
    <t>SJNFBNJ10U2880034</t>
  </si>
  <si>
    <t>USR1097347</t>
  </si>
  <si>
    <t>Логинова Антонина Григорьевна 89512488316</t>
  </si>
  <si>
    <t>Денисова</t>
  </si>
  <si>
    <t>продают калину</t>
  </si>
  <si>
    <t>может купят за нал до конца года</t>
  </si>
  <si>
    <t>подписать до 21.09</t>
  </si>
  <si>
    <t>продает а/м  правый рультолько месяца</t>
  </si>
  <si>
    <t>доп</t>
  </si>
  <si>
    <t xml:space="preserve">трайд ин, нужны  справки о погашении </t>
  </si>
  <si>
    <t>Паркин Алексей Иванович 8-908-572-49-84</t>
  </si>
  <si>
    <t>документы</t>
  </si>
  <si>
    <t>на БК</t>
  </si>
  <si>
    <t>в салон на 19.09</t>
  </si>
  <si>
    <t xml:space="preserve">TEANA 2.5 CVT LUXURY PLUS  </t>
  </si>
  <si>
    <t>дуги и крепление для велосипеда не числяться</t>
  </si>
  <si>
    <t>Сурдаев Александр Васильевич 89525154732</t>
  </si>
  <si>
    <t>Шевалдина Ольга Николаевна 8902-894-19-79</t>
  </si>
  <si>
    <t xml:space="preserve">Михайлов Василий Александрович 9128094888 </t>
  </si>
  <si>
    <t xml:space="preserve">Людмила </t>
  </si>
  <si>
    <t>15-00</t>
  </si>
  <si>
    <t>подписана 17.09.2013</t>
  </si>
  <si>
    <t>Евченко Олег Николаевич</t>
  </si>
  <si>
    <t>подписание 18.09.2013 в 15.30</t>
  </si>
  <si>
    <t>Кильмухаметов Мавлит Махиянович, 89053094491</t>
  </si>
  <si>
    <t>SJNFAAJ10U2886397</t>
  </si>
  <si>
    <t>SJNFAAJ10U2886400</t>
  </si>
  <si>
    <t>SJNFAAJ10U2886405</t>
  </si>
  <si>
    <t>SJNFAAJ10U2888055</t>
  </si>
  <si>
    <t>SJNFAAJ10U2887757</t>
  </si>
  <si>
    <t>SJNFAAJ10U2888044</t>
  </si>
  <si>
    <t>SJNFAAJ10U2886569</t>
  </si>
  <si>
    <t>SJNFAAJ10U2888114</t>
  </si>
  <si>
    <t>SJNFAAJ10U2888122</t>
  </si>
  <si>
    <t>SJNFAAJ10U2888156</t>
  </si>
  <si>
    <t>SJNFAAJ10U2888163</t>
  </si>
  <si>
    <t>SJNFAAJ10U2888081</t>
  </si>
  <si>
    <t>SJNFAAJ10U2886452</t>
  </si>
  <si>
    <t>SJNFAAJ10U2887143</t>
  </si>
  <si>
    <t>SJNFAAJ10U2887128</t>
  </si>
  <si>
    <t>SJNFAAJ10U2886151</t>
  </si>
  <si>
    <t>SJNFAAJ10U2886171</t>
  </si>
  <si>
    <t>SJNFAAJ10U2886410</t>
  </si>
  <si>
    <t>SJNFAAJ10U2886433</t>
  </si>
  <si>
    <t>SJNFAAJ10U2886404</t>
  </si>
  <si>
    <t>SJNFBAJ10U2887197</t>
  </si>
  <si>
    <t>SJNFBAJ10U2887910</t>
  </si>
  <si>
    <t>SJNFAAJ10U2887105</t>
  </si>
  <si>
    <t>SJNFAAJ10U2888076</t>
  </si>
  <si>
    <t>SJNFAAJ10U2886900</t>
  </si>
  <si>
    <t>SJNFAAJ10U2886894</t>
  </si>
  <si>
    <t>SJNFAAJ10U2886891</t>
  </si>
  <si>
    <t>SJNFAAJ10U2886888</t>
  </si>
  <si>
    <t>SJNFAAJ10U2886980</t>
  </si>
  <si>
    <t>SJNFAAJ10U2887072</t>
  </si>
  <si>
    <t>SJNFAAJ10U2886177</t>
  </si>
  <si>
    <t>SJNFAAJ10U2887447</t>
  </si>
  <si>
    <t>SJNFAAJ10U2887869</t>
  </si>
  <si>
    <t>SJNFAAJ10U2887939</t>
  </si>
  <si>
    <t>SJNFBAF15U6450736</t>
  </si>
  <si>
    <t>SJNFBAF15U6449903</t>
  </si>
  <si>
    <t>SJNFBAF15U6449914</t>
  </si>
  <si>
    <t>SJNFBAF15U6449928</t>
  </si>
  <si>
    <t>SJNFBAF15U6450218</t>
  </si>
  <si>
    <t>SJNFBAF15U6450219</t>
  </si>
  <si>
    <t>SJNFAAJ10U2886826</t>
  </si>
  <si>
    <t>SJNFBAF15U6450726</t>
  </si>
  <si>
    <t>SJNFAAJ10U2886602</t>
  </si>
  <si>
    <t xml:space="preserve">FDRNLBYJ10EGA-----3    </t>
  </si>
  <si>
    <t>Каллиникова Марина Олеговна</t>
  </si>
  <si>
    <t>Долгих Василий Валерьевич</t>
  </si>
  <si>
    <t>Кондратьев Валерий Викторович</t>
  </si>
  <si>
    <t>Бикмухаметова Салиха Марсовна</t>
  </si>
  <si>
    <t>Абрамова Татьяна Петровна</t>
  </si>
  <si>
    <t>закрыта для продажи/Рост Банк</t>
  </si>
  <si>
    <t>Поплевко  Маоина Юрьевна</t>
  </si>
  <si>
    <t>Крылов Леонид Николаевич</t>
  </si>
  <si>
    <t>выдача с колес</t>
  </si>
  <si>
    <t>одобрены в ВТБ</t>
  </si>
  <si>
    <t>подписана 18.09.2013, деньги 20.09</t>
  </si>
  <si>
    <t>подписан 18.09.2013 в 19.30</t>
  </si>
  <si>
    <t>подписан 18.09.2013 в 18.30</t>
  </si>
  <si>
    <t>Мочалов Евгений Владимирович</t>
  </si>
  <si>
    <t>Кильмухаметов Мавлит Махиянович</t>
  </si>
  <si>
    <t>Середа Владислав Александрович</t>
  </si>
  <si>
    <t xml:space="preserve">Сисюкин Сергей Анатольевич 9191229540 </t>
  </si>
  <si>
    <t>Гелета Тамара Андреевна 8922-637-59-49</t>
  </si>
  <si>
    <t xml:space="preserve">Ярулин Сергей Альбертович 9049727578 </t>
  </si>
  <si>
    <t>Немов Сергей Михайлович  89127920856</t>
  </si>
  <si>
    <t>до 20.09</t>
  </si>
  <si>
    <t>Поплевко Марина Юрьевна</t>
  </si>
  <si>
    <t>Ефремова Олеся Дмитриевна</t>
  </si>
  <si>
    <t>Шарипов Шамиль Исангалеевич, 899610436759</t>
  </si>
  <si>
    <t>SJNFAAJ10U2888601</t>
  </si>
  <si>
    <t>SJNFAAJ10U2888502</t>
  </si>
  <si>
    <t>SJNFAAJ10U2888513</t>
  </si>
  <si>
    <t>SJNFAAJ10U2888516</t>
  </si>
  <si>
    <t>SJNFAAJ10U2888222</t>
  </si>
  <si>
    <t>SJNFAAJ10U2889745</t>
  </si>
  <si>
    <t>SJNFAAJ10U2889770</t>
  </si>
  <si>
    <t>SJNFAAJ10U2889041</t>
  </si>
  <si>
    <t>SJNFAAJ10U2889043</t>
  </si>
  <si>
    <t>SJNFAAJ10U2888635</t>
  </si>
  <si>
    <t>SJNFAAJ10U2889026</t>
  </si>
  <si>
    <t>SJNFAAJ10U2889022</t>
  </si>
  <si>
    <t>SJNFAAJ10U2888831</t>
  </si>
  <si>
    <t>SJNFAAJ10U2888514</t>
  </si>
  <si>
    <t>SJNFAAJ10U2888918</t>
  </si>
  <si>
    <t>SJNFAAJ10U2889094</t>
  </si>
  <si>
    <t>SJNFAAJ10U2889078</t>
  </si>
  <si>
    <t>SJNFAAJ10U2888532</t>
  </si>
  <si>
    <t>SJNFAAJ10U2888558</t>
  </si>
  <si>
    <t>SJNFAAJ10U2888556</t>
  </si>
  <si>
    <t>SJNFAAJ10U2889623</t>
  </si>
  <si>
    <t>SJNFAAJ10U2889733</t>
  </si>
  <si>
    <t>SJNFAAJ10U2889749</t>
  </si>
  <si>
    <t>SJNFAAJ10U2889755</t>
  </si>
  <si>
    <t>SJNFAAJ10U2888401</t>
  </si>
  <si>
    <t>SJNFAAJ10U2888430</t>
  </si>
  <si>
    <t>SJNFAAJ10U2889763</t>
  </si>
  <si>
    <t>SJNFAAJ10U2889746</t>
  </si>
  <si>
    <t>SJNFAAJ10U2889986</t>
  </si>
  <si>
    <t>USR1097635</t>
  </si>
  <si>
    <t>USR1097757</t>
  </si>
  <si>
    <t>USR1097773</t>
  </si>
  <si>
    <t>USR1097774</t>
  </si>
  <si>
    <t>USR1097784</t>
  </si>
  <si>
    <t>USR1097791</t>
  </si>
  <si>
    <t>USR1097821</t>
  </si>
  <si>
    <t>USR1098012</t>
  </si>
  <si>
    <t>USR1098222</t>
  </si>
  <si>
    <t>USR1098223</t>
  </si>
  <si>
    <t>USR1098224</t>
  </si>
  <si>
    <t>USR1098225</t>
  </si>
  <si>
    <t>USR1098226</t>
  </si>
  <si>
    <t>USR1098227</t>
  </si>
  <si>
    <t>USR1098228</t>
  </si>
  <si>
    <t>USR1098229</t>
  </si>
  <si>
    <t>USR1098230</t>
  </si>
  <si>
    <t>USR1098231</t>
  </si>
  <si>
    <t>USR1098232</t>
  </si>
  <si>
    <t>USR1098233</t>
  </si>
  <si>
    <t>USR1098234</t>
  </si>
  <si>
    <t>USR1098235</t>
  </si>
  <si>
    <t>USR1098236</t>
  </si>
  <si>
    <t>USR1098237</t>
  </si>
  <si>
    <t>USR1098262</t>
  </si>
  <si>
    <t xml:space="preserve">QASHQAI 2.0 4WD CVT 360  </t>
  </si>
  <si>
    <t xml:space="preserve">JUKE 1.6 2WD CVT SE+  </t>
  </si>
  <si>
    <t>Акшенцева Гульнара Рафаиловна/донор, нет тормозов</t>
  </si>
  <si>
    <t>Раят</t>
  </si>
  <si>
    <t>бронь до 22.09.2013</t>
  </si>
  <si>
    <t>L-LIZING</t>
  </si>
  <si>
    <t>Погосов Александр Бениаминович</t>
  </si>
  <si>
    <t>Ведерников Николай Васильевич</t>
  </si>
  <si>
    <t>Кредит ввыдан 18.09.2013</t>
  </si>
  <si>
    <t>клиент в отпуске. Подписание назначено на 29.09.13 на 11.00</t>
  </si>
  <si>
    <t>везде отказы, подали заявку на супруга в другом банке (КеБ, Сбер, ВТБ-отказ)</t>
  </si>
  <si>
    <t>Отказ ЮКБ, на стадии рассмотрения в других банках.</t>
  </si>
  <si>
    <t>Кредит выдан 18.09.в 13-30</t>
  </si>
  <si>
    <t>Кредит выдан 19.09.13 в 16-00</t>
  </si>
  <si>
    <t>Кредит выдан 18.09. в 18-30</t>
  </si>
  <si>
    <t>Кизялис Альвидас Юозас Антанович</t>
  </si>
  <si>
    <t>Отказ ЮКБ также на супругу. Кредит выдан РФБ 19.09.13 в 14-00</t>
  </si>
  <si>
    <t>добро ЮКБ. Ждем авто</t>
  </si>
  <si>
    <t>Добро ЮКБ. Ждем авто</t>
  </si>
  <si>
    <t>Черков Игорь Владимирович 8-912-797-19-29</t>
  </si>
  <si>
    <t>Мехонцев Михаил Сергеевич 89514627541</t>
  </si>
  <si>
    <t>ЮКБ-отказ,др.банки</t>
  </si>
  <si>
    <t>хотят купить форд</t>
  </si>
  <si>
    <t>120000+25000?</t>
  </si>
  <si>
    <t>Савинов Николай Дмитриевич 89049487258</t>
  </si>
  <si>
    <t>Петров Геннадий Александрович 8-963-005-14-32</t>
  </si>
  <si>
    <t>Булатова Полина Павловна 8-922-707-83-74</t>
  </si>
  <si>
    <t>Зырянов Геннадий Петрович</t>
  </si>
  <si>
    <t>Z8NJVWR51DS004588</t>
  </si>
  <si>
    <t>Z8NTBNT31DS101831</t>
  </si>
  <si>
    <t>Z8NTANT31DS090687</t>
  </si>
  <si>
    <t>Z8NTANT31DS089622</t>
  </si>
  <si>
    <t>SJNFBAF15U6402140</t>
  </si>
  <si>
    <t>SJNFBAF15U6400836</t>
  </si>
  <si>
    <t>SJNFBNJ10U2863325</t>
  </si>
  <si>
    <t>SJNJAAJ10U7189432</t>
  </si>
  <si>
    <t>Z8NTBNT31DS101832</t>
  </si>
  <si>
    <t>Z8NTBNT31DS102124</t>
  </si>
  <si>
    <t>Z8NTBNT31DS102598</t>
  </si>
  <si>
    <t>Z8NTBNT31DS102599</t>
  </si>
  <si>
    <t>Z8NTBNT31DS094880</t>
  </si>
  <si>
    <t>Z8NTBNT31DS101590</t>
  </si>
  <si>
    <t>Z8NTBNT31DS101395</t>
  </si>
  <si>
    <t>Z8NTBNT31DS101591</t>
  </si>
  <si>
    <t>Z8NTBNT31DS102590</t>
  </si>
  <si>
    <t>Z8NTBNT31DS102595</t>
  </si>
  <si>
    <t>Z8NTBNT31DS102102</t>
  </si>
  <si>
    <t>Z8NTBNT31DS102103</t>
  </si>
  <si>
    <t>Z8NTBNT31DS102106</t>
  </si>
  <si>
    <t>Z8NTBNT31DS101551</t>
  </si>
  <si>
    <t>Z8NTBNT31DS101385</t>
  </si>
  <si>
    <t>Z8NTBNT31DS102101</t>
  </si>
  <si>
    <t>SJNFBAF15U6438024</t>
  </si>
  <si>
    <t>SJNFAAJ10U2891925</t>
  </si>
  <si>
    <t>SJNFAAJ10U2891687</t>
  </si>
  <si>
    <t>SJNFAAJ10U2891119</t>
  </si>
  <si>
    <t>SJNFAAJ10U2891137</t>
  </si>
  <si>
    <t>SJNFAAJ10U2890835</t>
  </si>
  <si>
    <t xml:space="preserve">FDTALRZF15EQAF-GGB3    </t>
  </si>
  <si>
    <t xml:space="preserve">FDRNLBZJ10EGAM-H-P3    </t>
  </si>
  <si>
    <t xml:space="preserve">FDTALRZF15EQAMA-8B3    </t>
  </si>
  <si>
    <t>USR1098708</t>
  </si>
  <si>
    <t>Z8NJVWR51DS003220</t>
  </si>
  <si>
    <t>Шавлова Нина Васильевна</t>
  </si>
  <si>
    <t>подписан 19.09.2013 в 16.00</t>
  </si>
  <si>
    <t>Саишев Ринат Зиннатович</t>
  </si>
  <si>
    <t>Бондаренко Виталий Юрьевич</t>
  </si>
  <si>
    <t>SJNFAAJ10U2791315</t>
  </si>
  <si>
    <t>USR1064146</t>
  </si>
  <si>
    <t xml:space="preserve">FDTALAFJ10EGA--B--3   </t>
  </si>
  <si>
    <t>Шарипов Шамиль Исангалеевич</t>
  </si>
  <si>
    <t>Мальков Алексей Михайлович</t>
  </si>
  <si>
    <t>QASHQAI 1.6L 360 2WD CVT</t>
  </si>
  <si>
    <t>Баранова Елена Александровна</t>
  </si>
  <si>
    <t>USR1098878</t>
  </si>
  <si>
    <t>USR1098879</t>
  </si>
  <si>
    <t>USR1098880</t>
  </si>
  <si>
    <t>USR1098884</t>
  </si>
  <si>
    <t>USR1098886</t>
  </si>
  <si>
    <t>USR1098888</t>
  </si>
  <si>
    <t>USR1098890</t>
  </si>
  <si>
    <t>USR1098891</t>
  </si>
  <si>
    <t>USR1098894</t>
  </si>
  <si>
    <t>USR1098895</t>
  </si>
  <si>
    <t>USR1098956</t>
  </si>
  <si>
    <t>USR1098961</t>
  </si>
  <si>
    <t>Булатов Рамиль Загидулович</t>
  </si>
  <si>
    <t>Клиентский Свердловский на Бр. Кашириных (на отгрузку)</t>
  </si>
  <si>
    <t>Мазуров Александр Семенович</t>
  </si>
  <si>
    <t>подписана ЮКБ 20.09</t>
  </si>
  <si>
    <t>подписана ЮКБ 19.09</t>
  </si>
  <si>
    <t>подписана в ВТБ 20.09. в 15.00</t>
  </si>
  <si>
    <t>втб, подписание 21.09</t>
  </si>
  <si>
    <t>Эксперт Лизинг</t>
  </si>
  <si>
    <t>Карандашев Евгений</t>
  </si>
  <si>
    <t>Тарынин Олег Александрович</t>
  </si>
  <si>
    <t>Печеркин Иван Александрович</t>
  </si>
  <si>
    <t xml:space="preserve">Подгорский Леонид </t>
  </si>
  <si>
    <t>выдача по приходу безнала</t>
  </si>
  <si>
    <t>назначение выдачи по приходу птс</t>
  </si>
  <si>
    <t>выдача по приходу безнала, выдача с утра</t>
  </si>
  <si>
    <t>Физицкий Юрий Владиленович</t>
  </si>
  <si>
    <t>13-00</t>
  </si>
  <si>
    <t>11-00</t>
  </si>
  <si>
    <t>Валеев Руслан Самигуллаевич</t>
  </si>
  <si>
    <t>Парамонов Андрей Валерьевич</t>
  </si>
  <si>
    <t>Руф  Людмила Анатольевна</t>
  </si>
  <si>
    <t>Чернеков Александр Дмитриевич</t>
  </si>
  <si>
    <t>Васенев Вячеслав Веньяминович</t>
  </si>
  <si>
    <t>выдан на св</t>
  </si>
  <si>
    <t>Ждем Безнал.с четверга</t>
  </si>
  <si>
    <t>24.09. подача заявки в Сбербанк ждала 2-НДФЛ</t>
  </si>
  <si>
    <t>клиенгт на операции</t>
  </si>
  <si>
    <t>ждем решение по кридиту на 23.09.</t>
  </si>
  <si>
    <t>клиент приедет на трейд-ин 24.09.</t>
  </si>
  <si>
    <t>приглашение на ДОП 23.09.</t>
  </si>
  <si>
    <t>Деньги на Депозите до 03.10.</t>
  </si>
  <si>
    <t>Подписание 23.09.</t>
  </si>
  <si>
    <t>Будет брать за нал. Либо 25.09. либо 28.09. дату уточнить до 23. включит.</t>
  </si>
  <si>
    <t>Ждем копию ПТС для пля подписания в Челиндбанке</t>
  </si>
  <si>
    <t xml:space="preserve">приезжает на подписание в 18:00 </t>
  </si>
  <si>
    <t>а/м на СВ. тракте выдача как привезут.</t>
  </si>
  <si>
    <t>утром деньги придут</t>
  </si>
  <si>
    <t>Власов Сергей Геннадьевич 89514644504</t>
  </si>
  <si>
    <t>Хайсаров Магафур Гафурович 89511184163</t>
  </si>
  <si>
    <t xml:space="preserve">Сурина Анастасия Олеговна 9514678174 </t>
  </si>
  <si>
    <t xml:space="preserve">Щапина Нина Александровна 9048144995 </t>
  </si>
  <si>
    <t>Фарлукшин Виль Амирханович 89872573169</t>
  </si>
  <si>
    <t>скорее всего на след.неделе после 23.09</t>
  </si>
  <si>
    <t>Звонарева Ольга Владимировна 89642409403</t>
  </si>
  <si>
    <t>Тихонов Владимир Петрович 89124004355</t>
  </si>
  <si>
    <t>Спиридонова Дилара Рифкатовна 89030900402</t>
  </si>
  <si>
    <t>за нал</t>
  </si>
  <si>
    <t>можно с колес</t>
  </si>
  <si>
    <t>позвонить 21.09 около обеда</t>
  </si>
  <si>
    <t>до 25.09</t>
  </si>
  <si>
    <t>Василий 8951-786-70-77</t>
  </si>
  <si>
    <t>до 27.09</t>
  </si>
  <si>
    <t>проверить по 1 с где а/м</t>
  </si>
  <si>
    <t>в салон на 21.09</t>
  </si>
  <si>
    <t xml:space="preserve">Егоров Сергей Валерьевич </t>
  </si>
  <si>
    <t>Куликова Лада Александровна 89128980081</t>
  </si>
  <si>
    <t xml:space="preserve">Мартынов Геннадий Александрович 9227159432 </t>
  </si>
  <si>
    <t>Черепанов Андрей Владимирович 89068677249</t>
  </si>
  <si>
    <t>на октябрь</t>
  </si>
  <si>
    <t>депозит</t>
  </si>
  <si>
    <t>Гусева Галина Клементьевна 89048083288</t>
  </si>
  <si>
    <t>Бегишев Андрей Александрович 89127970802</t>
  </si>
  <si>
    <t xml:space="preserve">JUKE 1.6 CVT SE+ </t>
  </si>
  <si>
    <t>Логинов Денис Юрьевич 89227051705</t>
  </si>
  <si>
    <t>Мешкова</t>
  </si>
  <si>
    <t>Мозжерин Сергей Александрович 83512785566</t>
  </si>
  <si>
    <t xml:space="preserve">Архипов Петр Николаевич 9080930837 </t>
  </si>
  <si>
    <t xml:space="preserve">Гарипов Алсынбай Давлетбаевич 89631310169 </t>
  </si>
  <si>
    <t xml:space="preserve">Цзинь Юнсинь 9128910668 </t>
  </si>
  <si>
    <t xml:space="preserve">Физицкий Юрий Владиленович 9049825447 </t>
  </si>
  <si>
    <t>Закрыт для продажи</t>
  </si>
  <si>
    <t>ООО "Харбин Запчать"</t>
  </si>
  <si>
    <t>3N1FCAC11UK581866</t>
  </si>
  <si>
    <t>SJNFCAE11U2218175</t>
  </si>
  <si>
    <t>SJNFCAE11U2218182</t>
  </si>
  <si>
    <t>SJNFBAF15U6408393</t>
  </si>
  <si>
    <t>SJNFBAF15U6408367</t>
  </si>
  <si>
    <t>Z8NTBNT31DS101640</t>
  </si>
  <si>
    <t>Z8NTBNT31DS102162</t>
  </si>
  <si>
    <t>Z8NTBNT31DS102061</t>
  </si>
  <si>
    <t>Z8NTBNT31DS102301</t>
  </si>
  <si>
    <t>Z8NTBNT31DS102027</t>
  </si>
  <si>
    <t>SJNFBAJ10U2847337</t>
  </si>
  <si>
    <t>SJNJAAJ10U7190868</t>
  </si>
  <si>
    <t>Европлан</t>
  </si>
  <si>
    <t>Коняев Владимир Петрович</t>
  </si>
  <si>
    <t>Балтийский лизинг/ Гурин Алексанр Сергеевич 89026066600</t>
  </si>
  <si>
    <t>Агзаметдинова Розалия Габделхаевна</t>
  </si>
  <si>
    <t xml:space="preserve">ВЭБ-лизинг, ООО "Спецлитье" Волков Олег Владимирович 89048139474 </t>
  </si>
  <si>
    <t>Владимир 8-922-713-4422</t>
  </si>
  <si>
    <t>до 25.09.</t>
  </si>
  <si>
    <t>Вялков Иван Викторович 8906-891-90-50</t>
  </si>
  <si>
    <t>Салон/доставка 6000</t>
  </si>
  <si>
    <t>доспишем</t>
  </si>
  <si>
    <t>USR1100164</t>
  </si>
  <si>
    <t>Стариков Вадим Павлович</t>
  </si>
  <si>
    <t>Прокофьев Василий Петрович</t>
  </si>
  <si>
    <t>9-00</t>
  </si>
  <si>
    <t>19-00</t>
  </si>
  <si>
    <t>18-00</t>
  </si>
  <si>
    <t>20-00</t>
  </si>
  <si>
    <t>Чернова Виктория Руслановна</t>
  </si>
  <si>
    <t>Булатов Михаил Викторович</t>
  </si>
  <si>
    <t>переделать</t>
  </si>
  <si>
    <t>Куликова Лада Николаевна 8912-778-73-29</t>
  </si>
  <si>
    <t>хотят трайд инн</t>
  </si>
  <si>
    <t>Симонов Константин Сергеевич 89630793653</t>
  </si>
  <si>
    <t>Качалов Михаил Иванович 8-951-111-84-05</t>
  </si>
  <si>
    <t>переносит покупку на декабрь</t>
  </si>
  <si>
    <t>нет пв</t>
  </si>
  <si>
    <t xml:space="preserve"> K23G </t>
  </si>
  <si>
    <t>24 приедет с супругой,будет уговаривать ее купить)</t>
  </si>
  <si>
    <t>отказы</t>
  </si>
  <si>
    <t>Нет заглушки на переднем бампере</t>
  </si>
  <si>
    <t>урезали лимит,думает</t>
  </si>
  <si>
    <t xml:space="preserve">Даршт Наталья Викторовна 89049715443 </t>
  </si>
  <si>
    <t>киа сид</t>
  </si>
  <si>
    <t>помагать</t>
  </si>
  <si>
    <t>16:00:00-17:00</t>
  </si>
  <si>
    <t>пришли</t>
  </si>
  <si>
    <t>жду перепродажу на 1047</t>
  </si>
  <si>
    <t>SJNFBAJ10U2893578</t>
  </si>
  <si>
    <t>SJNFBAJ10U2894641</t>
  </si>
  <si>
    <t>SJNFBAF15U6438854</t>
  </si>
  <si>
    <t>Абубалдиев Рамзан Ибрагимович</t>
  </si>
  <si>
    <t>Андрюк Ольга Валерьевна</t>
  </si>
  <si>
    <t>Шестакова Ольга Сергеевна</t>
  </si>
  <si>
    <t>Клиент одобрен ждем продажи а/м</t>
  </si>
  <si>
    <t>Одобрен в ВТБ под. 26.09</t>
  </si>
  <si>
    <t xml:space="preserve">Борисов Сергей </t>
  </si>
  <si>
    <t>Байрамов Рамиль Шамильевич</t>
  </si>
  <si>
    <t>Иванова Светлана Ивановна</t>
  </si>
  <si>
    <t>Редреев Владимир Андриянович</t>
  </si>
  <si>
    <t xml:space="preserve">Щапина Нина Александровна 9048142995 </t>
  </si>
  <si>
    <t>Шварц Жанна Николаевна 8951-463-14-48</t>
  </si>
  <si>
    <t>Вячеслав 89127797675</t>
  </si>
  <si>
    <t>до 28.09</t>
  </si>
  <si>
    <t>Иван Николаевич 8908-063-95-27</t>
  </si>
  <si>
    <t>Котов Владимир Александрович 8919-124-68-18</t>
  </si>
  <si>
    <t>с колес</t>
  </si>
  <si>
    <t>27.09.2013 уедет с колес</t>
  </si>
  <si>
    <t>Подписание 29.09. выдача 30.09 если придут деньги</t>
  </si>
  <si>
    <t>Исмагилова Светлана Сагировна83519047195</t>
  </si>
  <si>
    <t>Карачев Петр Васильевич89080809608</t>
  </si>
  <si>
    <t>жду ПТС</t>
  </si>
  <si>
    <t>1047</t>
  </si>
  <si>
    <t>Старатин Олег Валентинович</t>
  </si>
  <si>
    <t>св на 27.09.</t>
  </si>
  <si>
    <t>к оплате 27.09.</t>
  </si>
  <si>
    <t>списать!</t>
  </si>
  <si>
    <t>FDTALRZF15EQAMA-8B3</t>
  </si>
  <si>
    <t>бронь до 29.09.2013</t>
  </si>
  <si>
    <t xml:space="preserve">FDTALEFE11EGA-AFB-3     </t>
  </si>
  <si>
    <t>договориться</t>
  </si>
  <si>
    <t>Русфин</t>
  </si>
  <si>
    <t>26.09.уточнить наличие в ДЧЛ</t>
  </si>
  <si>
    <t xml:space="preserve">кузовной </t>
  </si>
  <si>
    <t>Коростин Владимир Сергеевич 89227411102</t>
  </si>
  <si>
    <t>набрать</t>
  </si>
  <si>
    <t>продажа по согласованию, задний бампер до 28.09</t>
  </si>
  <si>
    <t>к оплате 26.09.</t>
  </si>
  <si>
    <t xml:space="preserve">Андрюк Ольга Валерьевна 9821012330 </t>
  </si>
  <si>
    <t xml:space="preserve">Абубалдиев Рамзан Ибрагимович </t>
  </si>
  <si>
    <t>Приймак Александр Васильевич</t>
  </si>
  <si>
    <t>L-LEASING</t>
  </si>
  <si>
    <t>27.09.уточнить наличие в ДЧЛ</t>
  </si>
  <si>
    <t>90</t>
  </si>
  <si>
    <t>25</t>
  </si>
  <si>
    <t>18</t>
  </si>
  <si>
    <t>USR1102439</t>
  </si>
  <si>
    <t>USR1101921</t>
  </si>
  <si>
    <t xml:space="preserve">CVLULEFD22UQNRDEBD3    </t>
  </si>
  <si>
    <t>ADNCPUD22U0010340</t>
  </si>
  <si>
    <t>SJNJBAJ10U7181654</t>
  </si>
  <si>
    <t>Разворотнев Вячеслав Павлович, 89049737772</t>
  </si>
  <si>
    <t>жду перевод на 1033</t>
  </si>
  <si>
    <t>27.09. у секретаря</t>
  </si>
  <si>
    <t>Логинов Александр</t>
  </si>
  <si>
    <t>Хасанова Гульдар Ураловна</t>
  </si>
  <si>
    <t>Козенко Сергей Александрович</t>
  </si>
  <si>
    <t>клиент в Челябинске. В салон приедет 20.09.2013 к 11.00. подписание 20.09.2013</t>
  </si>
  <si>
    <t>одобрен. Подписание 20.09.2013</t>
  </si>
  <si>
    <t>Литвинов Сергей Николаевич</t>
  </si>
  <si>
    <t>одобрили супругу, у мужа запрос доков</t>
  </si>
  <si>
    <t>Кузнецова Ольга Викторовна</t>
  </si>
  <si>
    <t>КЕБ,ВТБ</t>
  </si>
  <si>
    <t>заемщик супруг-Прохоров,добро КЕБ,ВТБ, ждет авто</t>
  </si>
  <si>
    <t>Алешин Дмитрий Анатольевич</t>
  </si>
  <si>
    <t xml:space="preserve">продаёт авто </t>
  </si>
  <si>
    <t>Подача заявки 20.09.2013</t>
  </si>
  <si>
    <t>ПВ - 24.09.</t>
  </si>
  <si>
    <t>одобрен ЮКБ, продают авто на ПВ</t>
  </si>
  <si>
    <t>Гареева Лариса Равильевна</t>
  </si>
  <si>
    <t>ПВ-продает авто</t>
  </si>
  <si>
    <t>Сиражитдинова Лилия Габдрауфовна</t>
  </si>
  <si>
    <t>везде отказ,на др лицо не хочет</t>
  </si>
  <si>
    <t>определяются с ПВ, возможно переодобрение</t>
  </si>
  <si>
    <t xml:space="preserve">В отгрузке. ПРИХОД </t>
  </si>
  <si>
    <t>В отгрузке из челябинска /дата прихода</t>
  </si>
  <si>
    <t>Кузин Денис Анатольевич</t>
  </si>
  <si>
    <t>продают свой авто на ПВ,заявку пригласила подать до продажи авто,уезжают, смогут после 20-х чисел</t>
  </si>
  <si>
    <t>связь 24/08</t>
  </si>
  <si>
    <t>опл 19.09.2013</t>
  </si>
  <si>
    <t>Семенов Владимир Владимирович</t>
  </si>
  <si>
    <t>тольтко на условиях 60 т.р.</t>
  </si>
  <si>
    <t>Мелентьева Людмила Павловна</t>
  </si>
  <si>
    <t>к оплате 17.09.</t>
  </si>
  <si>
    <t>Склад Санкт-Петербург</t>
  </si>
  <si>
    <t>Приход в сентябре</t>
  </si>
  <si>
    <t>Егоркин Александр Валерьевич</t>
  </si>
  <si>
    <t>НАЛ</t>
  </si>
  <si>
    <t>SJNFAAE11U221812</t>
  </si>
  <si>
    <t>USR1082793  </t>
  </si>
  <si>
    <t>USR1082853 </t>
  </si>
  <si>
    <t>Приход до 31/12</t>
  </si>
  <si>
    <t>Гурьянов Вячаслав Алексеевич</t>
  </si>
  <si>
    <t>Газпром</t>
  </si>
  <si>
    <t>продает свой авто на ПВ,в Газпроме на потреб</t>
  </si>
  <si>
    <t>потреб Кредит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</si>
</sst>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;@"/>
    <numFmt numFmtId="168" formatCode="#,##0_р_."/>
    <numFmt numFmtId="169" formatCode="#,##0.00_р_."/>
    <numFmt numFmtId="170" formatCode="[$-419]mmmm;@"/>
    <numFmt numFmtId="171" formatCode="_(&quot;$&quot;* #,##0.00_);_(&quot;$&quot;* \(#,##0.00\);_(&quot;$&quot;* &quot;-&quot;??_);_(@_)"/>
    <numFmt numFmtId="172" formatCode="h:mm;@"/>
    <numFmt numFmtId="173" formatCode="#,##0.00&quot;р.&quot;"/>
    <numFmt numFmtId="174" formatCode="#,##0.0"/>
    <numFmt numFmtId="175" formatCode="h:mm:ss;@"/>
  </numFmts>
  <fonts count="95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0"/>
      <name val="Tahoma"/>
      <family val="2"/>
      <charset val="204"/>
    </font>
    <font>
      <b/>
      <sz val="10"/>
      <color indexed="10"/>
      <name val="Tahoma"/>
      <family val="2"/>
      <charset val="204"/>
    </font>
    <font>
      <sz val="10"/>
      <name val="Tahoma"/>
      <family val="2"/>
      <charset val="204"/>
    </font>
    <font>
      <b/>
      <sz val="10"/>
      <color indexed="8"/>
      <name val="Tahoma"/>
      <family val="2"/>
      <charset val="204"/>
    </font>
    <font>
      <sz val="10"/>
      <color indexed="8"/>
      <name val="Tahoma"/>
      <family val="2"/>
      <charset val="204"/>
    </font>
    <font>
      <sz val="10"/>
      <color indexed="10"/>
      <name val="Tahoma"/>
      <family val="2"/>
      <charset val="204"/>
    </font>
    <font>
      <b/>
      <sz val="10"/>
      <color indexed="10"/>
      <name val="Tahoma"/>
      <family val="2"/>
      <charset val="204"/>
    </font>
    <font>
      <b/>
      <sz val="10"/>
      <color indexed="55"/>
      <name val="Tahoma"/>
      <family val="2"/>
      <charset val="204"/>
    </font>
    <font>
      <b/>
      <sz val="10"/>
      <color indexed="8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FF0000"/>
      <name val="Tahoma"/>
      <family val="2"/>
      <charset val="204"/>
    </font>
    <font>
      <sz val="10"/>
      <color theme="1"/>
      <name val="Tahoma"/>
      <family val="2"/>
      <charset val="204"/>
    </font>
    <font>
      <b/>
      <sz val="10"/>
      <color rgb="FFFF0000"/>
      <name val="Tahoma"/>
      <family val="2"/>
      <charset val="204"/>
    </font>
    <font>
      <sz val="10"/>
      <color theme="5"/>
      <name val="Tahoma"/>
      <family val="2"/>
      <charset val="204"/>
    </font>
    <font>
      <b/>
      <sz val="10"/>
      <color theme="0" tint="-0.249977111117893"/>
      <name val="Tahoma"/>
      <family val="2"/>
      <charset val="204"/>
    </font>
    <font>
      <sz val="10"/>
      <color rgb="FFCCFFFF"/>
      <name val="Tahoma"/>
      <family val="2"/>
      <charset val="204"/>
    </font>
    <font>
      <sz val="10"/>
      <color rgb="FFC00000"/>
      <name val="Tahoma"/>
      <family val="2"/>
      <charset val="204"/>
    </font>
    <font>
      <b/>
      <sz val="10"/>
      <color theme="1"/>
      <name val="Tahoma"/>
      <family val="2"/>
      <charset val="204"/>
    </font>
    <font>
      <sz val="10"/>
      <color rgb="FFCC3300"/>
      <name val="Tahoma"/>
      <family val="2"/>
      <charset val="204"/>
    </font>
    <font>
      <sz val="10"/>
      <color indexed="9"/>
      <name val="Tahoma"/>
      <family val="2"/>
      <charset val="204"/>
    </font>
    <font>
      <sz val="10"/>
      <color theme="0"/>
      <name val="Tahoma"/>
      <family val="2"/>
      <charset val="204"/>
    </font>
    <font>
      <sz val="8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10"/>
      <color theme="0"/>
      <name val="Tahoma"/>
      <family val="2"/>
      <charset val="204"/>
    </font>
    <font>
      <b/>
      <sz val="10"/>
      <color rgb="FF008000"/>
      <name val="Tahoma"/>
      <family val="2"/>
      <charset val="204"/>
    </font>
    <font>
      <sz val="10"/>
      <color rgb="FF7030A0"/>
      <name val="Tahoma"/>
      <family val="2"/>
      <charset val="204"/>
    </font>
    <font>
      <sz val="10"/>
      <color rgb="FF0070C0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9"/>
      <name val="Tahoma"/>
      <family val="2"/>
      <charset val="204"/>
    </font>
    <font>
      <sz val="10"/>
      <color rgb="FF008000"/>
      <name val="Tahoma"/>
      <family val="2"/>
      <charset val="204"/>
    </font>
    <font>
      <b/>
      <sz val="8"/>
      <name val="Tahoma"/>
      <family val="2"/>
      <charset val="204"/>
    </font>
    <font>
      <sz val="8"/>
      <name val="Arial"/>
      <family val="2"/>
      <charset val="204"/>
    </font>
    <font>
      <b/>
      <sz val="8"/>
      <color indexed="10"/>
      <name val="Tahoma"/>
      <family val="2"/>
      <charset val="204"/>
    </font>
    <font>
      <sz val="8"/>
      <color indexed="8"/>
      <name val="Tahoma"/>
      <family val="2"/>
      <charset val="204"/>
    </font>
    <font>
      <sz val="8"/>
      <name val="Arial"/>
      <family val="2"/>
      <charset val="1"/>
    </font>
    <font>
      <sz val="10"/>
      <color rgb="FF000000"/>
      <name val="Tahoma"/>
      <family val="2"/>
      <charset val="204"/>
    </font>
    <font>
      <sz val="8"/>
      <name val="Arial "/>
      <charset val="204"/>
    </font>
    <font>
      <b/>
      <sz val="8"/>
      <name val="Arial"/>
      <family val="2"/>
      <charset val="204"/>
    </font>
    <font>
      <sz val="10"/>
      <color theme="9" tint="0.79998168889431442"/>
      <name val="Tahoma"/>
      <family val="2"/>
      <charset val="204"/>
    </font>
    <font>
      <sz val="10"/>
      <name val="Arial "/>
      <charset val="204"/>
    </font>
    <font>
      <sz val="10"/>
      <color indexed="27"/>
      <name val="Tahoma"/>
      <family val="2"/>
      <charset val="204"/>
    </font>
    <font>
      <sz val="10"/>
      <color theme="1"/>
      <name val="Arial"/>
      <family val="2"/>
      <charset val="204"/>
    </font>
    <font>
      <sz val="10"/>
      <name val="Arial Cyr"/>
    </font>
    <font>
      <sz val="10"/>
      <color indexed="8"/>
      <name val="Arial"/>
      <family val="2"/>
      <charset val="204"/>
    </font>
    <font>
      <sz val="10"/>
      <color indexed="8"/>
      <name val="Arial Cyr"/>
      <charset val="204"/>
    </font>
    <font>
      <b/>
      <u/>
      <sz val="10"/>
      <color rgb="FFFF0000"/>
      <name val="Tahoma"/>
      <family val="2"/>
      <charset val="204"/>
    </font>
    <font>
      <sz val="10"/>
      <color indexed="8"/>
      <name val="MS Shell Dlg"/>
      <charset val="204"/>
    </font>
    <font>
      <b/>
      <sz val="10"/>
      <color indexed="10"/>
      <name val="Arial Cyr"/>
      <charset val="204"/>
    </font>
    <font>
      <sz val="10"/>
      <color indexed="8"/>
      <name val="MS Shell Dlg"/>
    </font>
    <font>
      <sz val="8"/>
      <color indexed="8"/>
      <name val="MS Shell Dlg"/>
      <charset val="204"/>
    </font>
    <font>
      <b/>
      <sz val="9"/>
      <name val="Tahoma"/>
      <family val="2"/>
      <charset val="204"/>
    </font>
    <font>
      <b/>
      <sz val="8"/>
      <color rgb="FFFF0000"/>
      <name val="Tahoma"/>
      <family val="2"/>
      <charset val="204"/>
    </font>
    <font>
      <b/>
      <sz val="10"/>
      <color rgb="FFFF0000"/>
      <name val="Arial Cyr"/>
      <charset val="204"/>
    </font>
    <font>
      <sz val="8"/>
      <color rgb="FF000000"/>
      <name val="Arial"/>
      <family val="2"/>
      <charset val="204"/>
    </font>
    <font>
      <sz val="10"/>
      <color rgb="FFFF6699"/>
      <name val="Tahoma"/>
      <family val="2"/>
      <charset val="204"/>
    </font>
    <font>
      <sz val="10"/>
      <color theme="5" tint="-0.249977111117893"/>
      <name val="Tahoma"/>
      <family val="2"/>
      <charset val="204"/>
    </font>
    <font>
      <sz val="10"/>
      <color theme="9" tint="-0.249977111117893"/>
      <name val="Tahoma"/>
      <family val="2"/>
      <charset val="204"/>
    </font>
    <font>
      <b/>
      <i/>
      <u/>
      <sz val="10"/>
      <name val="Tahoma"/>
      <family val="2"/>
      <charset val="204"/>
    </font>
    <font>
      <b/>
      <sz val="10"/>
      <color rgb="FF00B050"/>
      <name val="Tahoma"/>
      <family val="2"/>
      <charset val="204"/>
    </font>
    <font>
      <sz val="10"/>
      <color rgb="FFC0504D"/>
      <name val="Tahoma"/>
      <family val="2"/>
      <charset val="204"/>
    </font>
    <font>
      <sz val="11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1"/>
      <color indexed="10"/>
      <name val="Tahoma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3"/>
      <name val="Tahoma"/>
      <family val="2"/>
      <charset val="204"/>
    </font>
    <font>
      <sz val="10"/>
      <color indexed="27"/>
      <name val="Arial "/>
      <charset val="204"/>
    </font>
    <font>
      <b/>
      <i/>
      <u/>
      <sz val="8"/>
      <color rgb="FFFF0000"/>
      <name val="Tahoma"/>
      <family val="2"/>
      <charset val="204"/>
    </font>
  </fonts>
  <fills count="7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A8838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4B87A"/>
        <bgColor indexed="64"/>
      </patternFill>
    </fill>
    <fill>
      <patternFill patternType="solid">
        <fgColor rgb="FF0032D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rgb="FF6F6F6F"/>
      </left>
      <right style="medium">
        <color rgb="FF6F6F6F"/>
      </right>
      <top style="medium">
        <color rgb="FF6F6F6F"/>
      </top>
      <bottom style="medium">
        <color rgb="FF6F6F6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6F6F6F"/>
      </left>
      <right style="medium">
        <color rgb="FF6F6F6F"/>
      </right>
      <top style="medium">
        <color rgb="FF6F6F6F"/>
      </top>
      <bottom/>
      <diagonal/>
    </border>
  </borders>
  <cellStyleXfs count="306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2" fillId="0" borderId="0"/>
    <xf numFmtId="0" fontId="1" fillId="0" borderId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7" borderId="1" applyNumberFormat="0" applyAlignment="0" applyProtection="0"/>
    <xf numFmtId="0" fontId="7" fillId="7" borderId="1" applyNumberFormat="0" applyAlignment="0" applyProtection="0"/>
    <xf numFmtId="0" fontId="7" fillId="7" borderId="1" applyNumberFormat="0" applyAlignment="0" applyProtection="0"/>
    <xf numFmtId="0" fontId="7" fillId="7" borderId="1" applyNumberFormat="0" applyAlignment="0" applyProtection="0"/>
    <xf numFmtId="0" fontId="7" fillId="7" borderId="1" applyNumberFormat="0" applyAlignment="0" applyProtection="0"/>
    <xf numFmtId="0" fontId="7" fillId="7" borderId="1" applyNumberFormat="0" applyAlignment="0" applyProtection="0"/>
    <xf numFmtId="0" fontId="7" fillId="7" borderId="1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165" fontId="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21" borderId="7" applyNumberFormat="0" applyAlignment="0" applyProtection="0"/>
    <xf numFmtId="0" fontId="14" fillId="21" borderId="7" applyNumberFormat="0" applyAlignment="0" applyProtection="0"/>
    <xf numFmtId="0" fontId="14" fillId="21" borderId="7" applyNumberFormat="0" applyAlignment="0" applyProtection="0"/>
    <xf numFmtId="0" fontId="14" fillId="21" borderId="7" applyNumberFormat="0" applyAlignment="0" applyProtection="0"/>
    <xf numFmtId="0" fontId="14" fillId="21" borderId="7" applyNumberFormat="0" applyAlignment="0" applyProtection="0"/>
    <xf numFmtId="0" fontId="14" fillId="21" borderId="7" applyNumberFormat="0" applyAlignment="0" applyProtection="0"/>
    <xf numFmtId="0" fontId="14" fillId="21" borderId="7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36" fillId="0" borderId="0"/>
    <xf numFmtId="0" fontId="22" fillId="0" borderId="0"/>
    <xf numFmtId="0" fontId="24" fillId="0" borderId="0"/>
    <xf numFmtId="0" fontId="1" fillId="0" borderId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5" fillId="23" borderId="8" applyNumberFormat="0" applyFont="0" applyAlignment="0" applyProtection="0"/>
    <xf numFmtId="0" fontId="5" fillId="23" borderId="8" applyNumberFormat="0" applyFont="0" applyAlignment="0" applyProtection="0"/>
    <xf numFmtId="0" fontId="5" fillId="23" borderId="8" applyNumberFormat="0" applyFont="0" applyAlignment="0" applyProtection="0"/>
    <xf numFmtId="0" fontId="5" fillId="23" borderId="8" applyNumberFormat="0" applyFont="0" applyAlignment="0" applyProtection="0"/>
    <xf numFmtId="0" fontId="5" fillId="23" borderId="8" applyNumberFormat="0" applyFont="0" applyAlignment="0" applyProtection="0"/>
    <xf numFmtId="0" fontId="5" fillId="23" borderId="8" applyNumberFormat="0" applyFont="0" applyAlignment="0" applyProtection="0"/>
    <xf numFmtId="9" fontId="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4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" fillId="0" borderId="0"/>
    <xf numFmtId="0" fontId="62" fillId="0" borderId="0"/>
    <xf numFmtId="166" fontId="1" fillId="0" borderId="0" applyFont="0" applyFill="0" applyBorder="0" applyAlignment="0" applyProtection="0"/>
  </cellStyleXfs>
  <cellXfs count="3131">
    <xf numFmtId="0" fontId="0" fillId="0" borderId="0" xfId="0"/>
    <xf numFmtId="3" fontId="29" fillId="0" borderId="11" xfId="0" applyNumberFormat="1" applyFont="1" applyFill="1" applyBorder="1" applyAlignment="1">
      <alignment horizontal="center" vertical="center"/>
    </xf>
    <xf numFmtId="167" fontId="29" fillId="0" borderId="11" xfId="0" applyNumberFormat="1" applyFont="1" applyFill="1" applyBorder="1" applyAlignment="1" applyProtection="1">
      <alignment horizontal="center" vertical="center"/>
      <protection locked="0"/>
    </xf>
    <xf numFmtId="3" fontId="29" fillId="0" borderId="11" xfId="0" applyNumberFormat="1" applyFont="1" applyFill="1" applyBorder="1" applyAlignment="1" applyProtection="1">
      <alignment horizontal="center" vertical="center"/>
      <protection locked="0"/>
    </xf>
    <xf numFmtId="3" fontId="29" fillId="25" borderId="11" xfId="0" applyNumberFormat="1" applyFont="1" applyFill="1" applyBorder="1" applyAlignment="1">
      <alignment horizontal="center" vertical="center"/>
    </xf>
    <xf numFmtId="167" fontId="29" fillId="0" borderId="11" xfId="0" applyNumberFormat="1" applyFont="1" applyBorder="1" applyAlignment="1">
      <alignment horizontal="center" vertical="center"/>
    </xf>
    <xf numFmtId="0" fontId="27" fillId="0" borderId="11" xfId="0" applyNumberFormat="1" applyFont="1" applyFill="1" applyBorder="1" applyAlignment="1" applyProtection="1">
      <alignment horizontal="center" vertical="center"/>
      <protection locked="0"/>
    </xf>
    <xf numFmtId="3" fontId="27" fillId="0" borderId="11" xfId="0" applyNumberFormat="1" applyFont="1" applyFill="1" applyBorder="1" applyAlignment="1" applyProtection="1">
      <alignment horizontal="center" vertical="center"/>
      <protection locked="0"/>
    </xf>
    <xf numFmtId="0" fontId="27" fillId="0" borderId="11" xfId="0" applyNumberFormat="1" applyFont="1" applyFill="1" applyBorder="1" applyAlignment="1">
      <alignment horizontal="center" vertical="center"/>
    </xf>
    <xf numFmtId="0" fontId="29" fillId="0" borderId="11" xfId="0" applyNumberFormat="1" applyFont="1" applyBorder="1" applyAlignment="1">
      <alignment horizontal="center" vertical="center"/>
    </xf>
    <xf numFmtId="172" fontId="29" fillId="0" borderId="11" xfId="0" applyNumberFormat="1" applyFont="1" applyFill="1" applyBorder="1" applyAlignment="1" applyProtection="1">
      <alignment horizontal="center" vertical="center"/>
      <protection locked="0"/>
    </xf>
    <xf numFmtId="14" fontId="29" fillId="0" borderId="11" xfId="0" applyNumberFormat="1" applyFont="1" applyFill="1" applyBorder="1" applyAlignment="1">
      <alignment horizontal="center" vertical="center"/>
    </xf>
    <xf numFmtId="14" fontId="29" fillId="0" borderId="11" xfId="0" applyNumberFormat="1" applyFont="1" applyFill="1" applyBorder="1" applyAlignment="1" applyProtection="1">
      <alignment horizontal="center" vertical="center"/>
      <protection locked="0"/>
    </xf>
    <xf numFmtId="14" fontId="29" fillId="0" borderId="11" xfId="0" applyNumberFormat="1" applyFont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4" fontId="29" fillId="0" borderId="11" xfId="0" applyNumberFormat="1" applyFont="1" applyFill="1" applyBorder="1" applyAlignment="1">
      <alignment horizontal="left" vertical="center"/>
    </xf>
    <xf numFmtId="0" fontId="29" fillId="0" borderId="11" xfId="0" applyFont="1" applyFill="1" applyBorder="1" applyAlignment="1" applyProtection="1">
      <alignment horizontal="center" vertical="center"/>
      <protection locked="0"/>
    </xf>
    <xf numFmtId="0" fontId="27" fillId="0" borderId="11" xfId="0" applyFont="1" applyFill="1" applyBorder="1" applyAlignment="1">
      <alignment horizontal="center" vertical="center"/>
    </xf>
    <xf numFmtId="14" fontId="27" fillId="0" borderId="11" xfId="0" applyNumberFormat="1" applyFont="1" applyFill="1" applyBorder="1" applyAlignment="1" applyProtection="1">
      <alignment horizontal="center" vertical="center"/>
      <protection locked="0"/>
    </xf>
    <xf numFmtId="1" fontId="27" fillId="0" borderId="11" xfId="0" applyNumberFormat="1" applyFont="1" applyBorder="1" applyAlignment="1">
      <alignment horizontal="center" vertical="center"/>
    </xf>
    <xf numFmtId="14" fontId="31" fillId="0" borderId="11" xfId="0" applyNumberFormat="1" applyFont="1" applyFill="1" applyBorder="1" applyAlignment="1">
      <alignment horizontal="center" vertical="center"/>
    </xf>
    <xf numFmtId="14" fontId="27" fillId="30" borderId="16" xfId="0" applyNumberFormat="1" applyFont="1" applyFill="1" applyBorder="1" applyAlignment="1">
      <alignment horizontal="center" vertical="center" wrapText="1"/>
    </xf>
    <xf numFmtId="14" fontId="27" fillId="30" borderId="17" xfId="0" applyNumberFormat="1" applyFont="1" applyFill="1" applyBorder="1" applyAlignment="1">
      <alignment horizontal="center" vertical="center" wrapText="1"/>
    </xf>
    <xf numFmtId="0" fontId="27" fillId="30" borderId="17" xfId="0" applyFont="1" applyFill="1" applyBorder="1" applyAlignment="1">
      <alignment horizontal="center" vertical="center" wrapText="1"/>
    </xf>
    <xf numFmtId="0" fontId="27" fillId="30" borderId="17" xfId="0" applyFont="1" applyFill="1" applyBorder="1" applyAlignment="1">
      <alignment horizontal="center" vertical="center"/>
    </xf>
    <xf numFmtId="3" fontId="27" fillId="30" borderId="17" xfId="0" applyNumberFormat="1" applyFont="1" applyFill="1" applyBorder="1" applyAlignment="1">
      <alignment horizontal="center" vertical="center" wrapText="1"/>
    </xf>
    <xf numFmtId="49" fontId="27" fillId="30" borderId="10" xfId="0" applyNumberFormat="1" applyFont="1" applyFill="1" applyBorder="1" applyAlignment="1">
      <alignment horizontal="center" vertical="center" wrapText="1"/>
    </xf>
    <xf numFmtId="0" fontId="27" fillId="30" borderId="10" xfId="0" applyNumberFormat="1" applyFont="1" applyFill="1" applyBorder="1" applyAlignment="1">
      <alignment horizontal="center" vertical="center"/>
    </xf>
    <xf numFmtId="167" fontId="27" fillId="30" borderId="17" xfId="0" applyNumberFormat="1" applyFont="1" applyFill="1" applyBorder="1" applyAlignment="1">
      <alignment horizontal="center" vertical="center" wrapText="1"/>
    </xf>
    <xf numFmtId="14" fontId="27" fillId="31" borderId="17" xfId="0" applyNumberFormat="1" applyFont="1" applyFill="1" applyBorder="1" applyAlignment="1">
      <alignment horizontal="center" vertical="center" wrapText="1"/>
    </xf>
    <xf numFmtId="14" fontId="29" fillId="30" borderId="17" xfId="0" applyNumberFormat="1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left" vertical="center"/>
    </xf>
    <xf numFmtId="0" fontId="27" fillId="0" borderId="11" xfId="0" applyFont="1" applyFill="1" applyBorder="1" applyAlignment="1" applyProtection="1">
      <alignment horizontal="center" vertical="center"/>
      <protection locked="0"/>
    </xf>
    <xf numFmtId="0" fontId="27" fillId="0" borderId="11" xfId="257" applyFont="1" applyFill="1" applyBorder="1" applyAlignment="1">
      <alignment horizontal="center" vertical="center"/>
    </xf>
    <xf numFmtId="14" fontId="29" fillId="0" borderId="11" xfId="0" applyNumberFormat="1" applyFont="1" applyFill="1" applyBorder="1" applyAlignment="1" applyProtection="1">
      <alignment horizontal="left" vertical="center"/>
      <protection locked="0"/>
    </xf>
    <xf numFmtId="14" fontId="28" fillId="0" borderId="11" xfId="0" applyNumberFormat="1" applyFont="1" applyFill="1" applyBorder="1" applyAlignment="1" applyProtection="1">
      <alignment horizontal="center"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29" fillId="27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left" vertical="center"/>
    </xf>
    <xf numFmtId="0" fontId="29" fillId="0" borderId="10" xfId="0" applyFont="1" applyFill="1" applyBorder="1" applyAlignment="1" applyProtection="1">
      <alignment horizontal="center" vertical="center"/>
      <protection locked="0"/>
    </xf>
    <xf numFmtId="0" fontId="27" fillId="0" borderId="11" xfId="0" applyFont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1" fontId="27" fillId="0" borderId="11" xfId="0" applyNumberFormat="1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3" fontId="29" fillId="0" borderId="11" xfId="0" applyNumberFormat="1" applyFont="1" applyBorder="1" applyAlignment="1">
      <alignment horizontal="center" vertical="center"/>
    </xf>
    <xf numFmtId="0" fontId="29" fillId="0" borderId="11" xfId="0" applyFont="1" applyFill="1" applyBorder="1" applyAlignment="1">
      <alignment horizontal="left" vertical="center"/>
    </xf>
    <xf numFmtId="14" fontId="29" fillId="25" borderId="11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29" fillId="26" borderId="11" xfId="0" applyFont="1" applyFill="1" applyBorder="1" applyAlignment="1">
      <alignment horizontal="center" vertical="center"/>
    </xf>
    <xf numFmtId="0" fontId="27" fillId="26" borderId="11" xfId="0" applyFont="1" applyFill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center" vertical="center"/>
    </xf>
    <xf numFmtId="1" fontId="29" fillId="0" borderId="11" xfId="0" applyNumberFormat="1" applyFont="1" applyBorder="1" applyAlignment="1">
      <alignment horizontal="center" vertical="center"/>
    </xf>
    <xf numFmtId="2" fontId="29" fillId="0" borderId="11" xfId="0" applyNumberFormat="1" applyFont="1" applyBorder="1" applyAlignment="1">
      <alignment horizontal="center" vertical="center"/>
    </xf>
    <xf numFmtId="1" fontId="29" fillId="0" borderId="11" xfId="0" applyNumberFormat="1" applyFont="1" applyFill="1" applyBorder="1" applyAlignment="1">
      <alignment horizontal="center" vertical="center"/>
    </xf>
    <xf numFmtId="49" fontId="27" fillId="25" borderId="11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left" vertical="center"/>
    </xf>
    <xf numFmtId="169" fontId="29" fillId="0" borderId="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27" fillId="26" borderId="10" xfId="0" applyFont="1" applyFill="1" applyBorder="1" applyAlignment="1">
      <alignment horizontal="left" vertical="center"/>
    </xf>
    <xf numFmtId="14" fontId="29" fillId="25" borderId="11" xfId="0" applyNumberFormat="1" applyFont="1" applyFill="1" applyBorder="1" applyAlignment="1">
      <alignment horizontal="left" vertical="center"/>
    </xf>
    <xf numFmtId="0" fontId="28" fillId="0" borderId="11" xfId="0" applyFont="1" applyFill="1" applyBorder="1" applyAlignment="1">
      <alignment horizontal="left" vertical="center"/>
    </xf>
    <xf numFmtId="0" fontId="29" fillId="33" borderId="11" xfId="0" applyFont="1" applyFill="1" applyBorder="1" applyAlignment="1">
      <alignment horizontal="center" vertical="center"/>
    </xf>
    <xf numFmtId="0" fontId="29" fillId="37" borderId="11" xfId="0" applyFont="1" applyFill="1" applyBorder="1" applyAlignment="1">
      <alignment horizontal="center" vertical="center"/>
    </xf>
    <xf numFmtId="14" fontId="29" fillId="37" borderId="11" xfId="0" applyNumberFormat="1" applyFont="1" applyFill="1" applyBorder="1" applyAlignment="1">
      <alignment horizontal="center" vertical="center"/>
    </xf>
    <xf numFmtId="14" fontId="29" fillId="37" borderId="11" xfId="0" applyNumberFormat="1" applyFont="1" applyFill="1" applyBorder="1" applyAlignment="1" applyProtection="1">
      <alignment horizontal="center" vertical="center"/>
      <protection locked="0"/>
    </xf>
    <xf numFmtId="0" fontId="29" fillId="37" borderId="11" xfId="0" applyNumberFormat="1" applyFont="1" applyFill="1" applyBorder="1" applyAlignment="1">
      <alignment horizontal="center" vertical="center"/>
    </xf>
    <xf numFmtId="0" fontId="27" fillId="37" borderId="11" xfId="0" applyFont="1" applyFill="1" applyBorder="1" applyAlignment="1">
      <alignment horizontal="left" vertical="center"/>
    </xf>
    <xf numFmtId="3" fontId="29" fillId="37" borderId="11" xfId="0" applyNumberFormat="1" applyFont="1" applyFill="1" applyBorder="1" applyAlignment="1">
      <alignment horizontal="center" vertical="center"/>
    </xf>
    <xf numFmtId="0" fontId="29" fillId="37" borderId="11" xfId="0" applyFont="1" applyFill="1" applyBorder="1" applyAlignment="1" applyProtection="1">
      <alignment horizontal="center" vertical="center"/>
      <protection locked="0"/>
    </xf>
    <xf numFmtId="0" fontId="27" fillId="37" borderId="11" xfId="0" applyFont="1" applyFill="1" applyBorder="1" applyAlignment="1">
      <alignment horizontal="center" vertical="center"/>
    </xf>
    <xf numFmtId="14" fontId="27" fillId="37" borderId="11" xfId="0" applyNumberFormat="1" applyFont="1" applyFill="1" applyBorder="1" applyAlignment="1" applyProtection="1">
      <alignment horizontal="center" vertical="center"/>
      <protection locked="0"/>
    </xf>
    <xf numFmtId="0" fontId="27" fillId="37" borderId="11" xfId="257" applyFont="1" applyFill="1" applyBorder="1" applyAlignment="1">
      <alignment horizontal="center" vertical="center"/>
    </xf>
    <xf numFmtId="14" fontId="29" fillId="37" borderId="11" xfId="0" applyNumberFormat="1" applyFont="1" applyFill="1" applyBorder="1" applyAlignment="1">
      <alignment horizontal="left" vertical="center"/>
    </xf>
    <xf numFmtId="0" fontId="29" fillId="38" borderId="11" xfId="0" applyFont="1" applyFill="1" applyBorder="1" applyAlignment="1" applyProtection="1">
      <alignment vertical="center"/>
      <protection locked="0"/>
    </xf>
    <xf numFmtId="0" fontId="29" fillId="38" borderId="11" xfId="0" applyFont="1" applyFill="1" applyBorder="1" applyAlignment="1" applyProtection="1">
      <alignment horizontal="center" vertical="center"/>
      <protection locked="0"/>
    </xf>
    <xf numFmtId="0" fontId="29" fillId="38" borderId="11" xfId="0" applyFont="1" applyFill="1" applyBorder="1" applyAlignment="1">
      <alignment horizontal="center" vertical="center"/>
    </xf>
    <xf numFmtId="14" fontId="29" fillId="38" borderId="11" xfId="0" applyNumberFormat="1" applyFont="1" applyFill="1" applyBorder="1" applyAlignment="1" applyProtection="1">
      <alignment horizontal="center" vertical="center"/>
      <protection locked="0"/>
    </xf>
    <xf numFmtId="0" fontId="29" fillId="38" borderId="11" xfId="0" applyFont="1" applyFill="1" applyBorder="1" applyAlignment="1">
      <alignment horizontal="left" vertical="center"/>
    </xf>
    <xf numFmtId="14" fontId="29" fillId="38" borderId="11" xfId="0" applyNumberFormat="1" applyFont="1" applyFill="1" applyBorder="1" applyAlignment="1">
      <alignment horizontal="center" vertical="center"/>
    </xf>
    <xf numFmtId="3" fontId="29" fillId="37" borderId="12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 applyProtection="1">
      <protection locked="0"/>
    </xf>
    <xf numFmtId="0" fontId="27" fillId="0" borderId="10" xfId="0" applyFont="1" applyFill="1" applyBorder="1" applyAlignment="1">
      <alignment horizontal="left"/>
    </xf>
    <xf numFmtId="14" fontId="29" fillId="0" borderId="10" xfId="0" applyNumberFormat="1" applyFont="1" applyFill="1" applyBorder="1" applyAlignment="1" applyProtection="1">
      <alignment horizontal="center"/>
      <protection locked="0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29" fillId="0" borderId="10" xfId="0" applyFont="1" applyFill="1" applyBorder="1" applyAlignment="1" applyProtection="1">
      <alignment horizontal="center"/>
      <protection locked="0"/>
    </xf>
    <xf numFmtId="14" fontId="29" fillId="32" borderId="13" xfId="0" applyNumberFormat="1" applyFont="1" applyFill="1" applyBorder="1" applyAlignment="1">
      <alignment horizontal="center" vertical="center"/>
    </xf>
    <xf numFmtId="0" fontId="29" fillId="32" borderId="13" xfId="0" applyNumberFormat="1" applyFont="1" applyFill="1" applyBorder="1" applyAlignment="1">
      <alignment horizontal="center" vertical="center"/>
    </xf>
    <xf numFmtId="0" fontId="29" fillId="32" borderId="13" xfId="0" applyFont="1" applyFill="1" applyBorder="1" applyAlignment="1">
      <alignment horizontal="center" vertical="center"/>
    </xf>
    <xf numFmtId="0" fontId="30" fillId="32" borderId="13" xfId="0" applyFont="1" applyFill="1" applyBorder="1" applyAlignment="1">
      <alignment horizontal="left" vertical="center"/>
    </xf>
    <xf numFmtId="0" fontId="27" fillId="32" borderId="13" xfId="0" applyFont="1" applyFill="1" applyBorder="1" applyAlignment="1">
      <alignment horizontal="center" vertical="center"/>
    </xf>
    <xf numFmtId="0" fontId="29" fillId="32" borderId="13" xfId="0" applyFont="1" applyFill="1" applyBorder="1" applyAlignment="1">
      <alignment horizontal="left" vertical="center"/>
    </xf>
    <xf numFmtId="3" fontId="29" fillId="32" borderId="13" xfId="0" applyNumberFormat="1" applyFont="1" applyFill="1" applyBorder="1" applyAlignment="1">
      <alignment horizontal="center" vertical="center"/>
    </xf>
    <xf numFmtId="1" fontId="29" fillId="32" borderId="13" xfId="0" applyNumberFormat="1" applyFont="1" applyFill="1" applyBorder="1" applyAlignment="1">
      <alignment horizontal="center" vertical="center"/>
    </xf>
    <xf numFmtId="0" fontId="29" fillId="32" borderId="13" xfId="0" applyFont="1" applyFill="1" applyBorder="1" applyAlignment="1" applyProtection="1">
      <alignment horizontal="center" vertical="center"/>
      <protection locked="0"/>
    </xf>
    <xf numFmtId="49" fontId="27" fillId="32" borderId="13" xfId="0" applyNumberFormat="1" applyFont="1" applyFill="1" applyBorder="1" applyAlignment="1">
      <alignment horizontal="center" vertical="center"/>
    </xf>
    <xf numFmtId="1" fontId="27" fillId="32" borderId="13" xfId="0" applyNumberFormat="1" applyFont="1" applyFill="1" applyBorder="1" applyAlignment="1">
      <alignment horizontal="center" vertical="center"/>
    </xf>
    <xf numFmtId="1" fontId="27" fillId="32" borderId="13" xfId="0" applyNumberFormat="1" applyFont="1" applyFill="1" applyBorder="1" applyAlignment="1">
      <alignment horizontal="right" vertical="center"/>
    </xf>
    <xf numFmtId="0" fontId="28" fillId="32" borderId="13" xfId="0" applyFont="1" applyFill="1" applyBorder="1" applyAlignment="1">
      <alignment horizontal="center" vertical="center"/>
    </xf>
    <xf numFmtId="1" fontId="27" fillId="32" borderId="13" xfId="0" applyNumberFormat="1" applyFont="1" applyFill="1" applyBorder="1" applyAlignment="1">
      <alignment horizontal="left" vertical="center"/>
    </xf>
    <xf numFmtId="0" fontId="29" fillId="32" borderId="13" xfId="0" applyFont="1" applyFill="1" applyBorder="1" applyAlignment="1">
      <alignment vertical="center"/>
    </xf>
    <xf numFmtId="0" fontId="27" fillId="36" borderId="11" xfId="0" applyNumberFormat="1" applyFont="1" applyFill="1" applyBorder="1" applyAlignment="1">
      <alignment horizontal="center" vertical="center"/>
    </xf>
    <xf numFmtId="0" fontId="27" fillId="0" borderId="12" xfId="257" applyFont="1" applyFill="1" applyBorder="1" applyAlignment="1">
      <alignment horizontal="center" vertical="center"/>
    </xf>
    <xf numFmtId="14" fontId="27" fillId="32" borderId="13" xfId="0" applyNumberFormat="1" applyFont="1" applyFill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14" fontId="29" fillId="35" borderId="11" xfId="0" applyNumberFormat="1" applyFont="1" applyFill="1" applyBorder="1" applyAlignment="1" applyProtection="1">
      <alignment horizontal="center" vertical="center"/>
      <protection locked="0"/>
    </xf>
    <xf numFmtId="14" fontId="29" fillId="36" borderId="11" xfId="0" applyNumberFormat="1" applyFont="1" applyFill="1" applyBorder="1" applyAlignment="1" applyProtection="1">
      <alignment horizontal="center" vertical="center"/>
      <protection locked="0"/>
    </xf>
    <xf numFmtId="14" fontId="29" fillId="32" borderId="13" xfId="0" applyNumberFormat="1" applyFont="1" applyFill="1" applyBorder="1" applyAlignment="1" applyProtection="1">
      <alignment horizontal="center" vertical="center"/>
      <protection locked="0"/>
    </xf>
    <xf numFmtId="14" fontId="29" fillId="0" borderId="10" xfId="0" applyNumberFormat="1" applyFont="1" applyFill="1" applyBorder="1" applyAlignment="1" applyProtection="1">
      <alignment horizontal="center" vertical="center"/>
      <protection locked="0"/>
    </xf>
    <xf numFmtId="14" fontId="29" fillId="39" borderId="11" xfId="0" applyNumberFormat="1" applyFont="1" applyFill="1" applyBorder="1" applyAlignment="1" applyProtection="1">
      <alignment horizontal="center" vertical="center"/>
      <protection locked="0"/>
    </xf>
    <xf numFmtId="14" fontId="29" fillId="0" borderId="10" xfId="0" applyNumberFormat="1" applyFont="1" applyFill="1" applyBorder="1" applyAlignment="1">
      <alignment horizontal="center" vertical="center"/>
    </xf>
    <xf numFmtId="14" fontId="29" fillId="26" borderId="11" xfId="0" applyNumberFormat="1" applyFont="1" applyFill="1" applyBorder="1" applyAlignment="1" applyProtection="1">
      <alignment horizontal="center" vertical="center"/>
      <protection locked="0"/>
    </xf>
    <xf numFmtId="14" fontId="29" fillId="26" borderId="10" xfId="0" applyNumberFormat="1" applyFont="1" applyFill="1" applyBorder="1" applyAlignment="1" applyProtection="1">
      <alignment horizontal="center" vertical="center"/>
      <protection locked="0"/>
    </xf>
    <xf numFmtId="14" fontId="29" fillId="28" borderId="10" xfId="0" applyNumberFormat="1" applyFont="1" applyFill="1" applyBorder="1" applyAlignment="1">
      <alignment horizontal="center" vertical="center"/>
    </xf>
    <xf numFmtId="14" fontId="29" fillId="28" borderId="11" xfId="0" applyNumberFormat="1" applyFont="1" applyFill="1" applyBorder="1" applyAlignment="1">
      <alignment horizontal="center" vertical="center"/>
    </xf>
    <xf numFmtId="14" fontId="29" fillId="30" borderId="13" xfId="0" applyNumberFormat="1" applyFont="1" applyFill="1" applyBorder="1" applyAlignment="1" applyProtection="1">
      <alignment horizontal="center" vertical="center"/>
      <protection locked="0"/>
    </xf>
    <xf numFmtId="14" fontId="27" fillId="0" borderId="10" xfId="0" applyNumberFormat="1" applyFont="1" applyFill="1" applyBorder="1" applyAlignment="1" applyProtection="1">
      <alignment horizontal="center" vertical="center"/>
      <protection locked="0"/>
    </xf>
    <xf numFmtId="14" fontId="31" fillId="37" borderId="11" xfId="0" applyNumberFormat="1" applyFont="1" applyFill="1" applyBorder="1" applyAlignment="1">
      <alignment horizontal="center" vertical="center"/>
    </xf>
    <xf numFmtId="0" fontId="29" fillId="26" borderId="11" xfId="0" applyFont="1" applyFill="1" applyBorder="1" applyAlignment="1" applyProtection="1">
      <alignment horizontal="center" vertical="center"/>
      <protection locked="0"/>
    </xf>
    <xf numFmtId="169" fontId="29" fillId="26" borderId="11" xfId="0" applyNumberFormat="1" applyFont="1" applyFill="1" applyBorder="1" applyAlignment="1" applyProtection="1">
      <alignment horizontal="center" vertical="center"/>
      <protection locked="0"/>
    </xf>
    <xf numFmtId="0" fontId="27" fillId="26" borderId="11" xfId="0" applyFont="1" applyFill="1" applyBorder="1" applyAlignment="1" applyProtection="1">
      <alignment horizontal="center" vertical="center"/>
      <protection locked="0"/>
    </xf>
    <xf numFmtId="14" fontId="29" fillId="35" borderId="11" xfId="0" applyNumberFormat="1" applyFont="1" applyFill="1" applyBorder="1" applyAlignment="1">
      <alignment horizontal="center" vertical="center"/>
    </xf>
    <xf numFmtId="0" fontId="29" fillId="26" borderId="10" xfId="0" applyFont="1" applyFill="1" applyBorder="1" applyAlignment="1" applyProtection="1">
      <alignment horizontal="center" vertical="center"/>
      <protection locked="0"/>
    </xf>
    <xf numFmtId="14" fontId="29" fillId="39" borderId="11" xfId="0" applyNumberFormat="1" applyFont="1" applyFill="1" applyBorder="1" applyAlignment="1">
      <alignment horizontal="center" vertical="center"/>
    </xf>
    <xf numFmtId="14" fontId="29" fillId="0" borderId="12" xfId="0" applyNumberFormat="1" applyFont="1" applyFill="1" applyBorder="1" applyAlignment="1" applyProtection="1">
      <alignment horizontal="center" vertical="center"/>
      <protection locked="0"/>
    </xf>
    <xf numFmtId="0" fontId="27" fillId="38" borderId="11" xfId="0" applyFont="1" applyFill="1" applyBorder="1" applyAlignment="1" applyProtection="1">
      <alignment horizontal="center" vertical="center"/>
      <protection locked="0"/>
    </xf>
    <xf numFmtId="14" fontId="28" fillId="0" borderId="12" xfId="0" applyNumberFormat="1" applyFont="1" applyFill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>
      <alignment horizontal="center" vertical="center"/>
    </xf>
    <xf numFmtId="0" fontId="29" fillId="37" borderId="11" xfId="0" applyFont="1" applyFill="1" applyBorder="1" applyAlignment="1" applyProtection="1">
      <alignment vertical="center"/>
      <protection locked="0"/>
    </xf>
    <xf numFmtId="20" fontId="29" fillId="37" borderId="11" xfId="0" applyNumberFormat="1" applyFont="1" applyFill="1" applyBorder="1" applyAlignment="1" applyProtection="1">
      <alignment horizontal="center" vertical="center"/>
      <protection locked="0"/>
    </xf>
    <xf numFmtId="0" fontId="27" fillId="37" borderId="11" xfId="0" applyFont="1" applyFill="1" applyBorder="1" applyAlignment="1" applyProtection="1">
      <alignment horizontal="center" vertical="center"/>
      <protection locked="0"/>
    </xf>
    <xf numFmtId="14" fontId="29" fillId="34" borderId="11" xfId="0" applyNumberFormat="1" applyFont="1" applyFill="1" applyBorder="1" applyAlignment="1">
      <alignment horizontal="center" vertical="center"/>
    </xf>
    <xf numFmtId="14" fontId="29" fillId="37" borderId="10" xfId="0" applyNumberFormat="1" applyFont="1" applyFill="1" applyBorder="1" applyAlignment="1" applyProtection="1">
      <alignment horizontal="center" vertical="center"/>
      <protection locked="0"/>
    </xf>
    <xf numFmtId="0" fontId="29" fillId="37" borderId="10" xfId="0" applyFont="1" applyFill="1" applyBorder="1" applyAlignment="1">
      <alignment horizontal="center" vertical="center"/>
    </xf>
    <xf numFmtId="14" fontId="29" fillId="36" borderId="11" xfId="0" applyNumberFormat="1" applyFont="1" applyFill="1" applyBorder="1" applyAlignment="1">
      <alignment horizontal="center" vertical="center"/>
    </xf>
    <xf numFmtId="167" fontId="29" fillId="37" borderId="11" xfId="0" applyNumberFormat="1" applyFont="1" applyFill="1" applyBorder="1" applyAlignment="1">
      <alignment horizontal="center" vertical="center"/>
    </xf>
    <xf numFmtId="14" fontId="29" fillId="0" borderId="12" xfId="0" applyNumberFormat="1" applyFont="1" applyFill="1" applyBorder="1" applyAlignment="1">
      <alignment horizontal="center" vertical="center"/>
    </xf>
    <xf numFmtId="14" fontId="29" fillId="34" borderId="11" xfId="0" applyNumberFormat="1" applyFont="1" applyFill="1" applyBorder="1" applyAlignment="1" applyProtection="1">
      <alignment horizontal="center" vertical="center"/>
      <protection locked="0"/>
    </xf>
    <xf numFmtId="14" fontId="29" fillId="35" borderId="10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 applyProtection="1">
      <alignment horizontal="left" vertical="center"/>
      <protection locked="0"/>
    </xf>
    <xf numFmtId="0" fontId="29" fillId="0" borderId="12" xfId="0" applyFont="1" applyFill="1" applyBorder="1" applyAlignment="1" applyProtection="1">
      <alignment horizontal="center" vertical="center"/>
      <protection locked="0"/>
    </xf>
    <xf numFmtId="167" fontId="29" fillId="0" borderId="10" xfId="0" applyNumberFormat="1" applyFont="1" applyBorder="1" applyAlignment="1">
      <alignment horizontal="center" vertical="center"/>
    </xf>
    <xf numFmtId="0" fontId="27" fillId="38" borderId="11" xfId="0" applyFont="1" applyFill="1" applyBorder="1" applyAlignment="1">
      <alignment horizontal="left" vertical="center"/>
    </xf>
    <xf numFmtId="14" fontId="29" fillId="0" borderId="19" xfId="0" applyNumberFormat="1" applyFont="1" applyFill="1" applyBorder="1" applyAlignment="1" applyProtection="1">
      <alignment horizontal="center" vertical="center"/>
      <protection locked="0"/>
    </xf>
    <xf numFmtId="14" fontId="29" fillId="0" borderId="11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/>
    </xf>
    <xf numFmtId="3" fontId="29" fillId="0" borderId="10" xfId="0" applyNumberFormat="1" applyFont="1" applyFill="1" applyBorder="1" applyAlignment="1">
      <alignment horizontal="center" vertical="center"/>
    </xf>
    <xf numFmtId="14" fontId="29" fillId="0" borderId="10" xfId="0" applyNumberFormat="1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 applyProtection="1">
      <alignment horizontal="center" vertical="center"/>
      <protection locked="0"/>
    </xf>
    <xf numFmtId="0" fontId="27" fillId="0" borderId="10" xfId="257" applyFont="1" applyFill="1" applyBorder="1" applyAlignment="1">
      <alignment horizontal="center" vertical="center"/>
    </xf>
    <xf numFmtId="14" fontId="29" fillId="36" borderId="10" xfId="0" applyNumberFormat="1" applyFont="1" applyFill="1" applyBorder="1" applyAlignment="1" applyProtection="1">
      <alignment horizontal="center" vertical="center"/>
      <protection locked="0"/>
    </xf>
    <xf numFmtId="14" fontId="29" fillId="0" borderId="10" xfId="0" applyNumberFormat="1" applyFont="1" applyFill="1" applyBorder="1" applyAlignment="1">
      <alignment horizontal="center" vertical="center" wrapText="1"/>
    </xf>
    <xf numFmtId="14" fontId="29" fillId="33" borderId="11" xfId="0" applyNumberFormat="1" applyFont="1" applyFill="1" applyBorder="1" applyAlignment="1">
      <alignment horizontal="center" vertical="center"/>
    </xf>
    <xf numFmtId="0" fontId="29" fillId="41" borderId="11" xfId="0" applyFont="1" applyFill="1" applyBorder="1" applyAlignment="1">
      <alignment horizontal="center" vertical="center"/>
    </xf>
    <xf numFmtId="0" fontId="29" fillId="35" borderId="11" xfId="0" applyFont="1" applyFill="1" applyBorder="1" applyAlignment="1" applyProtection="1">
      <alignment horizontal="center" vertical="center"/>
      <protection locked="0"/>
    </xf>
    <xf numFmtId="0" fontId="27" fillId="35" borderId="11" xfId="0" applyNumberFormat="1" applyFont="1" applyFill="1" applyBorder="1" applyAlignment="1">
      <alignment horizontal="left" vertical="center"/>
    </xf>
    <xf numFmtId="0" fontId="29" fillId="35" borderId="11" xfId="0" applyFont="1" applyFill="1" applyBorder="1" applyAlignment="1">
      <alignment horizontal="left" vertical="center"/>
    </xf>
    <xf numFmtId="0" fontId="29" fillId="35" borderId="11" xfId="0" applyFont="1" applyFill="1" applyBorder="1" applyAlignment="1">
      <alignment horizontal="center" vertical="center"/>
    </xf>
    <xf numFmtId="14" fontId="27" fillId="35" borderId="11" xfId="0" applyNumberFormat="1" applyFont="1" applyFill="1" applyBorder="1" applyAlignment="1">
      <alignment horizontal="center" vertical="center"/>
    </xf>
    <xf numFmtId="1" fontId="27" fillId="0" borderId="11" xfId="0" applyNumberFormat="1" applyFont="1" applyFill="1" applyBorder="1" applyAlignment="1">
      <alignment horizontal="center" vertical="center"/>
    </xf>
    <xf numFmtId="167" fontId="28" fillId="0" borderId="11" xfId="0" applyNumberFormat="1" applyFont="1" applyFill="1" applyBorder="1" applyAlignment="1" applyProtection="1">
      <alignment horizontal="center" vertical="center"/>
      <protection locked="0"/>
    </xf>
    <xf numFmtId="14" fontId="29" fillId="0" borderId="11" xfId="0" applyNumberFormat="1" applyFont="1" applyFill="1" applyBorder="1" applyAlignment="1" applyProtection="1">
      <alignment vertical="center"/>
      <protection locked="0"/>
    </xf>
    <xf numFmtId="0" fontId="37" fillId="0" borderId="11" xfId="0" applyFont="1" applyFill="1" applyBorder="1" applyAlignment="1" applyProtection="1">
      <alignment vertical="center"/>
      <protection locked="0"/>
    </xf>
    <xf numFmtId="169" fontId="29" fillId="0" borderId="11" xfId="0" applyNumberFormat="1" applyFont="1" applyFill="1" applyBorder="1" applyAlignment="1" applyProtection="1">
      <alignment vertical="center"/>
      <protection locked="0"/>
    </xf>
    <xf numFmtId="0" fontId="42" fillId="44" borderId="11" xfId="0" applyFont="1" applyFill="1" applyBorder="1" applyAlignment="1">
      <alignment horizontal="center" vertical="center"/>
    </xf>
    <xf numFmtId="3" fontId="40" fillId="0" borderId="11" xfId="0" applyNumberFormat="1" applyFont="1" applyFill="1" applyBorder="1" applyAlignment="1">
      <alignment horizontal="center" vertical="center"/>
    </xf>
    <xf numFmtId="3" fontId="40" fillId="25" borderId="11" xfId="0" applyNumberFormat="1" applyFont="1" applyFill="1" applyBorder="1" applyAlignment="1">
      <alignment horizontal="center" vertical="center"/>
    </xf>
    <xf numFmtId="0" fontId="27" fillId="35" borderId="11" xfId="0" applyFont="1" applyFill="1" applyBorder="1" applyAlignment="1">
      <alignment horizontal="left" vertical="center"/>
    </xf>
    <xf numFmtId="1" fontId="27" fillId="0" borderId="11" xfId="0" applyNumberFormat="1" applyFont="1" applyFill="1" applyBorder="1" applyAlignment="1">
      <alignment horizontal="left" vertical="center"/>
    </xf>
    <xf numFmtId="0" fontId="29" fillId="35" borderId="11" xfId="0" applyFont="1" applyFill="1" applyBorder="1" applyAlignment="1" applyProtection="1">
      <alignment vertical="center"/>
      <protection locked="0"/>
    </xf>
    <xf numFmtId="0" fontId="27" fillId="35" borderId="11" xfId="0" applyFont="1" applyFill="1" applyBorder="1" applyAlignment="1" applyProtection="1">
      <alignment horizontal="center" vertical="center"/>
      <protection locked="0"/>
    </xf>
    <xf numFmtId="0" fontId="29" fillId="29" borderId="10" xfId="0" applyFont="1" applyFill="1" applyBorder="1" applyAlignment="1">
      <alignment horizontal="center" vertical="center"/>
    </xf>
    <xf numFmtId="0" fontId="29" fillId="35" borderId="10" xfId="0" applyFont="1" applyFill="1" applyBorder="1" applyAlignment="1" applyProtection="1">
      <alignment horizontal="center" vertical="center"/>
      <protection locked="0"/>
    </xf>
    <xf numFmtId="0" fontId="27" fillId="0" borderId="10" xfId="0" applyFont="1" applyBorder="1" applyAlignment="1">
      <alignment horizontal="center" vertical="center"/>
    </xf>
    <xf numFmtId="0" fontId="27" fillId="35" borderId="10" xfId="0" applyFont="1" applyFill="1" applyBorder="1" applyAlignment="1">
      <alignment horizontal="left" vertical="center"/>
    </xf>
    <xf numFmtId="1" fontId="27" fillId="0" borderId="10" xfId="0" applyNumberFormat="1" applyFont="1" applyBorder="1" applyAlignment="1">
      <alignment horizontal="left" vertical="center"/>
    </xf>
    <xf numFmtId="0" fontId="29" fillId="0" borderId="11" xfId="0" applyFont="1" applyBorder="1" applyAlignment="1">
      <alignment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41" borderId="11" xfId="0" applyFont="1" applyFill="1" applyBorder="1" applyAlignment="1">
      <alignment horizontal="center" vertical="center"/>
    </xf>
    <xf numFmtId="0" fontId="27" fillId="0" borderId="11" xfId="257" applyFont="1" applyFill="1" applyBorder="1" applyAlignment="1">
      <alignment horizontal="left" vertical="center"/>
    </xf>
    <xf numFmtId="0" fontId="28" fillId="0" borderId="11" xfId="0" applyFont="1" applyFill="1" applyBorder="1" applyAlignment="1" applyProtection="1">
      <alignment horizontal="center" vertical="center"/>
      <protection locked="0"/>
    </xf>
    <xf numFmtId="167" fontId="29" fillId="25" borderId="11" xfId="0" applyNumberFormat="1" applyFont="1" applyFill="1" applyBorder="1" applyAlignment="1">
      <alignment horizontal="center" vertical="center"/>
    </xf>
    <xf numFmtId="14" fontId="39" fillId="0" borderId="11" xfId="0" applyNumberFormat="1" applyFont="1" applyFill="1" applyBorder="1" applyAlignment="1" applyProtection="1">
      <alignment horizontal="left" vertical="center"/>
      <protection locked="0"/>
    </xf>
    <xf numFmtId="1" fontId="27" fillId="36" borderId="11" xfId="0" applyNumberFormat="1" applyFont="1" applyFill="1" applyBorder="1" applyAlignment="1">
      <alignment horizontal="center" vertical="center"/>
    </xf>
    <xf numFmtId="0" fontId="29" fillId="43" borderId="11" xfId="0" applyFont="1" applyFill="1" applyBorder="1" applyAlignment="1">
      <alignment horizontal="center" vertical="center"/>
    </xf>
    <xf numFmtId="0" fontId="29" fillId="29" borderId="11" xfId="0" applyFont="1" applyFill="1" applyBorder="1" applyAlignment="1">
      <alignment horizontal="center" vertical="center"/>
    </xf>
    <xf numFmtId="3" fontId="39" fillId="25" borderId="11" xfId="0" applyNumberFormat="1" applyFont="1" applyFill="1" applyBorder="1" applyAlignment="1">
      <alignment horizontal="center" vertical="center"/>
    </xf>
    <xf numFmtId="0" fontId="27" fillId="36" borderId="11" xfId="257" applyFont="1" applyFill="1" applyBorder="1" applyAlignment="1">
      <alignment horizontal="center" vertical="center"/>
    </xf>
    <xf numFmtId="0" fontId="27" fillId="0" borderId="11" xfId="0" applyFont="1" applyFill="1" applyBorder="1" applyAlignment="1" applyProtection="1">
      <alignment horizontal="left" vertical="center"/>
      <protection locked="0"/>
    </xf>
    <xf numFmtId="0" fontId="29" fillId="0" borderId="10" xfId="0" applyNumberFormat="1" applyFont="1" applyFill="1" applyBorder="1" applyAlignment="1">
      <alignment horizontal="center" vertical="center"/>
    </xf>
    <xf numFmtId="3" fontId="40" fillId="0" borderId="10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 wrapText="1"/>
    </xf>
    <xf numFmtId="14" fontId="29" fillId="38" borderId="11" xfId="0" applyNumberFormat="1" applyFont="1" applyFill="1" applyBorder="1" applyAlignment="1">
      <alignment horizontal="center" vertical="center" wrapText="1"/>
    </xf>
    <xf numFmtId="14" fontId="37" fillId="0" borderId="11" xfId="0" applyNumberFormat="1" applyFont="1" applyFill="1" applyBorder="1" applyAlignment="1" applyProtection="1">
      <alignment vertical="center"/>
      <protection locked="0"/>
    </xf>
    <xf numFmtId="3" fontId="43" fillId="0" borderId="11" xfId="0" applyNumberFormat="1" applyFont="1" applyFill="1" applyBorder="1" applyAlignment="1">
      <alignment horizontal="center" vertical="center"/>
    </xf>
    <xf numFmtId="3" fontId="43" fillId="25" borderId="11" xfId="0" applyNumberFormat="1" applyFont="1" applyFill="1" applyBorder="1" applyAlignment="1">
      <alignment horizontal="center" vertical="center"/>
    </xf>
    <xf numFmtId="0" fontId="27" fillId="25" borderId="11" xfId="0" applyFont="1" applyFill="1" applyBorder="1" applyAlignment="1">
      <alignment horizontal="left" vertical="center"/>
    </xf>
    <xf numFmtId="1" fontId="27" fillId="36" borderId="11" xfId="257" applyNumberFormat="1" applyFont="1" applyFill="1" applyBorder="1" applyAlignment="1">
      <alignment horizontal="center" vertical="center"/>
    </xf>
    <xf numFmtId="3" fontId="39" fillId="0" borderId="11" xfId="0" applyNumberFormat="1" applyFont="1" applyFill="1" applyBorder="1" applyAlignment="1">
      <alignment horizontal="center" vertical="center"/>
    </xf>
    <xf numFmtId="0" fontId="42" fillId="44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3" fontId="40" fillId="25" borderId="10" xfId="0" applyNumberFormat="1" applyFont="1" applyFill="1" applyBorder="1" applyAlignment="1">
      <alignment horizontal="center" vertical="center"/>
    </xf>
    <xf numFmtId="0" fontId="29" fillId="41" borderId="10" xfId="0" applyFont="1" applyFill="1" applyBorder="1" applyAlignment="1">
      <alignment horizontal="center" vertical="center"/>
    </xf>
    <xf numFmtId="0" fontId="29" fillId="35" borderId="10" xfId="0" applyFont="1" applyFill="1" applyBorder="1" applyAlignment="1">
      <alignment horizontal="left" vertical="center"/>
    </xf>
    <xf numFmtId="0" fontId="29" fillId="35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left" vertical="center"/>
    </xf>
    <xf numFmtId="0" fontId="27" fillId="0" borderId="10" xfId="257" applyFont="1" applyFill="1" applyBorder="1" applyAlignment="1">
      <alignment horizontal="left" vertical="center"/>
    </xf>
    <xf numFmtId="1" fontId="27" fillId="0" borderId="10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 applyProtection="1">
      <alignment vertical="center"/>
      <protection locked="0"/>
    </xf>
    <xf numFmtId="0" fontId="37" fillId="0" borderId="10" xfId="0" applyFont="1" applyFill="1" applyBorder="1" applyAlignment="1" applyProtection="1">
      <alignment vertical="center"/>
      <protection locked="0"/>
    </xf>
    <xf numFmtId="169" fontId="29" fillId="0" borderId="10" xfId="0" applyNumberFormat="1" applyFont="1" applyFill="1" applyBorder="1" applyAlignment="1" applyProtection="1">
      <alignment vertical="center"/>
      <protection locked="0"/>
    </xf>
    <xf numFmtId="1" fontId="27" fillId="0" borderId="10" xfId="0" applyNumberFormat="1" applyFont="1" applyFill="1" applyBorder="1" applyAlignment="1">
      <alignment horizontal="left" vertical="center"/>
    </xf>
    <xf numFmtId="1" fontId="29" fillId="32" borderId="14" xfId="0" applyNumberFormat="1" applyFont="1" applyFill="1" applyBorder="1" applyAlignment="1">
      <alignment horizontal="center" vertical="center"/>
    </xf>
    <xf numFmtId="0" fontId="27" fillId="32" borderId="13" xfId="0" applyNumberFormat="1" applyFont="1" applyFill="1" applyBorder="1" applyAlignment="1">
      <alignment horizontal="center" vertical="center"/>
    </xf>
    <xf numFmtId="1" fontId="29" fillId="32" borderId="13" xfId="0" applyNumberFormat="1" applyFont="1" applyFill="1" applyBorder="1" applyAlignment="1">
      <alignment horizontal="left" vertical="center"/>
    </xf>
    <xf numFmtId="169" fontId="29" fillId="32" borderId="13" xfId="0" applyNumberFormat="1" applyFont="1" applyFill="1" applyBorder="1" applyAlignment="1">
      <alignment vertical="center"/>
    </xf>
    <xf numFmtId="1" fontId="29" fillId="0" borderId="11" xfId="0" applyNumberFormat="1" applyFont="1" applyFill="1" applyBorder="1" applyAlignment="1" applyProtection="1">
      <alignment horizontal="right" vertical="center"/>
      <protection locked="0"/>
    </xf>
    <xf numFmtId="0" fontId="42" fillId="44" borderId="12" xfId="0" applyFont="1" applyFill="1" applyBorder="1" applyAlignment="1">
      <alignment horizontal="center" vertical="center"/>
    </xf>
    <xf numFmtId="0" fontId="29" fillId="27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3" fontId="29" fillId="25" borderId="10" xfId="0" applyNumberFormat="1" applyFont="1" applyFill="1" applyBorder="1" applyAlignment="1">
      <alignment horizontal="center" vertical="center"/>
    </xf>
    <xf numFmtId="0" fontId="39" fillId="0" borderId="10" xfId="0" applyFont="1" applyFill="1" applyBorder="1" applyAlignment="1" applyProtection="1">
      <alignment horizontal="left" vertical="center"/>
      <protection locked="0"/>
    </xf>
    <xf numFmtId="0" fontId="27" fillId="0" borderId="10" xfId="0" applyNumberFormat="1" applyFont="1" applyFill="1" applyBorder="1" applyAlignment="1">
      <alignment horizontal="left" vertical="center"/>
    </xf>
    <xf numFmtId="1" fontId="27" fillId="0" borderId="10" xfId="0" applyNumberFormat="1" applyFont="1" applyBorder="1" applyAlignment="1">
      <alignment horizontal="center" vertical="center"/>
    </xf>
    <xf numFmtId="14" fontId="28" fillId="0" borderId="10" xfId="0" applyNumberFormat="1" applyFont="1" applyFill="1" applyBorder="1" applyAlignment="1" applyProtection="1">
      <alignment horizontal="center" vertical="center"/>
      <protection locked="0"/>
    </xf>
    <xf numFmtId="167" fontId="28" fillId="0" borderId="10" xfId="0" applyNumberFormat="1" applyFont="1" applyFill="1" applyBorder="1" applyAlignment="1" applyProtection="1">
      <alignment horizontal="center" vertical="center"/>
      <protection locked="0"/>
    </xf>
    <xf numFmtId="169" fontId="29" fillId="0" borderId="11" xfId="0" applyNumberFormat="1" applyFont="1" applyFill="1" applyBorder="1" applyAlignment="1">
      <alignment horizontal="center" vertical="center"/>
    </xf>
    <xf numFmtId="14" fontId="27" fillId="0" borderId="11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29" fillId="0" borderId="10" xfId="0" applyNumberFormat="1" applyFont="1" applyFill="1" applyBorder="1" applyAlignment="1" applyProtection="1">
      <alignment horizontal="left" vertical="center"/>
      <protection locked="0"/>
    </xf>
    <xf numFmtId="0" fontId="27" fillId="0" borderId="11" xfId="0" applyNumberFormat="1" applyFont="1" applyFill="1" applyBorder="1" applyAlignment="1">
      <alignment horizontal="left" vertical="center"/>
    </xf>
    <xf numFmtId="14" fontId="27" fillId="0" borderId="10" xfId="0" applyNumberFormat="1" applyFont="1" applyFill="1" applyBorder="1" applyAlignment="1">
      <alignment horizontal="center" vertical="center"/>
    </xf>
    <xf numFmtId="1" fontId="41" fillId="0" borderId="11" xfId="0" applyNumberFormat="1" applyFont="1" applyFill="1" applyBorder="1" applyAlignment="1">
      <alignment horizontal="left" vertical="center"/>
    </xf>
    <xf numFmtId="14" fontId="0" fillId="0" borderId="11" xfId="0" applyNumberFormat="1" applyFont="1" applyBorder="1" applyAlignment="1">
      <alignment horizontal="left" vertical="center"/>
    </xf>
    <xf numFmtId="14" fontId="0" fillId="0" borderId="11" xfId="0" applyNumberFormat="1" applyFont="1" applyFill="1" applyBorder="1" applyAlignment="1">
      <alignment horizontal="center" vertical="center"/>
    </xf>
    <xf numFmtId="172" fontId="29" fillId="0" borderId="11" xfId="0" applyNumberFormat="1" applyFont="1" applyFill="1" applyBorder="1" applyAlignment="1">
      <alignment horizontal="center" vertical="center"/>
    </xf>
    <xf numFmtId="0" fontId="29" fillId="34" borderId="11" xfId="0" applyFont="1" applyFill="1" applyBorder="1" applyAlignment="1">
      <alignment horizontal="center" vertical="center"/>
    </xf>
    <xf numFmtId="14" fontId="27" fillId="34" borderId="11" xfId="0" applyNumberFormat="1" applyFont="1" applyFill="1" applyBorder="1" applyAlignment="1">
      <alignment horizontal="center" vertical="center"/>
    </xf>
    <xf numFmtId="0" fontId="34" fillId="0" borderId="11" xfId="257" applyFont="1" applyFill="1" applyBorder="1" applyAlignment="1">
      <alignment horizontal="center" vertical="center"/>
    </xf>
    <xf numFmtId="0" fontId="27" fillId="34" borderId="11" xfId="0" applyNumberFormat="1" applyFont="1" applyFill="1" applyBorder="1" applyAlignment="1">
      <alignment horizontal="left" vertical="center"/>
    </xf>
    <xf numFmtId="0" fontId="29" fillId="34" borderId="11" xfId="0" applyFont="1" applyFill="1" applyBorder="1" applyAlignment="1">
      <alignment horizontal="left" vertical="center"/>
    </xf>
    <xf numFmtId="0" fontId="29" fillId="0" borderId="12" xfId="0" applyFont="1" applyFill="1" applyBorder="1" applyAlignment="1">
      <alignment horizontal="center" vertical="center"/>
    </xf>
    <xf numFmtId="14" fontId="29" fillId="0" borderId="12" xfId="0" applyNumberFormat="1" applyFont="1" applyFill="1" applyBorder="1" applyAlignment="1">
      <alignment horizontal="left" vertical="center"/>
    </xf>
    <xf numFmtId="3" fontId="40" fillId="0" borderId="12" xfId="0" applyNumberFormat="1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9" fillId="0" borderId="12" xfId="0" applyFont="1" applyFill="1" applyBorder="1" applyAlignment="1" applyProtection="1">
      <alignment vertical="center"/>
      <protection locked="0"/>
    </xf>
    <xf numFmtId="169" fontId="29" fillId="0" borderId="12" xfId="0" applyNumberFormat="1" applyFont="1" applyFill="1" applyBorder="1" applyAlignment="1" applyProtection="1">
      <alignment vertical="center"/>
      <protection locked="0"/>
    </xf>
    <xf numFmtId="0" fontId="42" fillId="44" borderId="19" xfId="0" applyFont="1" applyFill="1" applyBorder="1" applyAlignment="1">
      <alignment horizontal="center" vertical="center"/>
    </xf>
    <xf numFmtId="14" fontId="29" fillId="38" borderId="10" xfId="0" applyNumberFormat="1" applyFont="1" applyFill="1" applyBorder="1" applyAlignment="1">
      <alignment horizontal="center" vertical="center" wrapText="1"/>
    </xf>
    <xf numFmtId="0" fontId="27" fillId="25" borderId="10" xfId="0" applyFont="1" applyFill="1" applyBorder="1" applyAlignment="1">
      <alignment horizontal="left" vertical="center"/>
    </xf>
    <xf numFmtId="14" fontId="27" fillId="38" borderId="11" xfId="0" applyNumberFormat="1" applyFont="1" applyFill="1" applyBorder="1" applyAlignment="1">
      <alignment horizontal="center" vertical="center"/>
    </xf>
    <xf numFmtId="14" fontId="39" fillId="0" borderId="11" xfId="0" applyNumberFormat="1" applyFont="1" applyFill="1" applyBorder="1" applyAlignment="1">
      <alignment horizontal="left" vertical="center"/>
    </xf>
    <xf numFmtId="169" fontId="29" fillId="38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>
      <alignment horizontal="center" vertical="center"/>
    </xf>
    <xf numFmtId="0" fontId="29" fillId="34" borderId="11" xfId="0" applyFont="1" applyFill="1" applyBorder="1" applyAlignment="1" applyProtection="1">
      <alignment vertical="center"/>
      <protection locked="0"/>
    </xf>
    <xf numFmtId="169" fontId="29" fillId="34" borderId="11" xfId="0" applyNumberFormat="1" applyFont="1" applyFill="1" applyBorder="1" applyAlignment="1" applyProtection="1">
      <alignment horizontal="center" vertical="center"/>
      <protection locked="0"/>
    </xf>
    <xf numFmtId="3" fontId="43" fillId="0" borderId="10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left" vertical="center"/>
    </xf>
    <xf numFmtId="0" fontId="27" fillId="32" borderId="13" xfId="0" applyFont="1" applyFill="1" applyBorder="1" applyAlignment="1">
      <alignment horizontal="left" vertical="center"/>
    </xf>
    <xf numFmtId="0" fontId="29" fillId="0" borderId="12" xfId="0" applyFont="1" applyFill="1" applyBorder="1" applyAlignment="1" applyProtection="1">
      <alignment horizontal="right" vertical="center"/>
      <protection locked="0"/>
    </xf>
    <xf numFmtId="0" fontId="35" fillId="0" borderId="11" xfId="0" applyFont="1" applyFill="1" applyBorder="1" applyAlignment="1">
      <alignment horizontal="left" vertical="center"/>
    </xf>
    <xf numFmtId="0" fontId="29" fillId="26" borderId="11" xfId="0" applyFont="1" applyFill="1" applyBorder="1" applyAlignment="1" applyProtection="1">
      <alignment vertical="center"/>
      <protection locked="0"/>
    </xf>
    <xf numFmtId="3" fontId="27" fillId="26" borderId="11" xfId="0" applyNumberFormat="1" applyFont="1" applyFill="1" applyBorder="1" applyAlignment="1" applyProtection="1">
      <alignment horizontal="center" vertical="center"/>
      <protection locked="0"/>
    </xf>
    <xf numFmtId="0" fontId="27" fillId="0" borderId="12" xfId="0" applyFont="1" applyFill="1" applyBorder="1" applyAlignment="1">
      <alignment horizontal="left" vertical="center"/>
    </xf>
    <xf numFmtId="14" fontId="0" fillId="0" borderId="11" xfId="0" applyNumberFormat="1" applyFill="1" applyBorder="1" applyAlignment="1" applyProtection="1">
      <alignment horizontal="left" vertical="center"/>
      <protection locked="0"/>
    </xf>
    <xf numFmtId="0" fontId="29" fillId="43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 wrapText="1"/>
    </xf>
    <xf numFmtId="0" fontId="29" fillId="43" borderId="12" xfId="0" applyFont="1" applyFill="1" applyBorder="1" applyAlignment="1">
      <alignment horizontal="center" vertical="center"/>
    </xf>
    <xf numFmtId="3" fontId="29" fillId="0" borderId="12" xfId="0" applyNumberFormat="1" applyFont="1" applyFill="1" applyBorder="1" applyAlignment="1">
      <alignment horizontal="center" vertical="center"/>
    </xf>
    <xf numFmtId="0" fontId="29" fillId="41" borderId="12" xfId="0" applyFont="1" applyFill="1" applyBorder="1" applyAlignment="1">
      <alignment horizontal="center" vertical="center"/>
    </xf>
    <xf numFmtId="14" fontId="29" fillId="0" borderId="11" xfId="0" applyNumberFormat="1" applyFont="1" applyFill="1" applyBorder="1" applyAlignment="1" applyProtection="1">
      <alignment horizontal="center" vertical="center"/>
    </xf>
    <xf numFmtId="2" fontId="27" fillId="36" borderId="11" xfId="257" applyNumberFormat="1" applyFont="1" applyFill="1" applyBorder="1" applyAlignment="1">
      <alignment horizontal="center" vertical="center"/>
    </xf>
    <xf numFmtId="14" fontId="38" fillId="0" borderId="11" xfId="0" applyNumberFormat="1" applyFont="1" applyFill="1" applyBorder="1" applyAlignment="1">
      <alignment horizontal="center" vertical="center"/>
    </xf>
    <xf numFmtId="0" fontId="27" fillId="36" borderId="11" xfId="0" applyFont="1" applyFill="1" applyBorder="1" applyAlignment="1">
      <alignment horizontal="center" vertical="center"/>
    </xf>
    <xf numFmtId="0" fontId="29" fillId="26" borderId="10" xfId="0" applyFont="1" applyFill="1" applyBorder="1" applyAlignment="1" applyProtection="1">
      <alignment vertical="center"/>
      <protection locked="0"/>
    </xf>
    <xf numFmtId="0" fontId="27" fillId="36" borderId="10" xfId="0" applyFont="1" applyFill="1" applyBorder="1" applyAlignment="1">
      <alignment horizontal="center" vertical="center"/>
    </xf>
    <xf numFmtId="0" fontId="27" fillId="26" borderId="10" xfId="0" applyFont="1" applyFill="1" applyBorder="1" applyAlignment="1" applyProtection="1">
      <alignment horizontal="center" vertical="center"/>
      <protection locked="0"/>
    </xf>
    <xf numFmtId="0" fontId="29" fillId="32" borderId="18" xfId="0" applyFont="1" applyFill="1" applyBorder="1" applyAlignment="1">
      <alignment vertical="center"/>
    </xf>
    <xf numFmtId="169" fontId="29" fillId="32" borderId="18" xfId="0" applyNumberFormat="1" applyFont="1" applyFill="1" applyBorder="1" applyAlignment="1">
      <alignment vertical="center"/>
    </xf>
    <xf numFmtId="0" fontId="27" fillId="28" borderId="11" xfId="0" applyFont="1" applyFill="1" applyBorder="1" applyAlignment="1">
      <alignment horizontal="left" vertical="center"/>
    </xf>
    <xf numFmtId="0" fontId="29" fillId="28" borderId="11" xfId="0" applyFont="1" applyFill="1" applyBorder="1" applyAlignment="1">
      <alignment horizontal="center" vertical="center"/>
    </xf>
    <xf numFmtId="14" fontId="27" fillId="28" borderId="11" xfId="0" applyNumberFormat="1" applyFont="1" applyFill="1" applyBorder="1" applyAlignment="1">
      <alignment horizontal="center" vertical="center"/>
    </xf>
    <xf numFmtId="3" fontId="27" fillId="0" borderId="11" xfId="257" applyNumberFormat="1" applyFont="1" applyFill="1" applyBorder="1" applyAlignment="1">
      <alignment horizontal="center" vertical="center"/>
    </xf>
    <xf numFmtId="0" fontId="0" fillId="41" borderId="10" xfId="0" applyFont="1" applyFill="1" applyBorder="1" applyAlignment="1">
      <alignment horizontal="center" vertical="center"/>
    </xf>
    <xf numFmtId="0" fontId="27" fillId="36" borderId="10" xfId="257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left" vertical="center"/>
    </xf>
    <xf numFmtId="0" fontId="29" fillId="28" borderId="10" xfId="0" applyFont="1" applyFill="1" applyBorder="1" applyAlignment="1">
      <alignment horizontal="center" vertical="center"/>
    </xf>
    <xf numFmtId="14" fontId="27" fillId="28" borderId="10" xfId="0" applyNumberFormat="1" applyFont="1" applyFill="1" applyBorder="1" applyAlignment="1">
      <alignment horizontal="center" vertical="center"/>
    </xf>
    <xf numFmtId="0" fontId="29" fillId="32" borderId="13" xfId="0" applyFont="1" applyFill="1" applyBorder="1" applyAlignment="1" applyProtection="1">
      <alignment horizontal="left" vertical="center"/>
      <protection locked="0"/>
    </xf>
    <xf numFmtId="14" fontId="27" fillId="32" borderId="13" xfId="0" applyNumberFormat="1" applyFont="1" applyFill="1" applyBorder="1" applyAlignment="1" applyProtection="1">
      <alignment horizontal="center" vertical="center"/>
      <protection locked="0"/>
    </xf>
    <xf numFmtId="0" fontId="29" fillId="39" borderId="11" xfId="0" applyFont="1" applyFill="1" applyBorder="1" applyAlignment="1" applyProtection="1">
      <alignment horizontal="center" vertical="center"/>
      <protection locked="0"/>
    </xf>
    <xf numFmtId="0" fontId="27" fillId="39" borderId="11" xfId="0" applyFont="1" applyFill="1" applyBorder="1" applyAlignment="1">
      <alignment horizontal="left" vertical="center"/>
    </xf>
    <xf numFmtId="0" fontId="29" fillId="39" borderId="11" xfId="0" applyFont="1" applyFill="1" applyBorder="1" applyAlignment="1" applyProtection="1">
      <alignment vertical="center"/>
      <protection locked="0"/>
    </xf>
    <xf numFmtId="0" fontId="29" fillId="39" borderId="11" xfId="0" applyFont="1" applyFill="1" applyBorder="1" applyAlignment="1">
      <alignment horizontal="center" vertical="center"/>
    </xf>
    <xf numFmtId="172" fontId="29" fillId="39" borderId="11" xfId="0" applyNumberFormat="1" applyFont="1" applyFill="1" applyBorder="1" applyAlignment="1" applyProtection="1">
      <alignment horizontal="center" vertical="center"/>
      <protection locked="0"/>
    </xf>
    <xf numFmtId="0" fontId="27" fillId="39" borderId="11" xfId="0" applyFont="1" applyFill="1" applyBorder="1" applyAlignment="1" applyProtection="1">
      <alignment horizontal="center" vertical="center"/>
      <protection locked="0"/>
    </xf>
    <xf numFmtId="0" fontId="29" fillId="39" borderId="11" xfId="0" applyFont="1" applyFill="1" applyBorder="1" applyAlignment="1">
      <alignment horizontal="left" vertical="center"/>
    </xf>
    <xf numFmtId="14" fontId="27" fillId="39" borderId="11" xfId="0" applyNumberFormat="1" applyFont="1" applyFill="1" applyBorder="1" applyAlignment="1">
      <alignment horizontal="center" vertical="center"/>
    </xf>
    <xf numFmtId="14" fontId="27" fillId="39" borderId="11" xfId="0" applyNumberFormat="1" applyFont="1" applyFill="1" applyBorder="1" applyAlignment="1" applyProtection="1">
      <alignment horizontal="center" vertical="center"/>
      <protection locked="0"/>
    </xf>
    <xf numFmtId="0" fontId="29" fillId="39" borderId="10" xfId="0" applyFont="1" applyFill="1" applyBorder="1" applyAlignment="1" applyProtection="1">
      <alignment horizontal="center" vertical="center"/>
      <protection locked="0"/>
    </xf>
    <xf numFmtId="0" fontId="29" fillId="42" borderId="10" xfId="0" applyFont="1" applyFill="1" applyBorder="1" applyAlignment="1">
      <alignment horizontal="center" vertical="center"/>
    </xf>
    <xf numFmtId="0" fontId="27" fillId="39" borderId="10" xfId="0" applyFont="1" applyFill="1" applyBorder="1" applyAlignment="1">
      <alignment horizontal="left" vertical="center"/>
    </xf>
    <xf numFmtId="14" fontId="29" fillId="42" borderId="11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left" vertical="center"/>
    </xf>
    <xf numFmtId="0" fontId="31" fillId="0" borderId="11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 applyProtection="1">
      <alignment horizontal="right" vertical="center"/>
      <protection locked="0"/>
    </xf>
    <xf numFmtId="170" fontId="29" fillId="0" borderId="10" xfId="0" applyNumberFormat="1" applyFont="1" applyFill="1" applyBorder="1" applyAlignment="1" applyProtection="1">
      <alignment horizontal="center" vertical="center"/>
      <protection locked="0"/>
    </xf>
    <xf numFmtId="0" fontId="37" fillId="0" borderId="11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170" fontId="29" fillId="0" borderId="11" xfId="0" applyNumberFormat="1" applyFont="1" applyFill="1" applyBorder="1" applyAlignment="1" applyProtection="1">
      <alignment horizontal="center" vertical="center"/>
      <protection locked="0"/>
    </xf>
    <xf numFmtId="0" fontId="37" fillId="0" borderId="11" xfId="0" applyFont="1" applyFill="1" applyBorder="1" applyAlignment="1">
      <alignment horizontal="center" vertical="center"/>
    </xf>
    <xf numFmtId="3" fontId="43" fillId="25" borderId="10" xfId="0" applyNumberFormat="1" applyFont="1" applyFill="1" applyBorder="1" applyAlignment="1">
      <alignment horizontal="center" vertical="center"/>
    </xf>
    <xf numFmtId="1" fontId="29" fillId="30" borderId="14" xfId="0" applyNumberFormat="1" applyFont="1" applyFill="1" applyBorder="1" applyAlignment="1" applyProtection="1">
      <alignment horizontal="right" vertical="center"/>
      <protection locked="0"/>
    </xf>
    <xf numFmtId="14" fontId="29" fillId="30" borderId="13" xfId="0" applyNumberFormat="1" applyFont="1" applyFill="1" applyBorder="1" applyAlignment="1">
      <alignment horizontal="center" vertical="center"/>
    </xf>
    <xf numFmtId="0" fontId="29" fillId="30" borderId="13" xfId="0" applyNumberFormat="1" applyFont="1" applyFill="1" applyBorder="1" applyAlignment="1">
      <alignment horizontal="center" vertical="center"/>
    </xf>
    <xf numFmtId="0" fontId="29" fillId="30" borderId="13" xfId="0" applyFont="1" applyFill="1" applyBorder="1" applyAlignment="1">
      <alignment horizontal="center" vertical="center"/>
    </xf>
    <xf numFmtId="17" fontId="27" fillId="30" borderId="13" xfId="0" applyNumberFormat="1" applyFont="1" applyFill="1" applyBorder="1" applyAlignment="1">
      <alignment horizontal="left" vertical="center"/>
    </xf>
    <xf numFmtId="0" fontId="0" fillId="30" borderId="13" xfId="0" applyFont="1" applyFill="1" applyBorder="1" applyAlignment="1">
      <alignment horizontal="center" vertical="center"/>
    </xf>
    <xf numFmtId="14" fontId="29" fillId="30" borderId="13" xfId="0" applyNumberFormat="1" applyFont="1" applyFill="1" applyBorder="1" applyAlignment="1">
      <alignment horizontal="left" vertical="center"/>
    </xf>
    <xf numFmtId="3" fontId="29" fillId="30" borderId="13" xfId="0" applyNumberFormat="1" applyFont="1" applyFill="1" applyBorder="1" applyAlignment="1">
      <alignment horizontal="center" vertical="center"/>
    </xf>
    <xf numFmtId="0" fontId="29" fillId="30" borderId="13" xfId="0" applyFont="1" applyFill="1" applyBorder="1" applyAlignment="1" applyProtection="1">
      <alignment horizontal="center" vertical="center"/>
      <protection locked="0"/>
    </xf>
    <xf numFmtId="0" fontId="27" fillId="30" borderId="13" xfId="0" applyFont="1" applyFill="1" applyBorder="1" applyAlignment="1">
      <alignment horizontal="center" vertical="center"/>
    </xf>
    <xf numFmtId="14" fontId="27" fillId="30" borderId="13" xfId="0" applyNumberFormat="1" applyFont="1" applyFill="1" applyBorder="1" applyAlignment="1" applyProtection="1">
      <alignment horizontal="center" vertical="center"/>
      <protection locked="0"/>
    </xf>
    <xf numFmtId="1" fontId="27" fillId="30" borderId="13" xfId="0" applyNumberFormat="1" applyFont="1" applyFill="1" applyBorder="1" applyAlignment="1">
      <alignment horizontal="center" vertical="center"/>
    </xf>
    <xf numFmtId="0" fontId="27" fillId="30" borderId="13" xfId="0" applyFont="1" applyFill="1" applyBorder="1" applyAlignment="1">
      <alignment horizontal="left" vertical="center"/>
    </xf>
    <xf numFmtId="0" fontId="29" fillId="30" borderId="13" xfId="0" applyFont="1" applyFill="1" applyBorder="1" applyAlignment="1" applyProtection="1">
      <alignment vertical="center"/>
      <protection locked="0"/>
    </xf>
    <xf numFmtId="0" fontId="27" fillId="30" borderId="13" xfId="257" applyFont="1" applyFill="1" applyBorder="1" applyAlignment="1">
      <alignment horizontal="left" vertical="center"/>
    </xf>
    <xf numFmtId="0" fontId="27" fillId="30" borderId="13" xfId="257" applyFont="1" applyFill="1" applyBorder="1" applyAlignment="1">
      <alignment horizontal="center" vertical="center"/>
    </xf>
    <xf numFmtId="167" fontId="29" fillId="30" borderId="13" xfId="0" applyNumberFormat="1" applyFont="1" applyFill="1" applyBorder="1" applyAlignment="1">
      <alignment horizontal="center" vertical="center"/>
    </xf>
    <xf numFmtId="0" fontId="29" fillId="30" borderId="13" xfId="0" applyFont="1" applyFill="1" applyBorder="1" applyAlignment="1">
      <alignment vertical="center"/>
    </xf>
    <xf numFmtId="0" fontId="29" fillId="30" borderId="13" xfId="0" applyFont="1" applyFill="1" applyBorder="1" applyAlignment="1" applyProtection="1">
      <alignment horizontal="left" vertical="center"/>
      <protection locked="0"/>
    </xf>
    <xf numFmtId="169" fontId="29" fillId="30" borderId="13" xfId="0" applyNumberFormat="1" applyFont="1" applyFill="1" applyBorder="1" applyAlignment="1">
      <alignment horizontal="center" vertical="center"/>
    </xf>
    <xf numFmtId="0" fontId="29" fillId="36" borderId="11" xfId="0" applyNumberFormat="1" applyFont="1" applyFill="1" applyBorder="1" applyAlignment="1">
      <alignment horizontal="center" vertical="center"/>
    </xf>
    <xf numFmtId="0" fontId="29" fillId="36" borderId="11" xfId="0" applyFont="1" applyFill="1" applyBorder="1" applyAlignment="1">
      <alignment horizontal="center" vertical="center"/>
    </xf>
    <xf numFmtId="0" fontId="27" fillId="36" borderId="11" xfId="0" applyFont="1" applyFill="1" applyBorder="1" applyAlignment="1">
      <alignment horizontal="left" vertical="center"/>
    </xf>
    <xf numFmtId="14" fontId="29" fillId="36" borderId="11" xfId="0" applyNumberFormat="1" applyFont="1" applyFill="1" applyBorder="1" applyAlignment="1">
      <alignment horizontal="left" vertical="center"/>
    </xf>
    <xf numFmtId="0" fontId="31" fillId="36" borderId="11" xfId="0" applyFont="1" applyFill="1" applyBorder="1" applyAlignment="1">
      <alignment horizontal="center" vertical="center"/>
    </xf>
    <xf numFmtId="14" fontId="27" fillId="36" borderId="11" xfId="0" applyNumberFormat="1" applyFont="1" applyFill="1" applyBorder="1" applyAlignment="1" applyProtection="1">
      <alignment horizontal="center" vertical="center"/>
      <protection locked="0"/>
    </xf>
    <xf numFmtId="0" fontId="29" fillId="36" borderId="11" xfId="0" applyFont="1" applyFill="1" applyBorder="1" applyAlignment="1" applyProtection="1">
      <alignment vertical="center"/>
      <protection locked="0"/>
    </xf>
    <xf numFmtId="0" fontId="29" fillId="36" borderId="11" xfId="0" applyFont="1" applyFill="1" applyBorder="1" applyAlignment="1">
      <alignment horizontal="left" vertical="center"/>
    </xf>
    <xf numFmtId="169" fontId="29" fillId="36" borderId="11" xfId="0" applyNumberFormat="1" applyFont="1" applyFill="1" applyBorder="1" applyAlignment="1" applyProtection="1">
      <alignment vertical="center"/>
      <protection locked="0"/>
    </xf>
    <xf numFmtId="0" fontId="29" fillId="36" borderId="10" xfId="0" applyNumberFormat="1" applyFont="1" applyFill="1" applyBorder="1" applyAlignment="1">
      <alignment horizontal="center" vertical="center"/>
    </xf>
    <xf numFmtId="0" fontId="29" fillId="36" borderId="10" xfId="0" applyFont="1" applyFill="1" applyBorder="1" applyAlignment="1">
      <alignment horizontal="center" vertical="center"/>
    </xf>
    <xf numFmtId="14" fontId="29" fillId="36" borderId="11" xfId="0" applyNumberFormat="1" applyFont="1" applyFill="1" applyBorder="1" applyAlignment="1">
      <alignment horizontal="center" vertical="center" wrapText="1"/>
    </xf>
    <xf numFmtId="3" fontId="29" fillId="36" borderId="11" xfId="0" applyNumberFormat="1" applyFont="1" applyFill="1" applyBorder="1" applyAlignment="1">
      <alignment horizontal="center" vertical="center"/>
    </xf>
    <xf numFmtId="14" fontId="27" fillId="36" borderId="10" xfId="0" applyNumberFormat="1" applyFont="1" applyFill="1" applyBorder="1" applyAlignment="1" applyProtection="1">
      <alignment horizontal="center" vertical="center"/>
      <protection locked="0"/>
    </xf>
    <xf numFmtId="1" fontId="27" fillId="36" borderId="11" xfId="0" applyNumberFormat="1" applyFont="1" applyFill="1" applyBorder="1" applyAlignment="1">
      <alignment horizontal="left" vertical="center"/>
    </xf>
    <xf numFmtId="0" fontId="29" fillId="36" borderId="10" xfId="0" applyFont="1" applyFill="1" applyBorder="1" applyAlignment="1" applyProtection="1">
      <alignment horizontal="center" vertical="center"/>
      <protection locked="0"/>
    </xf>
    <xf numFmtId="0" fontId="27" fillId="36" borderId="10" xfId="0" applyFont="1" applyFill="1" applyBorder="1" applyAlignment="1">
      <alignment horizontal="left" vertical="center"/>
    </xf>
    <xf numFmtId="20" fontId="29" fillId="36" borderId="11" xfId="0" applyNumberFormat="1" applyFont="1" applyFill="1" applyBorder="1" applyAlignment="1">
      <alignment horizontal="center" vertical="center"/>
    </xf>
    <xf numFmtId="14" fontId="27" fillId="36" borderId="11" xfId="0" applyNumberFormat="1" applyFont="1" applyFill="1" applyBorder="1" applyAlignment="1">
      <alignment horizontal="center" vertical="center"/>
    </xf>
    <xf numFmtId="14" fontId="29" fillId="36" borderId="10" xfId="0" applyNumberFormat="1" applyFont="1" applyFill="1" applyBorder="1" applyAlignment="1">
      <alignment horizontal="center" vertical="center" wrapText="1"/>
    </xf>
    <xf numFmtId="1" fontId="29" fillId="37" borderId="11" xfId="0" applyNumberFormat="1" applyFont="1" applyFill="1" applyBorder="1" applyAlignment="1" applyProtection="1">
      <alignment horizontal="right" vertical="center"/>
      <protection locked="0"/>
    </xf>
    <xf numFmtId="0" fontId="27" fillId="37" borderId="10" xfId="0" applyFont="1" applyFill="1" applyBorder="1" applyAlignment="1">
      <alignment horizontal="left" vertical="center"/>
    </xf>
    <xf numFmtId="0" fontId="31" fillId="37" borderId="11" xfId="0" applyFont="1" applyFill="1" applyBorder="1" applyAlignment="1">
      <alignment horizontal="center" vertical="center"/>
    </xf>
    <xf numFmtId="0" fontId="27" fillId="37" borderId="10" xfId="0" applyFont="1" applyFill="1" applyBorder="1" applyAlignment="1">
      <alignment horizontal="center" vertical="center"/>
    </xf>
    <xf numFmtId="14" fontId="27" fillId="37" borderId="10" xfId="0" applyNumberFormat="1" applyFont="1" applyFill="1" applyBorder="1" applyAlignment="1" applyProtection="1">
      <alignment horizontal="center" vertical="center"/>
      <protection locked="0"/>
    </xf>
    <xf numFmtId="0" fontId="27" fillId="37" borderId="11" xfId="0" applyNumberFormat="1" applyFont="1" applyFill="1" applyBorder="1" applyAlignment="1">
      <alignment horizontal="left" vertical="center"/>
    </xf>
    <xf numFmtId="0" fontId="29" fillId="37" borderId="11" xfId="0" applyFont="1" applyFill="1" applyBorder="1" applyAlignment="1">
      <alignment horizontal="left" vertical="center"/>
    </xf>
    <xf numFmtId="1" fontId="27" fillId="37" borderId="11" xfId="0" applyNumberFormat="1" applyFont="1" applyFill="1" applyBorder="1" applyAlignment="1">
      <alignment horizontal="left" vertical="center"/>
    </xf>
    <xf numFmtId="1" fontId="27" fillId="37" borderId="11" xfId="0" applyNumberFormat="1" applyFont="1" applyFill="1" applyBorder="1" applyAlignment="1">
      <alignment horizontal="center" vertical="center"/>
    </xf>
    <xf numFmtId="169" fontId="29" fillId="37" borderId="11" xfId="0" applyNumberFormat="1" applyFont="1" applyFill="1" applyBorder="1" applyAlignment="1" applyProtection="1">
      <alignment vertical="center"/>
      <protection locked="0"/>
    </xf>
    <xf numFmtId="0" fontId="29" fillId="37" borderId="10" xfId="0" applyNumberFormat="1" applyFont="1" applyFill="1" applyBorder="1" applyAlignment="1">
      <alignment horizontal="center" vertical="center"/>
    </xf>
    <xf numFmtId="0" fontId="29" fillId="37" borderId="10" xfId="0" applyFont="1" applyFill="1" applyBorder="1" applyAlignment="1" applyProtection="1">
      <alignment horizontal="center" vertical="center"/>
      <protection locked="0"/>
    </xf>
    <xf numFmtId="14" fontId="27" fillId="37" borderId="11" xfId="0" applyNumberFormat="1" applyFont="1" applyFill="1" applyBorder="1" applyAlignment="1">
      <alignment horizontal="center" vertical="center"/>
    </xf>
    <xf numFmtId="14" fontId="29" fillId="37" borderId="11" xfId="0" applyNumberFormat="1" applyFont="1" applyFill="1" applyBorder="1" applyAlignment="1">
      <alignment horizontal="center" vertical="center" wrapText="1"/>
    </xf>
    <xf numFmtId="14" fontId="29" fillId="37" borderId="10" xfId="0" applyNumberFormat="1" applyFont="1" applyFill="1" applyBorder="1" applyAlignment="1">
      <alignment horizontal="center" vertical="center"/>
    </xf>
    <xf numFmtId="0" fontId="29" fillId="37" borderId="10" xfId="0" applyFont="1" applyFill="1" applyBorder="1" applyAlignment="1">
      <alignment horizontal="left" vertical="center"/>
    </xf>
    <xf numFmtId="14" fontId="29" fillId="37" borderId="10" xfId="0" applyNumberFormat="1" applyFont="1" applyFill="1" applyBorder="1" applyAlignment="1">
      <alignment horizontal="center" vertical="center" wrapText="1"/>
    </xf>
    <xf numFmtId="20" fontId="29" fillId="0" borderId="11" xfId="0" applyNumberFormat="1" applyFont="1" applyFill="1" applyBorder="1" applyAlignment="1" applyProtection="1">
      <alignment horizontal="center" vertical="center"/>
      <protection locked="0"/>
    </xf>
    <xf numFmtId="0" fontId="27" fillId="35" borderId="12" xfId="0" applyNumberFormat="1" applyFont="1" applyFill="1" applyBorder="1" applyAlignment="1">
      <alignment horizontal="left" vertical="center"/>
    </xf>
    <xf numFmtId="0" fontId="29" fillId="35" borderId="12" xfId="0" applyFont="1" applyFill="1" applyBorder="1" applyAlignment="1">
      <alignment horizontal="left" vertical="center"/>
    </xf>
    <xf numFmtId="0" fontId="29" fillId="35" borderId="12" xfId="0" applyFont="1" applyFill="1" applyBorder="1" applyAlignment="1">
      <alignment horizontal="center" vertical="center"/>
    </xf>
    <xf numFmtId="14" fontId="29" fillId="35" borderId="12" xfId="0" applyNumberFormat="1" applyFont="1" applyFill="1" applyBorder="1" applyAlignment="1">
      <alignment horizontal="center" vertical="center"/>
    </xf>
    <xf numFmtId="14" fontId="27" fillId="35" borderId="12" xfId="0" applyNumberFormat="1" applyFont="1" applyFill="1" applyBorder="1" applyAlignment="1">
      <alignment horizontal="center" vertical="center"/>
    </xf>
    <xf numFmtId="0" fontId="29" fillId="43" borderId="11" xfId="0" applyFont="1" applyFill="1" applyBorder="1" applyAlignment="1">
      <alignment horizontal="left" vertical="center"/>
    </xf>
    <xf numFmtId="0" fontId="29" fillId="43" borderId="10" xfId="0" applyFont="1" applyFill="1" applyBorder="1" applyAlignment="1">
      <alignment horizontal="left" vertical="center"/>
    </xf>
    <xf numFmtId="14" fontId="29" fillId="43" borderId="11" xfId="0" applyNumberFormat="1" applyFont="1" applyFill="1" applyBorder="1" applyAlignment="1" applyProtection="1">
      <alignment horizontal="center" vertical="center"/>
      <protection locked="0"/>
    </xf>
    <xf numFmtId="14" fontId="29" fillId="43" borderId="12" xfId="0" applyNumberFormat="1" applyFont="1" applyFill="1" applyBorder="1" applyAlignment="1" applyProtection="1">
      <alignment horizontal="center" vertical="center"/>
      <protection locked="0"/>
    </xf>
    <xf numFmtId="0" fontId="27" fillId="43" borderId="10" xfId="0" applyFont="1" applyFill="1" applyBorder="1" applyAlignment="1">
      <alignment horizontal="left" vertical="center"/>
    </xf>
    <xf numFmtId="14" fontId="29" fillId="43" borderId="10" xfId="0" applyNumberFormat="1" applyFont="1" applyFill="1" applyBorder="1" applyAlignment="1">
      <alignment horizontal="center" vertical="center"/>
    </xf>
    <xf numFmtId="14" fontId="27" fillId="43" borderId="10" xfId="0" applyNumberFormat="1" applyFont="1" applyFill="1" applyBorder="1" applyAlignment="1">
      <alignment horizontal="center" vertical="center"/>
    </xf>
    <xf numFmtId="0" fontId="27" fillId="43" borderId="11" xfId="0" applyFont="1" applyFill="1" applyBorder="1" applyAlignment="1">
      <alignment horizontal="left" vertical="center"/>
    </xf>
    <xf numFmtId="14" fontId="29" fillId="43" borderId="11" xfId="0" applyNumberFormat="1" applyFont="1" applyFill="1" applyBorder="1" applyAlignment="1">
      <alignment horizontal="center" vertical="center"/>
    </xf>
    <xf numFmtId="14" fontId="27" fillId="43" borderId="11" xfId="0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14" fontId="29" fillId="0" borderId="19" xfId="0" applyNumberFormat="1" applyFont="1" applyFill="1" applyBorder="1" applyAlignment="1">
      <alignment horizontal="center" vertical="center"/>
    </xf>
    <xf numFmtId="14" fontId="29" fillId="43" borderId="10" xfId="0" applyNumberFormat="1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>
      <alignment horizontal="left" vertical="center"/>
    </xf>
    <xf numFmtId="3" fontId="45" fillId="0" borderId="10" xfId="0" applyNumberFormat="1" applyFont="1" applyFill="1" applyBorder="1" applyAlignment="1">
      <alignment horizontal="center" vertical="center"/>
    </xf>
    <xf numFmtId="3" fontId="45" fillId="25" borderId="10" xfId="0" applyNumberFormat="1" applyFont="1" applyFill="1" applyBorder="1" applyAlignment="1">
      <alignment horizontal="center" vertical="center"/>
    </xf>
    <xf numFmtId="0" fontId="29" fillId="45" borderId="11" xfId="0" applyNumberFormat="1" applyFont="1" applyFill="1" applyBorder="1" applyAlignment="1">
      <alignment horizontal="center" vertical="center"/>
    </xf>
    <xf numFmtId="0" fontId="29" fillId="45" borderId="10" xfId="0" applyNumberFormat="1" applyFont="1" applyFill="1" applyBorder="1" applyAlignment="1">
      <alignment horizontal="center" vertical="center"/>
    </xf>
    <xf numFmtId="14" fontId="29" fillId="35" borderId="10" xfId="0" applyNumberFormat="1" applyFont="1" applyFill="1" applyBorder="1" applyAlignment="1" applyProtection="1">
      <alignment horizontal="center" vertical="center"/>
      <protection locked="0"/>
    </xf>
    <xf numFmtId="14" fontId="39" fillId="0" borderId="10" xfId="0" applyNumberFormat="1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horizontal="center" vertical="center"/>
    </xf>
    <xf numFmtId="3" fontId="45" fillId="0" borderId="11" xfId="0" applyNumberFormat="1" applyFont="1" applyFill="1" applyBorder="1" applyAlignment="1">
      <alignment horizontal="center" vertical="center"/>
    </xf>
    <xf numFmtId="3" fontId="45" fillId="25" borderId="11" xfId="0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 applyProtection="1">
      <alignment horizontal="center" vertical="center"/>
      <protection locked="0"/>
    </xf>
    <xf numFmtId="0" fontId="27" fillId="35" borderId="11" xfId="0" applyFont="1" applyFill="1" applyBorder="1" applyAlignment="1">
      <alignment horizontal="center" vertical="center"/>
    </xf>
    <xf numFmtId="0" fontId="42" fillId="37" borderId="11" xfId="0" applyFont="1" applyFill="1" applyBorder="1" applyAlignment="1">
      <alignment horizontal="center" vertical="center"/>
    </xf>
    <xf numFmtId="173" fontId="27" fillId="30" borderId="17" xfId="0" applyNumberFormat="1" applyFont="1" applyFill="1" applyBorder="1" applyAlignment="1">
      <alignment horizontal="center" vertical="center" wrapText="1"/>
    </xf>
    <xf numFmtId="173" fontId="29" fillId="32" borderId="13" xfId="0" applyNumberFormat="1" applyFont="1" applyFill="1" applyBorder="1" applyAlignment="1">
      <alignment vertical="center"/>
    </xf>
    <xf numFmtId="173" fontId="29" fillId="0" borderId="11" xfId="0" applyNumberFormat="1" applyFont="1" applyFill="1" applyBorder="1" applyAlignment="1" applyProtection="1">
      <alignment vertical="center"/>
      <protection locked="0"/>
    </xf>
    <xf numFmtId="173" fontId="29" fillId="0" borderId="10" xfId="0" applyNumberFormat="1" applyFont="1" applyFill="1" applyBorder="1" applyAlignment="1" applyProtection="1">
      <alignment vertical="center"/>
      <protection locked="0"/>
    </xf>
    <xf numFmtId="173" fontId="29" fillId="0" borderId="11" xfId="0" applyNumberFormat="1" applyFont="1" applyBorder="1" applyAlignment="1">
      <alignment horizontal="center" vertical="center"/>
    </xf>
    <xf numFmtId="173" fontId="29" fillId="0" borderId="12" xfId="0" applyNumberFormat="1" applyFont="1" applyFill="1" applyBorder="1" applyAlignment="1" applyProtection="1">
      <alignment vertical="center"/>
      <protection locked="0"/>
    </xf>
    <xf numFmtId="173" fontId="29" fillId="32" borderId="18" xfId="0" applyNumberFormat="1" applyFont="1" applyFill="1" applyBorder="1" applyAlignment="1">
      <alignment vertical="center"/>
    </xf>
    <xf numFmtId="173" fontId="29" fillId="30" borderId="13" xfId="0" applyNumberFormat="1" applyFont="1" applyFill="1" applyBorder="1" applyAlignment="1">
      <alignment horizontal="center" vertical="center"/>
    </xf>
    <xf numFmtId="173" fontId="29" fillId="36" borderId="11" xfId="0" applyNumberFormat="1" applyFont="1" applyFill="1" applyBorder="1" applyAlignment="1" applyProtection="1">
      <alignment vertical="center"/>
      <protection locked="0"/>
    </xf>
    <xf numFmtId="173" fontId="29" fillId="37" borderId="11" xfId="0" applyNumberFormat="1" applyFont="1" applyFill="1" applyBorder="1" applyAlignment="1" applyProtection="1">
      <alignment vertical="center"/>
      <protection locked="0"/>
    </xf>
    <xf numFmtId="0" fontId="29" fillId="35" borderId="10" xfId="0" applyFont="1" applyFill="1" applyBorder="1" applyAlignment="1" applyProtection="1">
      <alignment vertical="center"/>
      <protection locked="0"/>
    </xf>
    <xf numFmtId="14" fontId="31" fillId="0" borderId="11" xfId="0" applyNumberFormat="1" applyFont="1" applyFill="1" applyBorder="1" applyAlignment="1">
      <alignment horizontal="left" vertical="center"/>
    </xf>
    <xf numFmtId="20" fontId="29" fillId="39" borderId="11" xfId="0" applyNumberFormat="1" applyFont="1" applyFill="1" applyBorder="1" applyAlignment="1" applyProtection="1">
      <alignment horizontal="center" vertical="center"/>
      <protection locked="0"/>
    </xf>
    <xf numFmtId="0" fontId="27" fillId="30" borderId="10" xfId="0" applyNumberFormat="1" applyFont="1" applyFill="1" applyBorder="1" applyAlignment="1">
      <alignment horizontal="center" vertical="center" wrapText="1"/>
    </xf>
    <xf numFmtId="167" fontId="27" fillId="30" borderId="10" xfId="0" applyNumberFormat="1" applyFont="1" applyFill="1" applyBorder="1" applyAlignment="1">
      <alignment horizontal="center" vertical="center" wrapText="1"/>
    </xf>
    <xf numFmtId="3" fontId="27" fillId="30" borderId="10" xfId="0" applyNumberFormat="1" applyFont="1" applyFill="1" applyBorder="1" applyAlignment="1">
      <alignment horizontal="center" vertical="center" wrapText="1"/>
    </xf>
    <xf numFmtId="14" fontId="27" fillId="30" borderId="10" xfId="0" applyNumberFormat="1" applyFont="1" applyFill="1" applyBorder="1" applyAlignment="1">
      <alignment horizontal="center" vertical="center" wrapText="1"/>
    </xf>
    <xf numFmtId="172" fontId="27" fillId="30" borderId="10" xfId="0" applyNumberFormat="1" applyFont="1" applyFill="1" applyBorder="1" applyAlignment="1">
      <alignment horizontal="center" vertical="center" wrapText="1"/>
    </xf>
    <xf numFmtId="174" fontId="27" fillId="30" borderId="10" xfId="0" applyNumberFormat="1" applyFont="1" applyFill="1" applyBorder="1" applyAlignment="1">
      <alignment horizontal="center" vertical="center" wrapText="1"/>
    </xf>
    <xf numFmtId="0" fontId="27" fillId="30" borderId="20" xfId="0" applyNumberFormat="1" applyFont="1" applyFill="1" applyBorder="1" applyAlignment="1">
      <alignment horizontal="center" vertical="center" wrapText="1"/>
    </xf>
    <xf numFmtId="0" fontId="27" fillId="0" borderId="0" xfId="0" applyNumberFormat="1" applyFont="1" applyFill="1" applyBorder="1" applyAlignment="1">
      <alignment horizontal="center" vertical="center" wrapText="1"/>
    </xf>
    <xf numFmtId="0" fontId="27" fillId="38" borderId="0" xfId="0" applyNumberFormat="1" applyFont="1" applyFill="1" applyBorder="1" applyAlignment="1">
      <alignment horizontal="center" vertical="center" wrapText="1"/>
    </xf>
    <xf numFmtId="0" fontId="28" fillId="24" borderId="21" xfId="0" applyNumberFormat="1" applyFont="1" applyFill="1" applyBorder="1" applyAlignment="1">
      <alignment horizontal="center" vertical="center"/>
    </xf>
    <xf numFmtId="167" fontId="29" fillId="24" borderId="18" xfId="0" applyNumberFormat="1" applyFont="1" applyFill="1" applyBorder="1" applyAlignment="1">
      <alignment horizontal="center" vertical="center"/>
    </xf>
    <xf numFmtId="0" fontId="29" fillId="24" borderId="18" xfId="0" applyNumberFormat="1" applyFont="1" applyFill="1" applyBorder="1" applyAlignment="1">
      <alignment horizontal="center" vertical="center"/>
    </xf>
    <xf numFmtId="0" fontId="30" fillId="24" borderId="18" xfId="0" applyNumberFormat="1" applyFont="1" applyFill="1" applyBorder="1" applyAlignment="1">
      <alignment horizontal="left" vertical="center"/>
    </xf>
    <xf numFmtId="0" fontId="27" fillId="24" borderId="18" xfId="0" applyNumberFormat="1" applyFont="1" applyFill="1" applyBorder="1" applyAlignment="1">
      <alignment horizontal="center" vertical="center"/>
    </xf>
    <xf numFmtId="0" fontId="29" fillId="24" borderId="18" xfId="0" applyNumberFormat="1" applyFont="1" applyFill="1" applyBorder="1" applyAlignment="1">
      <alignment horizontal="left" vertical="center"/>
    </xf>
    <xf numFmtId="3" fontId="29" fillId="24" borderId="18" xfId="0" applyNumberFormat="1" applyFont="1" applyFill="1" applyBorder="1" applyAlignment="1">
      <alignment horizontal="center" vertical="center"/>
    </xf>
    <xf numFmtId="0" fontId="29" fillId="24" borderId="18" xfId="0" applyNumberFormat="1" applyFont="1" applyFill="1" applyBorder="1" applyAlignment="1" applyProtection="1">
      <alignment horizontal="center" vertical="center"/>
      <protection locked="0"/>
    </xf>
    <xf numFmtId="3" fontId="27" fillId="24" borderId="18" xfId="0" applyNumberFormat="1" applyFont="1" applyFill="1" applyBorder="1" applyAlignment="1">
      <alignment horizontal="center" vertical="center"/>
    </xf>
    <xf numFmtId="14" fontId="29" fillId="24" borderId="18" xfId="0" applyNumberFormat="1" applyFont="1" applyFill="1" applyBorder="1" applyAlignment="1">
      <alignment horizontal="center" vertical="center"/>
    </xf>
    <xf numFmtId="0" fontId="27" fillId="24" borderId="18" xfId="0" applyNumberFormat="1" applyFont="1" applyFill="1" applyBorder="1" applyAlignment="1">
      <alignment horizontal="left" vertical="center" wrapText="1"/>
    </xf>
    <xf numFmtId="0" fontId="31" fillId="24" borderId="18" xfId="0" applyNumberFormat="1" applyFont="1" applyFill="1" applyBorder="1" applyAlignment="1">
      <alignment horizontal="center" vertical="center"/>
    </xf>
    <xf numFmtId="167" fontId="32" fillId="24" borderId="18" xfId="0" applyNumberFormat="1" applyFont="1" applyFill="1" applyBorder="1" applyAlignment="1">
      <alignment horizontal="center" vertical="center"/>
    </xf>
    <xf numFmtId="172" fontId="29" fillId="24" borderId="18" xfId="0" applyNumberFormat="1" applyFont="1" applyFill="1" applyBorder="1" applyAlignment="1">
      <alignment horizontal="center" vertical="center"/>
    </xf>
    <xf numFmtId="0" fontId="28" fillId="24" borderId="22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167" fontId="29" fillId="0" borderId="12" xfId="0" applyNumberFormat="1" applyFont="1" applyBorder="1" applyAlignment="1">
      <alignment horizontal="center" vertical="center"/>
    </xf>
    <xf numFmtId="0" fontId="29" fillId="0" borderId="0" xfId="0" applyNumberFormat="1" applyFont="1" applyFill="1" applyBorder="1" applyAlignment="1">
      <alignment vertical="center"/>
    </xf>
    <xf numFmtId="0" fontId="29" fillId="38" borderId="0" xfId="0" applyNumberFormat="1" applyFont="1" applyFill="1" applyBorder="1" applyAlignment="1">
      <alignment vertical="center"/>
    </xf>
    <xf numFmtId="0" fontId="29" fillId="46" borderId="12" xfId="0" applyNumberFormat="1" applyFont="1" applyFill="1" applyBorder="1" applyAlignment="1" applyProtection="1">
      <alignment horizontal="center" vertical="center"/>
      <protection locked="0"/>
    </xf>
    <xf numFmtId="14" fontId="29" fillId="47" borderId="11" xfId="0" applyNumberFormat="1" applyFont="1" applyFill="1" applyBorder="1" applyAlignment="1">
      <alignment horizontal="center" vertical="center"/>
    </xf>
    <xf numFmtId="167" fontId="29" fillId="46" borderId="12" xfId="0" applyNumberFormat="1" applyFont="1" applyFill="1" applyBorder="1" applyAlignment="1" applyProtection="1">
      <alignment horizontal="center" vertical="center"/>
      <protection locked="0"/>
    </xf>
    <xf numFmtId="0" fontId="27" fillId="24" borderId="12" xfId="0" applyNumberFormat="1" applyFont="1" applyFill="1" applyBorder="1" applyAlignment="1">
      <alignment horizontal="center" vertical="center"/>
    </xf>
    <xf numFmtId="0" fontId="29" fillId="47" borderId="11" xfId="0" applyFont="1" applyFill="1" applyBorder="1" applyAlignment="1">
      <alignment horizontal="center" vertical="center"/>
    </xf>
    <xf numFmtId="14" fontId="29" fillId="33" borderId="12" xfId="0" applyNumberFormat="1" applyFont="1" applyFill="1" applyBorder="1" applyAlignment="1">
      <alignment horizontal="center" vertical="center"/>
    </xf>
    <xf numFmtId="0" fontId="27" fillId="47" borderId="11" xfId="0" applyFont="1" applyFill="1" applyBorder="1" applyAlignment="1">
      <alignment horizontal="left" vertical="center"/>
    </xf>
    <xf numFmtId="14" fontId="29" fillId="47" borderId="11" xfId="0" applyNumberFormat="1" applyFont="1" applyFill="1" applyBorder="1" applyAlignment="1">
      <alignment horizontal="left" vertical="center"/>
    </xf>
    <xf numFmtId="3" fontId="29" fillId="47" borderId="11" xfId="0" applyNumberFormat="1" applyFont="1" applyFill="1" applyBorder="1" applyAlignment="1">
      <alignment horizontal="center" vertical="center"/>
    </xf>
    <xf numFmtId="0" fontId="46" fillId="48" borderId="11" xfId="0" applyNumberFormat="1" applyFont="1" applyFill="1" applyBorder="1" applyAlignment="1">
      <alignment horizontal="center" vertical="center"/>
    </xf>
    <xf numFmtId="0" fontId="27" fillId="47" borderId="11" xfId="0" applyFont="1" applyFill="1" applyBorder="1" applyAlignment="1">
      <alignment horizontal="center" vertical="center"/>
    </xf>
    <xf numFmtId="0" fontId="29" fillId="49" borderId="11" xfId="0" applyNumberFormat="1" applyFont="1" applyFill="1" applyBorder="1" applyAlignment="1">
      <alignment horizontal="left" vertical="center"/>
    </xf>
    <xf numFmtId="0" fontId="29" fillId="50" borderId="11" xfId="0" applyNumberFormat="1" applyFont="1" applyFill="1" applyBorder="1" applyAlignment="1">
      <alignment horizontal="center" vertical="center"/>
    </xf>
    <xf numFmtId="167" fontId="29" fillId="50" borderId="11" xfId="0" applyNumberFormat="1" applyFont="1" applyFill="1" applyBorder="1" applyAlignment="1" applyProtection="1">
      <alignment horizontal="center" vertical="center"/>
      <protection locked="0"/>
    </xf>
    <xf numFmtId="3" fontId="29" fillId="50" borderId="11" xfId="0" applyNumberFormat="1" applyFont="1" applyFill="1" applyBorder="1" applyAlignment="1">
      <alignment horizontal="center" vertical="center"/>
    </xf>
    <xf numFmtId="0" fontId="29" fillId="50" borderId="11" xfId="0" applyFont="1" applyFill="1" applyBorder="1" applyAlignment="1" applyProtection="1">
      <alignment horizontal="center" vertical="center"/>
      <protection locked="0"/>
    </xf>
    <xf numFmtId="14" fontId="29" fillId="0" borderId="0" xfId="0" applyNumberFormat="1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 applyProtection="1">
      <alignment vertical="center"/>
      <protection locked="0"/>
    </xf>
    <xf numFmtId="167" fontId="29" fillId="47" borderId="11" xfId="0" applyNumberFormat="1" applyFont="1" applyFill="1" applyBorder="1" applyAlignment="1" applyProtection="1">
      <alignment horizontal="center" vertical="center"/>
      <protection locked="0"/>
    </xf>
    <xf numFmtId="167" fontId="29" fillId="47" borderId="12" xfId="0" applyNumberFormat="1" applyFont="1" applyFill="1" applyBorder="1" applyAlignment="1" applyProtection="1">
      <alignment horizontal="center" vertical="center"/>
      <protection locked="0"/>
    </xf>
    <xf numFmtId="0" fontId="29" fillId="46" borderId="11" xfId="0" applyNumberFormat="1" applyFont="1" applyFill="1" applyBorder="1" applyAlignment="1">
      <alignment horizontal="center" vertical="center"/>
    </xf>
    <xf numFmtId="0" fontId="29" fillId="47" borderId="12" xfId="0" applyFont="1" applyFill="1" applyBorder="1" applyAlignment="1">
      <alignment horizontal="center" vertical="center"/>
    </xf>
    <xf numFmtId="14" fontId="29" fillId="47" borderId="12" xfId="0" applyNumberFormat="1" applyFont="1" applyFill="1" applyBorder="1" applyAlignment="1">
      <alignment horizontal="left" vertical="center"/>
    </xf>
    <xf numFmtId="0" fontId="31" fillId="0" borderId="12" xfId="0" applyFont="1" applyFill="1" applyBorder="1" applyAlignment="1">
      <alignment horizontal="center" vertical="center"/>
    </xf>
    <xf numFmtId="0" fontId="29" fillId="24" borderId="11" xfId="0" applyNumberFormat="1" applyFont="1" applyFill="1" applyBorder="1" applyAlignment="1" applyProtection="1">
      <alignment horizontal="center" vertical="center"/>
      <protection locked="0"/>
    </xf>
    <xf numFmtId="0" fontId="27" fillId="47" borderId="11" xfId="0" applyNumberFormat="1" applyFont="1" applyFill="1" applyBorder="1" applyAlignment="1" applyProtection="1">
      <alignment horizontal="center" vertical="center"/>
      <protection locked="0"/>
    </xf>
    <xf numFmtId="3" fontId="29" fillId="50" borderId="11" xfId="0" applyNumberFormat="1" applyFont="1" applyFill="1" applyBorder="1" applyAlignment="1" applyProtection="1">
      <alignment horizontal="center" vertical="center"/>
      <protection locked="0"/>
    </xf>
    <xf numFmtId="0" fontId="29" fillId="0" borderId="11" xfId="0" applyNumberFormat="1" applyFont="1" applyFill="1" applyBorder="1" applyAlignment="1" applyProtection="1">
      <alignment horizontal="center" vertical="center"/>
      <protection locked="0"/>
    </xf>
    <xf numFmtId="167" fontId="29" fillId="0" borderId="0" xfId="0" applyNumberFormat="1" applyFont="1" applyFill="1" applyBorder="1" applyAlignment="1" applyProtection="1">
      <alignment horizontal="left" vertical="center"/>
      <protection locked="0"/>
    </xf>
    <xf numFmtId="167" fontId="29" fillId="47" borderId="11" xfId="0" applyNumberFormat="1" applyFont="1" applyFill="1" applyBorder="1" applyAlignment="1">
      <alignment horizontal="center" vertical="center"/>
    </xf>
    <xf numFmtId="0" fontId="29" fillId="47" borderId="11" xfId="0" applyNumberFormat="1" applyFont="1" applyFill="1" applyBorder="1" applyAlignment="1">
      <alignment horizontal="center" vertical="center"/>
    </xf>
    <xf numFmtId="0" fontId="47" fillId="44" borderId="11" xfId="0" applyFont="1" applyFill="1" applyBorder="1" applyAlignment="1">
      <alignment horizontal="center" vertical="center"/>
    </xf>
    <xf numFmtId="0" fontId="46" fillId="51" borderId="11" xfId="0" applyNumberFormat="1" applyFont="1" applyFill="1" applyBorder="1" applyAlignment="1">
      <alignment horizontal="center" vertical="center" wrapText="1"/>
    </xf>
    <xf numFmtId="0" fontId="27" fillId="46" borderId="11" xfId="0" applyFont="1" applyFill="1" applyBorder="1" applyAlignment="1">
      <alignment horizontal="center" vertical="center"/>
    </xf>
    <xf numFmtId="174" fontId="29" fillId="0" borderId="11" xfId="0" applyNumberFormat="1" applyFont="1" applyFill="1" applyBorder="1" applyAlignment="1" applyProtection="1">
      <alignment vertical="center"/>
      <protection locked="0"/>
    </xf>
    <xf numFmtId="0" fontId="29" fillId="0" borderId="11" xfId="0" applyNumberFormat="1" applyFont="1" applyFill="1" applyBorder="1" applyAlignment="1" applyProtection="1">
      <alignment vertical="center"/>
      <protection locked="0"/>
    </xf>
    <xf numFmtId="0" fontId="29" fillId="38" borderId="0" xfId="0" applyNumberFormat="1" applyFont="1" applyFill="1" applyBorder="1" applyAlignment="1" applyProtection="1">
      <alignment vertical="center"/>
      <protection locked="0"/>
    </xf>
    <xf numFmtId="0" fontId="29" fillId="0" borderId="0" xfId="0" applyNumberFormat="1" applyFont="1" applyFill="1" applyBorder="1" applyAlignment="1" applyProtection="1">
      <alignment vertical="center"/>
      <protection locked="0"/>
    </xf>
    <xf numFmtId="0" fontId="27" fillId="46" borderId="11" xfId="0" applyFont="1" applyFill="1" applyBorder="1" applyAlignment="1">
      <alignment horizontal="left" vertical="center"/>
    </xf>
    <xf numFmtId="0" fontId="29" fillId="46" borderId="11" xfId="0" applyFont="1" applyFill="1" applyBorder="1" applyAlignment="1">
      <alignment horizontal="center" vertical="center"/>
    </xf>
    <xf numFmtId="14" fontId="29" fillId="46" borderId="11" xfId="0" applyNumberFormat="1" applyFont="1" applyFill="1" applyBorder="1" applyAlignment="1">
      <alignment horizontal="left" vertical="center"/>
    </xf>
    <xf numFmtId="0" fontId="46" fillId="28" borderId="11" xfId="0" applyNumberFormat="1" applyFont="1" applyFill="1" applyBorder="1" applyAlignment="1">
      <alignment horizontal="center" vertical="center"/>
    </xf>
    <xf numFmtId="0" fontId="29" fillId="50" borderId="11" xfId="0" applyFont="1" applyFill="1" applyBorder="1" applyAlignment="1" applyProtection="1">
      <alignment vertical="center"/>
      <protection locked="0"/>
    </xf>
    <xf numFmtId="0" fontId="29" fillId="50" borderId="11" xfId="0" applyFont="1" applyFill="1" applyBorder="1" applyAlignment="1">
      <alignment horizontal="center" vertical="center"/>
    </xf>
    <xf numFmtId="14" fontId="29" fillId="5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 applyProtection="1">
      <alignment horizontal="center" vertical="center"/>
      <protection locked="0"/>
    </xf>
    <xf numFmtId="0" fontId="29" fillId="46" borderId="11" xfId="0" applyNumberFormat="1" applyFont="1" applyFill="1" applyBorder="1" applyAlignment="1" applyProtection="1">
      <alignment horizontal="center" vertical="center"/>
      <protection locked="0"/>
    </xf>
    <xf numFmtId="20" fontId="29" fillId="50" borderId="11" xfId="0" applyNumberFormat="1" applyFont="1" applyFill="1" applyBorder="1" applyAlignment="1" applyProtection="1">
      <alignment horizontal="center" vertical="center"/>
      <protection locked="0"/>
    </xf>
    <xf numFmtId="167" fontId="29" fillId="52" borderId="12" xfId="0" applyNumberFormat="1" applyFont="1" applyFill="1" applyBorder="1" applyAlignment="1" applyProtection="1">
      <alignment horizontal="center" vertical="center"/>
      <protection locked="0"/>
    </xf>
    <xf numFmtId="174" fontId="29" fillId="52" borderId="12" xfId="0" applyNumberFormat="1" applyFont="1" applyFill="1" applyBorder="1" applyAlignment="1">
      <alignment horizontal="center" vertical="center"/>
    </xf>
    <xf numFmtId="0" fontId="29" fillId="52" borderId="11" xfId="0" applyNumberFormat="1" applyFont="1" applyFill="1" applyBorder="1" applyAlignment="1" applyProtection="1">
      <alignment horizontal="center" vertical="center"/>
      <protection locked="0"/>
    </xf>
    <xf numFmtId="167" fontId="29" fillId="46" borderId="11" xfId="0" applyNumberFormat="1" applyFont="1" applyFill="1" applyBorder="1" applyAlignment="1" applyProtection="1">
      <alignment horizontal="center" vertical="center"/>
      <protection locked="0"/>
    </xf>
    <xf numFmtId="0" fontId="47" fillId="53" borderId="11" xfId="0" applyFont="1" applyFill="1" applyBorder="1" applyAlignment="1">
      <alignment horizontal="center" vertical="center"/>
    </xf>
    <xf numFmtId="167" fontId="37" fillId="47" borderId="11" xfId="0" applyNumberFormat="1" applyFont="1" applyFill="1" applyBorder="1" applyAlignment="1">
      <alignment horizontal="center" vertical="center"/>
    </xf>
    <xf numFmtId="0" fontId="31" fillId="54" borderId="11" xfId="0" applyNumberFormat="1" applyFont="1" applyFill="1" applyBorder="1" applyAlignment="1">
      <alignment horizontal="center" vertical="center" wrapText="1"/>
    </xf>
    <xf numFmtId="3" fontId="29" fillId="46" borderId="12" xfId="0" applyNumberFormat="1" applyFont="1" applyFill="1" applyBorder="1" applyAlignment="1">
      <alignment horizontal="center" vertical="center"/>
    </xf>
    <xf numFmtId="14" fontId="39" fillId="0" borderId="11" xfId="0" applyNumberFormat="1" applyFont="1" applyFill="1" applyBorder="1" applyAlignment="1" applyProtection="1">
      <alignment horizontal="center" vertical="center"/>
      <protection locked="0"/>
    </xf>
    <xf numFmtId="3" fontId="39" fillId="0" borderId="11" xfId="257" applyNumberFormat="1" applyFont="1" applyFill="1" applyBorder="1" applyAlignment="1">
      <alignment horizontal="center" vertical="center"/>
    </xf>
    <xf numFmtId="0" fontId="29" fillId="38" borderId="0" xfId="0" applyFont="1" applyFill="1" applyBorder="1" applyAlignment="1" applyProtection="1">
      <alignment vertical="center"/>
      <protection locked="0"/>
    </xf>
    <xf numFmtId="0" fontId="29" fillId="54" borderId="11" xfId="0" applyNumberFormat="1" applyFont="1" applyFill="1" applyBorder="1" applyAlignment="1" applyProtection="1">
      <alignment horizontal="center" vertical="center"/>
      <protection locked="0"/>
    </xf>
    <xf numFmtId="0" fontId="29" fillId="49" borderId="12" xfId="0" applyNumberFormat="1" applyFont="1" applyFill="1" applyBorder="1" applyAlignment="1">
      <alignment horizontal="left" vertical="center"/>
    </xf>
    <xf numFmtId="0" fontId="29" fillId="27" borderId="11" xfId="0" applyNumberFormat="1" applyFont="1" applyFill="1" applyBorder="1" applyAlignment="1">
      <alignment horizontal="center" vertical="center"/>
    </xf>
    <xf numFmtId="0" fontId="27" fillId="46" borderId="12" xfId="0" applyNumberFormat="1" applyFont="1" applyFill="1" applyBorder="1" applyAlignment="1">
      <alignment horizontal="left" vertical="center"/>
    </xf>
    <xf numFmtId="3" fontId="28" fillId="47" borderId="12" xfId="0" applyNumberFormat="1" applyFont="1" applyFill="1" applyBorder="1" applyAlignment="1">
      <alignment horizontal="center" vertical="center"/>
    </xf>
    <xf numFmtId="0" fontId="29" fillId="26" borderId="11" xfId="0" applyNumberFormat="1" applyFont="1" applyFill="1" applyBorder="1" applyAlignment="1">
      <alignment horizontal="center" vertical="center"/>
    </xf>
    <xf numFmtId="3" fontId="28" fillId="0" borderId="11" xfId="257" applyNumberFormat="1" applyFont="1" applyFill="1" applyBorder="1" applyAlignment="1">
      <alignment horizontal="center" vertical="center"/>
    </xf>
    <xf numFmtId="0" fontId="29" fillId="55" borderId="11" xfId="0" applyNumberFormat="1" applyFont="1" applyFill="1" applyBorder="1" applyAlignment="1" applyProtection="1">
      <alignment horizontal="left" vertical="center"/>
      <protection locked="0"/>
    </xf>
    <xf numFmtId="0" fontId="29" fillId="47" borderId="10" xfId="0" applyFont="1" applyFill="1" applyBorder="1" applyAlignment="1">
      <alignment horizontal="center" vertical="center"/>
    </xf>
    <xf numFmtId="0" fontId="27" fillId="47" borderId="10" xfId="0" applyFont="1" applyFill="1" applyBorder="1" applyAlignment="1">
      <alignment horizontal="center" vertical="center"/>
    </xf>
    <xf numFmtId="0" fontId="29" fillId="49" borderId="10" xfId="0" applyNumberFormat="1" applyFont="1" applyFill="1" applyBorder="1" applyAlignment="1">
      <alignment horizontal="left" vertical="center"/>
    </xf>
    <xf numFmtId="0" fontId="29" fillId="38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4" fontId="29" fillId="47" borderId="12" xfId="0" applyNumberFormat="1" applyFont="1" applyFill="1" applyBorder="1" applyAlignment="1">
      <alignment horizontal="center" vertical="center"/>
    </xf>
    <xf numFmtId="167" fontId="29" fillId="52" borderId="11" xfId="0" applyNumberFormat="1" applyFont="1" applyFill="1" applyBorder="1" applyAlignment="1" applyProtection="1">
      <alignment horizontal="center" vertical="center"/>
      <protection locked="0"/>
    </xf>
    <xf numFmtId="174" fontId="29" fillId="52" borderId="11" xfId="0" applyNumberFormat="1" applyFont="1" applyFill="1" applyBorder="1" applyAlignment="1">
      <alignment horizontal="center" vertical="center"/>
    </xf>
    <xf numFmtId="0" fontId="47" fillId="53" borderId="0" xfId="0" applyNumberFormat="1" applyFont="1" applyFill="1" applyBorder="1" applyAlignment="1">
      <alignment horizontal="center" vertical="center" wrapText="1"/>
    </xf>
    <xf numFmtId="0" fontId="29" fillId="50" borderId="11" xfId="0" applyNumberFormat="1" applyFont="1" applyFill="1" applyBorder="1" applyAlignment="1">
      <alignment horizontal="left" vertical="center"/>
    </xf>
    <xf numFmtId="14" fontId="29" fillId="50" borderId="11" xfId="0" applyNumberFormat="1" applyFont="1" applyFill="1" applyBorder="1" applyAlignment="1" applyProtection="1">
      <alignment horizontal="center" vertical="center"/>
      <protection locked="0"/>
    </xf>
    <xf numFmtId="167" fontId="29" fillId="24" borderId="21" xfId="0" applyNumberFormat="1" applyFont="1" applyFill="1" applyBorder="1" applyAlignment="1">
      <alignment horizontal="center" vertical="center"/>
    </xf>
    <xf numFmtId="14" fontId="27" fillId="24" borderId="18" xfId="0" applyNumberFormat="1" applyFont="1" applyFill="1" applyBorder="1" applyAlignment="1">
      <alignment horizontal="center" vertical="center"/>
    </xf>
    <xf numFmtId="0" fontId="27" fillId="24" borderId="18" xfId="0" applyNumberFormat="1" applyFont="1" applyFill="1" applyBorder="1" applyAlignment="1">
      <alignment horizontal="center" vertical="center" wrapText="1"/>
    </xf>
    <xf numFmtId="167" fontId="27" fillId="24" borderId="18" xfId="0" applyNumberFormat="1" applyFont="1" applyFill="1" applyBorder="1" applyAlignment="1">
      <alignment horizontal="center" vertical="center"/>
    </xf>
    <xf numFmtId="172" fontId="27" fillId="24" borderId="18" xfId="0" applyNumberFormat="1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>
      <alignment horizontal="center" vertical="center"/>
    </xf>
    <xf numFmtId="0" fontId="29" fillId="38" borderId="0" xfId="0" applyNumberFormat="1" applyFont="1" applyFill="1" applyBorder="1" applyAlignment="1">
      <alignment horizontal="center" vertical="center"/>
    </xf>
    <xf numFmtId="0" fontId="46" fillId="58" borderId="12" xfId="0" applyNumberFormat="1" applyFont="1" applyFill="1" applyBorder="1" applyAlignment="1" applyProtection="1">
      <alignment horizontal="center" vertical="center"/>
      <protection locked="0"/>
    </xf>
    <xf numFmtId="0" fontId="29" fillId="38" borderId="12" xfId="0" applyFont="1" applyFill="1" applyBorder="1" applyAlignment="1">
      <alignment horizontal="left" vertical="center"/>
    </xf>
    <xf numFmtId="167" fontId="29" fillId="38" borderId="11" xfId="0" applyNumberFormat="1" applyFont="1" applyFill="1" applyBorder="1" applyAlignment="1" applyProtection="1">
      <alignment horizontal="center" vertical="center"/>
      <protection locked="0"/>
    </xf>
    <xf numFmtId="20" fontId="29" fillId="38" borderId="11" xfId="0" applyNumberFormat="1" applyFont="1" applyFill="1" applyBorder="1" applyAlignment="1" applyProtection="1">
      <alignment horizontal="center" vertical="center"/>
      <protection locked="0"/>
    </xf>
    <xf numFmtId="3" fontId="29" fillId="38" borderId="11" xfId="0" applyNumberFormat="1" applyFont="1" applyFill="1" applyBorder="1" applyAlignment="1" applyProtection="1">
      <alignment horizontal="center" vertical="center"/>
      <protection locked="0"/>
    </xf>
    <xf numFmtId="0" fontId="29" fillId="26" borderId="11" xfId="0" applyNumberFormat="1" applyFont="1" applyFill="1" applyBorder="1" applyAlignment="1" applyProtection="1">
      <alignment horizontal="center" vertical="center"/>
      <protection locked="0"/>
    </xf>
    <xf numFmtId="167" fontId="46" fillId="38" borderId="11" xfId="0" applyNumberFormat="1" applyFont="1" applyFill="1" applyBorder="1" applyAlignment="1" applyProtection="1">
      <alignment horizontal="center" vertical="center"/>
      <protection locked="0"/>
    </xf>
    <xf numFmtId="0" fontId="29" fillId="46" borderId="12" xfId="0" applyFont="1" applyFill="1" applyBorder="1" applyAlignment="1">
      <alignment horizontal="center" vertical="center"/>
    </xf>
    <xf numFmtId="0" fontId="29" fillId="27" borderId="12" xfId="0" applyNumberFormat="1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14" fontId="29" fillId="46" borderId="12" xfId="0" applyNumberFormat="1" applyFont="1" applyFill="1" applyBorder="1" applyAlignment="1">
      <alignment horizontal="left" vertical="center"/>
    </xf>
    <xf numFmtId="0" fontId="29" fillId="46" borderId="12" xfId="0" applyNumberFormat="1" applyFont="1" applyFill="1" applyBorder="1" applyAlignment="1">
      <alignment horizontal="center" vertical="center"/>
    </xf>
    <xf numFmtId="3" fontId="28" fillId="0" borderId="12" xfId="257" applyNumberFormat="1" applyFont="1" applyFill="1" applyBorder="1" applyAlignment="1">
      <alignment horizontal="center" vertical="center"/>
    </xf>
    <xf numFmtId="0" fontId="29" fillId="52" borderId="12" xfId="0" applyNumberFormat="1" applyFont="1" applyFill="1" applyBorder="1" applyAlignment="1" applyProtection="1">
      <alignment horizontal="center" vertical="center"/>
      <protection locked="0"/>
    </xf>
    <xf numFmtId="3" fontId="29" fillId="46" borderId="11" xfId="0" applyNumberFormat="1" applyFont="1" applyFill="1" applyBorder="1" applyAlignment="1">
      <alignment horizontal="center" vertical="center"/>
    </xf>
    <xf numFmtId="0" fontId="29" fillId="47" borderId="11" xfId="0" applyFont="1" applyFill="1" applyBorder="1" applyAlignment="1" applyProtection="1">
      <alignment horizontal="center" vertical="center"/>
      <protection locked="0"/>
    </xf>
    <xf numFmtId="0" fontId="27" fillId="47" borderId="12" xfId="0" applyFont="1" applyFill="1" applyBorder="1" applyAlignment="1">
      <alignment horizontal="left" vertical="center"/>
    </xf>
    <xf numFmtId="14" fontId="29" fillId="47" borderId="11" xfId="0" applyNumberFormat="1" applyFont="1" applyFill="1" applyBorder="1" applyAlignment="1">
      <alignment horizontal="center" vertical="center" wrapText="1"/>
    </xf>
    <xf numFmtId="0" fontId="27" fillId="47" borderId="12" xfId="0" applyFont="1" applyFill="1" applyBorder="1" applyAlignment="1">
      <alignment horizontal="center" vertical="center"/>
    </xf>
    <xf numFmtId="14" fontId="31" fillId="0" borderId="12" xfId="0" applyNumberFormat="1" applyFont="1" applyFill="1" applyBorder="1" applyAlignment="1">
      <alignment horizontal="center" vertical="center"/>
    </xf>
    <xf numFmtId="0" fontId="38" fillId="59" borderId="11" xfId="0" applyFont="1" applyFill="1" applyBorder="1" applyAlignment="1">
      <alignment horizontal="center" vertical="center"/>
    </xf>
    <xf numFmtId="3" fontId="29" fillId="47" borderId="12" xfId="0" applyNumberFormat="1" applyFont="1" applyFill="1" applyBorder="1" applyAlignment="1">
      <alignment horizontal="center" vertical="center"/>
    </xf>
    <xf numFmtId="0" fontId="27" fillId="47" borderId="11" xfId="0" applyNumberFormat="1" applyFont="1" applyFill="1" applyBorder="1" applyAlignment="1">
      <alignment horizontal="center" vertical="center"/>
    </xf>
    <xf numFmtId="167" fontId="29" fillId="0" borderId="0" xfId="0" applyNumberFormat="1" applyFont="1" applyBorder="1" applyAlignment="1">
      <alignment horizontal="center" vertical="center"/>
    </xf>
    <xf numFmtId="14" fontId="29" fillId="0" borderId="0" xfId="0" applyNumberFormat="1" applyFont="1" applyBorder="1" applyAlignment="1">
      <alignment horizontal="center" vertical="center"/>
    </xf>
    <xf numFmtId="0" fontId="29" fillId="56" borderId="11" xfId="0" applyNumberFormat="1" applyFont="1" applyFill="1" applyBorder="1" applyAlignment="1" applyProtection="1">
      <alignment horizontal="center" vertical="center"/>
      <protection locked="0"/>
    </xf>
    <xf numFmtId="0" fontId="46" fillId="60" borderId="11" xfId="0" applyNumberFormat="1" applyFont="1" applyFill="1" applyBorder="1" applyAlignment="1">
      <alignment horizontal="center" vertical="center"/>
    </xf>
    <xf numFmtId="0" fontId="27" fillId="46" borderId="11" xfId="0" applyNumberFormat="1" applyFont="1" applyFill="1" applyBorder="1" applyAlignment="1">
      <alignment horizontal="center" vertical="center"/>
    </xf>
    <xf numFmtId="0" fontId="27" fillId="46" borderId="11" xfId="0" applyNumberFormat="1" applyFont="1" applyFill="1" applyBorder="1" applyAlignment="1" applyProtection="1">
      <alignment horizontal="center" vertical="center"/>
      <protection locked="0"/>
    </xf>
    <xf numFmtId="0" fontId="27" fillId="47" borderId="11" xfId="0" applyNumberFormat="1" applyFont="1" applyFill="1" applyBorder="1" applyAlignment="1">
      <alignment horizontal="left" vertical="center"/>
    </xf>
    <xf numFmtId="167" fontId="32" fillId="47" borderId="11" xfId="0" applyNumberFormat="1" applyFont="1" applyFill="1" applyBorder="1" applyAlignment="1" applyProtection="1">
      <alignment horizontal="center" vertical="center"/>
      <protection locked="0"/>
    </xf>
    <xf numFmtId="0" fontId="27" fillId="46" borderId="11" xfId="0" applyNumberFormat="1" applyFont="1" applyFill="1" applyBorder="1" applyAlignment="1">
      <alignment horizontal="left" vertical="center"/>
    </xf>
    <xf numFmtId="0" fontId="27" fillId="38" borderId="11" xfId="257" applyFont="1" applyFill="1" applyBorder="1" applyAlignment="1">
      <alignment horizontal="center" vertical="center"/>
    </xf>
    <xf numFmtId="167" fontId="29" fillId="38" borderId="11" xfId="0" applyNumberFormat="1" applyFont="1" applyFill="1" applyBorder="1" applyAlignment="1">
      <alignment horizontal="center" vertical="center"/>
    </xf>
    <xf numFmtId="0" fontId="46" fillId="58" borderId="11" xfId="0" applyNumberFormat="1" applyFont="1" applyFill="1" applyBorder="1" applyAlignment="1">
      <alignment horizontal="center" vertical="center" wrapText="1"/>
    </xf>
    <xf numFmtId="0" fontId="47" fillId="61" borderId="11" xfId="0" applyFont="1" applyFill="1" applyBorder="1" applyAlignment="1">
      <alignment horizontal="center" vertical="center"/>
    </xf>
    <xf numFmtId="14" fontId="47" fillId="34" borderId="11" xfId="0" applyNumberFormat="1" applyFont="1" applyFill="1" applyBorder="1" applyAlignment="1">
      <alignment horizontal="center" vertical="center"/>
    </xf>
    <xf numFmtId="0" fontId="46" fillId="58" borderId="11" xfId="0" applyNumberFormat="1" applyFont="1" applyFill="1" applyBorder="1" applyAlignment="1" applyProtection="1">
      <alignment horizontal="center" vertical="center"/>
      <protection locked="0"/>
    </xf>
    <xf numFmtId="0" fontId="27" fillId="47" borderId="12" xfId="0" applyNumberFormat="1" applyFont="1" applyFill="1" applyBorder="1" applyAlignment="1" applyProtection="1">
      <alignment horizontal="center" vertical="center"/>
      <protection locked="0"/>
    </xf>
    <xf numFmtId="0" fontId="29" fillId="56" borderId="11" xfId="0" applyNumberFormat="1" applyFont="1" applyFill="1" applyBorder="1" applyAlignment="1">
      <alignment horizontal="center" vertical="center" wrapText="1"/>
    </xf>
    <xf numFmtId="167" fontId="38" fillId="47" borderId="11" xfId="0" applyNumberFormat="1" applyFont="1" applyFill="1" applyBorder="1" applyAlignment="1" applyProtection="1">
      <alignment horizontal="center" vertical="center"/>
      <protection locked="0"/>
    </xf>
    <xf numFmtId="0" fontId="46" fillId="48" borderId="12" xfId="0" applyNumberFormat="1" applyFont="1" applyFill="1" applyBorder="1" applyAlignment="1">
      <alignment horizontal="center" vertical="center"/>
    </xf>
    <xf numFmtId="0" fontId="29" fillId="24" borderId="12" xfId="0" applyNumberFormat="1" applyFont="1" applyFill="1" applyBorder="1" applyAlignment="1" applyProtection="1">
      <alignment horizontal="center" vertical="center"/>
      <protection locked="0"/>
    </xf>
    <xf numFmtId="0" fontId="47" fillId="62" borderId="11" xfId="0" applyNumberFormat="1" applyFont="1" applyFill="1" applyBorder="1" applyAlignment="1">
      <alignment horizontal="center" vertical="center" wrapText="1"/>
    </xf>
    <xf numFmtId="0" fontId="47" fillId="34" borderId="11" xfId="0" applyFont="1" applyFill="1" applyBorder="1" applyAlignment="1">
      <alignment horizontal="center" vertical="center"/>
    </xf>
    <xf numFmtId="14" fontId="47" fillId="38" borderId="11" xfId="0" applyNumberFormat="1" applyFont="1" applyFill="1" applyBorder="1" applyAlignment="1">
      <alignment horizontal="center" vertical="center"/>
    </xf>
    <xf numFmtId="0" fontId="46" fillId="63" borderId="11" xfId="0" applyNumberFormat="1" applyFont="1" applyFill="1" applyBorder="1" applyAlignment="1">
      <alignment horizontal="center" vertical="center" wrapText="1"/>
    </xf>
    <xf numFmtId="167" fontId="29" fillId="29" borderId="11" xfId="0" applyNumberFormat="1" applyFont="1" applyFill="1" applyBorder="1" applyAlignment="1">
      <alignment horizontal="center" vertical="center"/>
    </xf>
    <xf numFmtId="167" fontId="29" fillId="0" borderId="0" xfId="0" applyNumberFormat="1" applyFont="1" applyBorder="1" applyAlignment="1">
      <alignment horizontal="left" vertical="center"/>
    </xf>
    <xf numFmtId="0" fontId="47" fillId="64" borderId="11" xfId="0" applyFont="1" applyFill="1" applyBorder="1" applyAlignment="1">
      <alignment horizontal="center" vertical="center"/>
    </xf>
    <xf numFmtId="3" fontId="28" fillId="47" borderId="12" xfId="0" applyNumberFormat="1" applyFont="1" applyFill="1" applyBorder="1" applyAlignment="1">
      <alignment horizontal="left" vertical="center"/>
    </xf>
    <xf numFmtId="0" fontId="29" fillId="26" borderId="12" xfId="0" applyNumberFormat="1" applyFont="1" applyFill="1" applyBorder="1" applyAlignment="1">
      <alignment horizontal="center" vertical="center"/>
    </xf>
    <xf numFmtId="167" fontId="29" fillId="38" borderId="12" xfId="0" applyNumberFormat="1" applyFont="1" applyFill="1" applyBorder="1" applyAlignment="1" applyProtection="1">
      <alignment horizontal="center" vertical="center"/>
      <protection locked="0"/>
    </xf>
    <xf numFmtId="174" fontId="29" fillId="38" borderId="12" xfId="0" applyNumberFormat="1" applyFont="1" applyFill="1" applyBorder="1" applyAlignment="1">
      <alignment horizontal="center" vertical="center"/>
    </xf>
    <xf numFmtId="0" fontId="29" fillId="38" borderId="12" xfId="0" applyNumberFormat="1" applyFont="1" applyFill="1" applyBorder="1" applyAlignment="1" applyProtection="1">
      <alignment horizontal="center" vertical="center"/>
      <protection locked="0"/>
    </xf>
    <xf numFmtId="167" fontId="29" fillId="38" borderId="0" xfId="0" applyNumberFormat="1" applyFont="1" applyFill="1" applyBorder="1" applyAlignment="1" applyProtection="1">
      <alignment horizontal="left" vertical="center"/>
      <protection locked="0"/>
    </xf>
    <xf numFmtId="167" fontId="29" fillId="26" borderId="11" xfId="0" applyNumberFormat="1" applyFont="1" applyFill="1" applyBorder="1" applyAlignment="1" applyProtection="1">
      <alignment horizontal="center" vertical="center"/>
      <protection locked="0"/>
    </xf>
    <xf numFmtId="14" fontId="29" fillId="26" borderId="11" xfId="0" applyNumberFormat="1" applyFont="1" applyFill="1" applyBorder="1" applyAlignment="1">
      <alignment horizontal="left" vertical="center"/>
    </xf>
    <xf numFmtId="3" fontId="29" fillId="26" borderId="11" xfId="0" applyNumberFormat="1" applyFont="1" applyFill="1" applyBorder="1" applyAlignment="1">
      <alignment horizontal="center" vertical="center"/>
    </xf>
    <xf numFmtId="0" fontId="27" fillId="26" borderId="11" xfId="0" applyFont="1" applyFill="1" applyBorder="1" applyAlignment="1">
      <alignment horizontal="center" vertical="center"/>
    </xf>
    <xf numFmtId="167" fontId="46" fillId="26" borderId="11" xfId="0" applyNumberFormat="1" applyFont="1" applyFill="1" applyBorder="1" applyAlignment="1" applyProtection="1">
      <alignment horizontal="center" vertical="center"/>
      <protection locked="0"/>
    </xf>
    <xf numFmtId="0" fontId="29" fillId="33" borderId="11" xfId="0" applyFont="1" applyFill="1" applyBorder="1" applyAlignment="1" applyProtection="1">
      <alignment horizontal="center" vertical="center"/>
      <protection locked="0"/>
    </xf>
    <xf numFmtId="167" fontId="29" fillId="26" borderId="11" xfId="0" applyNumberFormat="1" applyFont="1" applyFill="1" applyBorder="1" applyAlignment="1">
      <alignment horizontal="center" vertical="center"/>
    </xf>
    <xf numFmtId="0" fontId="29" fillId="24" borderId="21" xfId="0" applyNumberFormat="1" applyFont="1" applyFill="1" applyBorder="1" applyAlignment="1">
      <alignment horizontal="center" vertical="center"/>
    </xf>
    <xf numFmtId="0" fontId="27" fillId="24" borderId="18" xfId="0" applyNumberFormat="1" applyFont="1" applyFill="1" applyBorder="1" applyAlignment="1">
      <alignment horizontal="left" vertical="center"/>
    </xf>
    <xf numFmtId="0" fontId="27" fillId="33" borderId="11" xfId="257" applyFont="1" applyFill="1" applyBorder="1" applyAlignment="1">
      <alignment horizontal="center" vertical="center"/>
    </xf>
    <xf numFmtId="0" fontId="47" fillId="44" borderId="12" xfId="0" applyFont="1" applyFill="1" applyBorder="1" applyAlignment="1">
      <alignment horizontal="center" vertical="center"/>
    </xf>
    <xf numFmtId="0" fontId="27" fillId="46" borderId="12" xfId="0" applyFont="1" applyFill="1" applyBorder="1" applyAlignment="1">
      <alignment horizontal="center" vertical="center"/>
    </xf>
    <xf numFmtId="167" fontId="29" fillId="24" borderId="13" xfId="0" applyNumberFormat="1" applyFont="1" applyFill="1" applyBorder="1" applyAlignment="1">
      <alignment horizontal="center" vertical="center"/>
    </xf>
    <xf numFmtId="0" fontId="29" fillId="24" borderId="13" xfId="0" applyNumberFormat="1" applyFont="1" applyFill="1" applyBorder="1" applyAlignment="1">
      <alignment horizontal="center" vertical="center"/>
    </xf>
    <xf numFmtId="0" fontId="27" fillId="24" borderId="13" xfId="0" applyNumberFormat="1" applyFont="1" applyFill="1" applyBorder="1" applyAlignment="1">
      <alignment horizontal="left" vertical="center"/>
    </xf>
    <xf numFmtId="0" fontId="27" fillId="24" borderId="13" xfId="0" applyNumberFormat="1" applyFont="1" applyFill="1" applyBorder="1" applyAlignment="1">
      <alignment horizontal="center" vertical="center"/>
    </xf>
    <xf numFmtId="3" fontId="29" fillId="24" borderId="13" xfId="0" applyNumberFormat="1" applyFont="1" applyFill="1" applyBorder="1" applyAlignment="1">
      <alignment horizontal="center" vertical="center"/>
    </xf>
    <xf numFmtId="3" fontId="27" fillId="24" borderId="13" xfId="0" applyNumberFormat="1" applyFont="1" applyFill="1" applyBorder="1" applyAlignment="1">
      <alignment horizontal="center" vertical="center"/>
    </xf>
    <xf numFmtId="14" fontId="29" fillId="24" borderId="13" xfId="0" applyNumberFormat="1" applyFont="1" applyFill="1" applyBorder="1" applyAlignment="1">
      <alignment horizontal="center" vertical="center"/>
    </xf>
    <xf numFmtId="172" fontId="29" fillId="24" borderId="13" xfId="0" applyNumberFormat="1" applyFont="1" applyFill="1" applyBorder="1" applyAlignment="1">
      <alignment horizontal="center" vertical="center"/>
    </xf>
    <xf numFmtId="0" fontId="27" fillId="24" borderId="25" xfId="0" applyNumberFormat="1" applyFont="1" applyFill="1" applyBorder="1" applyAlignment="1">
      <alignment horizontal="center" vertical="center"/>
    </xf>
    <xf numFmtId="0" fontId="27" fillId="26" borderId="11" xfId="0" applyNumberFormat="1" applyFont="1" applyFill="1" applyBorder="1" applyAlignment="1">
      <alignment horizontal="left" vertical="center"/>
    </xf>
    <xf numFmtId="0" fontId="29" fillId="65" borderId="11" xfId="0" applyNumberFormat="1" applyFont="1" applyFill="1" applyBorder="1" applyAlignment="1">
      <alignment horizontal="center" vertical="center"/>
    </xf>
    <xf numFmtId="0" fontId="29" fillId="26" borderId="11" xfId="0" applyNumberFormat="1" applyFont="1" applyFill="1" applyBorder="1" applyAlignment="1">
      <alignment horizontal="left" vertical="center"/>
    </xf>
    <xf numFmtId="3" fontId="29" fillId="26" borderId="12" xfId="0" applyNumberFormat="1" applyFont="1" applyFill="1" applyBorder="1" applyAlignment="1">
      <alignment horizontal="center" vertical="center"/>
    </xf>
    <xf numFmtId="0" fontId="46" fillId="57" borderId="11" xfId="0" applyNumberFormat="1" applyFont="1" applyFill="1" applyBorder="1" applyAlignment="1">
      <alignment horizontal="center" vertical="center"/>
    </xf>
    <xf numFmtId="0" fontId="29" fillId="26" borderId="11" xfId="0" applyFont="1" applyFill="1" applyBorder="1" applyAlignment="1">
      <alignment horizontal="left" vertical="center"/>
    </xf>
    <xf numFmtId="0" fontId="27" fillId="26" borderId="11" xfId="0" applyNumberFormat="1" applyFont="1" applyFill="1" applyBorder="1" applyAlignment="1">
      <alignment horizontal="center" vertical="center"/>
    </xf>
    <xf numFmtId="0" fontId="27" fillId="26" borderId="11" xfId="0" applyNumberFormat="1" applyFont="1" applyFill="1" applyBorder="1" applyAlignment="1" applyProtection="1">
      <alignment horizontal="center" vertical="center"/>
      <protection locked="0"/>
    </xf>
    <xf numFmtId="14" fontId="29" fillId="26" borderId="11" xfId="0" applyNumberFormat="1" applyFont="1" applyFill="1" applyBorder="1" applyAlignment="1">
      <alignment horizontal="center" vertical="center"/>
    </xf>
    <xf numFmtId="0" fontId="29" fillId="27" borderId="11" xfId="0" applyNumberFormat="1" applyFont="1" applyFill="1" applyBorder="1" applyAlignment="1" applyProtection="1">
      <alignment horizontal="left" vertical="center"/>
      <protection locked="0"/>
    </xf>
    <xf numFmtId="0" fontId="47" fillId="26" borderId="26" xfId="0" applyNumberFormat="1" applyFont="1" applyFill="1" applyBorder="1" applyAlignment="1">
      <alignment horizontal="left" vertical="center"/>
    </xf>
    <xf numFmtId="0" fontId="29" fillId="27" borderId="11" xfId="0" applyNumberFormat="1" applyFont="1" applyFill="1" applyBorder="1" applyAlignment="1" applyProtection="1">
      <alignment vertical="center"/>
      <protection locked="0"/>
    </xf>
    <xf numFmtId="167" fontId="29" fillId="27" borderId="11" xfId="0" applyNumberFormat="1" applyFont="1" applyFill="1" applyBorder="1" applyAlignment="1" applyProtection="1">
      <alignment horizontal="center" vertical="center"/>
      <protection locked="0"/>
    </xf>
    <xf numFmtId="172" fontId="29" fillId="27" borderId="11" xfId="0" applyNumberFormat="1" applyFont="1" applyFill="1" applyBorder="1" applyAlignment="1" applyProtection="1">
      <alignment horizontal="center" vertical="center"/>
      <protection locked="0"/>
    </xf>
    <xf numFmtId="3" fontId="29" fillId="27" borderId="11" xfId="0" applyNumberFormat="1" applyFont="1" applyFill="1" applyBorder="1" applyAlignment="1" applyProtection="1">
      <alignment horizontal="center" vertical="center"/>
      <protection locked="0"/>
    </xf>
    <xf numFmtId="0" fontId="29" fillId="27" borderId="11" xfId="0" applyNumberFormat="1" applyFont="1" applyFill="1" applyBorder="1" applyAlignment="1" applyProtection="1">
      <alignment horizontal="center" vertical="center"/>
      <protection locked="0"/>
    </xf>
    <xf numFmtId="167" fontId="29" fillId="27" borderId="19" xfId="0" applyNumberFormat="1" applyFont="1" applyFill="1" applyBorder="1" applyAlignment="1" applyProtection="1">
      <alignment horizontal="center" vertical="center"/>
      <protection locked="0"/>
    </xf>
    <xf numFmtId="172" fontId="29" fillId="27" borderId="19" xfId="0" applyNumberFormat="1" applyFont="1" applyFill="1" applyBorder="1" applyAlignment="1" applyProtection="1">
      <alignment horizontal="center" vertical="center"/>
      <protection locked="0"/>
    </xf>
    <xf numFmtId="3" fontId="29" fillId="27" borderId="19" xfId="0" applyNumberFormat="1" applyFont="1" applyFill="1" applyBorder="1" applyAlignment="1" applyProtection="1">
      <alignment horizontal="center" vertical="center"/>
      <protection locked="0"/>
    </xf>
    <xf numFmtId="0" fontId="29" fillId="27" borderId="27" xfId="0" applyNumberFormat="1" applyFont="1" applyFill="1" applyBorder="1" applyAlignment="1" applyProtection="1">
      <alignment horizontal="center" vertical="center"/>
      <protection locked="0"/>
    </xf>
    <xf numFmtId="167" fontId="27" fillId="24" borderId="13" xfId="0" applyNumberFormat="1" applyFont="1" applyFill="1" applyBorder="1" applyAlignment="1">
      <alignment horizontal="center" vertical="center"/>
    </xf>
    <xf numFmtId="0" fontId="29" fillId="55" borderId="10" xfId="0" applyNumberFormat="1" applyFont="1" applyFill="1" applyBorder="1" applyAlignment="1" applyProtection="1">
      <alignment horizontal="left" vertical="center"/>
      <protection locked="0"/>
    </xf>
    <xf numFmtId="0" fontId="47" fillId="26" borderId="11" xfId="0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 applyProtection="1">
      <alignment horizontal="center" vertical="center"/>
      <protection locked="0"/>
    </xf>
    <xf numFmtId="167" fontId="29" fillId="49" borderId="11" xfId="0" applyNumberFormat="1" applyFont="1" applyFill="1" applyBorder="1" applyAlignment="1">
      <alignment horizontal="center" vertical="center"/>
    </xf>
    <xf numFmtId="0" fontId="47" fillId="26" borderId="11" xfId="0" applyNumberFormat="1" applyFont="1" applyFill="1" applyBorder="1" applyAlignment="1">
      <alignment horizontal="left" vertical="center"/>
    </xf>
    <xf numFmtId="0" fontId="46" fillId="48" borderId="11" xfId="0" applyNumberFormat="1" applyFont="1" applyFill="1" applyBorder="1" applyAlignment="1">
      <alignment horizontal="center" vertical="center" wrapText="1"/>
    </xf>
    <xf numFmtId="0" fontId="27" fillId="26" borderId="12" xfId="0" applyFont="1" applyFill="1" applyBorder="1" applyAlignment="1">
      <alignment horizontal="center" vertical="center"/>
    </xf>
    <xf numFmtId="0" fontId="47" fillId="26" borderId="0" xfId="0" applyNumberFormat="1" applyFont="1" applyFill="1" applyBorder="1" applyAlignment="1">
      <alignment horizontal="left" vertical="center"/>
    </xf>
    <xf numFmtId="0" fontId="47" fillId="26" borderId="19" xfId="0" applyFont="1" applyFill="1" applyBorder="1" applyAlignment="1">
      <alignment horizontal="center" vertical="center"/>
    </xf>
    <xf numFmtId="14" fontId="29" fillId="26" borderId="12" xfId="0" applyNumberFormat="1" applyFont="1" applyFill="1" applyBorder="1" applyAlignment="1" applyProtection="1">
      <alignment horizontal="center" vertical="center"/>
      <protection locked="0"/>
    </xf>
    <xf numFmtId="0" fontId="29" fillId="26" borderId="19" xfId="0" applyFont="1" applyFill="1" applyBorder="1" applyAlignment="1" applyProtection="1">
      <alignment horizontal="center" vertical="center"/>
      <protection locked="0"/>
    </xf>
    <xf numFmtId="14" fontId="29" fillId="26" borderId="19" xfId="0" applyNumberFormat="1" applyFont="1" applyFill="1" applyBorder="1" applyAlignment="1" applyProtection="1">
      <alignment horizontal="center" vertical="center"/>
      <protection locked="0"/>
    </xf>
    <xf numFmtId="169" fontId="29" fillId="26" borderId="19" xfId="0" applyNumberFormat="1" applyFont="1" applyFill="1" applyBorder="1" applyAlignment="1" applyProtection="1">
      <alignment horizontal="center" vertical="center"/>
      <protection locked="0"/>
    </xf>
    <xf numFmtId="0" fontId="27" fillId="26" borderId="19" xfId="0" applyFont="1" applyFill="1" applyBorder="1" applyAlignment="1" applyProtection="1">
      <alignment horizontal="center" vertical="center"/>
      <protection locked="0"/>
    </xf>
    <xf numFmtId="0" fontId="27" fillId="38" borderId="11" xfId="0" applyFont="1" applyFill="1" applyBorder="1" applyAlignment="1">
      <alignment horizontal="center" vertical="center"/>
    </xf>
    <xf numFmtId="167" fontId="37" fillId="38" borderId="11" xfId="0" applyNumberFormat="1" applyFont="1" applyFill="1" applyBorder="1" applyAlignment="1">
      <alignment horizontal="center" vertical="center"/>
    </xf>
    <xf numFmtId="0" fontId="29" fillId="50" borderId="11" xfId="0" applyFont="1" applyFill="1" applyBorder="1" applyAlignment="1">
      <alignment horizontal="left" vertical="center"/>
    </xf>
    <xf numFmtId="167" fontId="29" fillId="50" borderId="11" xfId="0" applyNumberFormat="1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>
      <alignment horizontal="left" vertical="center"/>
    </xf>
    <xf numFmtId="0" fontId="29" fillId="27" borderId="19" xfId="0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 applyProtection="1">
      <alignment vertical="center"/>
      <protection locked="0"/>
    </xf>
    <xf numFmtId="14" fontId="27" fillId="0" borderId="12" xfId="0" applyNumberFormat="1" applyFont="1" applyFill="1" applyBorder="1" applyAlignment="1">
      <alignment horizontal="center" vertical="center"/>
    </xf>
    <xf numFmtId="0" fontId="29" fillId="26" borderId="12" xfId="0" applyNumberFormat="1" applyFont="1" applyFill="1" applyBorder="1" applyAlignment="1" applyProtection="1">
      <alignment horizontal="center" vertical="center"/>
      <protection locked="0"/>
    </xf>
    <xf numFmtId="167" fontId="29" fillId="26" borderId="12" xfId="0" applyNumberFormat="1" applyFont="1" applyFill="1" applyBorder="1" applyAlignment="1" applyProtection="1">
      <alignment horizontal="center" vertical="center"/>
      <protection locked="0"/>
    </xf>
    <xf numFmtId="167" fontId="46" fillId="26" borderId="12" xfId="0" applyNumberFormat="1" applyFont="1" applyFill="1" applyBorder="1" applyAlignment="1" applyProtection="1">
      <alignment horizontal="center" vertical="center"/>
      <protection locked="0"/>
    </xf>
    <xf numFmtId="0" fontId="47" fillId="26" borderId="24" xfId="0" applyNumberFormat="1" applyFont="1" applyFill="1" applyBorder="1" applyAlignment="1">
      <alignment horizontal="left" vertical="center"/>
    </xf>
    <xf numFmtId="0" fontId="29" fillId="27" borderId="12" xfId="0" applyNumberFormat="1" applyFont="1" applyFill="1" applyBorder="1" applyAlignment="1" applyProtection="1">
      <alignment vertical="center"/>
      <protection locked="0"/>
    </xf>
    <xf numFmtId="0" fontId="29" fillId="0" borderId="12" xfId="0" applyNumberFormat="1" applyFont="1" applyBorder="1" applyAlignment="1">
      <alignment horizontal="center" vertical="center"/>
    </xf>
    <xf numFmtId="1" fontId="29" fillId="0" borderId="11" xfId="0" applyNumberFormat="1" applyFont="1" applyFill="1" applyBorder="1" applyAlignment="1" applyProtection="1">
      <alignment horizontal="center" vertical="center"/>
      <protection locked="0"/>
    </xf>
    <xf numFmtId="0" fontId="29" fillId="49" borderId="19" xfId="0" applyNumberFormat="1" applyFont="1" applyFill="1" applyBorder="1" applyAlignment="1">
      <alignment horizontal="left" vertical="center"/>
    </xf>
    <xf numFmtId="0" fontId="29" fillId="38" borderId="12" xfId="0" applyFont="1" applyFill="1" applyBorder="1" applyAlignment="1" applyProtection="1">
      <alignment horizontal="center" vertical="center"/>
      <protection locked="0"/>
    </xf>
    <xf numFmtId="3" fontId="29" fillId="38" borderId="12" xfId="0" applyNumberFormat="1" applyFont="1" applyFill="1" applyBorder="1" applyAlignment="1" applyProtection="1">
      <alignment horizontal="center" vertical="center"/>
      <protection locked="0"/>
    </xf>
    <xf numFmtId="0" fontId="29" fillId="38" borderId="11" xfId="0" applyNumberFormat="1" applyFont="1" applyFill="1" applyBorder="1" applyAlignment="1">
      <alignment horizontal="center" vertical="center"/>
    </xf>
    <xf numFmtId="167" fontId="38" fillId="38" borderId="11" xfId="0" applyNumberFormat="1" applyFont="1" applyFill="1" applyBorder="1" applyAlignment="1" applyProtection="1">
      <alignment horizontal="center" vertical="center"/>
      <protection locked="0"/>
    </xf>
    <xf numFmtId="0" fontId="31" fillId="50" borderId="11" xfId="0" applyNumberFormat="1" applyFont="1" applyFill="1" applyBorder="1" applyAlignment="1">
      <alignment horizontal="center" vertical="center"/>
    </xf>
    <xf numFmtId="172" fontId="29" fillId="50" borderId="11" xfId="0" applyNumberFormat="1" applyFont="1" applyFill="1" applyBorder="1" applyAlignment="1">
      <alignment horizontal="center" vertical="center"/>
    </xf>
    <xf numFmtId="3" fontId="27" fillId="0" borderId="11" xfId="0" applyNumberFormat="1" applyFont="1" applyBorder="1" applyAlignment="1">
      <alignment horizontal="center" vertical="center"/>
    </xf>
    <xf numFmtId="14" fontId="29" fillId="38" borderId="11" xfId="0" applyNumberFormat="1" applyFont="1" applyFill="1" applyBorder="1" applyAlignment="1">
      <alignment horizontal="left" vertical="center"/>
    </xf>
    <xf numFmtId="167" fontId="29" fillId="37" borderId="12" xfId="0" applyNumberFormat="1" applyFont="1" applyFill="1" applyBorder="1" applyAlignment="1" applyProtection="1">
      <alignment horizontal="center" vertical="center"/>
      <protection locked="0"/>
    </xf>
    <xf numFmtId="0" fontId="47" fillId="37" borderId="11" xfId="0" applyFont="1" applyFill="1" applyBorder="1" applyAlignment="1">
      <alignment horizontal="center" vertical="center"/>
    </xf>
    <xf numFmtId="0" fontId="29" fillId="37" borderId="11" xfId="0" applyNumberFormat="1" applyFont="1" applyFill="1" applyBorder="1" applyAlignment="1" applyProtection="1">
      <alignment horizontal="center" vertical="center"/>
      <protection locked="0"/>
    </xf>
    <xf numFmtId="0" fontId="29" fillId="37" borderId="11" xfId="0" applyNumberFormat="1" applyFont="1" applyFill="1" applyBorder="1" applyAlignment="1">
      <alignment horizontal="left" vertical="center"/>
    </xf>
    <xf numFmtId="167" fontId="29" fillId="37" borderId="11" xfId="0" applyNumberFormat="1" applyFont="1" applyFill="1" applyBorder="1" applyAlignment="1" applyProtection="1">
      <alignment horizontal="center" vertical="center"/>
      <protection locked="0"/>
    </xf>
    <xf numFmtId="3" fontId="29" fillId="37" borderId="11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NumberFormat="1" applyFont="1" applyBorder="1" applyAlignment="1">
      <alignment horizontal="center" vertical="center"/>
    </xf>
    <xf numFmtId="174" fontId="29" fillId="0" borderId="0" xfId="0" applyNumberFormat="1" applyFont="1" applyBorder="1" applyAlignment="1">
      <alignment horizontal="center" vertical="center"/>
    </xf>
    <xf numFmtId="167" fontId="29" fillId="25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Border="1" applyAlignment="1">
      <alignment horizontal="left" vertical="center"/>
    </xf>
    <xf numFmtId="0" fontId="29" fillId="0" borderId="0" xfId="0" applyNumberFormat="1" applyFont="1" applyBorder="1" applyAlignment="1">
      <alignment horizontal="left" vertical="center"/>
    </xf>
    <xf numFmtId="3" fontId="29" fillId="0" borderId="0" xfId="0" applyNumberFormat="1" applyFont="1" applyBorder="1" applyAlignment="1">
      <alignment horizontal="center" vertical="center"/>
    </xf>
    <xf numFmtId="3" fontId="29" fillId="25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72" fontId="29" fillId="0" borderId="0" xfId="0" applyNumberFormat="1" applyFont="1" applyBorder="1" applyAlignment="1">
      <alignment horizontal="center" vertical="center"/>
    </xf>
    <xf numFmtId="0" fontId="38" fillId="41" borderId="11" xfId="0" applyFont="1" applyFill="1" applyBorder="1" applyAlignment="1">
      <alignment horizontal="center" vertical="center"/>
    </xf>
    <xf numFmtId="0" fontId="27" fillId="39" borderId="11" xfId="0" applyFont="1" applyFill="1" applyBorder="1" applyAlignment="1">
      <alignment horizontal="center" vertical="center"/>
    </xf>
    <xf numFmtId="0" fontId="27" fillId="34" borderId="11" xfId="0" applyFont="1" applyFill="1" applyBorder="1" applyAlignment="1">
      <alignment horizontal="left" vertical="center"/>
    </xf>
    <xf numFmtId="0" fontId="27" fillId="34" borderId="11" xfId="0" applyFont="1" applyFill="1" applyBorder="1" applyAlignment="1" applyProtection="1">
      <alignment horizontal="center" vertical="center"/>
      <protection locked="0"/>
    </xf>
    <xf numFmtId="0" fontId="31" fillId="0" borderId="19" xfId="0" applyFont="1" applyFill="1" applyBorder="1" applyAlignment="1">
      <alignment horizontal="center" vertical="center"/>
    </xf>
    <xf numFmtId="0" fontId="47" fillId="53" borderId="11" xfId="0" applyNumberFormat="1" applyFont="1" applyFill="1" applyBorder="1" applyAlignment="1">
      <alignment horizontal="center" vertical="center" wrapText="1"/>
    </xf>
    <xf numFmtId="20" fontId="29" fillId="39" borderId="11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167" fontId="38" fillId="47" borderId="11" xfId="0" applyNumberFormat="1" applyFont="1" applyFill="1" applyBorder="1" applyAlignment="1">
      <alignment horizontal="center" vertical="center"/>
    </xf>
    <xf numFmtId="167" fontId="37" fillId="47" borderId="12" xfId="0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left" vertical="center"/>
    </xf>
    <xf numFmtId="3" fontId="29" fillId="38" borderId="12" xfId="0" applyNumberFormat="1" applyFont="1" applyFill="1" applyBorder="1" applyAlignment="1">
      <alignment horizontal="center" vertical="center"/>
    </xf>
    <xf numFmtId="0" fontId="29" fillId="38" borderId="10" xfId="0" applyFont="1" applyFill="1" applyBorder="1" applyAlignment="1">
      <alignment horizontal="center" vertical="center"/>
    </xf>
    <xf numFmtId="0" fontId="29" fillId="47" borderId="12" xfId="0" applyFont="1" applyFill="1" applyBorder="1" applyAlignment="1">
      <alignment horizontal="left" vertical="center"/>
    </xf>
    <xf numFmtId="0" fontId="29" fillId="25" borderId="12" xfId="0" applyNumberFormat="1" applyFont="1" applyFill="1" applyBorder="1" applyAlignment="1">
      <alignment horizontal="center" vertical="center" wrapText="1"/>
    </xf>
    <xf numFmtId="0" fontId="29" fillId="55" borderId="12" xfId="0" applyNumberFormat="1" applyFont="1" applyFill="1" applyBorder="1" applyAlignment="1" applyProtection="1">
      <alignment horizontal="left" vertical="center"/>
      <protection locked="0"/>
    </xf>
    <xf numFmtId="0" fontId="29" fillId="66" borderId="11" xfId="0" applyFont="1" applyFill="1" applyBorder="1" applyAlignment="1">
      <alignment horizontal="center" vertical="center"/>
    </xf>
    <xf numFmtId="3" fontId="29" fillId="38" borderId="11" xfId="0" applyNumberFormat="1" applyFont="1" applyFill="1" applyBorder="1" applyAlignment="1">
      <alignment horizontal="center" vertical="center"/>
    </xf>
    <xf numFmtId="0" fontId="47" fillId="34" borderId="11" xfId="0" applyFont="1" applyFill="1" applyBorder="1" applyAlignment="1" applyProtection="1">
      <alignment vertical="center"/>
      <protection locked="0"/>
    </xf>
    <xf numFmtId="14" fontId="47" fillId="34" borderId="11" xfId="0" applyNumberFormat="1" applyFont="1" applyFill="1" applyBorder="1" applyAlignment="1" applyProtection="1">
      <alignment horizontal="center" vertical="center"/>
      <protection locked="0"/>
    </xf>
    <xf numFmtId="0" fontId="47" fillId="34" borderId="11" xfId="0" applyFont="1" applyFill="1" applyBorder="1" applyAlignment="1" applyProtection="1">
      <alignment horizontal="center" vertical="center"/>
      <protection locked="0"/>
    </xf>
    <xf numFmtId="167" fontId="47" fillId="34" borderId="11" xfId="0" applyNumberFormat="1" applyFont="1" applyFill="1" applyBorder="1" applyAlignment="1" applyProtection="1">
      <alignment horizontal="center" vertical="center"/>
      <protection locked="0"/>
    </xf>
    <xf numFmtId="3" fontId="47" fillId="34" borderId="11" xfId="0" applyNumberFormat="1" applyFont="1" applyFill="1" applyBorder="1" applyAlignment="1" applyProtection="1">
      <alignment horizontal="center" vertical="center"/>
      <protection locked="0"/>
    </xf>
    <xf numFmtId="0" fontId="51" fillId="34" borderId="11" xfId="0" applyFont="1" applyFill="1" applyBorder="1" applyAlignment="1" applyProtection="1">
      <alignment horizontal="center" vertical="center"/>
      <protection locked="0"/>
    </xf>
    <xf numFmtId="172" fontId="29" fillId="39" borderId="11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39" fillId="0" borderId="11" xfId="257" applyFont="1" applyFill="1" applyBorder="1" applyAlignment="1">
      <alignment horizontal="center" vertical="center"/>
    </xf>
    <xf numFmtId="1" fontId="44" fillId="0" borderId="11" xfId="0" applyNumberFormat="1" applyFont="1" applyFill="1" applyBorder="1" applyAlignment="1">
      <alignment horizontal="left" vertical="center"/>
    </xf>
    <xf numFmtId="20" fontId="29" fillId="0" borderId="11" xfId="0" applyNumberFormat="1" applyFont="1" applyFill="1" applyBorder="1" applyAlignment="1">
      <alignment horizontal="center" vertical="center"/>
    </xf>
    <xf numFmtId="0" fontId="29" fillId="32" borderId="14" xfId="0" applyFont="1" applyFill="1" applyBorder="1" applyAlignment="1" applyProtection="1">
      <alignment horizontal="center" vertical="center"/>
      <protection locked="0"/>
    </xf>
    <xf numFmtId="172" fontId="29" fillId="35" borderId="11" xfId="0" applyNumberFormat="1" applyFont="1" applyFill="1" applyBorder="1" applyAlignment="1">
      <alignment horizontal="center" vertical="center"/>
    </xf>
    <xf numFmtId="1" fontId="28" fillId="32" borderId="13" xfId="0" applyNumberFormat="1" applyFont="1" applyFill="1" applyBorder="1" applyAlignment="1">
      <alignment horizontal="left" vertical="center"/>
    </xf>
    <xf numFmtId="3" fontId="27" fillId="32" borderId="13" xfId="0" applyNumberFormat="1" applyFont="1" applyFill="1" applyBorder="1" applyAlignment="1">
      <alignment horizontal="center" vertical="center"/>
    </xf>
    <xf numFmtId="0" fontId="27" fillId="32" borderId="13" xfId="0" applyFont="1" applyFill="1" applyBorder="1" applyAlignment="1" applyProtection="1">
      <alignment horizontal="center" vertical="center"/>
      <protection locked="0"/>
    </xf>
    <xf numFmtId="14" fontId="28" fillId="32" borderId="13" xfId="0" applyNumberFormat="1" applyFont="1" applyFill="1" applyBorder="1" applyAlignment="1" applyProtection="1">
      <alignment horizontal="center" vertical="center"/>
      <protection locked="0"/>
    </xf>
    <xf numFmtId="173" fontId="29" fillId="32" borderId="18" xfId="0" applyNumberFormat="1" applyFont="1" applyFill="1" applyBorder="1" applyAlignment="1">
      <alignment horizontal="center" vertical="center"/>
    </xf>
    <xf numFmtId="0" fontId="29" fillId="32" borderId="18" xfId="0" applyFont="1" applyFill="1" applyBorder="1" applyAlignment="1">
      <alignment horizontal="center" vertical="center"/>
    </xf>
    <xf numFmtId="169" fontId="29" fillId="32" borderId="18" xfId="0" applyNumberFormat="1" applyFont="1" applyFill="1" applyBorder="1" applyAlignment="1">
      <alignment horizontal="center" vertical="center"/>
    </xf>
    <xf numFmtId="0" fontId="29" fillId="33" borderId="11" xfId="0" applyFont="1" applyFill="1" applyBorder="1" applyAlignment="1">
      <alignment horizontal="left" vertical="center"/>
    </xf>
    <xf numFmtId="0" fontId="27" fillId="38" borderId="10" xfId="0" applyFont="1" applyFill="1" applyBorder="1" applyAlignment="1">
      <alignment horizontal="left" vertical="center"/>
    </xf>
    <xf numFmtId="1" fontId="29" fillId="47" borderId="11" xfId="0" applyNumberFormat="1" applyFont="1" applyFill="1" applyBorder="1" applyAlignment="1" applyProtection="1">
      <alignment horizontal="center" vertical="center"/>
      <protection locked="0"/>
    </xf>
    <xf numFmtId="0" fontId="38" fillId="45" borderId="10" xfId="0" applyNumberFormat="1" applyFont="1" applyFill="1" applyBorder="1" applyAlignment="1">
      <alignment horizontal="center" vertical="center"/>
    </xf>
    <xf numFmtId="0" fontId="38" fillId="45" borderId="11" xfId="0" applyNumberFormat="1" applyFont="1" applyFill="1" applyBorder="1" applyAlignment="1">
      <alignment horizontal="center" vertical="center"/>
    </xf>
    <xf numFmtId="0" fontId="29" fillId="0" borderId="10" xfId="0" applyNumberFormat="1" applyFont="1" applyFill="1" applyBorder="1" applyAlignment="1" applyProtection="1">
      <alignment horizontal="center" vertical="center"/>
      <protection locked="0"/>
    </xf>
    <xf numFmtId="172" fontId="29" fillId="0" borderId="10" xfId="0" applyNumberFormat="1" applyFont="1" applyFill="1" applyBorder="1" applyAlignment="1">
      <alignment horizontal="center" vertical="center"/>
    </xf>
    <xf numFmtId="0" fontId="29" fillId="37" borderId="12" xfId="0" applyNumberFormat="1" applyFont="1" applyFill="1" applyBorder="1" applyAlignment="1" applyProtection="1">
      <alignment horizontal="center" vertical="center"/>
      <protection locked="0"/>
    </xf>
    <xf numFmtId="0" fontId="27" fillId="47" borderId="10" xfId="0" applyFont="1" applyFill="1" applyBorder="1" applyAlignment="1">
      <alignment horizontal="left" vertical="center"/>
    </xf>
    <xf numFmtId="14" fontId="29" fillId="47" borderId="10" xfId="0" applyNumberFormat="1" applyFont="1" applyFill="1" applyBorder="1" applyAlignment="1">
      <alignment horizontal="center" vertical="center"/>
    </xf>
    <xf numFmtId="14" fontId="29" fillId="47" borderId="10" xfId="0" applyNumberFormat="1" applyFont="1" applyFill="1" applyBorder="1" applyAlignment="1">
      <alignment horizontal="left" vertical="center"/>
    </xf>
    <xf numFmtId="0" fontId="29" fillId="24" borderId="10" xfId="0" applyNumberFormat="1" applyFont="1" applyFill="1" applyBorder="1" applyAlignment="1" applyProtection="1">
      <alignment horizontal="center" vertical="center"/>
      <protection locked="0"/>
    </xf>
    <xf numFmtId="14" fontId="29" fillId="0" borderId="0" xfId="0" applyNumberFormat="1" applyFont="1" applyFill="1" applyBorder="1" applyAlignment="1">
      <alignment horizontal="center" vertical="center"/>
    </xf>
    <xf numFmtId="167" fontId="28" fillId="0" borderId="0" xfId="0" applyNumberFormat="1" applyFont="1" applyFill="1" applyBorder="1" applyAlignment="1" applyProtection="1">
      <alignment horizontal="center" vertical="center"/>
      <protection locked="0"/>
    </xf>
    <xf numFmtId="3" fontId="29" fillId="38" borderId="10" xfId="0" applyNumberFormat="1" applyFont="1" applyFill="1" applyBorder="1" applyAlignment="1">
      <alignment horizontal="center" vertical="center"/>
    </xf>
    <xf numFmtId="3" fontId="29" fillId="38" borderId="19" xfId="0" applyNumberFormat="1" applyFont="1" applyFill="1" applyBorder="1" applyAlignment="1">
      <alignment horizontal="center" vertical="center"/>
    </xf>
    <xf numFmtId="0" fontId="29" fillId="0" borderId="11" xfId="257" applyFont="1" applyFill="1" applyBorder="1" applyAlignment="1">
      <alignment horizontal="center" vertical="center"/>
    </xf>
    <xf numFmtId="14" fontId="52" fillId="0" borderId="10" xfId="0" applyNumberFormat="1" applyFont="1" applyFill="1" applyBorder="1" applyAlignment="1" applyProtection="1">
      <alignment horizontal="center" vertical="center"/>
      <protection locked="0"/>
    </xf>
    <xf numFmtId="14" fontId="52" fillId="0" borderId="11" xfId="0" applyNumberFormat="1" applyFont="1" applyFill="1" applyBorder="1" applyAlignment="1" applyProtection="1">
      <alignment horizontal="center" vertical="center"/>
      <protection locked="0"/>
    </xf>
    <xf numFmtId="3" fontId="29" fillId="47" borderId="11" xfId="0" applyNumberFormat="1" applyFont="1" applyFill="1" applyBorder="1" applyAlignment="1">
      <alignment horizontal="left" vertical="center"/>
    </xf>
    <xf numFmtId="172" fontId="29" fillId="34" borderId="11" xfId="0" applyNumberFormat="1" applyFont="1" applyFill="1" applyBorder="1" applyAlignment="1">
      <alignment horizontal="center" vertical="center"/>
    </xf>
    <xf numFmtId="3" fontId="29" fillId="34" borderId="11" xfId="0" applyNumberFormat="1" applyFont="1" applyFill="1" applyBorder="1" applyAlignment="1">
      <alignment horizontal="center" vertical="center"/>
    </xf>
    <xf numFmtId="0" fontId="27" fillId="34" borderId="11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center" vertical="center"/>
    </xf>
    <xf numFmtId="167" fontId="37" fillId="38" borderId="11" xfId="0" applyNumberFormat="1" applyFont="1" applyFill="1" applyBorder="1" applyAlignment="1" applyProtection="1">
      <alignment horizontal="center" vertical="center"/>
      <protection locked="0"/>
    </xf>
    <xf numFmtId="167" fontId="29" fillId="34" borderId="11" xfId="0" applyNumberFormat="1" applyFont="1" applyFill="1" applyBorder="1" applyAlignment="1">
      <alignment horizontal="center" vertical="center"/>
    </xf>
    <xf numFmtId="0" fontId="31" fillId="35" borderId="11" xfId="0" applyFont="1" applyFill="1" applyBorder="1" applyAlignment="1">
      <alignment horizontal="center" vertical="center"/>
    </xf>
    <xf numFmtId="0" fontId="39" fillId="38" borderId="11" xfId="0" applyFont="1" applyFill="1" applyBorder="1" applyAlignment="1" applyProtection="1">
      <alignment horizontal="center" vertical="center"/>
      <protection locked="0"/>
    </xf>
    <xf numFmtId="0" fontId="27" fillId="24" borderId="22" xfId="0" applyNumberFormat="1" applyFont="1" applyFill="1" applyBorder="1" applyAlignment="1">
      <alignment horizontal="left" vertical="center"/>
    </xf>
    <xf numFmtId="2" fontId="29" fillId="0" borderId="11" xfId="0" applyNumberFormat="1" applyFont="1" applyFill="1" applyBorder="1" applyAlignment="1">
      <alignment horizontal="center" vertical="center"/>
    </xf>
    <xf numFmtId="14" fontId="27" fillId="34" borderId="10" xfId="0" applyNumberFormat="1" applyFont="1" applyFill="1" applyBorder="1" applyAlignment="1" applyProtection="1">
      <alignment horizontal="left" vertical="center"/>
      <protection locked="0"/>
    </xf>
    <xf numFmtId="0" fontId="27" fillId="34" borderId="11" xfId="257" applyFont="1" applyFill="1" applyBorder="1" applyAlignment="1">
      <alignment horizontal="center" vertical="center"/>
    </xf>
    <xf numFmtId="0" fontId="29" fillId="34" borderId="11" xfId="0" applyFont="1" applyFill="1" applyBorder="1" applyAlignment="1" applyProtection="1">
      <alignment horizontal="center" vertical="center"/>
      <protection locked="0"/>
    </xf>
    <xf numFmtId="0" fontId="29" fillId="0" borderId="10" xfId="0" applyNumberFormat="1" applyFont="1" applyBorder="1" applyAlignment="1">
      <alignment horizontal="center" vertical="center"/>
    </xf>
    <xf numFmtId="1" fontId="28" fillId="32" borderId="14" xfId="0" applyNumberFormat="1" applyFont="1" applyFill="1" applyBorder="1" applyAlignment="1">
      <alignment horizontal="left" vertical="center"/>
    </xf>
    <xf numFmtId="0" fontId="31" fillId="32" borderId="13" xfId="0" applyFont="1" applyFill="1" applyBorder="1" applyAlignment="1">
      <alignment horizontal="center" vertical="center"/>
    </xf>
    <xf numFmtId="14" fontId="32" fillId="32" borderId="13" xfId="0" applyNumberFormat="1" applyFont="1" applyFill="1" applyBorder="1" applyAlignment="1">
      <alignment horizontal="center" vertical="center"/>
    </xf>
    <xf numFmtId="14" fontId="29" fillId="32" borderId="13" xfId="0" applyNumberFormat="1" applyFont="1" applyFill="1" applyBorder="1" applyAlignment="1">
      <alignment vertical="center"/>
    </xf>
    <xf numFmtId="167" fontId="29" fillId="33" borderId="11" xfId="0" applyNumberFormat="1" applyFont="1" applyFill="1" applyBorder="1" applyAlignment="1">
      <alignment horizontal="center" vertical="center"/>
    </xf>
    <xf numFmtId="0" fontId="27" fillId="24" borderId="11" xfId="0" applyNumberFormat="1" applyFont="1" applyFill="1" applyBorder="1" applyAlignment="1">
      <alignment horizontal="center" vertical="center"/>
    </xf>
    <xf numFmtId="0" fontId="29" fillId="49" borderId="26" xfId="0" applyNumberFormat="1" applyFont="1" applyFill="1" applyBorder="1" applyAlignment="1">
      <alignment horizontal="left" vertical="center"/>
    </xf>
    <xf numFmtId="0" fontId="29" fillId="26" borderId="12" xfId="0" applyFont="1" applyFill="1" applyBorder="1" applyAlignment="1">
      <alignment horizontal="center" vertical="center"/>
    </xf>
    <xf numFmtId="0" fontId="29" fillId="26" borderId="12" xfId="0" applyFont="1" applyFill="1" applyBorder="1" applyAlignment="1" applyProtection="1">
      <alignment horizontal="center" vertical="center"/>
      <protection locked="0"/>
    </xf>
    <xf numFmtId="0" fontId="32" fillId="0" borderId="11" xfId="0" applyFont="1" applyFill="1" applyBorder="1" applyAlignment="1">
      <alignment horizontal="left" vertical="center"/>
    </xf>
    <xf numFmtId="0" fontId="39" fillId="0" borderId="11" xfId="0" applyFont="1" applyFill="1" applyBorder="1" applyAlignment="1">
      <alignment horizontal="left" vertical="center"/>
    </xf>
    <xf numFmtId="172" fontId="29" fillId="37" borderId="11" xfId="0" applyNumberFormat="1" applyFont="1" applyFill="1" applyBorder="1" applyAlignment="1">
      <alignment horizontal="center" vertical="center"/>
    </xf>
    <xf numFmtId="14" fontId="27" fillId="37" borderId="10" xfId="0" applyNumberFormat="1" applyFont="1" applyFill="1" applyBorder="1" applyAlignment="1">
      <alignment horizontal="center" vertical="center"/>
    </xf>
    <xf numFmtId="0" fontId="29" fillId="45" borderId="19" xfId="0" applyNumberFormat="1" applyFont="1" applyFill="1" applyBorder="1" applyAlignment="1">
      <alignment horizontal="center" vertical="center"/>
    </xf>
    <xf numFmtId="0" fontId="29" fillId="37" borderId="12" xfId="0" applyFont="1" applyFill="1" applyBorder="1" applyAlignment="1">
      <alignment horizontal="center" vertical="center"/>
    </xf>
    <xf numFmtId="20" fontId="29" fillId="37" borderId="11" xfId="0" applyNumberFormat="1" applyFont="1" applyFill="1" applyBorder="1" applyAlignment="1">
      <alignment horizontal="center" vertical="center"/>
    </xf>
    <xf numFmtId="0" fontId="27" fillId="37" borderId="12" xfId="0" applyNumberFormat="1" applyFont="1" applyFill="1" applyBorder="1" applyAlignment="1">
      <alignment horizontal="left" vertical="center"/>
    </xf>
    <xf numFmtId="14" fontId="29" fillId="37" borderId="12" xfId="0" applyNumberFormat="1" applyFont="1" applyFill="1" applyBorder="1" applyAlignment="1">
      <alignment horizontal="left" vertical="center"/>
    </xf>
    <xf numFmtId="14" fontId="29" fillId="37" borderId="12" xfId="0" applyNumberFormat="1" applyFont="1" applyFill="1" applyBorder="1" applyAlignment="1">
      <alignment horizontal="center" vertical="center"/>
    </xf>
    <xf numFmtId="170" fontId="53" fillId="0" borderId="10" xfId="0" applyNumberFormat="1" applyFont="1" applyFill="1" applyBorder="1" applyAlignment="1" applyProtection="1">
      <alignment horizontal="center" vertical="center"/>
      <protection locked="0"/>
    </xf>
    <xf numFmtId="0" fontId="27" fillId="24" borderId="22" xfId="0" applyNumberFormat="1" applyFont="1" applyFill="1" applyBorder="1" applyAlignment="1">
      <alignment horizontal="center" vertical="center"/>
    </xf>
    <xf numFmtId="14" fontId="29" fillId="36" borderId="10" xfId="0" applyNumberFormat="1" applyFont="1" applyFill="1" applyBorder="1" applyAlignment="1">
      <alignment horizontal="center" vertical="center"/>
    </xf>
    <xf numFmtId="0" fontId="27" fillId="33" borderId="11" xfId="0" applyFont="1" applyFill="1" applyBorder="1" applyAlignment="1" applyProtection="1">
      <alignment horizontal="center" vertical="center"/>
      <protection locked="0"/>
    </xf>
    <xf numFmtId="0" fontId="31" fillId="66" borderId="11" xfId="0" applyFont="1" applyFill="1" applyBorder="1" applyAlignment="1">
      <alignment horizontal="center" vertical="center"/>
    </xf>
    <xf numFmtId="1" fontId="29" fillId="47" borderId="0" xfId="0" applyNumberFormat="1" applyFont="1" applyFill="1" applyBorder="1" applyAlignment="1" applyProtection="1">
      <alignment horizontal="center" vertical="center"/>
      <protection locked="0"/>
    </xf>
    <xf numFmtId="167" fontId="37" fillId="47" borderId="0" xfId="0" applyNumberFormat="1" applyFont="1" applyFill="1" applyBorder="1" applyAlignment="1">
      <alignment horizontal="center" vertical="center"/>
    </xf>
    <xf numFmtId="167" fontId="29" fillId="46" borderId="0" xfId="0" applyNumberFormat="1" applyFont="1" applyFill="1" applyBorder="1" applyAlignment="1" applyProtection="1">
      <alignment horizontal="center" vertical="center"/>
      <protection locked="0"/>
    </xf>
    <xf numFmtId="0" fontId="29" fillId="47" borderId="0" xfId="0" applyNumberFormat="1" applyFont="1" applyFill="1" applyBorder="1" applyAlignment="1">
      <alignment horizontal="center" vertical="center"/>
    </xf>
    <xf numFmtId="0" fontId="29" fillId="47" borderId="0" xfId="0" applyFont="1" applyFill="1" applyBorder="1" applyAlignment="1">
      <alignment horizontal="center" vertical="center"/>
    </xf>
    <xf numFmtId="0" fontId="42" fillId="44" borderId="0" xfId="0" applyFont="1" applyFill="1" applyBorder="1" applyAlignment="1">
      <alignment horizontal="center" vertical="center"/>
    </xf>
    <xf numFmtId="0" fontId="47" fillId="67" borderId="11" xfId="0" applyFont="1" applyFill="1" applyBorder="1" applyAlignment="1">
      <alignment horizontal="center" vertical="center"/>
    </xf>
    <xf numFmtId="0" fontId="29" fillId="36" borderId="11" xfId="0" applyFont="1" applyFill="1" applyBorder="1" applyAlignment="1" applyProtection="1">
      <alignment horizontal="center" vertical="center"/>
      <protection locked="0"/>
    </xf>
    <xf numFmtId="172" fontId="29" fillId="36" borderId="11" xfId="0" applyNumberFormat="1" applyFont="1" applyFill="1" applyBorder="1" applyAlignment="1">
      <alignment horizontal="center" vertical="center"/>
    </xf>
    <xf numFmtId="20" fontId="29" fillId="50" borderId="11" xfId="0" applyNumberFormat="1" applyFont="1" applyFill="1" applyBorder="1" applyAlignment="1">
      <alignment horizontal="center" vertical="center"/>
    </xf>
    <xf numFmtId="0" fontId="37" fillId="0" borderId="10" xfId="0" applyFont="1" applyFill="1" applyBorder="1" applyAlignment="1" applyProtection="1">
      <alignment horizontal="center" vertical="center"/>
      <protection locked="0"/>
    </xf>
    <xf numFmtId="0" fontId="29" fillId="0" borderId="19" xfId="0" applyNumberFormat="1" applyFont="1" applyBorder="1" applyAlignment="1">
      <alignment horizontal="center" vertical="center"/>
    </xf>
    <xf numFmtId="167" fontId="29" fillId="0" borderId="28" xfId="0" applyNumberFormat="1" applyFont="1" applyBorder="1" applyAlignment="1">
      <alignment horizontal="center" vertical="center"/>
    </xf>
    <xf numFmtId="167" fontId="37" fillId="37" borderId="11" xfId="0" applyNumberFormat="1" applyFont="1" applyFill="1" applyBorder="1" applyAlignment="1">
      <alignment horizontal="center" vertical="center"/>
    </xf>
    <xf numFmtId="0" fontId="27" fillId="37" borderId="11" xfId="0" applyNumberFormat="1" applyFont="1" applyFill="1" applyBorder="1" applyAlignment="1">
      <alignment horizontal="center" vertical="center"/>
    </xf>
    <xf numFmtId="14" fontId="29" fillId="33" borderId="10" xfId="0" applyNumberFormat="1" applyFont="1" applyFill="1" applyBorder="1" applyAlignment="1">
      <alignment horizontal="center" vertical="center"/>
    </xf>
    <xf numFmtId="0" fontId="37" fillId="47" borderId="11" xfId="0" applyFont="1" applyFill="1" applyBorder="1" applyAlignment="1">
      <alignment horizontal="center" vertical="center"/>
    </xf>
    <xf numFmtId="0" fontId="29" fillId="24" borderId="22" xfId="0" applyNumberFormat="1" applyFont="1" applyFill="1" applyBorder="1" applyAlignment="1">
      <alignment horizontal="center" vertical="center"/>
    </xf>
    <xf numFmtId="0" fontId="27" fillId="0" borderId="12" xfId="0" applyNumberFormat="1" applyFont="1" applyBorder="1" applyAlignment="1">
      <alignment horizontal="center" vertical="center"/>
    </xf>
    <xf numFmtId="3" fontId="27" fillId="0" borderId="12" xfId="0" applyNumberFormat="1" applyFont="1" applyBorder="1" applyAlignment="1">
      <alignment horizontal="center" vertical="center"/>
    </xf>
    <xf numFmtId="14" fontId="29" fillId="5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/>
      <protection locked="0"/>
    </xf>
    <xf numFmtId="0" fontId="27" fillId="0" borderId="11" xfId="0" applyFont="1" applyFill="1" applyBorder="1"/>
    <xf numFmtId="0" fontId="29" fillId="0" borderId="11" xfId="0" applyFont="1" applyFill="1" applyBorder="1" applyAlignment="1">
      <alignment horizontal="center"/>
    </xf>
    <xf numFmtId="0" fontId="39" fillId="0" borderId="11" xfId="0" applyFont="1" applyBorder="1" applyAlignment="1">
      <alignment horizontal="center" vertical="center"/>
    </xf>
    <xf numFmtId="0" fontId="29" fillId="38" borderId="10" xfId="0" applyFont="1" applyFill="1" applyBorder="1" applyAlignment="1" applyProtection="1">
      <alignment horizontal="center" vertical="center"/>
      <protection locked="0"/>
    </xf>
    <xf numFmtId="14" fontId="27" fillId="0" borderId="12" xfId="0" applyNumberFormat="1" applyFont="1" applyFill="1" applyBorder="1" applyAlignment="1" applyProtection="1">
      <alignment horizontal="center" vertical="center"/>
      <protection locked="0"/>
    </xf>
    <xf numFmtId="14" fontId="29" fillId="38" borderId="10" xfId="0" applyNumberFormat="1" applyFont="1" applyFill="1" applyBorder="1" applyAlignment="1" applyProtection="1">
      <alignment horizontal="center" vertical="center"/>
      <protection locked="0"/>
    </xf>
    <xf numFmtId="0" fontId="27" fillId="38" borderId="10" xfId="0" applyFont="1" applyFill="1" applyBorder="1" applyAlignment="1" applyProtection="1">
      <alignment horizontal="center" vertical="center"/>
      <protection locked="0"/>
    </xf>
    <xf numFmtId="0" fontId="27" fillId="37" borderId="11" xfId="0" applyNumberFormat="1" applyFont="1" applyFill="1" applyBorder="1" applyAlignment="1" applyProtection="1">
      <alignment horizontal="center" vertical="center"/>
      <protection locked="0"/>
    </xf>
    <xf numFmtId="0" fontId="29" fillId="38" borderId="10" xfId="0" applyFont="1" applyFill="1" applyBorder="1" applyAlignment="1" applyProtection="1">
      <alignment vertical="center"/>
      <protection locked="0"/>
    </xf>
    <xf numFmtId="14" fontId="29" fillId="38" borderId="12" xfId="0" applyNumberFormat="1" applyFont="1" applyFill="1" applyBorder="1" applyAlignment="1">
      <alignment horizontal="center" vertical="center" wrapText="1"/>
    </xf>
    <xf numFmtId="14" fontId="29" fillId="0" borderId="12" xfId="0" applyNumberFormat="1" applyFont="1" applyBorder="1" applyAlignment="1">
      <alignment horizontal="center" vertical="center"/>
    </xf>
    <xf numFmtId="1" fontId="55" fillId="0" borderId="11" xfId="0" applyNumberFormat="1" applyFont="1" applyFill="1" applyBorder="1" applyAlignment="1">
      <alignment horizontal="left" vertical="center"/>
    </xf>
    <xf numFmtId="14" fontId="41" fillId="0" borderId="10" xfId="0" applyNumberFormat="1" applyFont="1" applyFill="1" applyBorder="1" applyAlignment="1" applyProtection="1">
      <alignment horizontal="left" vertical="center"/>
      <protection locked="0"/>
    </xf>
    <xf numFmtId="20" fontId="29" fillId="38" borderId="11" xfId="0" applyNumberFormat="1" applyFont="1" applyFill="1" applyBorder="1" applyAlignment="1">
      <alignment horizontal="center" vertical="center"/>
    </xf>
    <xf numFmtId="167" fontId="29" fillId="26" borderId="19" xfId="0" applyNumberFormat="1" applyFont="1" applyFill="1" applyBorder="1" applyAlignment="1">
      <alignment horizontal="center" vertical="center"/>
    </xf>
    <xf numFmtId="14" fontId="29" fillId="26" borderId="19" xfId="0" applyNumberFormat="1" applyFont="1" applyFill="1" applyBorder="1" applyAlignment="1">
      <alignment horizontal="left" vertical="center"/>
    </xf>
    <xf numFmtId="3" fontId="29" fillId="26" borderId="19" xfId="0" applyNumberFormat="1" applyFont="1" applyFill="1" applyBorder="1" applyAlignment="1">
      <alignment horizontal="center" vertical="center"/>
    </xf>
    <xf numFmtId="0" fontId="27" fillId="26" borderId="19" xfId="0" applyFont="1" applyFill="1" applyBorder="1" applyAlignment="1">
      <alignment horizontal="center" vertical="center"/>
    </xf>
    <xf numFmtId="167" fontId="46" fillId="26" borderId="19" xfId="0" applyNumberFormat="1" applyFont="1" applyFill="1" applyBorder="1" applyAlignment="1" applyProtection="1">
      <alignment horizontal="center" vertical="center"/>
      <protection locked="0"/>
    </xf>
    <xf numFmtId="167" fontId="29" fillId="52" borderId="19" xfId="0" applyNumberFormat="1" applyFont="1" applyFill="1" applyBorder="1" applyAlignment="1" applyProtection="1">
      <alignment horizontal="center" vertical="center"/>
      <protection locked="0"/>
    </xf>
    <xf numFmtId="174" fontId="29" fillId="52" borderId="19" xfId="0" applyNumberFormat="1" applyFont="1" applyFill="1" applyBorder="1" applyAlignment="1">
      <alignment horizontal="center" vertical="center"/>
    </xf>
    <xf numFmtId="0" fontId="27" fillId="38" borderId="12" xfId="0" applyFont="1" applyFill="1" applyBorder="1" applyAlignment="1">
      <alignment horizontal="left" vertical="center"/>
    </xf>
    <xf numFmtId="1" fontId="29" fillId="38" borderId="12" xfId="0" applyNumberFormat="1" applyFont="1" applyFill="1" applyBorder="1" applyAlignment="1" applyProtection="1">
      <alignment horizontal="center" vertical="center"/>
      <protection locked="0"/>
    </xf>
    <xf numFmtId="14" fontId="29" fillId="38" borderId="12" xfId="0" applyNumberFormat="1" applyFont="1" applyFill="1" applyBorder="1" applyAlignment="1">
      <alignment horizontal="center" vertical="center"/>
    </xf>
    <xf numFmtId="0" fontId="29" fillId="38" borderId="12" xfId="0" applyFont="1" applyFill="1" applyBorder="1" applyAlignment="1">
      <alignment horizontal="center" vertical="center"/>
    </xf>
    <xf numFmtId="14" fontId="39" fillId="36" borderId="10" xfId="0" applyNumberFormat="1" applyFont="1" applyFill="1" applyBorder="1" applyAlignment="1" applyProtection="1">
      <alignment horizontal="left" vertical="center"/>
      <protection locked="0"/>
    </xf>
    <xf numFmtId="3" fontId="57" fillId="0" borderId="11" xfId="0" applyNumberFormat="1" applyFont="1" applyFill="1" applyBorder="1" applyAlignment="1">
      <alignment horizontal="center" vertical="center"/>
    </xf>
    <xf numFmtId="3" fontId="57" fillId="37" borderId="11" xfId="0" applyNumberFormat="1" applyFont="1" applyFill="1" applyBorder="1" applyAlignment="1">
      <alignment horizontal="center" vertical="center"/>
    </xf>
    <xf numFmtId="0" fontId="58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 applyProtection="1">
      <alignment horizontal="center"/>
      <protection locked="0"/>
    </xf>
    <xf numFmtId="1" fontId="58" fillId="68" borderId="11" xfId="0" applyNumberFormat="1" applyFont="1" applyFill="1" applyBorder="1" applyAlignment="1">
      <alignment horizontal="left" vertical="center"/>
    </xf>
    <xf numFmtId="1" fontId="58" fillId="68" borderId="11" xfId="0" applyNumberFormat="1" applyFont="1" applyFill="1" applyBorder="1" applyAlignment="1">
      <alignment horizontal="center" vertical="center"/>
    </xf>
    <xf numFmtId="14" fontId="48" fillId="0" borderId="11" xfId="0" applyNumberFormat="1" applyFont="1" applyFill="1" applyBorder="1" applyAlignment="1" applyProtection="1">
      <alignment horizontal="center" vertical="center"/>
      <protection locked="0"/>
    </xf>
    <xf numFmtId="0" fontId="48" fillId="0" borderId="11" xfId="0" applyFont="1" applyFill="1" applyBorder="1" applyAlignment="1" applyProtection="1">
      <alignment vertical="center"/>
      <protection locked="0"/>
    </xf>
    <xf numFmtId="14" fontId="48" fillId="38" borderId="11" xfId="0" applyNumberFormat="1" applyFont="1" applyFill="1" applyBorder="1" applyAlignment="1">
      <alignment horizontal="center" vertical="center"/>
    </xf>
    <xf numFmtId="0" fontId="58" fillId="38" borderId="11" xfId="0" applyFont="1" applyFill="1" applyBorder="1" applyAlignment="1">
      <alignment horizontal="center" vertical="center"/>
    </xf>
    <xf numFmtId="1" fontId="58" fillId="35" borderId="11" xfId="0" applyNumberFormat="1" applyFont="1" applyFill="1" applyBorder="1" applyAlignment="1">
      <alignment horizontal="left" vertical="center"/>
    </xf>
    <xf numFmtId="1" fontId="58" fillId="35" borderId="11" xfId="0" applyNumberFormat="1" applyFont="1" applyFill="1" applyBorder="1" applyAlignment="1">
      <alignment horizontal="center" vertical="center"/>
    </xf>
    <xf numFmtId="14" fontId="48" fillId="38" borderId="11" xfId="0" applyNumberFormat="1" applyFont="1" applyFill="1" applyBorder="1" applyAlignment="1" applyProtection="1">
      <alignment horizontal="center" vertical="center"/>
      <protection locked="0"/>
    </xf>
    <xf numFmtId="0" fontId="48" fillId="38" borderId="11" xfId="0" applyFont="1" applyFill="1" applyBorder="1" applyAlignment="1" applyProtection="1">
      <alignment vertical="center"/>
      <protection locked="0"/>
    </xf>
    <xf numFmtId="173" fontId="48" fillId="38" borderId="11" xfId="0" applyNumberFormat="1" applyFont="1" applyFill="1" applyBorder="1" applyAlignment="1" applyProtection="1">
      <alignment vertical="center"/>
      <protection locked="0"/>
    </xf>
    <xf numFmtId="0" fontId="48" fillId="0" borderId="11" xfId="0" applyFont="1" applyFill="1" applyBorder="1" applyAlignment="1">
      <alignment horizontal="center" vertical="center"/>
    </xf>
    <xf numFmtId="1" fontId="58" fillId="0" borderId="11" xfId="0" applyNumberFormat="1" applyFont="1" applyFill="1" applyBorder="1" applyAlignment="1">
      <alignment horizontal="center" vertical="center"/>
    </xf>
    <xf numFmtId="0" fontId="48" fillId="0" borderId="11" xfId="0" applyFont="1" applyFill="1" applyBorder="1" applyAlignment="1" applyProtection="1">
      <alignment horizontal="center" vertical="center"/>
      <protection locked="0"/>
    </xf>
    <xf numFmtId="1" fontId="58" fillId="0" borderId="11" xfId="0" applyNumberFormat="1" applyFont="1" applyFill="1" applyBorder="1" applyAlignment="1">
      <alignment horizontal="left" vertical="center"/>
    </xf>
    <xf numFmtId="0" fontId="58" fillId="0" borderId="11" xfId="0" applyFont="1" applyBorder="1" applyAlignment="1">
      <alignment horizontal="center" vertical="center"/>
    </xf>
    <xf numFmtId="169" fontId="48" fillId="0" borderId="11" xfId="0" applyNumberFormat="1" applyFont="1" applyFill="1" applyBorder="1" applyAlignment="1" applyProtection="1">
      <alignment horizontal="center" vertical="center"/>
      <protection locked="0"/>
    </xf>
    <xf numFmtId="0" fontId="48" fillId="0" borderId="11" xfId="0" applyFont="1" applyFill="1" applyBorder="1" applyAlignment="1">
      <alignment horizontal="left" vertical="center"/>
    </xf>
    <xf numFmtId="0" fontId="60" fillId="0" borderId="11" xfId="0" applyFont="1" applyFill="1" applyBorder="1" applyAlignment="1">
      <alignment horizontal="left" vertical="center"/>
    </xf>
    <xf numFmtId="0" fontId="58" fillId="0" borderId="11" xfId="257" applyFont="1" applyFill="1" applyBorder="1" applyAlignment="1">
      <alignment horizontal="left" vertical="center"/>
    </xf>
    <xf numFmtId="0" fontId="48" fillId="0" borderId="11" xfId="0" applyFont="1" applyBorder="1" applyAlignment="1">
      <alignment horizontal="center" vertical="center"/>
    </xf>
    <xf numFmtId="14" fontId="48" fillId="25" borderId="11" xfId="0" applyNumberFormat="1" applyFont="1" applyFill="1" applyBorder="1" applyAlignment="1">
      <alignment horizontal="center" vertical="center"/>
    </xf>
    <xf numFmtId="0" fontId="48" fillId="38" borderId="11" xfId="0" applyFont="1" applyFill="1" applyBorder="1" applyAlignment="1">
      <alignment horizontal="center" vertical="center"/>
    </xf>
    <xf numFmtId="0" fontId="48" fillId="38" borderId="11" xfId="0" applyFont="1" applyFill="1" applyBorder="1" applyAlignment="1" applyProtection="1">
      <alignment horizontal="center" vertical="center"/>
      <protection locked="0"/>
    </xf>
    <xf numFmtId="14" fontId="48" fillId="0" borderId="11" xfId="0" applyNumberFormat="1" applyFont="1" applyBorder="1" applyAlignment="1">
      <alignment horizontal="center" vertical="center"/>
    </xf>
    <xf numFmtId="1" fontId="58" fillId="0" borderId="11" xfId="0" applyNumberFormat="1" applyFont="1" applyBorder="1" applyAlignment="1">
      <alignment horizontal="center" vertical="center"/>
    </xf>
    <xf numFmtId="167" fontId="48" fillId="0" borderId="11" xfId="0" applyNumberFormat="1" applyFont="1" applyBorder="1" applyAlignment="1">
      <alignment horizontal="center" vertical="center"/>
    </xf>
    <xf numFmtId="0" fontId="48" fillId="0" borderId="11" xfId="0" applyFont="1" applyBorder="1" applyAlignment="1">
      <alignment vertical="center"/>
    </xf>
    <xf numFmtId="173" fontId="48" fillId="0" borderId="11" xfId="0" applyNumberFormat="1" applyFont="1" applyBorder="1" applyAlignment="1">
      <alignment horizontal="center" vertical="center"/>
    </xf>
    <xf numFmtId="169" fontId="48" fillId="0" borderId="11" xfId="0" applyNumberFormat="1" applyFont="1" applyBorder="1" applyAlignment="1">
      <alignment horizontal="center" vertical="center"/>
    </xf>
    <xf numFmtId="1" fontId="58" fillId="0" borderId="11" xfId="0" applyNumberFormat="1" applyFont="1" applyBorder="1" applyAlignment="1">
      <alignment horizontal="left" vertical="center"/>
    </xf>
    <xf numFmtId="1" fontId="58" fillId="38" borderId="11" xfId="0" applyNumberFormat="1" applyFont="1" applyFill="1" applyBorder="1" applyAlignment="1">
      <alignment horizontal="left" vertical="center"/>
    </xf>
    <xf numFmtId="1" fontId="58" fillId="38" borderId="11" xfId="0" applyNumberFormat="1" applyFont="1" applyFill="1" applyBorder="1" applyAlignment="1">
      <alignment horizontal="center" vertical="center"/>
    </xf>
    <xf numFmtId="0" fontId="58" fillId="0" borderId="11" xfId="0" applyNumberFormat="1" applyFont="1" applyFill="1" applyBorder="1" applyAlignment="1">
      <alignment horizontal="center" vertical="center"/>
    </xf>
    <xf numFmtId="173" fontId="48" fillId="38" borderId="11" xfId="0" applyNumberFormat="1" applyFont="1" applyFill="1" applyBorder="1" applyAlignment="1">
      <alignment horizontal="center" vertical="center"/>
    </xf>
    <xf numFmtId="14" fontId="48" fillId="24" borderId="11" xfId="0" applyNumberFormat="1" applyFont="1" applyFill="1" applyBorder="1" applyAlignment="1">
      <alignment horizontal="center" vertical="center"/>
    </xf>
    <xf numFmtId="0" fontId="48" fillId="24" borderId="11" xfId="0" applyFont="1" applyFill="1" applyBorder="1" applyAlignment="1">
      <alignment horizontal="center" vertical="center"/>
    </xf>
    <xf numFmtId="1" fontId="58" fillId="24" borderId="11" xfId="0" applyNumberFormat="1" applyFont="1" applyFill="1" applyBorder="1" applyAlignment="1">
      <alignment horizontal="center" vertical="center"/>
    </xf>
    <xf numFmtId="1" fontId="58" fillId="24" borderId="11" xfId="0" applyNumberFormat="1" applyFont="1" applyFill="1" applyBorder="1" applyAlignment="1">
      <alignment horizontal="left" vertical="center"/>
    </xf>
    <xf numFmtId="0" fontId="58" fillId="24" borderId="11" xfId="0" applyFont="1" applyFill="1" applyBorder="1" applyAlignment="1" applyProtection="1">
      <alignment horizontal="center" vertical="center"/>
      <protection locked="0"/>
    </xf>
    <xf numFmtId="0" fontId="60" fillId="0" borderId="11" xfId="0" applyFont="1" applyFill="1" applyBorder="1" applyAlignment="1">
      <alignment horizontal="center" vertical="center"/>
    </xf>
    <xf numFmtId="0" fontId="48" fillId="0" borderId="11" xfId="0" applyNumberFormat="1" applyFont="1" applyBorder="1" applyAlignment="1">
      <alignment horizontal="center" vertical="center"/>
    </xf>
    <xf numFmtId="1" fontId="48" fillId="0" borderId="11" xfId="0" applyNumberFormat="1" applyFont="1" applyFill="1" applyBorder="1" applyAlignment="1">
      <alignment horizontal="center" vertical="center"/>
    </xf>
    <xf numFmtId="0" fontId="58" fillId="0" borderId="11" xfId="0" applyFont="1" applyBorder="1" applyAlignment="1">
      <alignment horizontal="left" vertical="center"/>
    </xf>
    <xf numFmtId="3" fontId="48" fillId="0" borderId="11" xfId="0" applyNumberFormat="1" applyFont="1" applyBorder="1" applyAlignment="1">
      <alignment horizontal="center" vertical="center"/>
    </xf>
    <xf numFmtId="3" fontId="48" fillId="25" borderId="11" xfId="0" applyNumberFormat="1" applyFont="1" applyFill="1" applyBorder="1" applyAlignment="1">
      <alignment horizontal="center" vertical="center"/>
    </xf>
    <xf numFmtId="1" fontId="48" fillId="0" borderId="11" xfId="0" applyNumberFormat="1" applyFont="1" applyBorder="1" applyAlignment="1">
      <alignment horizontal="center" vertical="center"/>
    </xf>
    <xf numFmtId="2" fontId="48" fillId="0" borderId="11" xfId="0" applyNumberFormat="1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48" fillId="37" borderId="11" xfId="0" applyFont="1" applyFill="1" applyBorder="1" applyAlignment="1">
      <alignment horizontal="center" vertical="center"/>
    </xf>
    <xf numFmtId="0" fontId="48" fillId="37" borderId="11" xfId="0" applyFont="1" applyFill="1" applyBorder="1" applyAlignment="1" applyProtection="1">
      <alignment vertical="center"/>
      <protection locked="0"/>
    </xf>
    <xf numFmtId="168" fontId="48" fillId="0" borderId="11" xfId="0" applyNumberFormat="1" applyFont="1" applyBorder="1" applyAlignment="1">
      <alignment horizontal="center" vertical="center"/>
    </xf>
    <xf numFmtId="0" fontId="61" fillId="0" borderId="11" xfId="0" applyFont="1" applyBorder="1" applyAlignment="1">
      <alignment horizontal="center" vertical="center"/>
    </xf>
    <xf numFmtId="14" fontId="48" fillId="0" borderId="11" xfId="0" applyNumberFormat="1" applyFont="1" applyBorder="1" applyAlignment="1">
      <alignment horizontal="left" vertical="center"/>
    </xf>
    <xf numFmtId="49" fontId="58" fillId="25" borderId="11" xfId="0" applyNumberFormat="1" applyFont="1" applyFill="1" applyBorder="1" applyAlignment="1">
      <alignment horizontal="center" vertical="center"/>
    </xf>
    <xf numFmtId="14" fontId="48" fillId="25" borderId="11" xfId="0" applyNumberFormat="1" applyFont="1" applyFill="1" applyBorder="1" applyAlignment="1">
      <alignment horizontal="left" vertical="center"/>
    </xf>
    <xf numFmtId="14" fontId="58" fillId="0" borderId="11" xfId="0" applyNumberFormat="1" applyFont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48" fillId="0" borderId="11" xfId="0" applyFont="1" applyFill="1" applyBorder="1" applyAlignment="1" applyProtection="1">
      <protection locked="0"/>
    </xf>
    <xf numFmtId="3" fontId="57" fillId="0" borderId="11" xfId="0" applyNumberFormat="1" applyFont="1" applyFill="1" applyBorder="1" applyAlignment="1">
      <alignment horizontal="left" vertical="center"/>
    </xf>
    <xf numFmtId="3" fontId="57" fillId="37" borderId="11" xfId="0" applyNumberFormat="1" applyFont="1" applyFill="1" applyBorder="1" applyAlignment="1">
      <alignment horizontal="left" vertical="center"/>
    </xf>
    <xf numFmtId="0" fontId="29" fillId="38" borderId="0" xfId="0" applyNumberFormat="1" applyFont="1" applyFill="1" applyBorder="1" applyAlignment="1" applyProtection="1">
      <alignment horizontal="center" vertical="center"/>
      <protection locked="0"/>
    </xf>
    <xf numFmtId="167" fontId="37" fillId="38" borderId="0" xfId="0" applyNumberFormat="1" applyFont="1" applyFill="1" applyBorder="1" applyAlignment="1">
      <alignment horizontal="center" vertical="center"/>
    </xf>
    <xf numFmtId="167" fontId="29" fillId="38" borderId="0" xfId="0" applyNumberFormat="1" applyFont="1" applyFill="1" applyBorder="1" applyAlignment="1" applyProtection="1">
      <alignment horizontal="center" vertical="center"/>
      <protection locked="0"/>
    </xf>
    <xf numFmtId="0" fontId="42" fillId="38" borderId="0" xfId="0" applyFont="1" applyFill="1" applyBorder="1" applyAlignment="1">
      <alignment horizontal="center" vertical="center"/>
    </xf>
    <xf numFmtId="14" fontId="29" fillId="38" borderId="0" xfId="0" applyNumberFormat="1" applyFont="1" applyFill="1" applyBorder="1" applyAlignment="1">
      <alignment horizontal="left" vertical="center"/>
    </xf>
    <xf numFmtId="3" fontId="29" fillId="38" borderId="0" xfId="0" applyNumberFormat="1" applyFont="1" applyFill="1" applyBorder="1" applyAlignment="1">
      <alignment horizontal="center" vertical="center"/>
    </xf>
    <xf numFmtId="3" fontId="57" fillId="36" borderId="11" xfId="0" applyNumberFormat="1" applyFont="1" applyFill="1" applyBorder="1" applyAlignment="1">
      <alignment horizontal="center" vertical="center"/>
    </xf>
    <xf numFmtId="1" fontId="27" fillId="0" borderId="12" xfId="0" applyNumberFormat="1" applyFont="1" applyBorder="1" applyAlignment="1">
      <alignment horizontal="center" vertical="center"/>
    </xf>
    <xf numFmtId="0" fontId="32" fillId="0" borderId="12" xfId="0" applyFont="1" applyFill="1" applyBorder="1" applyAlignment="1">
      <alignment horizontal="left" vertical="center"/>
    </xf>
    <xf numFmtId="1" fontId="27" fillId="0" borderId="12" xfId="0" applyNumberFormat="1" applyFont="1" applyBorder="1" applyAlignment="1">
      <alignment horizontal="left" vertical="center"/>
    </xf>
    <xf numFmtId="0" fontId="27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173" fontId="29" fillId="0" borderId="19" xfId="0" applyNumberFormat="1" applyFont="1" applyBorder="1" applyAlignment="1">
      <alignment horizontal="center" vertical="center"/>
    </xf>
    <xf numFmtId="14" fontId="29" fillId="0" borderId="19" xfId="0" applyNumberFormat="1" applyFont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14" fontId="27" fillId="35" borderId="10" xfId="0" applyNumberFormat="1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2" fontId="29" fillId="0" borderId="12" xfId="0" applyNumberFormat="1" applyFont="1" applyFill="1" applyBorder="1" applyAlignment="1">
      <alignment horizontal="center" vertical="center"/>
    </xf>
    <xf numFmtId="49" fontId="27" fillId="25" borderId="12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9" fillId="70" borderId="11" xfId="0" applyFont="1" applyFill="1" applyBorder="1" applyAlignment="1">
      <alignment horizontal="center" vertical="center"/>
    </xf>
    <xf numFmtId="0" fontId="27" fillId="38" borderId="0" xfId="0" applyNumberFormat="1" applyFont="1" applyFill="1" applyBorder="1" applyAlignment="1">
      <alignment horizontal="left" vertical="center"/>
    </xf>
    <xf numFmtId="0" fontId="31" fillId="38" borderId="0" xfId="0" applyFont="1" applyFill="1" applyBorder="1" applyAlignment="1">
      <alignment horizontal="center" vertical="center"/>
    </xf>
    <xf numFmtId="1" fontId="29" fillId="38" borderId="0" xfId="0" applyNumberFormat="1" applyFont="1" applyFill="1" applyBorder="1" applyAlignment="1" applyProtection="1">
      <alignment horizontal="center" vertical="center"/>
      <protection locked="0"/>
    </xf>
    <xf numFmtId="167" fontId="29" fillId="38" borderId="12" xfId="0" applyNumberFormat="1" applyFont="1" applyFill="1" applyBorder="1" applyAlignment="1">
      <alignment horizontal="center" vertical="center"/>
    </xf>
    <xf numFmtId="0" fontId="47" fillId="26" borderId="11" xfId="0" applyFont="1" applyFill="1" applyBorder="1" applyAlignment="1">
      <alignment vertical="center"/>
    </xf>
    <xf numFmtId="0" fontId="48" fillId="38" borderId="11" xfId="0" applyNumberFormat="1" applyFont="1" applyFill="1" applyBorder="1" applyAlignment="1" applyProtection="1">
      <alignment horizontal="center" vertical="center"/>
      <protection locked="0"/>
    </xf>
    <xf numFmtId="14" fontId="48" fillId="38" borderId="11" xfId="0" applyNumberFormat="1" applyFont="1" applyFill="1" applyBorder="1" applyAlignment="1" applyProtection="1">
      <alignment horizontal="center" vertical="top"/>
      <protection locked="0"/>
    </xf>
    <xf numFmtId="14" fontId="48" fillId="38" borderId="11" xfId="0" applyNumberFormat="1" applyFont="1" applyFill="1" applyBorder="1" applyAlignment="1" applyProtection="1">
      <alignment horizontal="center" vertical="center"/>
    </xf>
    <xf numFmtId="0" fontId="63" fillId="0" borderId="11" xfId="0" applyFont="1" applyBorder="1" applyAlignment="1">
      <alignment horizontal="center"/>
    </xf>
    <xf numFmtId="167" fontId="37" fillId="47" borderId="10" xfId="0" applyNumberFormat="1" applyFont="1" applyFill="1" applyBorder="1" applyAlignment="1">
      <alignment horizontal="center" vertical="center"/>
    </xf>
    <xf numFmtId="0" fontId="29" fillId="47" borderId="10" xfId="0" applyNumberFormat="1" applyFont="1" applyFill="1" applyBorder="1" applyAlignment="1">
      <alignment horizontal="center" vertical="center"/>
    </xf>
    <xf numFmtId="3" fontId="29" fillId="46" borderId="10" xfId="0" applyNumberFormat="1" applyFont="1" applyFill="1" applyBorder="1" applyAlignment="1">
      <alignment horizontal="center" vertical="center"/>
    </xf>
    <xf numFmtId="14" fontId="29" fillId="38" borderId="12" xfId="0" applyNumberFormat="1" applyFont="1" applyFill="1" applyBorder="1" applyAlignment="1">
      <alignment horizontal="left" vertical="center"/>
    </xf>
    <xf numFmtId="167" fontId="29" fillId="33" borderId="11" xfId="0" applyNumberFormat="1" applyFont="1" applyFill="1" applyBorder="1" applyAlignment="1" applyProtection="1">
      <alignment horizontal="center" vertical="center"/>
      <protection locked="0"/>
    </xf>
    <xf numFmtId="20" fontId="29" fillId="33" borderId="11" xfId="0" applyNumberFormat="1" applyFont="1" applyFill="1" applyBorder="1" applyAlignment="1" applyProtection="1">
      <alignment horizontal="center" vertical="center"/>
      <protection locked="0"/>
    </xf>
    <xf numFmtId="3" fontId="29" fillId="33" borderId="11" xfId="0" applyNumberFormat="1" applyFont="1" applyFill="1" applyBorder="1" applyAlignment="1" applyProtection="1">
      <alignment horizontal="center" vertical="center"/>
      <protection locked="0"/>
    </xf>
    <xf numFmtId="1" fontId="48" fillId="0" borderId="11" xfId="0" applyNumberFormat="1" applyFont="1" applyBorder="1" applyAlignment="1">
      <alignment horizontal="left" vertical="center"/>
    </xf>
    <xf numFmtId="3" fontId="48" fillId="0" borderId="11" xfId="0" applyNumberFormat="1" applyFont="1" applyBorder="1" applyAlignment="1">
      <alignment horizontal="left" vertical="center"/>
    </xf>
    <xf numFmtId="0" fontId="29" fillId="38" borderId="12" xfId="0" applyNumberFormat="1" applyFont="1" applyFill="1" applyBorder="1" applyAlignment="1">
      <alignment horizontal="center" vertical="center"/>
    </xf>
    <xf numFmtId="3" fontId="29" fillId="36" borderId="10" xfId="0" applyNumberFormat="1" applyFont="1" applyFill="1" applyBorder="1" applyAlignment="1">
      <alignment horizontal="center" vertical="center"/>
    </xf>
    <xf numFmtId="1" fontId="48" fillId="24" borderId="13" xfId="0" applyNumberFormat="1" applyFont="1" applyFill="1" applyBorder="1" applyAlignment="1">
      <alignment horizontal="center" vertical="center"/>
    </xf>
    <xf numFmtId="1" fontId="58" fillId="24" borderId="13" xfId="0" applyNumberFormat="1" applyFont="1" applyFill="1" applyBorder="1" applyAlignment="1">
      <alignment horizontal="center" vertical="center"/>
    </xf>
    <xf numFmtId="1" fontId="58" fillId="24" borderId="13" xfId="0" applyNumberFormat="1" applyFont="1" applyFill="1" applyBorder="1" applyAlignment="1">
      <alignment horizontal="left" vertical="center"/>
    </xf>
    <xf numFmtId="0" fontId="48" fillId="24" borderId="13" xfId="0" applyFont="1" applyFill="1" applyBorder="1" applyAlignment="1">
      <alignment vertical="center"/>
    </xf>
    <xf numFmtId="173" fontId="48" fillId="38" borderId="11" xfId="0" applyNumberFormat="1" applyFont="1" applyFill="1" applyBorder="1" applyAlignment="1" applyProtection="1">
      <alignment horizontal="center" vertical="center"/>
    </xf>
    <xf numFmtId="0" fontId="48" fillId="38" borderId="11" xfId="0" applyFont="1" applyFill="1" applyBorder="1" applyAlignment="1" applyProtection="1">
      <alignment horizontal="center" vertical="center"/>
    </xf>
    <xf numFmtId="0" fontId="48" fillId="0" borderId="0" xfId="0" applyFont="1" applyFill="1" applyBorder="1" applyAlignment="1" applyProtection="1">
      <alignment vertical="center"/>
      <protection locked="0"/>
    </xf>
    <xf numFmtId="0" fontId="48" fillId="0" borderId="19" xfId="0" applyFont="1" applyFill="1" applyBorder="1" applyAlignment="1">
      <alignment horizontal="center" vertical="center"/>
    </xf>
    <xf numFmtId="0" fontId="58" fillId="0" borderId="10" xfId="0" applyFont="1" applyFill="1" applyBorder="1" applyAlignment="1">
      <alignment horizontal="center" vertical="center"/>
    </xf>
    <xf numFmtId="1" fontId="58" fillId="0" borderId="10" xfId="0" applyNumberFormat="1" applyFont="1" applyFill="1" applyBorder="1" applyAlignment="1">
      <alignment horizontal="left" vertical="center"/>
    </xf>
    <xf numFmtId="1" fontId="58" fillId="0" borderId="10" xfId="0" applyNumberFormat="1" applyFont="1" applyFill="1" applyBorder="1" applyAlignment="1">
      <alignment horizontal="center" vertical="center"/>
    </xf>
    <xf numFmtId="0" fontId="48" fillId="0" borderId="10" xfId="0" applyFont="1" applyFill="1" applyBorder="1" applyAlignment="1" applyProtection="1">
      <alignment vertical="center"/>
      <protection locked="0"/>
    </xf>
    <xf numFmtId="14" fontId="3" fillId="0" borderId="10" xfId="0" applyNumberFormat="1" applyFont="1" applyFill="1" applyBorder="1" applyAlignment="1" applyProtection="1">
      <alignment horizontal="center"/>
      <protection locked="0"/>
    </xf>
    <xf numFmtId="0" fontId="48" fillId="0" borderId="10" xfId="0" applyFont="1" applyBorder="1" applyAlignment="1">
      <alignment horizontal="center" vertical="center"/>
    </xf>
    <xf numFmtId="14" fontId="3" fillId="0" borderId="12" xfId="0" applyNumberFormat="1" applyFont="1" applyFill="1" applyBorder="1" applyAlignment="1" applyProtection="1">
      <alignment horizontal="center"/>
      <protection locked="0"/>
    </xf>
    <xf numFmtId="1" fontId="58" fillId="0" borderId="12" xfId="0" applyNumberFormat="1" applyFont="1" applyFill="1" applyBorder="1" applyAlignment="1">
      <alignment horizontal="left" vertical="center"/>
    </xf>
    <xf numFmtId="1" fontId="58" fillId="0" borderId="12" xfId="0" applyNumberFormat="1" applyFont="1" applyFill="1" applyBorder="1" applyAlignment="1">
      <alignment horizontal="center" vertical="center"/>
    </xf>
    <xf numFmtId="14" fontId="48" fillId="0" borderId="10" xfId="0" applyNumberFormat="1" applyFont="1" applyFill="1" applyBorder="1" applyAlignment="1" applyProtection="1">
      <alignment horizontal="center" vertical="top"/>
      <protection locked="0"/>
    </xf>
    <xf numFmtId="1" fontId="58" fillId="38" borderId="12" xfId="0" applyNumberFormat="1" applyFont="1" applyFill="1" applyBorder="1" applyAlignment="1">
      <alignment horizontal="left" vertical="center"/>
    </xf>
    <xf numFmtId="1" fontId="58" fillId="38" borderId="12" xfId="0" applyNumberFormat="1" applyFont="1" applyFill="1" applyBorder="1" applyAlignment="1">
      <alignment horizontal="center" vertical="center"/>
    </xf>
    <xf numFmtId="0" fontId="48" fillId="24" borderId="18" xfId="0" applyFont="1" applyFill="1" applyBorder="1" applyAlignment="1">
      <alignment vertical="center"/>
    </xf>
    <xf numFmtId="1" fontId="58" fillId="24" borderId="17" xfId="0" applyNumberFormat="1" applyFont="1" applyFill="1" applyBorder="1" applyAlignment="1">
      <alignment horizontal="center" vertical="center"/>
    </xf>
    <xf numFmtId="0" fontId="58" fillId="24" borderId="17" xfId="0" applyFont="1" applyFill="1" applyBorder="1" applyAlignment="1" applyProtection="1">
      <alignment horizontal="center" vertical="center"/>
      <protection locked="0"/>
    </xf>
    <xf numFmtId="0" fontId="48" fillId="0" borderId="10" xfId="0" applyFont="1" applyFill="1" applyBorder="1" applyAlignment="1" applyProtection="1">
      <alignment horizontal="center"/>
      <protection locked="0"/>
    </xf>
    <xf numFmtId="1" fontId="58" fillId="68" borderId="10" xfId="0" applyNumberFormat="1" applyFont="1" applyFill="1" applyBorder="1" applyAlignment="1">
      <alignment horizontal="left" vertical="center"/>
    </xf>
    <xf numFmtId="1" fontId="58" fillId="68" borderId="10" xfId="0" applyNumberFormat="1" applyFont="1" applyFill="1" applyBorder="1" applyAlignment="1">
      <alignment horizontal="center" vertical="center"/>
    </xf>
    <xf numFmtId="1" fontId="58" fillId="68" borderId="12" xfId="0" applyNumberFormat="1" applyFont="1" applyFill="1" applyBorder="1" applyAlignment="1">
      <alignment horizontal="left" vertical="center"/>
    </xf>
    <xf numFmtId="1" fontId="58" fillId="68" borderId="12" xfId="0" applyNumberFormat="1" applyFont="1" applyFill="1" applyBorder="1" applyAlignment="1">
      <alignment horizontal="center" vertical="center"/>
    </xf>
    <xf numFmtId="0" fontId="48" fillId="0" borderId="10" xfId="0" applyFont="1" applyFill="1" applyBorder="1" applyAlignment="1" applyProtection="1">
      <alignment horizontal="left"/>
      <protection locked="0"/>
    </xf>
    <xf numFmtId="1" fontId="58" fillId="68" borderId="19" xfId="0" applyNumberFormat="1" applyFont="1" applyFill="1" applyBorder="1" applyAlignment="1">
      <alignment horizontal="left" vertical="center"/>
    </xf>
    <xf numFmtId="1" fontId="58" fillId="68" borderId="19" xfId="0" applyNumberFormat="1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left" vertical="center"/>
    </xf>
    <xf numFmtId="0" fontId="58" fillId="0" borderId="10" xfId="0" applyFont="1" applyFill="1" applyBorder="1" applyAlignment="1">
      <alignment horizontal="center"/>
    </xf>
    <xf numFmtId="14" fontId="48" fillId="0" borderId="10" xfId="0" applyNumberFormat="1" applyFont="1" applyFill="1" applyBorder="1" applyAlignment="1" applyProtection="1">
      <alignment horizontal="center"/>
      <protection locked="0"/>
    </xf>
    <xf numFmtId="169" fontId="48" fillId="0" borderId="10" xfId="0" applyNumberFormat="1" applyFont="1" applyFill="1" applyBorder="1" applyAlignment="1" applyProtection="1">
      <alignment horizontal="center"/>
      <protection locked="0"/>
    </xf>
    <xf numFmtId="0" fontId="39" fillId="0" borderId="11" xfId="0" applyFont="1" applyFill="1" applyBorder="1" applyAlignment="1" applyProtection="1">
      <alignment vertical="center"/>
      <protection locked="0"/>
    </xf>
    <xf numFmtId="14" fontId="29" fillId="34" borderId="10" xfId="0" applyNumberFormat="1" applyFont="1" applyFill="1" applyBorder="1" applyAlignment="1" applyProtection="1">
      <alignment horizontal="center" vertical="center"/>
      <protection locked="0"/>
    </xf>
    <xf numFmtId="0" fontId="29" fillId="34" borderId="10" xfId="0" applyFont="1" applyFill="1" applyBorder="1" applyAlignment="1" applyProtection="1">
      <alignment horizontal="center" vertical="center"/>
      <protection locked="0"/>
    </xf>
    <xf numFmtId="14" fontId="63" fillId="0" borderId="11" xfId="0" applyNumberFormat="1" applyFont="1" applyBorder="1"/>
    <xf numFmtId="0" fontId="31" fillId="71" borderId="11" xfId="0" applyFont="1" applyFill="1" applyBorder="1" applyAlignment="1">
      <alignment horizontal="center" vertical="center"/>
    </xf>
    <xf numFmtId="1" fontId="29" fillId="38" borderId="11" xfId="0" applyNumberFormat="1" applyFont="1" applyFill="1" applyBorder="1" applyAlignment="1" applyProtection="1">
      <alignment horizontal="center" vertical="center"/>
      <protection locked="0"/>
    </xf>
    <xf numFmtId="0" fontId="42" fillId="38" borderId="11" xfId="0" applyFont="1" applyFill="1" applyBorder="1" applyAlignment="1">
      <alignment horizontal="center" vertical="center"/>
    </xf>
    <xf numFmtId="0" fontId="46" fillId="48" borderId="19" xfId="0" applyNumberFormat="1" applyFont="1" applyFill="1" applyBorder="1" applyAlignment="1">
      <alignment horizontal="center" vertical="center"/>
    </xf>
    <xf numFmtId="0" fontId="29" fillId="55" borderId="19" xfId="0" applyNumberFormat="1" applyFont="1" applyFill="1" applyBorder="1" applyAlignment="1" applyProtection="1">
      <alignment horizontal="left" vertical="center"/>
      <protection locked="0"/>
    </xf>
    <xf numFmtId="0" fontId="29" fillId="34" borderId="11" xfId="0" applyNumberFormat="1" applyFont="1" applyFill="1" applyBorder="1" applyAlignment="1">
      <alignment horizontal="center" vertical="center"/>
    </xf>
    <xf numFmtId="1" fontId="29" fillId="37" borderId="11" xfId="0" applyNumberFormat="1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>
      <alignment horizontal="center" vertical="center"/>
    </xf>
    <xf numFmtId="2" fontId="29" fillId="0" borderId="19" xfId="0" applyNumberFormat="1" applyFont="1" applyFill="1" applyBorder="1" applyAlignment="1">
      <alignment horizontal="center" vertical="center"/>
    </xf>
    <xf numFmtId="49" fontId="27" fillId="25" borderId="19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1" fontId="27" fillId="0" borderId="19" xfId="0" applyNumberFormat="1" applyFont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9" fillId="35" borderId="19" xfId="0" applyFont="1" applyFill="1" applyBorder="1" applyAlignment="1" applyProtection="1">
      <alignment vertical="center"/>
      <protection locked="0"/>
    </xf>
    <xf numFmtId="0" fontId="29" fillId="35" borderId="19" xfId="0" applyFont="1" applyFill="1" applyBorder="1" applyAlignment="1">
      <alignment horizontal="center" vertical="center"/>
    </xf>
    <xf numFmtId="14" fontId="29" fillId="35" borderId="19" xfId="0" applyNumberFormat="1" applyFont="1" applyFill="1" applyBorder="1" applyAlignment="1">
      <alignment horizontal="center" vertical="center"/>
    </xf>
    <xf numFmtId="14" fontId="27" fillId="35" borderId="19" xfId="0" applyNumberFormat="1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left" vertical="center"/>
    </xf>
    <xf numFmtId="1" fontId="27" fillId="0" borderId="19" xfId="0" applyNumberFormat="1" applyFont="1" applyBorder="1" applyAlignment="1">
      <alignment horizontal="left" vertical="center"/>
    </xf>
    <xf numFmtId="0" fontId="27" fillId="0" borderId="19" xfId="0" applyFont="1" applyBorder="1" applyAlignment="1">
      <alignment horizontal="center" vertical="center"/>
    </xf>
    <xf numFmtId="167" fontId="29" fillId="0" borderId="19" xfId="0" applyNumberFormat="1" applyFont="1" applyBorder="1" applyAlignment="1">
      <alignment horizontal="center" vertical="center"/>
    </xf>
    <xf numFmtId="14" fontId="28" fillId="37" borderId="11" xfId="0" applyNumberFormat="1" applyFont="1" applyFill="1" applyBorder="1" applyAlignment="1" applyProtection="1">
      <alignment horizontal="center" vertical="center"/>
      <protection locked="0"/>
    </xf>
    <xf numFmtId="173" fontId="29" fillId="37" borderId="11" xfId="0" applyNumberFormat="1" applyFont="1" applyFill="1" applyBorder="1" applyAlignment="1">
      <alignment horizontal="center" vertical="center"/>
    </xf>
    <xf numFmtId="0" fontId="27" fillId="30" borderId="17" xfId="0" applyFont="1" applyFill="1" applyBorder="1" applyAlignment="1">
      <alignment horizontal="left" vertical="center" wrapText="1"/>
    </xf>
    <xf numFmtId="0" fontId="29" fillId="37" borderId="11" xfId="0" applyFont="1" applyFill="1" applyBorder="1" applyAlignment="1" applyProtection="1">
      <alignment horizontal="left" vertical="center"/>
      <protection locked="0"/>
    </xf>
    <xf numFmtId="0" fontId="60" fillId="24" borderId="11" xfId="0" applyFont="1" applyFill="1" applyBorder="1" applyAlignment="1">
      <alignment horizontal="center" vertical="center"/>
    </xf>
    <xf numFmtId="0" fontId="48" fillId="24" borderId="11" xfId="0" applyFont="1" applyFill="1" applyBorder="1" applyAlignment="1">
      <alignment vertical="center"/>
    </xf>
    <xf numFmtId="173" fontId="48" fillId="38" borderId="11" xfId="0" applyNumberFormat="1" applyFont="1" applyFill="1" applyBorder="1" applyAlignment="1">
      <alignment vertical="center"/>
    </xf>
    <xf numFmtId="0" fontId="48" fillId="38" borderId="11" xfId="0" applyFont="1" applyFill="1" applyBorder="1" applyAlignment="1">
      <alignment vertical="center"/>
    </xf>
    <xf numFmtId="14" fontId="48" fillId="38" borderId="12" xfId="0" applyNumberFormat="1" applyFont="1" applyFill="1" applyBorder="1" applyAlignment="1" applyProtection="1">
      <alignment horizontal="center" vertical="center"/>
      <protection locked="0"/>
    </xf>
    <xf numFmtId="0" fontId="48" fillId="0" borderId="11" xfId="0" applyFont="1" applyFill="1" applyBorder="1" applyAlignment="1" applyProtection="1">
      <alignment horizontal="left" vertical="center"/>
      <protection locked="0"/>
    </xf>
    <xf numFmtId="14" fontId="59" fillId="0" borderId="11" xfId="0" applyNumberFormat="1" applyFont="1" applyBorder="1" applyAlignment="1">
      <alignment horizontal="center" vertical="center"/>
    </xf>
    <xf numFmtId="0" fontId="64" fillId="0" borderId="11" xfId="0" applyFont="1" applyBorder="1" applyAlignment="1">
      <alignment horizontal="left" vertical="center"/>
    </xf>
    <xf numFmtId="0" fontId="61" fillId="0" borderId="11" xfId="0" applyFont="1" applyBorder="1" applyAlignment="1">
      <alignment horizontal="left" vertical="center"/>
    </xf>
    <xf numFmtId="1" fontId="29" fillId="72" borderId="11" xfId="0" applyNumberFormat="1" applyFont="1" applyFill="1" applyBorder="1" applyAlignment="1" applyProtection="1">
      <alignment horizontal="right" vertical="center"/>
      <protection locked="0"/>
    </xf>
    <xf numFmtId="14" fontId="29" fillId="72" borderId="11" xfId="0" applyNumberFormat="1" applyFont="1" applyFill="1" applyBorder="1" applyAlignment="1">
      <alignment horizontal="center" vertical="center"/>
    </xf>
    <xf numFmtId="14" fontId="29" fillId="72" borderId="10" xfId="0" applyNumberFormat="1" applyFont="1" applyFill="1" applyBorder="1" applyAlignment="1" applyProtection="1">
      <alignment horizontal="center" vertical="center"/>
      <protection locked="0"/>
    </xf>
    <xf numFmtId="0" fontId="29" fillId="72" borderId="10" xfId="0" applyNumberFormat="1" applyFont="1" applyFill="1" applyBorder="1" applyAlignment="1">
      <alignment horizontal="center" vertical="center"/>
    </xf>
    <xf numFmtId="0" fontId="29" fillId="72" borderId="11" xfId="0" applyFont="1" applyFill="1" applyBorder="1" applyAlignment="1">
      <alignment horizontal="center" vertical="center"/>
    </xf>
    <xf numFmtId="0" fontId="27" fillId="72" borderId="11" xfId="0" applyFont="1" applyFill="1" applyBorder="1" applyAlignment="1">
      <alignment horizontal="left" vertical="center"/>
    </xf>
    <xf numFmtId="14" fontId="29" fillId="72" borderId="11" xfId="0" applyNumberFormat="1" applyFont="1" applyFill="1" applyBorder="1" applyAlignment="1">
      <alignment horizontal="left" vertical="center"/>
    </xf>
    <xf numFmtId="0" fontId="31" fillId="72" borderId="11" xfId="0" applyFont="1" applyFill="1" applyBorder="1" applyAlignment="1">
      <alignment horizontal="center" vertical="center"/>
    </xf>
    <xf numFmtId="3" fontId="40" fillId="72" borderId="10" xfId="0" applyNumberFormat="1" applyFont="1" applyFill="1" applyBorder="1" applyAlignment="1">
      <alignment horizontal="center" vertical="center"/>
    </xf>
    <xf numFmtId="3" fontId="40" fillId="72" borderId="11" xfId="0" applyNumberFormat="1" applyFont="1" applyFill="1" applyBorder="1" applyAlignment="1">
      <alignment horizontal="center" vertical="center"/>
    </xf>
    <xf numFmtId="3" fontId="57" fillId="72" borderId="11" xfId="0" applyNumberFormat="1" applyFont="1" applyFill="1" applyBorder="1" applyAlignment="1">
      <alignment horizontal="center" vertical="center"/>
    </xf>
    <xf numFmtId="0" fontId="27" fillId="72" borderId="10" xfId="0" applyFont="1" applyFill="1" applyBorder="1" applyAlignment="1">
      <alignment horizontal="center" vertical="center"/>
    </xf>
    <xf numFmtId="14" fontId="39" fillId="72" borderId="10" xfId="0" applyNumberFormat="1" applyFont="1" applyFill="1" applyBorder="1" applyAlignment="1" applyProtection="1">
      <alignment horizontal="left" vertical="center"/>
      <protection locked="0"/>
    </xf>
    <xf numFmtId="0" fontId="27" fillId="72" borderId="11" xfId="257" applyFont="1" applyFill="1" applyBorder="1" applyAlignment="1">
      <alignment horizontal="center" vertical="center"/>
    </xf>
    <xf numFmtId="0" fontId="29" fillId="72" borderId="11" xfId="0" applyFont="1" applyFill="1" applyBorder="1" applyAlignment="1">
      <alignment horizontal="left" vertical="center"/>
    </xf>
    <xf numFmtId="0" fontId="27" fillId="72" borderId="11" xfId="0" applyFont="1" applyFill="1" applyBorder="1" applyAlignment="1">
      <alignment horizontal="center" vertical="center"/>
    </xf>
    <xf numFmtId="1" fontId="27" fillId="72" borderId="11" xfId="0" applyNumberFormat="1" applyFont="1" applyFill="1" applyBorder="1" applyAlignment="1">
      <alignment horizontal="left" vertical="center"/>
    </xf>
    <xf numFmtId="1" fontId="27" fillId="72" borderId="11" xfId="0" applyNumberFormat="1" applyFont="1" applyFill="1" applyBorder="1" applyAlignment="1">
      <alignment horizontal="center" vertical="center"/>
    </xf>
    <xf numFmtId="14" fontId="29" fillId="72" borderId="11" xfId="0" applyNumberFormat="1" applyFont="1" applyFill="1" applyBorder="1" applyAlignment="1" applyProtection="1">
      <alignment horizontal="center" vertical="center"/>
      <protection locked="0"/>
    </xf>
    <xf numFmtId="0" fontId="29" fillId="72" borderId="11" xfId="0" applyFont="1" applyFill="1" applyBorder="1" applyAlignment="1" applyProtection="1">
      <alignment vertical="center"/>
      <protection locked="0"/>
    </xf>
    <xf numFmtId="173" fontId="29" fillId="72" borderId="11" xfId="0" applyNumberFormat="1" applyFont="1" applyFill="1" applyBorder="1" applyAlignment="1" applyProtection="1">
      <alignment vertical="center"/>
      <protection locked="0"/>
    </xf>
    <xf numFmtId="169" fontId="29" fillId="72" borderId="11" xfId="0" applyNumberFormat="1" applyFont="1" applyFill="1" applyBorder="1" applyAlignment="1" applyProtection="1">
      <alignment vertical="center"/>
      <protection locked="0"/>
    </xf>
    <xf numFmtId="14" fontId="29" fillId="72" borderId="11" xfId="0" applyNumberFormat="1" applyFont="1" applyFill="1" applyBorder="1" applyAlignment="1">
      <alignment horizontal="center" vertical="center" wrapText="1"/>
    </xf>
    <xf numFmtId="0" fontId="29" fillId="72" borderId="11" xfId="0" applyFont="1" applyFill="1" applyBorder="1" applyAlignment="1" applyProtection="1">
      <alignment horizontal="center" vertical="center"/>
      <protection locked="0"/>
    </xf>
    <xf numFmtId="0" fontId="29" fillId="50" borderId="12" xfId="0" applyFont="1" applyFill="1" applyBorder="1" applyAlignment="1">
      <alignment horizontal="center" vertical="center"/>
    </xf>
    <xf numFmtId="167" fontId="29" fillId="50" borderId="12" xfId="0" applyNumberFormat="1" applyFont="1" applyFill="1" applyBorder="1" applyAlignment="1" applyProtection="1">
      <alignment horizontal="center" vertical="center"/>
      <protection locked="0"/>
    </xf>
    <xf numFmtId="0" fontId="29" fillId="38" borderId="11" xfId="0" applyNumberFormat="1" applyFont="1" applyFill="1" applyBorder="1" applyAlignment="1" applyProtection="1">
      <alignment horizontal="center" vertical="center"/>
      <protection locked="0"/>
    </xf>
    <xf numFmtId="0" fontId="27" fillId="26" borderId="19" xfId="0" applyFont="1" applyFill="1" applyBorder="1" applyAlignment="1">
      <alignment horizontal="left" vertical="center"/>
    </xf>
    <xf numFmtId="0" fontId="29" fillId="33" borderId="19" xfId="0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left" vertical="center"/>
    </xf>
    <xf numFmtId="0" fontId="47" fillId="26" borderId="11" xfId="0" applyNumberFormat="1" applyFont="1" applyFill="1" applyBorder="1" applyAlignment="1">
      <alignment vertical="center"/>
    </xf>
    <xf numFmtId="0" fontId="0" fillId="0" borderId="11" xfId="0" applyBorder="1"/>
    <xf numFmtId="0" fontId="27" fillId="38" borderId="12" xfId="0" applyFont="1" applyFill="1" applyBorder="1" applyAlignment="1">
      <alignment horizontal="center" vertical="center"/>
    </xf>
    <xf numFmtId="0" fontId="29" fillId="50" borderId="12" xfId="0" applyFont="1" applyFill="1" applyBorder="1" applyAlignment="1" applyProtection="1">
      <alignment vertical="center"/>
      <protection locked="0"/>
    </xf>
    <xf numFmtId="20" fontId="29" fillId="50" borderId="12" xfId="0" applyNumberFormat="1" applyFont="1" applyFill="1" applyBorder="1" applyAlignment="1" applyProtection="1">
      <alignment horizontal="center" vertical="center"/>
      <protection locked="0"/>
    </xf>
    <xf numFmtId="3" fontId="29" fillId="50" borderId="12" xfId="0" applyNumberFormat="1" applyFont="1" applyFill="1" applyBorder="1" applyAlignment="1" applyProtection="1">
      <alignment horizontal="center" vertical="center"/>
      <protection locked="0"/>
    </xf>
    <xf numFmtId="0" fontId="29" fillId="50" borderId="24" xfId="0" applyFont="1" applyFill="1" applyBorder="1" applyAlignment="1" applyProtection="1">
      <alignment horizontal="center" vertical="center"/>
      <protection locked="0"/>
    </xf>
    <xf numFmtId="14" fontId="29" fillId="39" borderId="10" xfId="0" applyNumberFormat="1" applyFont="1" applyFill="1" applyBorder="1" applyAlignment="1" applyProtection="1">
      <alignment horizontal="center" vertical="center"/>
      <protection locked="0"/>
    </xf>
    <xf numFmtId="14" fontId="29" fillId="36" borderId="10" xfId="0" applyNumberFormat="1" applyFont="1" applyFill="1" applyBorder="1" applyAlignment="1">
      <alignment horizontal="left" vertical="center"/>
    </xf>
    <xf numFmtId="0" fontId="31" fillId="36" borderId="10" xfId="0" applyFont="1" applyFill="1" applyBorder="1" applyAlignment="1">
      <alignment horizontal="center"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10" xfId="0" applyFont="1" applyFill="1" applyBorder="1" applyAlignment="1" applyProtection="1">
      <alignment vertical="center"/>
      <protection locked="0"/>
    </xf>
    <xf numFmtId="173" fontId="29" fillId="36" borderId="10" xfId="0" applyNumberFormat="1" applyFont="1" applyFill="1" applyBorder="1" applyAlignment="1" applyProtection="1">
      <alignment vertical="center"/>
      <protection locked="0"/>
    </xf>
    <xf numFmtId="169" fontId="29" fillId="36" borderId="10" xfId="0" applyNumberFormat="1" applyFont="1" applyFill="1" applyBorder="1" applyAlignment="1" applyProtection="1">
      <alignment vertical="center"/>
      <protection locked="0"/>
    </xf>
    <xf numFmtId="3" fontId="66" fillId="37" borderId="11" xfId="0" applyNumberFormat="1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14" fontId="29" fillId="37" borderId="11" xfId="0" applyNumberFormat="1" applyFont="1" applyFill="1" applyBorder="1" applyAlignment="1" applyProtection="1">
      <alignment horizontal="left" vertical="center"/>
      <protection locked="0"/>
    </xf>
    <xf numFmtId="0" fontId="27" fillId="47" borderId="0" xfId="0" applyFont="1" applyFill="1" applyBorder="1" applyAlignment="1">
      <alignment horizontal="left" vertical="center"/>
    </xf>
    <xf numFmtId="14" fontId="29" fillId="47" borderId="0" xfId="0" applyNumberFormat="1" applyFont="1" applyFill="1" applyBorder="1" applyAlignment="1">
      <alignment horizontal="center" vertical="center"/>
    </xf>
    <xf numFmtId="14" fontId="29" fillId="47" borderId="0" xfId="0" applyNumberFormat="1" applyFont="1" applyFill="1" applyBorder="1" applyAlignment="1">
      <alignment horizontal="left" vertical="center"/>
    </xf>
    <xf numFmtId="3" fontId="40" fillId="36" borderId="11" xfId="0" applyNumberFormat="1" applyFont="1" applyFill="1" applyBorder="1" applyAlignment="1">
      <alignment horizontal="center" vertical="center"/>
    </xf>
    <xf numFmtId="0" fontId="63" fillId="0" borderId="11" xfId="0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26" borderId="19" xfId="0" applyFont="1" applyFill="1" applyBorder="1" applyAlignment="1" applyProtection="1">
      <alignment vertical="center"/>
      <protection locked="0"/>
    </xf>
    <xf numFmtId="14" fontId="63" fillId="0" borderId="11" xfId="0" applyNumberFormat="1" applyFont="1" applyFill="1" applyBorder="1" applyAlignment="1">
      <alignment horizontal="center" vertical="center"/>
    </xf>
    <xf numFmtId="3" fontId="27" fillId="26" borderId="10" xfId="0" applyNumberFormat="1" applyFont="1" applyFill="1" applyBorder="1" applyAlignment="1" applyProtection="1">
      <alignment horizontal="center" vertical="center"/>
      <protection locked="0"/>
    </xf>
    <xf numFmtId="14" fontId="0" fillId="0" borderId="10" xfId="0" applyNumberFormat="1" applyFont="1" applyBorder="1" applyAlignment="1">
      <alignment horizontal="left" vertical="center"/>
    </xf>
    <xf numFmtId="3" fontId="39" fillId="25" borderId="10" xfId="0" applyNumberFormat="1" applyFont="1" applyFill="1" applyBorder="1" applyAlignment="1">
      <alignment horizontal="center" vertical="center"/>
    </xf>
    <xf numFmtId="14" fontId="29" fillId="38" borderId="10" xfId="0" applyNumberFormat="1" applyFont="1" applyFill="1" applyBorder="1" applyAlignment="1">
      <alignment horizontal="center" vertical="center"/>
    </xf>
    <xf numFmtId="0" fontId="29" fillId="28" borderId="19" xfId="0" applyFont="1" applyFill="1" applyBorder="1" applyAlignment="1">
      <alignment horizontal="center" vertical="center"/>
    </xf>
    <xf numFmtId="0" fontId="28" fillId="0" borderId="10" xfId="0" applyFont="1" applyFill="1" applyBorder="1" applyAlignment="1" applyProtection="1">
      <alignment horizontal="center" vertical="center"/>
      <protection locked="0"/>
    </xf>
    <xf numFmtId="14" fontId="38" fillId="0" borderId="10" xfId="0" applyNumberFormat="1" applyFont="1" applyFill="1" applyBorder="1" applyAlignment="1">
      <alignment horizontal="center" vertical="center"/>
    </xf>
    <xf numFmtId="1" fontId="29" fillId="0" borderId="12" xfId="0" applyNumberFormat="1" applyFont="1" applyFill="1" applyBorder="1" applyAlignment="1" applyProtection="1">
      <alignment horizontal="right" vertical="center"/>
      <protection locked="0"/>
    </xf>
    <xf numFmtId="1" fontId="27" fillId="0" borderId="12" xfId="0" applyNumberFormat="1" applyFont="1" applyFill="1" applyBorder="1" applyAlignment="1">
      <alignment horizontal="left" vertical="center"/>
    </xf>
    <xf numFmtId="1" fontId="27" fillId="0" borderId="12" xfId="0" applyNumberFormat="1" applyFont="1" applyFill="1" applyBorder="1" applyAlignment="1">
      <alignment horizontal="center" vertical="center"/>
    </xf>
    <xf numFmtId="3" fontId="40" fillId="25" borderId="12" xfId="0" applyNumberFormat="1" applyFont="1" applyFill="1" applyBorder="1" applyAlignment="1">
      <alignment horizontal="center" vertical="center"/>
    </xf>
    <xf numFmtId="0" fontId="29" fillId="26" borderId="12" xfId="0" applyFont="1" applyFill="1" applyBorder="1" applyAlignment="1" applyProtection="1">
      <alignment vertical="center"/>
      <protection locked="0"/>
    </xf>
    <xf numFmtId="0" fontId="27" fillId="26" borderId="12" xfId="0" applyFont="1" applyFill="1" applyBorder="1" applyAlignment="1" applyProtection="1">
      <alignment horizontal="center" vertical="center"/>
      <protection locked="0"/>
    </xf>
    <xf numFmtId="0" fontId="28" fillId="0" borderId="12" xfId="0" applyFont="1" applyFill="1" applyBorder="1" applyAlignment="1">
      <alignment horizontal="left" vertical="center"/>
    </xf>
    <xf numFmtId="0" fontId="29" fillId="0" borderId="12" xfId="0" applyFont="1" applyBorder="1" applyAlignment="1">
      <alignment vertical="center"/>
    </xf>
    <xf numFmtId="173" fontId="29" fillId="0" borderId="12" xfId="0" applyNumberFormat="1" applyFont="1" applyBorder="1" applyAlignment="1">
      <alignment horizontal="center" vertical="center"/>
    </xf>
    <xf numFmtId="169" fontId="29" fillId="0" borderId="12" xfId="0" applyNumberFormat="1" applyFont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58" fillId="30" borderId="16" xfId="0" applyNumberFormat="1" applyFont="1" applyFill="1" applyBorder="1" applyAlignment="1">
      <alignment horizontal="center" vertical="center" wrapText="1"/>
    </xf>
    <xf numFmtId="14" fontId="58" fillId="30" borderId="17" xfId="0" applyNumberFormat="1" applyFont="1" applyFill="1" applyBorder="1" applyAlignment="1">
      <alignment horizontal="center" vertical="center" wrapText="1"/>
    </xf>
    <xf numFmtId="0" fontId="58" fillId="30" borderId="17" xfId="0" applyFont="1" applyFill="1" applyBorder="1" applyAlignment="1">
      <alignment horizontal="center" vertical="center" wrapText="1"/>
    </xf>
    <xf numFmtId="0" fontId="58" fillId="30" borderId="17" xfId="0" applyFont="1" applyFill="1" applyBorder="1" applyAlignment="1">
      <alignment horizontal="left" vertical="center" wrapText="1"/>
    </xf>
    <xf numFmtId="0" fontId="58" fillId="30" borderId="17" xfId="0" applyFont="1" applyFill="1" applyBorder="1" applyAlignment="1">
      <alignment horizontal="center" vertical="center"/>
    </xf>
    <xf numFmtId="3" fontId="58" fillId="30" borderId="17" xfId="0" applyNumberFormat="1" applyFont="1" applyFill="1" applyBorder="1" applyAlignment="1">
      <alignment horizontal="center" vertical="center" wrapText="1"/>
    </xf>
    <xf numFmtId="49" fontId="58" fillId="30" borderId="10" xfId="0" applyNumberFormat="1" applyFont="1" applyFill="1" applyBorder="1" applyAlignment="1">
      <alignment horizontal="center" vertical="center" wrapText="1"/>
    </xf>
    <xf numFmtId="0" fontId="58" fillId="30" borderId="10" xfId="0" applyNumberFormat="1" applyFont="1" applyFill="1" applyBorder="1" applyAlignment="1">
      <alignment horizontal="center" vertical="center"/>
    </xf>
    <xf numFmtId="167" fontId="58" fillId="30" borderId="17" xfId="0" applyNumberFormat="1" applyFont="1" applyFill="1" applyBorder="1" applyAlignment="1">
      <alignment horizontal="center" vertical="center" wrapText="1"/>
    </xf>
    <xf numFmtId="14" fontId="58" fillId="31" borderId="17" xfId="0" applyNumberFormat="1" applyFont="1" applyFill="1" applyBorder="1" applyAlignment="1">
      <alignment horizontal="center" vertical="center" wrapText="1"/>
    </xf>
    <xf numFmtId="169" fontId="58" fillId="30" borderId="17" xfId="0" applyNumberFormat="1" applyFont="1" applyFill="1" applyBorder="1" applyAlignment="1">
      <alignment horizontal="center" vertical="center" wrapText="1"/>
    </xf>
    <xf numFmtId="0" fontId="58" fillId="34" borderId="17" xfId="0" applyFont="1" applyFill="1" applyBorder="1" applyAlignment="1">
      <alignment horizontal="center" vertical="center"/>
    </xf>
    <xf numFmtId="173" fontId="58" fillId="30" borderId="17" xfId="0" applyNumberFormat="1" applyFont="1" applyFill="1" applyBorder="1" applyAlignment="1">
      <alignment horizontal="center" vertical="center" wrapText="1"/>
    </xf>
    <xf numFmtId="0" fontId="68" fillId="69" borderId="11" xfId="0" applyFont="1" applyFill="1" applyBorder="1" applyAlignment="1">
      <alignment horizontal="center" vertical="center"/>
    </xf>
    <xf numFmtId="0" fontId="29" fillId="35" borderId="11" xfId="0" applyFont="1" applyFill="1" applyBorder="1" applyAlignment="1" applyProtection="1">
      <alignment horizontal="left" vertical="top"/>
      <protection locked="0"/>
    </xf>
    <xf numFmtId="14" fontId="29" fillId="35" borderId="11" xfId="0" applyNumberFormat="1" applyFont="1" applyFill="1" applyBorder="1" applyAlignment="1" applyProtection="1">
      <alignment horizontal="center" vertical="top"/>
      <protection locked="0"/>
    </xf>
    <xf numFmtId="0" fontId="29" fillId="35" borderId="11" xfId="0" applyFont="1" applyFill="1" applyBorder="1" applyAlignment="1" applyProtection="1">
      <alignment horizontal="center" vertical="top"/>
      <protection locked="0"/>
    </xf>
    <xf numFmtId="0" fontId="29" fillId="68" borderId="11" xfId="0" applyFont="1" applyFill="1" applyBorder="1" applyAlignment="1" applyProtection="1">
      <alignment horizontal="left" vertical="top"/>
      <protection locked="0"/>
    </xf>
    <xf numFmtId="14" fontId="29" fillId="68" borderId="11" xfId="0" applyNumberFormat="1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0" fontId="29" fillId="0" borderId="11" xfId="0" applyNumberFormat="1" applyFont="1" applyFill="1" applyBorder="1" applyAlignment="1" applyProtection="1">
      <alignment horizontal="left"/>
      <protection locked="0"/>
    </xf>
    <xf numFmtId="0" fontId="31" fillId="0" borderId="11" xfId="0" applyFont="1" applyFill="1" applyBorder="1" applyAlignment="1">
      <alignment horizontal="center"/>
    </xf>
    <xf numFmtId="3" fontId="28" fillId="0" borderId="11" xfId="0" applyNumberFormat="1" applyFont="1" applyFill="1" applyBorder="1" applyAlignment="1">
      <alignment horizontal="right" vertical="center"/>
    </xf>
    <xf numFmtId="3" fontId="29" fillId="0" borderId="11" xfId="0" applyNumberFormat="1" applyFont="1" applyFill="1" applyBorder="1" applyAlignment="1">
      <alignment horizontal="right" vertical="center"/>
    </xf>
    <xf numFmtId="14" fontId="29" fillId="0" borderId="11" xfId="0" applyNumberFormat="1" applyFont="1" applyFill="1" applyBorder="1" applyAlignment="1" applyProtection="1">
      <alignment horizontal="center" vertical="top"/>
      <protection locked="0"/>
    </xf>
    <xf numFmtId="0" fontId="29" fillId="35" borderId="11" xfId="0" applyNumberFormat="1" applyFont="1" applyFill="1" applyBorder="1" applyAlignment="1" applyProtection="1">
      <alignment horizontal="center" vertical="top"/>
      <protection locked="0"/>
    </xf>
    <xf numFmtId="0" fontId="28" fillId="35" borderId="11" xfId="0" applyNumberFormat="1" applyFont="1" applyFill="1" applyBorder="1" applyAlignment="1" applyProtection="1">
      <alignment horizontal="center" vertical="top"/>
      <protection locked="0"/>
    </xf>
    <xf numFmtId="0" fontId="29" fillId="35" borderId="11" xfId="0" applyNumberFormat="1" applyFont="1" applyFill="1" applyBorder="1" applyAlignment="1">
      <alignment horizontal="center" vertical="center"/>
    </xf>
    <xf numFmtId="0" fontId="22" fillId="0" borderId="11" xfId="0" applyFont="1" applyFill="1" applyBorder="1" applyAlignment="1" applyProtection="1">
      <alignment horizontal="center"/>
      <protection locked="0"/>
    </xf>
    <xf numFmtId="0" fontId="22" fillId="38" borderId="11" xfId="0" applyFont="1" applyFill="1" applyBorder="1" applyAlignment="1">
      <alignment horizontal="center"/>
    </xf>
    <xf numFmtId="0" fontId="29" fillId="68" borderId="10" xfId="0" applyFont="1" applyFill="1" applyBorder="1" applyAlignment="1" applyProtection="1">
      <alignment horizontal="center" vertical="top"/>
      <protection locked="0"/>
    </xf>
    <xf numFmtId="14" fontId="29" fillId="68" borderId="11" xfId="0" applyNumberFormat="1" applyFont="1" applyFill="1" applyBorder="1" applyAlignment="1">
      <alignment horizontal="center" vertical="center"/>
    </xf>
    <xf numFmtId="0" fontId="29" fillId="68" borderId="11" xfId="0" applyFont="1" applyFill="1" applyBorder="1" applyAlignment="1" applyProtection="1">
      <alignment horizontal="center" vertical="center"/>
      <protection locked="0"/>
    </xf>
    <xf numFmtId="0" fontId="29" fillId="68" borderId="10" xfId="0" applyFont="1" applyFill="1" applyBorder="1" applyAlignment="1" applyProtection="1">
      <alignment horizontal="left" vertical="top"/>
      <protection locked="0"/>
    </xf>
    <xf numFmtId="14" fontId="0" fillId="0" borderId="11" xfId="0" applyNumberFormat="1" applyFont="1" applyFill="1" applyBorder="1" applyAlignment="1" applyProtection="1">
      <alignment horizontal="center"/>
      <protection locked="0"/>
    </xf>
    <xf numFmtId="0" fontId="0" fillId="0" borderId="11" xfId="0" applyNumberFormat="1" applyFont="1" applyFill="1" applyBorder="1" applyAlignment="1" applyProtection="1">
      <alignment horizontal="center"/>
      <protection locked="0"/>
    </xf>
    <xf numFmtId="0" fontId="27" fillId="0" borderId="11" xfId="0" applyNumberFormat="1" applyFont="1" applyFill="1" applyBorder="1" applyAlignment="1" applyProtection="1">
      <protection locked="0"/>
    </xf>
    <xf numFmtId="0" fontId="29" fillId="0" borderId="11" xfId="0" applyNumberFormat="1" applyFont="1" applyFill="1" applyBorder="1" applyAlignment="1" applyProtection="1">
      <protection locked="0"/>
    </xf>
    <xf numFmtId="0" fontId="22" fillId="0" borderId="11" xfId="0" applyFont="1" applyFill="1" applyBorder="1" applyAlignment="1">
      <alignment horizontal="center"/>
    </xf>
    <xf numFmtId="3" fontId="28" fillId="0" borderId="12" xfId="0" applyNumberFormat="1" applyFont="1" applyFill="1" applyBorder="1" applyAlignment="1">
      <alignment horizontal="right" vertical="center"/>
    </xf>
    <xf numFmtId="3" fontId="29" fillId="0" borderId="12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 applyProtection="1">
      <alignment horizontal="center"/>
      <protection locked="0"/>
    </xf>
    <xf numFmtId="0" fontId="27" fillId="0" borderId="10" xfId="0" applyFont="1" applyFill="1" applyBorder="1"/>
    <xf numFmtId="0" fontId="29" fillId="0" borderId="12" xfId="0" applyFont="1" applyFill="1" applyBorder="1" applyAlignment="1">
      <alignment horizontal="center"/>
    </xf>
    <xf numFmtId="3" fontId="28" fillId="0" borderId="10" xfId="0" applyNumberFormat="1" applyFont="1" applyFill="1" applyBorder="1" applyAlignment="1">
      <alignment horizontal="right" vertical="center"/>
    </xf>
    <xf numFmtId="1" fontId="29" fillId="24" borderId="11" xfId="0" applyNumberFormat="1" applyFont="1" applyFill="1" applyBorder="1" applyAlignment="1">
      <alignment horizontal="right" vertical="center"/>
    </xf>
    <xf numFmtId="14" fontId="29" fillId="24" borderId="11" xfId="0" applyNumberFormat="1" applyFont="1" applyFill="1" applyBorder="1" applyAlignment="1">
      <alignment horizontal="center" vertical="center"/>
    </xf>
    <xf numFmtId="0" fontId="67" fillId="24" borderId="11" xfId="0" applyFont="1" applyFill="1" applyBorder="1" applyAlignment="1">
      <alignment horizontal="left" vertical="center"/>
    </xf>
    <xf numFmtId="0" fontId="29" fillId="24" borderId="11" xfId="0" applyNumberFormat="1" applyFont="1" applyFill="1" applyBorder="1" applyAlignment="1">
      <alignment horizontal="center" vertical="center"/>
    </xf>
    <xf numFmtId="0" fontId="27" fillId="24" borderId="11" xfId="0" applyFont="1" applyFill="1" applyBorder="1" applyAlignment="1">
      <alignment horizontal="left" vertical="center"/>
    </xf>
    <xf numFmtId="0" fontId="29" fillId="24" borderId="11" xfId="0" applyFont="1" applyFill="1" applyBorder="1" applyAlignment="1">
      <alignment horizontal="left" vertical="center"/>
    </xf>
    <xf numFmtId="0" fontId="29" fillId="24" borderId="11" xfId="0" applyFont="1" applyFill="1" applyBorder="1" applyAlignment="1">
      <alignment horizontal="center" vertical="center"/>
    </xf>
    <xf numFmtId="3" fontId="29" fillId="24" borderId="11" xfId="0" applyNumberFormat="1" applyFont="1" applyFill="1" applyBorder="1" applyAlignment="1">
      <alignment horizontal="right" vertical="center"/>
    </xf>
    <xf numFmtId="1" fontId="29" fillId="24" borderId="11" xfId="0" applyNumberFormat="1" applyFont="1" applyFill="1" applyBorder="1" applyAlignment="1">
      <alignment horizontal="center" vertical="center"/>
    </xf>
    <xf numFmtId="3" fontId="29" fillId="24" borderId="11" xfId="0" applyNumberFormat="1" applyFont="1" applyFill="1" applyBorder="1" applyAlignment="1">
      <alignment horizontal="center" vertical="center"/>
    </xf>
    <xf numFmtId="49" fontId="27" fillId="24" borderId="11" xfId="0" applyNumberFormat="1" applyFont="1" applyFill="1" applyBorder="1" applyAlignment="1">
      <alignment horizontal="center" vertical="center"/>
    </xf>
    <xf numFmtId="1" fontId="27" fillId="24" borderId="11" xfId="0" applyNumberFormat="1" applyFont="1" applyFill="1" applyBorder="1" applyAlignment="1">
      <alignment horizontal="center" vertical="center"/>
    </xf>
    <xf numFmtId="1" fontId="27" fillId="24" borderId="11" xfId="0" applyNumberFormat="1" applyFont="1" applyFill="1" applyBorder="1" applyAlignment="1">
      <alignment horizontal="left" vertical="center"/>
    </xf>
    <xf numFmtId="14" fontId="29" fillId="24" borderId="11" xfId="0" applyNumberFormat="1" applyFont="1" applyFill="1" applyBorder="1" applyAlignment="1" applyProtection="1">
      <alignment horizontal="center" vertical="center"/>
      <protection locked="0"/>
    </xf>
    <xf numFmtId="14" fontId="27" fillId="24" borderId="11" xfId="0" applyNumberFormat="1" applyFont="1" applyFill="1" applyBorder="1" applyAlignment="1">
      <alignment horizontal="center" vertical="center"/>
    </xf>
    <xf numFmtId="1" fontId="29" fillId="24" borderId="11" xfId="0" applyNumberFormat="1" applyFont="1" applyFill="1" applyBorder="1" applyAlignment="1">
      <alignment horizontal="left" vertical="center"/>
    </xf>
    <xf numFmtId="0" fontId="27" fillId="34" borderId="11" xfId="0" applyNumberFormat="1" applyFont="1" applyFill="1" applyBorder="1" applyAlignment="1">
      <alignment horizontal="center" vertical="center"/>
    </xf>
    <xf numFmtId="0" fontId="29" fillId="33" borderId="11" xfId="0" applyFont="1" applyFill="1" applyBorder="1" applyAlignment="1" applyProtection="1">
      <alignment horizontal="center"/>
      <protection locked="0"/>
    </xf>
    <xf numFmtId="3" fontId="29" fillId="38" borderId="11" xfId="0" applyNumberFormat="1" applyFont="1" applyFill="1" applyBorder="1" applyAlignment="1">
      <alignment horizontal="right" vertical="center"/>
    </xf>
    <xf numFmtId="0" fontId="32" fillId="38" borderId="11" xfId="0" applyFont="1" applyFill="1" applyBorder="1" applyAlignment="1">
      <alignment horizontal="center" vertical="center"/>
    </xf>
    <xf numFmtId="0" fontId="71" fillId="38" borderId="11" xfId="0" applyNumberFormat="1" applyFont="1" applyFill="1" applyBorder="1" applyAlignment="1" applyProtection="1">
      <alignment horizontal="left"/>
      <protection locked="0"/>
    </xf>
    <xf numFmtId="0" fontId="22" fillId="0" borderId="12" xfId="0" applyFont="1" applyFill="1" applyBorder="1" applyAlignment="1">
      <alignment horizontal="center"/>
    </xf>
    <xf numFmtId="0" fontId="27" fillId="0" borderId="10" xfId="0" applyNumberFormat="1" applyFont="1" applyFill="1" applyBorder="1" applyAlignment="1" applyProtection="1">
      <protection locked="0"/>
    </xf>
    <xf numFmtId="0" fontId="29" fillId="0" borderId="10" xfId="0" applyNumberFormat="1" applyFont="1" applyFill="1" applyBorder="1" applyAlignment="1" applyProtection="1">
      <alignment horizontal="left"/>
      <protection locked="0"/>
    </xf>
    <xf numFmtId="0" fontId="29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NumberFormat="1" applyFont="1" applyFill="1" applyBorder="1" applyAlignment="1" applyProtection="1">
      <alignment horizontal="center"/>
      <protection locked="0"/>
    </xf>
    <xf numFmtId="14" fontId="72" fillId="0" borderId="11" xfId="0" applyNumberFormat="1" applyFont="1" applyFill="1" applyBorder="1" applyAlignment="1" applyProtection="1">
      <alignment horizontal="center"/>
      <protection locked="0"/>
    </xf>
    <xf numFmtId="0" fontId="27" fillId="0" borderId="10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/>
    <xf numFmtId="3" fontId="29" fillId="38" borderId="11" xfId="0" applyNumberFormat="1" applyFont="1" applyFill="1" applyBorder="1" applyAlignment="1" applyProtection="1">
      <alignment horizontal="center"/>
      <protection locked="0"/>
    </xf>
    <xf numFmtId="3" fontId="29" fillId="0" borderId="11" xfId="0" applyNumberFormat="1" applyFont="1" applyFill="1" applyBorder="1" applyAlignment="1" applyProtection="1">
      <alignment horizontal="center"/>
      <protection locked="0"/>
    </xf>
    <xf numFmtId="3" fontId="29" fillId="0" borderId="10" xfId="0" applyNumberFormat="1" applyFont="1" applyFill="1" applyBorder="1" applyAlignment="1">
      <alignment horizontal="right" vertical="center"/>
    </xf>
    <xf numFmtId="0" fontId="30" fillId="0" borderId="11" xfId="0" applyFont="1" applyFill="1" applyBorder="1"/>
    <xf numFmtId="0" fontId="31" fillId="0" borderId="11" xfId="0" applyFont="1" applyFill="1" applyBorder="1" applyAlignment="1">
      <alignment horizontal="left"/>
    </xf>
    <xf numFmtId="0" fontId="31" fillId="0" borderId="11" xfId="0" applyFont="1" applyFill="1" applyBorder="1" applyAlignment="1"/>
    <xf numFmtId="14" fontId="0" fillId="38" borderId="11" xfId="0" applyNumberFormat="1" applyFont="1" applyFill="1" applyBorder="1" applyAlignment="1" applyProtection="1">
      <alignment horizontal="center"/>
      <protection locked="0"/>
    </xf>
    <xf numFmtId="0" fontId="29" fillId="0" borderId="11" xfId="0" applyNumberFormat="1" applyFont="1" applyFill="1" applyBorder="1" applyAlignment="1" applyProtection="1">
      <alignment horizontal="center"/>
      <protection locked="0"/>
    </xf>
    <xf numFmtId="0" fontId="29" fillId="38" borderId="11" xfId="0" applyFont="1" applyFill="1" applyBorder="1" applyAlignment="1" applyProtection="1">
      <alignment horizontal="left"/>
      <protection locked="0"/>
    </xf>
    <xf numFmtId="0" fontId="0" fillId="38" borderId="11" xfId="0" applyNumberFormat="1" applyFont="1" applyFill="1" applyBorder="1" applyAlignment="1" applyProtection="1">
      <alignment horizontal="left"/>
      <protection locked="0"/>
    </xf>
    <xf numFmtId="0" fontId="0" fillId="38" borderId="11" xfId="0" applyNumberFormat="1" applyFont="1" applyFill="1" applyBorder="1" applyAlignment="1" applyProtection="1">
      <alignment horizontal="center"/>
      <protection locked="0"/>
    </xf>
    <xf numFmtId="0" fontId="29" fillId="0" borderId="10" xfId="0" applyNumberFormat="1" applyFont="1" applyFill="1" applyBorder="1" applyAlignment="1" applyProtection="1">
      <protection locked="0"/>
    </xf>
    <xf numFmtId="14" fontId="0" fillId="0" borderId="10" xfId="0" applyNumberFormat="1" applyFont="1" applyFill="1" applyBorder="1" applyAlignment="1" applyProtection="1">
      <alignment horizontal="center"/>
      <protection locked="0"/>
    </xf>
    <xf numFmtId="0" fontId="31" fillId="0" borderId="10" xfId="0" applyFont="1" applyFill="1" applyBorder="1" applyAlignment="1">
      <alignment horizontal="left"/>
    </xf>
    <xf numFmtId="0" fontId="29" fillId="38" borderId="11" xfId="0" applyFont="1" applyFill="1" applyBorder="1" applyAlignment="1" applyProtection="1">
      <alignment horizontal="left" vertical="center"/>
      <protection locked="0"/>
    </xf>
    <xf numFmtId="0" fontId="29" fillId="38" borderId="11" xfId="0" applyNumberFormat="1" applyFont="1" applyFill="1" applyBorder="1" applyAlignment="1" applyProtection="1">
      <alignment horizontal="left"/>
      <protection locked="0"/>
    </xf>
    <xf numFmtId="14" fontId="29" fillId="28" borderId="11" xfId="0" applyNumberFormat="1" applyFont="1" applyFill="1" applyBorder="1" applyAlignment="1">
      <alignment horizontal="left" vertical="center"/>
    </xf>
    <xf numFmtId="0" fontId="0" fillId="0" borderId="11" xfId="0" applyNumberFormat="1" applyFont="1" applyFill="1" applyBorder="1" applyAlignment="1" applyProtection="1">
      <alignment horizontal="left"/>
      <protection locked="0"/>
    </xf>
    <xf numFmtId="0" fontId="0" fillId="0" borderId="10" xfId="0" applyNumberFormat="1" applyFont="1" applyFill="1" applyBorder="1" applyAlignment="1" applyProtection="1">
      <alignment horizontal="left"/>
      <protection locked="0"/>
    </xf>
    <xf numFmtId="1" fontId="27" fillId="38" borderId="11" xfId="0" applyNumberFormat="1" applyFont="1" applyFill="1" applyBorder="1" applyAlignment="1">
      <alignment horizontal="center" vertical="center"/>
    </xf>
    <xf numFmtId="0" fontId="74" fillId="38" borderId="11" xfId="304" applyNumberFormat="1" applyFont="1" applyFill="1" applyBorder="1" applyAlignment="1">
      <alignment horizontal="left" vertical="top"/>
    </xf>
    <xf numFmtId="0" fontId="75" fillId="0" borderId="11" xfId="0" applyNumberFormat="1" applyFont="1" applyFill="1" applyBorder="1" applyAlignment="1" applyProtection="1">
      <alignment horizontal="center"/>
      <protection locked="0"/>
    </xf>
    <xf numFmtId="0" fontId="75" fillId="0" borderId="12" xfId="0" applyNumberFormat="1" applyFont="1" applyFill="1" applyBorder="1" applyAlignment="1" applyProtection="1">
      <alignment horizontal="center"/>
      <protection locked="0"/>
    </xf>
    <xf numFmtId="0" fontId="29" fillId="38" borderId="11" xfId="0" applyFont="1" applyFill="1" applyBorder="1" applyAlignment="1" applyProtection="1">
      <alignment horizontal="left" vertical="top"/>
      <protection locked="0"/>
    </xf>
    <xf numFmtId="0" fontId="75" fillId="0" borderId="11" xfId="0" applyNumberFormat="1" applyFont="1" applyFill="1" applyBorder="1" applyAlignment="1" applyProtection="1">
      <alignment horizontal="left"/>
      <protection locked="0"/>
    </xf>
    <xf numFmtId="0" fontId="28" fillId="0" borderId="11" xfId="0" applyNumberFormat="1" applyFont="1" applyFill="1" applyBorder="1" applyAlignment="1" applyProtection="1">
      <alignment horizontal="left"/>
      <protection locked="0"/>
    </xf>
    <xf numFmtId="0" fontId="22" fillId="0" borderId="19" xfId="0" applyFont="1" applyFill="1" applyBorder="1" applyAlignment="1">
      <alignment horizontal="center"/>
    </xf>
    <xf numFmtId="0" fontId="22" fillId="38" borderId="10" xfId="0" applyFont="1" applyFill="1" applyBorder="1" applyAlignment="1" applyProtection="1">
      <alignment horizontal="center"/>
      <protection locked="0"/>
    </xf>
    <xf numFmtId="0" fontId="29" fillId="0" borderId="10" xfId="0" applyFont="1" applyFill="1" applyBorder="1" applyAlignment="1" applyProtection="1">
      <alignment horizontal="left" vertical="top"/>
      <protection locked="0"/>
    </xf>
    <xf numFmtId="0" fontId="29" fillId="0" borderId="10" xfId="0" applyNumberFormat="1" applyFont="1" applyFill="1" applyBorder="1" applyAlignment="1" applyProtection="1">
      <alignment horizontal="center" vertical="top"/>
      <protection locked="0"/>
    </xf>
    <xf numFmtId="0" fontId="29" fillId="0" borderId="10" xfId="0" applyNumberFormat="1" applyFont="1" applyFill="1" applyBorder="1" applyAlignment="1" applyProtection="1">
      <alignment horizontal="left" vertical="top"/>
      <protection locked="0"/>
    </xf>
    <xf numFmtId="0" fontId="27" fillId="0" borderId="10" xfId="0" applyFont="1" applyFill="1" applyBorder="1" applyProtection="1">
      <protection locked="0"/>
    </xf>
    <xf numFmtId="14" fontId="29" fillId="0" borderId="10" xfId="0" applyNumberFormat="1" applyFont="1" applyFill="1" applyBorder="1" applyAlignment="1" applyProtection="1">
      <alignment horizontal="center" vertical="top"/>
      <protection locked="0"/>
    </xf>
    <xf numFmtId="1" fontId="0" fillId="0" borderId="33" xfId="0" applyNumberFormat="1" applyFont="1" applyBorder="1"/>
    <xf numFmtId="0" fontId="27" fillId="0" borderId="11" xfId="0" applyFont="1" applyFill="1" applyBorder="1" applyProtection="1">
      <protection locked="0"/>
    </xf>
    <xf numFmtId="0" fontId="22" fillId="38" borderId="12" xfId="0" applyFont="1" applyFill="1" applyBorder="1" applyAlignment="1" applyProtection="1">
      <alignment horizontal="center"/>
      <protection locked="0"/>
    </xf>
    <xf numFmtId="0" fontId="29" fillId="0" borderId="10" xfId="0" applyFont="1" applyFill="1" applyBorder="1" applyAlignment="1" applyProtection="1">
      <alignment horizontal="left"/>
      <protection locked="0"/>
    </xf>
    <xf numFmtId="0" fontId="29" fillId="0" borderId="10" xfId="0" applyFont="1" applyFill="1" applyBorder="1" applyAlignment="1" applyProtection="1">
      <protection locked="0"/>
    </xf>
    <xf numFmtId="0" fontId="27" fillId="38" borderId="11" xfId="0" applyFont="1" applyFill="1" applyBorder="1"/>
    <xf numFmtId="0" fontId="27" fillId="38" borderId="11" xfId="0" applyFont="1" applyFill="1" applyBorder="1" applyProtection="1">
      <protection locked="0"/>
    </xf>
    <xf numFmtId="0" fontId="29" fillId="38" borderId="12" xfId="0" applyFont="1" applyFill="1" applyBorder="1" applyAlignment="1" applyProtection="1">
      <alignment horizontal="left"/>
      <protection locked="0"/>
    </xf>
    <xf numFmtId="0" fontId="27" fillId="0" borderId="11" xfId="0" applyNumberFormat="1" applyFont="1" applyFill="1" applyBorder="1" applyAlignment="1" applyProtection="1">
      <alignment horizontal="left" wrapText="1"/>
      <protection locked="0"/>
    </xf>
    <xf numFmtId="1" fontId="29" fillId="24" borderId="17" xfId="0" applyNumberFormat="1" applyFont="1" applyFill="1" applyBorder="1" applyAlignment="1">
      <alignment horizontal="center" vertical="center"/>
    </xf>
    <xf numFmtId="1" fontId="29" fillId="24" borderId="13" xfId="0" applyNumberFormat="1" applyFont="1" applyFill="1" applyBorder="1" applyAlignment="1">
      <alignment horizontal="center" vertical="center"/>
    </xf>
    <xf numFmtId="0" fontId="27" fillId="24" borderId="17" xfId="0" applyFont="1" applyFill="1" applyBorder="1" applyAlignment="1">
      <alignment horizontal="left" vertical="center"/>
    </xf>
    <xf numFmtId="0" fontId="27" fillId="24" borderId="17" xfId="0" applyFont="1" applyFill="1" applyBorder="1" applyAlignment="1">
      <alignment horizontal="center" vertical="center"/>
    </xf>
    <xf numFmtId="1" fontId="29" fillId="24" borderId="17" xfId="0" applyNumberFormat="1" applyFont="1" applyFill="1" applyBorder="1" applyAlignment="1">
      <alignment vertical="center"/>
    </xf>
    <xf numFmtId="1" fontId="27" fillId="24" borderId="13" xfId="0" applyNumberFormat="1" applyFont="1" applyFill="1" applyBorder="1" applyAlignment="1">
      <alignment horizontal="right" vertical="center"/>
    </xf>
    <xf numFmtId="49" fontId="27" fillId="24" borderId="13" xfId="0" applyNumberFormat="1" applyFont="1" applyFill="1" applyBorder="1" applyAlignment="1">
      <alignment horizontal="center" vertical="center"/>
    </xf>
    <xf numFmtId="1" fontId="27" fillId="24" borderId="13" xfId="0" applyNumberFormat="1" applyFont="1" applyFill="1" applyBorder="1" applyAlignment="1">
      <alignment horizontal="center" vertical="center"/>
    </xf>
    <xf numFmtId="1" fontId="29" fillId="24" borderId="13" xfId="0" applyNumberFormat="1" applyFont="1" applyFill="1" applyBorder="1" applyAlignment="1">
      <alignment horizontal="left" vertical="center"/>
    </xf>
    <xf numFmtId="1" fontId="27" fillId="24" borderId="13" xfId="0" applyNumberFormat="1" applyFont="1" applyFill="1" applyBorder="1" applyAlignment="1">
      <alignment horizontal="left" vertical="center"/>
    </xf>
    <xf numFmtId="1" fontId="29" fillId="24" borderId="34" xfId="0" applyNumberFormat="1" applyFont="1" applyFill="1" applyBorder="1" applyAlignment="1">
      <alignment horizontal="center" vertical="center"/>
    </xf>
    <xf numFmtId="1" fontId="27" fillId="24" borderId="34" xfId="0" applyNumberFormat="1" applyFont="1" applyFill="1" applyBorder="1" applyAlignment="1">
      <alignment horizontal="left" vertical="center"/>
    </xf>
    <xf numFmtId="1" fontId="29" fillId="24" borderId="34" xfId="0" applyNumberFormat="1" applyFont="1" applyFill="1" applyBorder="1" applyAlignment="1">
      <alignment vertical="center"/>
    </xf>
    <xf numFmtId="0" fontId="27" fillId="0" borderId="11" xfId="0" applyFont="1" applyBorder="1" applyAlignment="1" applyProtection="1">
      <alignment horizontal="center" vertical="top"/>
      <protection locked="0"/>
    </xf>
    <xf numFmtId="0" fontId="29" fillId="38" borderId="11" xfId="0" applyFont="1" applyFill="1" applyBorder="1" applyAlignment="1" applyProtection="1">
      <alignment horizontal="center" vertical="top"/>
      <protection locked="0"/>
    </xf>
    <xf numFmtId="14" fontId="29" fillId="38" borderId="11" xfId="0" applyNumberFormat="1" applyFont="1" applyFill="1" applyBorder="1" applyAlignment="1" applyProtection="1">
      <alignment horizontal="center" vertical="top"/>
      <protection locked="0"/>
    </xf>
    <xf numFmtId="0" fontId="29" fillId="38" borderId="11" xfId="0" applyNumberFormat="1" applyFont="1" applyFill="1" applyBorder="1" applyAlignment="1" applyProtection="1">
      <alignment horizontal="center" vertical="top"/>
      <protection locked="0"/>
    </xf>
    <xf numFmtId="0" fontId="28" fillId="38" borderId="11" xfId="0" applyNumberFormat="1" applyFont="1" applyFill="1" applyBorder="1" applyAlignment="1" applyProtection="1">
      <alignment horizontal="center" vertical="top"/>
      <protection locked="0"/>
    </xf>
    <xf numFmtId="0" fontId="29" fillId="68" borderId="11" xfId="0" applyNumberFormat="1" applyFont="1" applyFill="1" applyBorder="1" applyAlignment="1" applyProtection="1">
      <alignment horizontal="center" vertical="top"/>
      <protection locked="0"/>
    </xf>
    <xf numFmtId="0" fontId="29" fillId="24" borderId="11" xfId="0" applyFont="1" applyFill="1" applyBorder="1" applyAlignment="1" applyProtection="1">
      <alignment horizontal="right" vertical="center"/>
      <protection locked="0"/>
    </xf>
    <xf numFmtId="14" fontId="29" fillId="24" borderId="11" xfId="0" applyNumberFormat="1" applyFont="1" applyFill="1" applyBorder="1" applyAlignment="1" applyProtection="1">
      <alignment horizontal="center" vertical="center"/>
    </xf>
    <xf numFmtId="0" fontId="68" fillId="24" borderId="11" xfId="0" applyFont="1" applyFill="1" applyBorder="1" applyAlignment="1">
      <alignment horizontal="center" vertical="center"/>
    </xf>
    <xf numFmtId="0" fontId="29" fillId="24" borderId="11" xfId="0" applyFont="1" applyFill="1" applyBorder="1" applyAlignment="1">
      <alignment vertical="center"/>
    </xf>
    <xf numFmtId="0" fontId="27" fillId="24" borderId="11" xfId="0" applyFont="1" applyFill="1" applyBorder="1" applyAlignment="1">
      <alignment horizontal="center" vertical="center"/>
    </xf>
    <xf numFmtId="1" fontId="0" fillId="24" borderId="33" xfId="0" applyNumberFormat="1" applyFont="1" applyFill="1" applyBorder="1"/>
    <xf numFmtId="0" fontId="29" fillId="24" borderId="11" xfId="0" applyFont="1" applyFill="1" applyBorder="1" applyAlignment="1" applyProtection="1">
      <alignment horizontal="center" vertical="center"/>
      <protection locked="0"/>
    </xf>
    <xf numFmtId="14" fontId="28" fillId="24" borderId="11" xfId="0" applyNumberFormat="1" applyFont="1" applyFill="1" applyBorder="1" applyAlignment="1" applyProtection="1">
      <alignment horizontal="center" vertical="center"/>
      <protection locked="0"/>
    </xf>
    <xf numFmtId="14" fontId="29" fillId="38" borderId="11" xfId="0" applyNumberFormat="1" applyFont="1" applyFill="1" applyBorder="1" applyAlignment="1" applyProtection="1">
      <alignment horizontal="center" vertical="center"/>
    </xf>
    <xf numFmtId="3" fontId="29" fillId="38" borderId="12" xfId="0" applyNumberFormat="1" applyFont="1" applyFill="1" applyBorder="1" applyAlignment="1">
      <alignment horizontal="right" vertical="center"/>
    </xf>
    <xf numFmtId="0" fontId="27" fillId="0" borderId="10" xfId="0" applyFont="1" applyBorder="1" applyAlignment="1" applyProtection="1">
      <alignment horizontal="center" vertical="top"/>
      <protection locked="0"/>
    </xf>
    <xf numFmtId="1" fontId="0" fillId="38" borderId="37" xfId="0" applyNumberFormat="1" applyFont="1" applyFill="1" applyBorder="1"/>
    <xf numFmtId="14" fontId="27" fillId="38" borderId="12" xfId="0" applyNumberFormat="1" applyFont="1" applyFill="1" applyBorder="1" applyAlignment="1">
      <alignment horizontal="center" vertical="center"/>
    </xf>
    <xf numFmtId="14" fontId="28" fillId="38" borderId="11" xfId="0" applyNumberFormat="1" applyFont="1" applyFill="1" applyBorder="1" applyAlignment="1" applyProtection="1">
      <alignment horizontal="center" vertical="center"/>
      <protection locked="0"/>
    </xf>
    <xf numFmtId="1" fontId="27" fillId="38" borderId="12" xfId="0" applyNumberFormat="1" applyFont="1" applyFill="1" applyBorder="1" applyAlignment="1">
      <alignment horizontal="left" vertical="center"/>
    </xf>
    <xf numFmtId="0" fontId="58" fillId="38" borderId="12" xfId="0" applyFont="1" applyFill="1" applyBorder="1" applyAlignment="1" applyProtection="1">
      <alignment horizontal="center" vertical="center"/>
      <protection locked="0"/>
    </xf>
    <xf numFmtId="0" fontId="48" fillId="38" borderId="12" xfId="0" applyNumberFormat="1" applyFont="1" applyFill="1" applyBorder="1" applyAlignment="1" applyProtection="1">
      <alignment horizontal="center" vertical="center"/>
      <protection locked="0"/>
    </xf>
    <xf numFmtId="14" fontId="48" fillId="38" borderId="12" xfId="0" applyNumberFormat="1" applyFont="1" applyFill="1" applyBorder="1" applyAlignment="1" applyProtection="1">
      <alignment horizontal="center" vertical="center"/>
    </xf>
    <xf numFmtId="0" fontId="48" fillId="38" borderId="12" xfId="0" applyFont="1" applyFill="1" applyBorder="1" applyAlignment="1" applyProtection="1">
      <alignment horizontal="center" vertical="center"/>
    </xf>
    <xf numFmtId="173" fontId="48" fillId="38" borderId="12" xfId="0" applyNumberFormat="1" applyFont="1" applyFill="1" applyBorder="1" applyAlignment="1" applyProtection="1">
      <alignment horizontal="center" vertical="center"/>
    </xf>
    <xf numFmtId="0" fontId="29" fillId="0" borderId="11" xfId="0" applyFont="1" applyFill="1" applyBorder="1" applyAlignment="1" applyProtection="1">
      <alignment horizontal="left"/>
      <protection locked="0"/>
    </xf>
    <xf numFmtId="0" fontId="29" fillId="0" borderId="11" xfId="0" applyFont="1" applyFill="1" applyBorder="1" applyAlignment="1" applyProtection="1">
      <alignment horizontal="center"/>
      <protection locked="0"/>
    </xf>
    <xf numFmtId="0" fontId="29" fillId="68" borderId="11" xfId="0" applyFont="1" applyFill="1" applyBorder="1" applyAlignment="1" applyProtection="1">
      <alignment horizontal="center" vertical="top"/>
      <protection locked="0"/>
    </xf>
    <xf numFmtId="14" fontId="29" fillId="68" borderId="11" xfId="0" applyNumberFormat="1" applyFont="1" applyFill="1" applyBorder="1" applyAlignment="1" applyProtection="1">
      <alignment horizontal="center" vertical="top"/>
      <protection locked="0"/>
    </xf>
    <xf numFmtId="0" fontId="28" fillId="68" borderId="11" xfId="0" applyNumberFormat="1" applyFont="1" applyFill="1" applyBorder="1" applyAlignment="1" applyProtection="1">
      <alignment horizontal="center" vertical="top"/>
      <protection locked="0"/>
    </xf>
    <xf numFmtId="0" fontId="29" fillId="0" borderId="11" xfId="0" applyFont="1" applyFill="1" applyBorder="1" applyAlignment="1" applyProtection="1">
      <alignment horizontal="left" vertical="top"/>
      <protection locked="0"/>
    </xf>
    <xf numFmtId="0" fontId="29" fillId="68" borderId="10" xfId="0" applyNumberFormat="1" applyFont="1" applyFill="1" applyBorder="1" applyAlignment="1" applyProtection="1">
      <alignment horizontal="center" vertical="top"/>
      <protection locked="0"/>
    </xf>
    <xf numFmtId="14" fontId="29" fillId="68" borderId="10" xfId="0" applyNumberFormat="1" applyFont="1" applyFill="1" applyBorder="1" applyAlignment="1" applyProtection="1">
      <alignment horizontal="center" vertical="top"/>
      <protection locked="0"/>
    </xf>
    <xf numFmtId="14" fontId="28" fillId="68" borderId="11" xfId="0" applyNumberFormat="1" applyFont="1" applyFill="1" applyBorder="1" applyAlignment="1" applyProtection="1">
      <alignment horizontal="center" vertical="top"/>
      <protection locked="0"/>
    </xf>
    <xf numFmtId="0" fontId="27" fillId="0" borderId="12" xfId="0" applyFont="1" applyFill="1" applyBorder="1" applyProtection="1">
      <protection locked="0"/>
    </xf>
    <xf numFmtId="0" fontId="29" fillId="0" borderId="12" xfId="0" applyFont="1" applyFill="1" applyBorder="1" applyAlignment="1" applyProtection="1">
      <protection locked="0"/>
    </xf>
    <xf numFmtId="0" fontId="29" fillId="0" borderId="12" xfId="0" applyFont="1" applyFill="1" applyBorder="1" applyAlignment="1" applyProtection="1">
      <alignment horizontal="center"/>
      <protection locked="0"/>
    </xf>
    <xf numFmtId="0" fontId="29" fillId="35" borderId="12" xfId="0" applyFont="1" applyFill="1" applyBorder="1" applyAlignment="1" applyProtection="1">
      <alignment horizontal="center" vertical="top"/>
      <protection locked="0"/>
    </xf>
    <xf numFmtId="14" fontId="29" fillId="35" borderId="12" xfId="0" applyNumberFormat="1" applyFont="1" applyFill="1" applyBorder="1" applyAlignment="1" applyProtection="1">
      <alignment horizontal="center" vertical="top"/>
      <protection locked="0"/>
    </xf>
    <xf numFmtId="0" fontId="29" fillId="68" borderId="11" xfId="0" applyFont="1" applyFill="1" applyBorder="1" applyAlignment="1" applyProtection="1">
      <alignment vertical="top"/>
      <protection locked="0"/>
    </xf>
    <xf numFmtId="1" fontId="0" fillId="38" borderId="33" xfId="0" applyNumberFormat="1" applyFont="1" applyFill="1" applyBorder="1"/>
    <xf numFmtId="0" fontId="29" fillId="38" borderId="10" xfId="0" applyFont="1" applyFill="1" applyBorder="1" applyAlignment="1" applyProtection="1">
      <alignment horizontal="center" vertical="top"/>
      <protection locked="0"/>
    </xf>
    <xf numFmtId="0" fontId="29" fillId="38" borderId="10" xfId="0" applyFont="1" applyFill="1" applyBorder="1" applyAlignment="1" applyProtection="1">
      <alignment horizontal="left" vertical="top"/>
      <protection locked="0"/>
    </xf>
    <xf numFmtId="14" fontId="29" fillId="38" borderId="10" xfId="0" applyNumberFormat="1" applyFont="1" applyFill="1" applyBorder="1" applyAlignment="1" applyProtection="1">
      <alignment horizontal="center" vertical="top"/>
      <protection locked="0"/>
    </xf>
    <xf numFmtId="0" fontId="22" fillId="0" borderId="10" xfId="0" applyFont="1" applyFill="1" applyBorder="1" applyAlignment="1">
      <alignment horizontal="center"/>
    </xf>
    <xf numFmtId="0" fontId="29" fillId="68" borderId="19" xfId="0" applyFont="1" applyFill="1" applyBorder="1" applyAlignment="1" applyProtection="1">
      <alignment horizontal="left" vertical="top"/>
      <protection locked="0"/>
    </xf>
    <xf numFmtId="14" fontId="29" fillId="68" borderId="19" xfId="0" applyNumberFormat="1" applyFont="1" applyFill="1" applyBorder="1" applyAlignment="1" applyProtection="1">
      <alignment horizontal="center" vertical="top"/>
      <protection locked="0"/>
    </xf>
    <xf numFmtId="0" fontId="29" fillId="68" borderId="19" xfId="0" applyNumberFormat="1" applyFont="1" applyFill="1" applyBorder="1" applyAlignment="1" applyProtection="1">
      <alignment horizontal="center" vertical="top"/>
      <protection locked="0"/>
    </xf>
    <xf numFmtId="1" fontId="0" fillId="0" borderId="36" xfId="0" applyNumberFormat="1" applyFont="1" applyBorder="1"/>
    <xf numFmtId="14" fontId="29" fillId="68" borderId="10" xfId="0" applyNumberFormat="1" applyFont="1" applyFill="1" applyBorder="1" applyAlignment="1">
      <alignment horizontal="center" vertical="center"/>
    </xf>
    <xf numFmtId="0" fontId="29" fillId="68" borderId="10" xfId="0" applyFont="1" applyFill="1" applyBorder="1" applyAlignment="1" applyProtection="1">
      <alignment horizontal="center" vertical="center"/>
      <protection locked="0"/>
    </xf>
    <xf numFmtId="0" fontId="29" fillId="25" borderId="11" xfId="0" applyFont="1" applyFill="1" applyBorder="1" applyAlignment="1" applyProtection="1">
      <alignment horizontal="center"/>
      <protection locked="0"/>
    </xf>
    <xf numFmtId="0" fontId="29" fillId="0" borderId="12" xfId="0" applyFont="1" applyFill="1" applyBorder="1" applyAlignment="1"/>
    <xf numFmtId="0" fontId="29" fillId="68" borderId="11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top" wrapText="1"/>
    </xf>
    <xf numFmtId="14" fontId="29" fillId="68" borderId="12" xfId="0" applyNumberFormat="1" applyFont="1" applyFill="1" applyBorder="1" applyAlignment="1" applyProtection="1">
      <alignment horizontal="center" vertical="center"/>
      <protection locked="0"/>
    </xf>
    <xf numFmtId="0" fontId="29" fillId="68" borderId="12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1" fontId="0" fillId="0" borderId="11" xfId="0" applyNumberFormat="1" applyFont="1" applyBorder="1"/>
    <xf numFmtId="0" fontId="27" fillId="0" borderId="11" xfId="0" applyNumberFormat="1" applyFont="1" applyBorder="1"/>
    <xf numFmtId="0" fontId="29" fillId="35" borderId="12" xfId="0" applyNumberFormat="1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 applyProtection="1">
      <alignment horizontal="center" vertical="center"/>
    </xf>
    <xf numFmtId="2" fontId="29" fillId="0" borderId="10" xfId="0" applyNumberFormat="1" applyFont="1" applyFill="1" applyBorder="1" applyAlignment="1">
      <alignment horizontal="center" vertical="center"/>
    </xf>
    <xf numFmtId="164" fontId="27" fillId="42" borderId="11" xfId="257" applyNumberFormat="1" applyFont="1" applyFill="1" applyBorder="1" applyAlignment="1">
      <alignment horizontal="center" vertical="center"/>
    </xf>
    <xf numFmtId="164" fontId="0" fillId="38" borderId="33" xfId="0" applyNumberFormat="1" applyFont="1" applyFill="1" applyBorder="1"/>
    <xf numFmtId="0" fontId="29" fillId="0" borderId="19" xfId="0" applyFont="1" applyFill="1" applyBorder="1" applyAlignment="1" applyProtection="1">
      <alignment horizontal="center"/>
      <protection locked="0"/>
    </xf>
    <xf numFmtId="0" fontId="68" fillId="69" borderId="19" xfId="0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left" vertical="center"/>
    </xf>
    <xf numFmtId="0" fontId="27" fillId="0" borderId="10" xfId="0" applyFont="1" applyBorder="1" applyAlignment="1">
      <alignment horizontal="center" vertical="top" wrapText="1"/>
    </xf>
    <xf numFmtId="1" fontId="0" fillId="0" borderId="10" xfId="0" applyNumberFormat="1" applyFont="1" applyBorder="1"/>
    <xf numFmtId="0" fontId="68" fillId="69" borderId="12" xfId="0" applyFont="1" applyFill="1" applyBorder="1" applyAlignment="1">
      <alignment horizontal="center" vertical="center"/>
    </xf>
    <xf numFmtId="14" fontId="29" fillId="30" borderId="11" xfId="0" applyNumberFormat="1" applyFont="1" applyFill="1" applyBorder="1" applyAlignment="1" applyProtection="1">
      <alignment horizontal="center" vertical="center"/>
      <protection locked="0"/>
    </xf>
    <xf numFmtId="1" fontId="48" fillId="0" borderId="11" xfId="0" applyNumberFormat="1" applyFont="1" applyFill="1" applyBorder="1" applyAlignment="1">
      <alignment horizontal="right" vertical="center"/>
    </xf>
    <xf numFmtId="3" fontId="58" fillId="0" borderId="11" xfId="0" applyNumberFormat="1" applyFont="1" applyBorder="1" applyAlignment="1">
      <alignment horizontal="center" vertical="center"/>
    </xf>
    <xf numFmtId="3" fontId="58" fillId="25" borderId="11" xfId="0" applyNumberFormat="1" applyFont="1" applyFill="1" applyBorder="1" applyAlignment="1">
      <alignment horizontal="center" vertical="center"/>
    </xf>
    <xf numFmtId="14" fontId="58" fillId="25" borderId="11" xfId="0" applyNumberFormat="1" applyFont="1" applyFill="1" applyBorder="1" applyAlignment="1">
      <alignment horizontal="center" vertical="center"/>
    </xf>
    <xf numFmtId="0" fontId="58" fillId="0" borderId="11" xfId="0" applyFont="1" applyBorder="1" applyAlignment="1">
      <alignment horizontal="right" vertical="center"/>
    </xf>
    <xf numFmtId="0" fontId="48" fillId="0" borderId="11" xfId="0" applyFont="1" applyBorder="1" applyAlignment="1">
      <alignment horizontal="right" vertical="center"/>
    </xf>
    <xf numFmtId="2" fontId="27" fillId="0" borderId="11" xfId="0" applyNumberFormat="1" applyFont="1" applyBorder="1" applyAlignment="1">
      <alignment horizontal="center" vertical="center"/>
    </xf>
    <xf numFmtId="0" fontId="58" fillId="0" borderId="11" xfId="0" applyNumberFormat="1" applyFont="1" applyFill="1" applyBorder="1" applyAlignment="1">
      <alignment vertical="center"/>
    </xf>
    <xf numFmtId="14" fontId="41" fillId="0" borderId="11" xfId="0" applyNumberFormat="1" applyFont="1" applyFill="1" applyBorder="1" applyAlignment="1" applyProtection="1">
      <alignment horizontal="left" vertical="center"/>
      <protection locked="0"/>
    </xf>
    <xf numFmtId="0" fontId="0" fillId="41" borderId="11" xfId="0" applyFill="1" applyBorder="1" applyAlignment="1">
      <alignment horizontal="center" vertical="center"/>
    </xf>
    <xf numFmtId="14" fontId="29" fillId="0" borderId="11" xfId="0" applyNumberFormat="1" applyFont="1" applyFill="1" applyBorder="1" applyAlignment="1">
      <alignment horizontal="left"/>
    </xf>
    <xf numFmtId="1" fontId="0" fillId="38" borderId="11" xfId="0" applyNumberFormat="1" applyFont="1" applyFill="1" applyBorder="1"/>
    <xf numFmtId="0" fontId="29" fillId="38" borderId="11" xfId="0" applyFont="1" applyFill="1" applyBorder="1" applyAlignment="1" applyProtection="1">
      <alignment vertical="top"/>
      <protection locked="0"/>
    </xf>
    <xf numFmtId="0" fontId="29" fillId="38" borderId="12" xfId="0" applyNumberFormat="1" applyFont="1" applyFill="1" applyBorder="1" applyAlignment="1" applyProtection="1">
      <alignment horizontal="center" vertical="top"/>
      <protection locked="0"/>
    </xf>
    <xf numFmtId="0" fontId="29" fillId="38" borderId="12" xfId="0" applyFont="1" applyFill="1" applyBorder="1" applyAlignment="1" applyProtection="1">
      <alignment horizontal="left" vertical="top"/>
      <protection locked="0"/>
    </xf>
    <xf numFmtId="0" fontId="27" fillId="0" borderId="11" xfId="0" applyFont="1" applyBorder="1" applyAlignment="1">
      <alignment horizontal="center" vertical="top" wrapText="1"/>
    </xf>
    <xf numFmtId="0" fontId="48" fillId="38" borderId="10" xfId="0" applyFont="1" applyFill="1" applyBorder="1" applyAlignment="1" applyProtection="1">
      <alignment vertical="center"/>
      <protection locked="0"/>
    </xf>
    <xf numFmtId="0" fontId="48" fillId="38" borderId="0" xfId="0" applyFont="1" applyFill="1" applyBorder="1" applyAlignment="1" applyProtection="1">
      <alignment vertical="center"/>
      <protection locked="0"/>
    </xf>
    <xf numFmtId="0" fontId="27" fillId="38" borderId="11" xfId="0" applyNumberFormat="1" applyFont="1" applyFill="1" applyBorder="1" applyAlignment="1">
      <alignment horizontal="center" vertical="center"/>
    </xf>
    <xf numFmtId="167" fontId="29" fillId="0" borderId="11" xfId="0" applyNumberFormat="1" applyFont="1" applyFill="1" applyBorder="1" applyAlignment="1">
      <alignment horizontal="center" vertical="center"/>
    </xf>
    <xf numFmtId="0" fontId="29" fillId="38" borderId="11" xfId="0" applyFont="1" applyFill="1" applyBorder="1" applyAlignment="1">
      <alignment horizontal="center"/>
    </xf>
    <xf numFmtId="14" fontId="3" fillId="38" borderId="11" xfId="0" applyNumberFormat="1" applyFont="1" applyFill="1" applyBorder="1" applyAlignment="1" applyProtection="1">
      <alignment horizontal="center"/>
      <protection locked="0"/>
    </xf>
    <xf numFmtId="0" fontId="29" fillId="35" borderId="12" xfId="0" applyFont="1" applyFill="1" applyBorder="1" applyAlignment="1" applyProtection="1">
      <alignment horizontal="center" vertical="center"/>
      <protection locked="0"/>
    </xf>
    <xf numFmtId="14" fontId="29" fillId="0" borderId="15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 applyProtection="1">
      <alignment vertical="center"/>
      <protection locked="0"/>
    </xf>
    <xf numFmtId="169" fontId="29" fillId="0" borderId="0" xfId="0" applyNumberFormat="1" applyFont="1" applyFill="1" applyBorder="1" applyAlignment="1" applyProtection="1">
      <alignment vertical="center"/>
      <protection locked="0"/>
    </xf>
    <xf numFmtId="14" fontId="29" fillId="0" borderId="0" xfId="0" applyNumberFormat="1" applyFont="1" applyFill="1" applyBorder="1" applyAlignment="1" applyProtection="1">
      <alignment horizontal="center" vertical="center"/>
      <protection locked="0"/>
    </xf>
    <xf numFmtId="173" fontId="29" fillId="0" borderId="0" xfId="0" applyNumberFormat="1" applyFont="1" applyFill="1" applyBorder="1" applyAlignment="1" applyProtection="1">
      <alignment vertical="center"/>
      <protection locked="0"/>
    </xf>
    <xf numFmtId="0" fontId="27" fillId="46" borderId="10" xfId="0" applyFont="1" applyFill="1" applyBorder="1" applyAlignment="1">
      <alignment horizontal="center" vertical="center"/>
    </xf>
    <xf numFmtId="0" fontId="29" fillId="38" borderId="19" xfId="0" applyFont="1" applyFill="1" applyBorder="1" applyAlignment="1" applyProtection="1">
      <alignment horizontal="center" vertical="center"/>
      <protection locked="0"/>
    </xf>
    <xf numFmtId="0" fontId="37" fillId="38" borderId="0" xfId="0" applyFont="1" applyFill="1" applyBorder="1" applyAlignment="1">
      <alignment horizontal="center" vertical="center"/>
    </xf>
    <xf numFmtId="174" fontId="29" fillId="38" borderId="11" xfId="0" applyNumberFormat="1" applyFont="1" applyFill="1" applyBorder="1" applyAlignment="1">
      <alignment horizontal="center" vertical="center"/>
    </xf>
    <xf numFmtId="167" fontId="29" fillId="47" borderId="12" xfId="0" applyNumberFormat="1" applyFont="1" applyFill="1" applyBorder="1" applyAlignment="1">
      <alignment horizontal="center" vertical="center"/>
    </xf>
    <xf numFmtId="0" fontId="46" fillId="51" borderId="12" xfId="0" applyNumberFormat="1" applyFont="1" applyFill="1" applyBorder="1" applyAlignment="1">
      <alignment horizontal="center" vertical="center" wrapText="1"/>
    </xf>
    <xf numFmtId="167" fontId="29" fillId="49" borderId="19" xfId="0" applyNumberFormat="1" applyFont="1" applyFill="1" applyBorder="1" applyAlignment="1">
      <alignment horizontal="center" vertical="center"/>
    </xf>
    <xf numFmtId="0" fontId="47" fillId="26" borderId="27" xfId="0" applyNumberFormat="1" applyFont="1" applyFill="1" applyBorder="1" applyAlignment="1">
      <alignment horizontal="left" vertical="center"/>
    </xf>
    <xf numFmtId="0" fontId="29" fillId="26" borderId="27" xfId="0" applyFont="1" applyFill="1" applyBorder="1" applyAlignment="1" applyProtection="1">
      <alignment horizontal="center" vertical="center"/>
      <protection locked="0"/>
    </xf>
    <xf numFmtId="14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3" fontId="40" fillId="36" borderId="10" xfId="0" applyNumberFormat="1" applyFont="1" applyFill="1" applyBorder="1" applyAlignment="1">
      <alignment horizontal="center" vertical="center"/>
    </xf>
    <xf numFmtId="1" fontId="27" fillId="37" borderId="10" xfId="0" applyNumberFormat="1" applyFont="1" applyFill="1" applyBorder="1" applyAlignment="1">
      <alignment horizontal="center" vertical="center"/>
    </xf>
    <xf numFmtId="14" fontId="27" fillId="33" borderId="11" xfId="0" applyNumberFormat="1" applyFont="1" applyFill="1" applyBorder="1" applyAlignment="1">
      <alignment horizontal="center" vertical="center"/>
    </xf>
    <xf numFmtId="3" fontId="29" fillId="0" borderId="11" xfId="0" applyNumberFormat="1" applyFont="1" applyFill="1" applyBorder="1" applyAlignment="1">
      <alignment horizontal="right"/>
    </xf>
    <xf numFmtId="2" fontId="27" fillId="33" borderId="11" xfId="257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left" vertical="top"/>
    </xf>
    <xf numFmtId="0" fontId="29" fillId="38" borderId="11" xfId="0" applyNumberFormat="1" applyFont="1" applyFill="1" applyBorder="1" applyAlignment="1" applyProtection="1">
      <alignment horizontal="left" vertical="top"/>
      <protection locked="0"/>
    </xf>
    <xf numFmtId="0" fontId="29" fillId="0" borderId="10" xfId="0" applyNumberFormat="1" applyFont="1" applyFill="1" applyBorder="1" applyAlignment="1" applyProtection="1">
      <alignment vertical="top"/>
      <protection locked="0"/>
    </xf>
    <xf numFmtId="0" fontId="29" fillId="38" borderId="11" xfId="0" applyFont="1" applyFill="1" applyBorder="1"/>
    <xf numFmtId="0" fontId="68" fillId="69" borderId="10" xfId="0" applyFont="1" applyFill="1" applyBorder="1" applyAlignment="1">
      <alignment horizontal="center" vertical="center"/>
    </xf>
    <xf numFmtId="14" fontId="29" fillId="38" borderId="12" xfId="0" applyNumberFormat="1" applyFont="1" applyFill="1" applyBorder="1" applyAlignment="1" applyProtection="1">
      <alignment horizontal="center" vertical="center"/>
    </xf>
    <xf numFmtId="0" fontId="29" fillId="38" borderId="11" xfId="0" applyFont="1" applyFill="1" applyBorder="1" applyAlignment="1">
      <alignment horizontal="left" vertical="top"/>
    </xf>
    <xf numFmtId="0" fontId="0" fillId="38" borderId="11" xfId="0" applyFill="1" applyBorder="1"/>
    <xf numFmtId="0" fontId="27" fillId="38" borderId="10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/>
    </xf>
    <xf numFmtId="0" fontId="27" fillId="24" borderId="19" xfId="0" applyFont="1" applyFill="1" applyBorder="1" applyAlignment="1">
      <alignment horizontal="left" vertical="center"/>
    </xf>
    <xf numFmtId="0" fontId="29" fillId="24" borderId="19" xfId="0" applyFont="1" applyFill="1" applyBorder="1" applyAlignment="1">
      <alignment horizontal="center" vertical="center"/>
    </xf>
    <xf numFmtId="0" fontId="27" fillId="24" borderId="19" xfId="0" applyFont="1" applyFill="1" applyBorder="1" applyAlignment="1">
      <alignment horizontal="center" vertical="center"/>
    </xf>
    <xf numFmtId="1" fontId="0" fillId="24" borderId="0" xfId="0" applyNumberFormat="1" applyFont="1" applyFill="1" applyBorder="1"/>
    <xf numFmtId="14" fontId="29" fillId="24" borderId="19" xfId="0" applyNumberFormat="1" applyFont="1" applyFill="1" applyBorder="1" applyAlignment="1">
      <alignment horizontal="center" vertical="center"/>
    </xf>
    <xf numFmtId="0" fontId="29" fillId="38" borderId="11" xfId="0" applyFont="1" applyFill="1" applyBorder="1" applyAlignment="1" applyProtection="1">
      <protection locked="0"/>
    </xf>
    <xf numFmtId="0" fontId="29" fillId="38" borderId="11" xfId="0" applyFont="1" applyFill="1" applyBorder="1" applyAlignment="1" applyProtection="1">
      <alignment horizontal="center"/>
      <protection locked="0"/>
    </xf>
    <xf numFmtId="0" fontId="29" fillId="38" borderId="11" xfId="0" applyFont="1" applyFill="1" applyBorder="1" applyAlignment="1">
      <alignment vertical="center"/>
    </xf>
    <xf numFmtId="1" fontId="27" fillId="36" borderId="10" xfId="0" applyNumberFormat="1" applyFont="1" applyFill="1" applyBorder="1" applyAlignment="1">
      <alignment horizontal="center" vertical="center"/>
    </xf>
    <xf numFmtId="14" fontId="29" fillId="38" borderId="11" xfId="0" applyNumberFormat="1" applyFont="1" applyFill="1" applyBorder="1" applyAlignment="1">
      <alignment horizontal="left" vertical="center" wrapText="1"/>
    </xf>
    <xf numFmtId="0" fontId="29" fillId="37" borderId="11" xfId="0" applyFont="1" applyFill="1" applyBorder="1" applyAlignment="1">
      <alignment horizontal="center" vertical="center" wrapText="1"/>
    </xf>
    <xf numFmtId="0" fontId="39" fillId="36" borderId="11" xfId="257" applyFont="1" applyFill="1" applyBorder="1" applyAlignment="1">
      <alignment horizontal="center" vertical="center"/>
    </xf>
    <xf numFmtId="0" fontId="67" fillId="24" borderId="11" xfId="0" applyFont="1" applyFill="1" applyBorder="1" applyAlignment="1">
      <alignment horizontal="center" vertical="center"/>
    </xf>
    <xf numFmtId="0" fontId="77" fillId="25" borderId="35" xfId="304" applyNumberFormat="1" applyFont="1" applyFill="1" applyBorder="1" applyAlignment="1">
      <alignment horizontal="left" vertical="top"/>
    </xf>
    <xf numFmtId="0" fontId="76" fillId="25" borderId="11" xfId="0" applyNumberFormat="1" applyFont="1" applyFill="1" applyBorder="1" applyAlignment="1" applyProtection="1">
      <alignment horizontal="left" vertical="top"/>
    </xf>
    <xf numFmtId="2" fontId="27" fillId="38" borderId="11" xfId="257" applyNumberFormat="1" applyFont="1" applyFill="1" applyBorder="1" applyAlignment="1">
      <alignment horizontal="center" vertical="center"/>
    </xf>
    <xf numFmtId="14" fontId="3" fillId="38" borderId="10" xfId="0" applyNumberFormat="1" applyFont="1" applyFill="1" applyBorder="1" applyAlignment="1" applyProtection="1">
      <alignment horizontal="center"/>
      <protection locked="0"/>
    </xf>
    <xf numFmtId="1" fontId="28" fillId="24" borderId="11" xfId="0" applyNumberFormat="1" applyFont="1" applyFill="1" applyBorder="1" applyAlignment="1">
      <alignment horizontal="center" vertical="center"/>
    </xf>
    <xf numFmtId="1" fontId="28" fillId="0" borderId="11" xfId="0" applyNumberFormat="1" applyFont="1" applyFill="1" applyBorder="1" applyAlignment="1">
      <alignment horizontal="center" vertical="center"/>
    </xf>
    <xf numFmtId="0" fontId="38" fillId="0" borderId="11" xfId="0" applyNumberFormat="1" applyFont="1" applyFill="1" applyBorder="1" applyAlignment="1">
      <alignment horizontal="center" vertical="center"/>
    </xf>
    <xf numFmtId="0" fontId="0" fillId="38" borderId="10" xfId="0" applyNumberFormat="1" applyFill="1" applyBorder="1" applyAlignment="1" applyProtection="1">
      <alignment horizontal="center"/>
      <protection locked="0"/>
    </xf>
    <xf numFmtId="0" fontId="29" fillId="38" borderId="11" xfId="0" applyFont="1" applyFill="1" applyBorder="1" applyAlignment="1" applyProtection="1">
      <alignment horizontal="left" vertical="center"/>
    </xf>
    <xf numFmtId="0" fontId="31" fillId="38" borderId="10" xfId="0" applyNumberFormat="1" applyFont="1" applyFill="1" applyBorder="1" applyAlignment="1" applyProtection="1">
      <alignment horizontal="left"/>
      <protection locked="0"/>
    </xf>
    <xf numFmtId="0" fontId="29" fillId="38" borderId="10" xfId="0" applyFont="1" applyFill="1" applyBorder="1" applyAlignment="1" applyProtection="1">
      <alignment horizontal="left" vertical="center"/>
    </xf>
    <xf numFmtId="0" fontId="28" fillId="0" borderId="11" xfId="0" applyNumberFormat="1" applyFont="1" applyFill="1" applyBorder="1" applyAlignment="1">
      <alignment horizontal="center" vertical="center"/>
    </xf>
    <xf numFmtId="14" fontId="78" fillId="0" borderId="11" xfId="0" applyNumberFormat="1" applyFont="1" applyFill="1" applyBorder="1" applyAlignment="1">
      <alignment horizontal="center" vertical="center"/>
    </xf>
    <xf numFmtId="0" fontId="28" fillId="38" borderId="11" xfId="0" applyFont="1" applyFill="1" applyBorder="1" applyAlignment="1" applyProtection="1">
      <alignment horizontal="left"/>
      <protection locked="0"/>
    </xf>
    <xf numFmtId="0" fontId="27" fillId="38" borderId="11" xfId="0" applyFont="1" applyFill="1" applyBorder="1" applyAlignment="1" applyProtection="1">
      <alignment horizontal="left" vertical="center"/>
    </xf>
    <xf numFmtId="0" fontId="29" fillId="0" borderId="11" xfId="0" applyFont="1" applyFill="1" applyBorder="1" applyAlignment="1" applyProtection="1">
      <alignment horizontal="left" vertical="center"/>
    </xf>
    <xf numFmtId="0" fontId="27" fillId="38" borderId="10" xfId="0" applyFont="1" applyFill="1" applyBorder="1" applyAlignment="1" applyProtection="1">
      <alignment horizontal="left" vertical="center"/>
    </xf>
    <xf numFmtId="0" fontId="27" fillId="0" borderId="23" xfId="0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 applyProtection="1">
      <alignment horizontal="left"/>
      <protection locked="0"/>
    </xf>
    <xf numFmtId="0" fontId="27" fillId="0" borderId="29" xfId="0" applyNumberFormat="1" applyFont="1" applyFill="1" applyBorder="1" applyAlignment="1">
      <alignment horizontal="center" vertical="center"/>
    </xf>
    <xf numFmtId="0" fontId="29" fillId="24" borderId="11" xfId="0" applyFont="1" applyFill="1" applyBorder="1" applyAlignment="1" applyProtection="1">
      <alignment horizontal="left" vertical="center"/>
    </xf>
    <xf numFmtId="3" fontId="29" fillId="0" borderId="11" xfId="0" applyNumberFormat="1" applyFont="1" applyFill="1" applyBorder="1" applyAlignment="1"/>
    <xf numFmtId="0" fontId="29" fillId="68" borderId="19" xfId="0" applyFont="1" applyFill="1" applyBorder="1" applyAlignment="1" applyProtection="1">
      <alignment horizontal="center" vertical="center"/>
      <protection locked="0"/>
    </xf>
    <xf numFmtId="14" fontId="29" fillId="0" borderId="12" xfId="0" applyNumberFormat="1" applyFont="1" applyFill="1" applyBorder="1" applyAlignment="1" applyProtection="1">
      <alignment horizontal="left" vertical="center"/>
    </xf>
    <xf numFmtId="14" fontId="29" fillId="0" borderId="11" xfId="0" applyNumberFormat="1" applyFont="1" applyFill="1" applyBorder="1" applyAlignment="1" applyProtection="1">
      <alignment horizontal="left" vertical="center"/>
    </xf>
    <xf numFmtId="0" fontId="29" fillId="0" borderId="10" xfId="0" applyFont="1" applyFill="1" applyBorder="1" applyAlignment="1" applyProtection="1">
      <alignment horizontal="left" vertical="center"/>
    </xf>
    <xf numFmtId="0" fontId="29" fillId="68" borderId="11" xfId="0" applyFont="1" applyFill="1" applyBorder="1" applyAlignment="1">
      <alignment horizontal="center" vertical="justify"/>
    </xf>
    <xf numFmtId="0" fontId="31" fillId="35" borderId="10" xfId="0" applyFont="1" applyFill="1" applyBorder="1" applyAlignment="1">
      <alignment horizontal="center" vertical="center"/>
    </xf>
    <xf numFmtId="0" fontId="32" fillId="37" borderId="11" xfId="0" applyFont="1" applyFill="1" applyBorder="1" applyAlignment="1">
      <alignment horizontal="left" vertical="center"/>
    </xf>
    <xf numFmtId="0" fontId="29" fillId="0" borderId="19" xfId="0" applyNumberFormat="1" applyFont="1" applyFill="1" applyBorder="1" applyAlignment="1" applyProtection="1">
      <alignment horizontal="center"/>
      <protection locked="0"/>
    </xf>
    <xf numFmtId="3" fontId="29" fillId="0" borderId="11" xfId="0" applyNumberFormat="1" applyFont="1" applyFill="1" applyBorder="1" applyAlignment="1">
      <alignment horizontal="center"/>
    </xf>
    <xf numFmtId="0" fontId="29" fillId="38" borderId="11" xfId="0" applyNumberFormat="1" applyFont="1" applyFill="1" applyBorder="1" applyAlignment="1" applyProtection="1">
      <alignment horizontal="center"/>
      <protection locked="0"/>
    </xf>
    <xf numFmtId="0" fontId="31" fillId="38" borderId="11" xfId="0" applyFont="1" applyFill="1" applyBorder="1" applyAlignment="1">
      <alignment horizontal="center" vertical="center"/>
    </xf>
    <xf numFmtId="0" fontId="30" fillId="0" borderId="11" xfId="0" applyFont="1" applyFill="1" applyBorder="1" applyProtection="1">
      <protection locked="0"/>
    </xf>
    <xf numFmtId="0" fontId="31" fillId="0" borderId="11" xfId="0" applyFont="1" applyBorder="1" applyAlignment="1">
      <alignment horizontal="center"/>
    </xf>
    <xf numFmtId="0" fontId="27" fillId="38" borderId="10" xfId="0" applyFont="1" applyFill="1" applyBorder="1"/>
    <xf numFmtId="0" fontId="27" fillId="38" borderId="11" xfId="0" applyFont="1" applyFill="1" applyBorder="1" applyAlignment="1">
      <alignment vertical="center"/>
    </xf>
    <xf numFmtId="0" fontId="47" fillId="37" borderId="11" xfId="0" applyNumberFormat="1" applyFont="1" applyFill="1" applyBorder="1" applyAlignment="1">
      <alignment horizontal="center" vertical="center" wrapText="1"/>
    </xf>
    <xf numFmtId="14" fontId="29" fillId="0" borderId="11" xfId="0" applyNumberFormat="1" applyFont="1" applyFill="1" applyBorder="1" applyAlignment="1">
      <alignment horizontal="left" vertical="center" wrapText="1"/>
    </xf>
    <xf numFmtId="0" fontId="29" fillId="37" borderId="12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 wrapText="1"/>
    </xf>
    <xf numFmtId="0" fontId="28" fillId="24" borderId="19" xfId="0" applyFont="1" applyFill="1" applyBorder="1" applyAlignment="1">
      <alignment horizontal="left" vertical="center"/>
    </xf>
    <xf numFmtId="0" fontId="68" fillId="38" borderId="1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left" vertical="top"/>
    </xf>
    <xf numFmtId="0" fontId="63" fillId="37" borderId="11" xfId="0" applyFont="1" applyFill="1" applyBorder="1" applyAlignment="1">
      <alignment horizontal="center"/>
    </xf>
    <xf numFmtId="0" fontId="27" fillId="72" borderId="10" xfId="0" applyNumberFormat="1" applyFont="1" applyFill="1" applyBorder="1" applyAlignment="1">
      <alignment horizontal="left" vertical="center"/>
    </xf>
    <xf numFmtId="14" fontId="27" fillId="72" borderId="11" xfId="0" applyNumberFormat="1" applyFont="1" applyFill="1" applyBorder="1" applyAlignment="1">
      <alignment horizontal="center" vertical="center"/>
    </xf>
    <xf numFmtId="14" fontId="27" fillId="33" borderId="11" xfId="0" applyNumberFormat="1" applyFont="1" applyFill="1" applyBorder="1" applyAlignment="1" applyProtection="1">
      <alignment horizontal="center" vertical="center"/>
      <protection locked="0"/>
    </xf>
    <xf numFmtId="0" fontId="29" fillId="71" borderId="11" xfId="0" applyNumberFormat="1" applyFont="1" applyFill="1" applyBorder="1" applyAlignment="1">
      <alignment horizontal="center" vertical="center" wrapText="1"/>
    </xf>
    <xf numFmtId="173" fontId="29" fillId="0" borderId="0" xfId="0" applyNumberFormat="1" applyFont="1" applyBorder="1" applyAlignment="1">
      <alignment horizontal="center" vertical="center"/>
    </xf>
    <xf numFmtId="0" fontId="27" fillId="0" borderId="30" xfId="257" applyFont="1" applyFill="1" applyBorder="1" applyAlignment="1">
      <alignment horizontal="center" vertical="center"/>
    </xf>
    <xf numFmtId="14" fontId="27" fillId="50" borderId="11" xfId="0" applyNumberFormat="1" applyFont="1" applyFill="1" applyBorder="1" applyAlignment="1">
      <alignment horizontal="center" vertical="center"/>
    </xf>
    <xf numFmtId="0" fontId="29" fillId="37" borderId="11" xfId="0" applyNumberFormat="1" applyFont="1" applyFill="1" applyBorder="1" applyAlignment="1">
      <alignment horizontal="left" vertical="center" wrapText="1"/>
    </xf>
    <xf numFmtId="14" fontId="29" fillId="38" borderId="11" xfId="0" applyNumberFormat="1" applyFont="1" applyFill="1" applyBorder="1" applyAlignment="1">
      <alignment horizontal="left" vertical="top"/>
    </xf>
    <xf numFmtId="1" fontId="58" fillId="35" borderId="12" xfId="0" applyNumberFormat="1" applyFont="1" applyFill="1" applyBorder="1" applyAlignment="1">
      <alignment horizontal="left" vertical="center"/>
    </xf>
    <xf numFmtId="1" fontId="58" fillId="35" borderId="12" xfId="0" applyNumberFormat="1" applyFont="1" applyFill="1" applyBorder="1" applyAlignment="1">
      <alignment horizontal="center" vertical="center"/>
    </xf>
    <xf numFmtId="14" fontId="29" fillId="73" borderId="11" xfId="0" applyNumberFormat="1" applyFont="1" applyFill="1" applyBorder="1" applyAlignment="1" applyProtection="1">
      <alignment horizontal="center" vertical="top"/>
      <protection locked="0"/>
    </xf>
    <xf numFmtId="0" fontId="29" fillId="35" borderId="10" xfId="0" applyFont="1" applyFill="1" applyBorder="1" applyAlignment="1" applyProtection="1">
      <alignment horizontal="center" vertical="top"/>
      <protection locked="0"/>
    </xf>
    <xf numFmtId="0" fontId="29" fillId="38" borderId="10" xfId="0" applyNumberFormat="1" applyFont="1" applyFill="1" applyBorder="1" applyAlignment="1" applyProtection="1">
      <alignment horizontal="center" vertical="top"/>
      <protection locked="0"/>
    </xf>
    <xf numFmtId="0" fontId="28" fillId="35" borderId="12" xfId="0" applyNumberFormat="1" applyFont="1" applyFill="1" applyBorder="1" applyAlignment="1" applyProtection="1">
      <alignment horizontal="center" vertical="top"/>
      <protection locked="0"/>
    </xf>
    <xf numFmtId="14" fontId="28" fillId="35" borderId="11" xfId="0" applyNumberFormat="1" applyFont="1" applyFill="1" applyBorder="1" applyAlignment="1" applyProtection="1">
      <alignment horizontal="center" vertical="top"/>
      <protection locked="0"/>
    </xf>
    <xf numFmtId="0" fontId="38" fillId="37" borderId="11" xfId="0" applyFont="1" applyFill="1" applyBorder="1" applyAlignment="1" applyProtection="1">
      <alignment vertical="center"/>
      <protection locked="0"/>
    </xf>
    <xf numFmtId="1" fontId="29" fillId="38" borderId="11" xfId="0" applyNumberFormat="1" applyFont="1" applyFill="1" applyBorder="1" applyAlignment="1">
      <alignment horizontal="center" vertical="center"/>
    </xf>
    <xf numFmtId="0" fontId="27" fillId="0" borderId="11" xfId="0" applyFont="1" applyFill="1" applyBorder="1" applyAlignment="1" applyProtection="1">
      <alignment horizontal="left" vertical="center"/>
    </xf>
    <xf numFmtId="0" fontId="29" fillId="24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9" fillId="43" borderId="10" xfId="0" applyFont="1" applyFill="1" applyBorder="1" applyAlignment="1" applyProtection="1">
      <alignment horizontal="center" vertical="center"/>
      <protection locked="0"/>
    </xf>
    <xf numFmtId="0" fontId="44" fillId="0" borderId="10" xfId="0" applyFont="1" applyFill="1" applyBorder="1" applyAlignment="1">
      <alignment horizontal="center" vertical="center"/>
    </xf>
    <xf numFmtId="14" fontId="63" fillId="36" borderId="11" xfId="0" applyNumberFormat="1" applyFont="1" applyFill="1" applyBorder="1" applyAlignment="1">
      <alignment horizontal="center" vertical="center"/>
    </xf>
    <xf numFmtId="0" fontId="29" fillId="26" borderId="19" xfId="0" applyFont="1" applyFill="1" applyBorder="1" applyAlignment="1">
      <alignment horizontal="center" vertical="center"/>
    </xf>
    <xf numFmtId="0" fontId="39" fillId="35" borderId="11" xfId="0" applyFont="1" applyFill="1" applyBorder="1" applyAlignment="1">
      <alignment horizontal="center" vertical="center"/>
    </xf>
    <xf numFmtId="0" fontId="27" fillId="38" borderId="11" xfId="0" applyFont="1" applyFill="1" applyBorder="1" applyAlignment="1" applyProtection="1">
      <alignment horizontal="center" vertical="top"/>
      <protection locked="0"/>
    </xf>
    <xf numFmtId="14" fontId="28" fillId="35" borderId="11" xfId="0" applyNumberFormat="1" applyFont="1" applyFill="1" applyBorder="1" applyAlignment="1" applyProtection="1">
      <alignment horizontal="center" vertical="center"/>
      <protection locked="0"/>
    </xf>
    <xf numFmtId="0" fontId="39" fillId="38" borderId="11" xfId="0" applyFont="1" applyFill="1" applyBorder="1" applyAlignment="1">
      <alignment horizontal="center" vertical="center"/>
    </xf>
    <xf numFmtId="0" fontId="39" fillId="38" borderId="11" xfId="0" applyFont="1" applyFill="1" applyBorder="1" applyAlignment="1" applyProtection="1">
      <alignment horizontal="center" vertical="top"/>
      <protection locked="0"/>
    </xf>
    <xf numFmtId="0" fontId="39" fillId="38" borderId="12" xfId="0" applyFont="1" applyFill="1" applyBorder="1" applyAlignment="1" applyProtection="1">
      <alignment horizontal="center" vertical="center"/>
      <protection locked="0"/>
    </xf>
    <xf numFmtId="0" fontId="79" fillId="0" borderId="11" xfId="0" applyFont="1" applyFill="1" applyBorder="1" applyAlignment="1">
      <alignment horizontal="center" vertical="center"/>
    </xf>
    <xf numFmtId="0" fontId="39" fillId="0" borderId="11" xfId="0" applyFont="1" applyFill="1" applyBorder="1" applyAlignment="1" applyProtection="1">
      <alignment horizontal="center" vertical="center"/>
      <protection locked="0"/>
    </xf>
    <xf numFmtId="1" fontId="39" fillId="24" borderId="13" xfId="0" applyNumberFormat="1" applyFont="1" applyFill="1" applyBorder="1" applyAlignment="1">
      <alignment horizontal="center" vertical="center"/>
    </xf>
    <xf numFmtId="0" fontId="80" fillId="38" borderId="11" xfId="0" applyNumberFormat="1" applyFont="1" applyFill="1" applyBorder="1" applyAlignment="1" applyProtection="1">
      <alignment horizontal="center"/>
      <protection locked="0"/>
    </xf>
    <xf numFmtId="0" fontId="27" fillId="35" borderId="12" xfId="0" applyFont="1" applyFill="1" applyBorder="1" applyAlignment="1">
      <alignment horizontal="center" vertical="center"/>
    </xf>
    <xf numFmtId="3" fontId="40" fillId="0" borderId="11" xfId="0" applyNumberFormat="1" applyFont="1" applyFill="1" applyBorder="1" applyAlignment="1">
      <alignment horizontal="right"/>
    </xf>
    <xf numFmtId="0" fontId="39" fillId="24" borderId="11" xfId="0" applyFont="1" applyFill="1" applyBorder="1" applyAlignment="1" applyProtection="1">
      <alignment horizontal="center" vertical="center"/>
      <protection locked="0"/>
    </xf>
    <xf numFmtId="14" fontId="29" fillId="35" borderId="19" xfId="0" applyNumberFormat="1" applyFont="1" applyFill="1" applyBorder="1" applyAlignment="1" applyProtection="1">
      <alignment horizontal="center" vertical="top"/>
      <protection locked="0"/>
    </xf>
    <xf numFmtId="0" fontId="39" fillId="38" borderId="10" xfId="0" applyFont="1" applyFill="1" applyBorder="1" applyAlignment="1" applyProtection="1">
      <alignment horizontal="center" vertical="center"/>
      <protection locked="0"/>
    </xf>
    <xf numFmtId="14" fontId="29" fillId="38" borderId="11" xfId="0" applyNumberFormat="1" applyFont="1" applyFill="1" applyBorder="1" applyAlignment="1" applyProtection="1">
      <alignment horizontal="left" vertical="center"/>
    </xf>
    <xf numFmtId="0" fontId="29" fillId="38" borderId="11" xfId="0" applyNumberFormat="1" applyFont="1" applyFill="1" applyBorder="1" applyAlignment="1">
      <alignment horizontal="right" vertical="center"/>
    </xf>
    <xf numFmtId="0" fontId="27" fillId="38" borderId="11" xfId="0" applyNumberFormat="1" applyFont="1" applyFill="1" applyBorder="1"/>
    <xf numFmtId="0" fontId="48" fillId="38" borderId="19" xfId="0" applyFont="1" applyFill="1" applyBorder="1" applyAlignment="1" applyProtection="1">
      <alignment horizontal="center" vertical="center"/>
    </xf>
    <xf numFmtId="173" fontId="48" fillId="38" borderId="19" xfId="0" applyNumberFormat="1" applyFont="1" applyFill="1" applyBorder="1" applyAlignment="1" applyProtection="1">
      <alignment horizontal="center" vertical="center"/>
    </xf>
    <xf numFmtId="14" fontId="59" fillId="38" borderId="10" xfId="0" applyNumberFormat="1" applyFont="1" applyFill="1" applyBorder="1" applyAlignment="1" applyProtection="1">
      <alignment horizontal="center" vertical="center"/>
      <protection locked="0"/>
    </xf>
    <xf numFmtId="0" fontId="59" fillId="38" borderId="10" xfId="0" applyFont="1" applyFill="1" applyBorder="1" applyAlignment="1" applyProtection="1">
      <alignment vertical="center"/>
      <protection locked="0"/>
    </xf>
    <xf numFmtId="0" fontId="59" fillId="38" borderId="11" xfId="0" applyFont="1" applyFill="1" applyBorder="1" applyAlignment="1">
      <alignment horizontal="center" vertical="center"/>
    </xf>
    <xf numFmtId="169" fontId="48" fillId="38" borderId="11" xfId="0" applyNumberFormat="1" applyFont="1" applyFill="1" applyBorder="1" applyAlignment="1">
      <alignment horizontal="center" vertical="center"/>
    </xf>
    <xf numFmtId="14" fontId="59" fillId="38" borderId="11" xfId="0" applyNumberFormat="1" applyFont="1" applyFill="1" applyBorder="1" applyAlignment="1">
      <alignment horizontal="center" vertical="center"/>
    </xf>
    <xf numFmtId="2" fontId="29" fillId="38" borderId="11" xfId="0" applyNumberFormat="1" applyFont="1" applyFill="1" applyBorder="1" applyAlignment="1">
      <alignment horizontal="center" vertical="center"/>
    </xf>
    <xf numFmtId="49" fontId="27" fillId="38" borderId="11" xfId="0" applyNumberFormat="1" applyFont="1" applyFill="1" applyBorder="1" applyAlignment="1">
      <alignment horizontal="center" vertical="center"/>
    </xf>
    <xf numFmtId="0" fontId="48" fillId="38" borderId="11" xfId="0" applyFont="1" applyFill="1" applyBorder="1" applyAlignment="1">
      <alignment horizontal="left" vertical="center"/>
    </xf>
    <xf numFmtId="0" fontId="61" fillId="38" borderId="11" xfId="0" applyFont="1" applyFill="1" applyBorder="1" applyAlignment="1">
      <alignment horizontal="left" vertical="center"/>
    </xf>
    <xf numFmtId="0" fontId="79" fillId="38" borderId="11" xfId="0" applyFont="1" applyFill="1" applyBorder="1" applyAlignment="1">
      <alignment horizontal="center" vertical="center"/>
    </xf>
    <xf numFmtId="0" fontId="60" fillId="38" borderId="11" xfId="0" applyFont="1" applyFill="1" applyBorder="1" applyAlignment="1">
      <alignment horizontal="left" vertical="center"/>
    </xf>
    <xf numFmtId="167" fontId="48" fillId="38" borderId="11" xfId="0" applyNumberFormat="1" applyFont="1" applyFill="1" applyBorder="1" applyAlignment="1">
      <alignment horizontal="center" vertical="center"/>
    </xf>
    <xf numFmtId="14" fontId="48" fillId="38" borderId="10" xfId="0" applyNumberFormat="1" applyFont="1" applyFill="1" applyBorder="1" applyAlignment="1" applyProtection="1">
      <alignment horizontal="center" vertical="center"/>
      <protection locked="0"/>
    </xf>
    <xf numFmtId="173" fontId="48" fillId="38" borderId="10" xfId="0" applyNumberFormat="1" applyFont="1" applyFill="1" applyBorder="1" applyAlignment="1" applyProtection="1">
      <alignment vertical="center"/>
      <protection locked="0"/>
    </xf>
    <xf numFmtId="0" fontId="38" fillId="38" borderId="11" xfId="0" applyFont="1" applyFill="1" applyBorder="1" applyAlignment="1" applyProtection="1">
      <alignment vertical="center"/>
      <protection locked="0"/>
    </xf>
    <xf numFmtId="14" fontId="38" fillId="38" borderId="11" xfId="0" applyNumberFormat="1" applyFont="1" applyFill="1" applyBorder="1" applyAlignment="1" applyProtection="1">
      <alignment horizontal="center" vertical="center"/>
      <protection locked="0"/>
    </xf>
    <xf numFmtId="173" fontId="38" fillId="38" borderId="11" xfId="0" applyNumberFormat="1" applyFont="1" applyFill="1" applyBorder="1" applyAlignment="1" applyProtection="1">
      <alignment vertical="center"/>
      <protection locked="0"/>
    </xf>
    <xf numFmtId="0" fontId="48" fillId="37" borderId="0" xfId="0" applyFont="1" applyFill="1" applyBorder="1" applyAlignment="1" applyProtection="1">
      <alignment vertical="center"/>
      <protection locked="0"/>
    </xf>
    <xf numFmtId="1" fontId="48" fillId="38" borderId="11" xfId="0" applyNumberFormat="1" applyFont="1" applyFill="1" applyBorder="1" applyAlignment="1">
      <alignment horizontal="right" vertical="center"/>
    </xf>
    <xf numFmtId="0" fontId="64" fillId="38" borderId="11" xfId="0" applyFont="1" applyFill="1" applyBorder="1" applyAlignment="1">
      <alignment horizontal="left" vertical="center"/>
    </xf>
    <xf numFmtId="3" fontId="58" fillId="38" borderId="11" xfId="0" applyNumberFormat="1" applyFont="1" applyFill="1" applyBorder="1" applyAlignment="1">
      <alignment horizontal="center" vertical="center"/>
    </xf>
    <xf numFmtId="3" fontId="48" fillId="38" borderId="11" xfId="0" applyNumberFormat="1" applyFont="1" applyFill="1" applyBorder="1" applyAlignment="1">
      <alignment horizontal="center" vertical="center"/>
    </xf>
    <xf numFmtId="2" fontId="48" fillId="38" borderId="11" xfId="0" applyNumberFormat="1" applyFont="1" applyFill="1" applyBorder="1" applyAlignment="1">
      <alignment horizontal="center" vertical="center"/>
    </xf>
    <xf numFmtId="49" fontId="58" fillId="38" borderId="11" xfId="0" applyNumberFormat="1" applyFont="1" applyFill="1" applyBorder="1" applyAlignment="1">
      <alignment horizontal="center" vertical="center"/>
    </xf>
    <xf numFmtId="0" fontId="58" fillId="38" borderId="11" xfId="0" applyNumberFormat="1" applyFont="1" applyFill="1" applyBorder="1" applyAlignment="1">
      <alignment horizontal="center" vertical="center"/>
    </xf>
    <xf numFmtId="0" fontId="61" fillId="38" borderId="11" xfId="0" applyFont="1" applyFill="1" applyBorder="1" applyAlignment="1">
      <alignment horizontal="center" vertical="center"/>
    </xf>
    <xf numFmtId="0" fontId="79" fillId="0" borderId="11" xfId="0" applyFont="1" applyBorder="1" applyAlignment="1">
      <alignment horizontal="center" vertical="center"/>
    </xf>
    <xf numFmtId="0" fontId="81" fillId="0" borderId="0" xfId="0" applyFont="1"/>
    <xf numFmtId="0" fontId="39" fillId="35" borderId="10" xfId="0" applyFont="1" applyFill="1" applyBorder="1" applyAlignment="1" applyProtection="1">
      <alignment horizontal="left" vertical="center"/>
      <protection locked="0"/>
    </xf>
    <xf numFmtId="3" fontId="57" fillId="36" borderId="10" xfId="0" applyNumberFormat="1" applyFont="1" applyFill="1" applyBorder="1" applyAlignment="1">
      <alignment horizontal="center" vertical="center"/>
    </xf>
    <xf numFmtId="3" fontId="82" fillId="0" borderId="11" xfId="0" applyNumberFormat="1" applyFont="1" applyFill="1" applyBorder="1" applyAlignment="1">
      <alignment horizontal="center" vertical="center"/>
    </xf>
    <xf numFmtId="3" fontId="82" fillId="37" borderId="11" xfId="0" applyNumberFormat="1" applyFont="1" applyFill="1" applyBorder="1" applyAlignment="1">
      <alignment horizontal="center" vertical="center"/>
    </xf>
    <xf numFmtId="1" fontId="39" fillId="0" borderId="11" xfId="0" applyNumberFormat="1" applyFont="1" applyFill="1" applyBorder="1" applyAlignment="1">
      <alignment horizontal="left" vertical="center"/>
    </xf>
    <xf numFmtId="14" fontId="37" fillId="0" borderId="11" xfId="0" applyNumberFormat="1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right" vertical="center"/>
    </xf>
    <xf numFmtId="0" fontId="54" fillId="0" borderId="11" xfId="0" applyFont="1" applyFill="1" applyBorder="1" applyAlignment="1">
      <alignment horizontal="center" vertical="center"/>
    </xf>
    <xf numFmtId="3" fontId="39" fillId="0" borderId="10" xfId="0" applyNumberFormat="1" applyFont="1" applyFill="1" applyBorder="1" applyAlignment="1">
      <alignment horizontal="center" vertical="center"/>
    </xf>
    <xf numFmtId="170" fontId="83" fillId="0" borderId="10" xfId="0" applyNumberFormat="1" applyFont="1" applyFill="1" applyBorder="1" applyAlignment="1" applyProtection="1">
      <alignment horizontal="center" vertical="center"/>
      <protection locked="0"/>
    </xf>
    <xf numFmtId="170" fontId="84" fillId="0" borderId="10" xfId="0" applyNumberFormat="1" applyFont="1" applyFill="1" applyBorder="1" applyAlignment="1" applyProtection="1">
      <alignment horizontal="center" vertical="center"/>
      <protection locked="0"/>
    </xf>
    <xf numFmtId="3" fontId="66" fillId="37" borderId="10" xfId="0" applyNumberFormat="1" applyFont="1" applyFill="1" applyBorder="1" applyAlignment="1">
      <alignment horizontal="center" vertical="center"/>
    </xf>
    <xf numFmtId="0" fontId="63" fillId="41" borderId="11" xfId="0" applyFont="1" applyFill="1" applyBorder="1" applyAlignment="1">
      <alignment horizontal="center" vertical="center"/>
    </xf>
    <xf numFmtId="0" fontId="29" fillId="50" borderId="10" xfId="0" applyFont="1" applyFill="1" applyBorder="1" applyAlignment="1">
      <alignment horizontal="center" vertical="center"/>
    </xf>
    <xf numFmtId="3" fontId="39" fillId="38" borderId="11" xfId="257" applyNumberFormat="1" applyFont="1" applyFill="1" applyBorder="1" applyAlignment="1">
      <alignment horizontal="center" vertical="center"/>
    </xf>
    <xf numFmtId="0" fontId="47" fillId="74" borderId="12" xfId="0" applyFont="1" applyFill="1" applyBorder="1" applyAlignment="1">
      <alignment horizontal="center" vertical="center"/>
    </xf>
    <xf numFmtId="0" fontId="37" fillId="0" borderId="0" xfId="0" applyFont="1" applyFill="1" applyBorder="1" applyAlignment="1" applyProtection="1">
      <alignment vertical="center"/>
      <protection locked="0"/>
    </xf>
    <xf numFmtId="0" fontId="29" fillId="33" borderId="11" xfId="0" applyNumberFormat="1" applyFont="1" applyFill="1" applyBorder="1" applyAlignment="1">
      <alignment horizontal="left" vertical="center"/>
    </xf>
    <xf numFmtId="0" fontId="29" fillId="50" borderId="10" xfId="0" applyFont="1" applyFill="1" applyBorder="1" applyAlignment="1">
      <alignment horizontal="left" vertical="center"/>
    </xf>
    <xf numFmtId="172" fontId="29" fillId="36" borderId="10" xfId="0" applyNumberFormat="1" applyFont="1" applyFill="1" applyBorder="1" applyAlignment="1">
      <alignment horizontal="center" vertical="center"/>
    </xf>
    <xf numFmtId="0" fontId="29" fillId="73" borderId="11" xfId="0" applyFont="1" applyFill="1" applyBorder="1" applyAlignment="1" applyProtection="1">
      <alignment horizontal="center" vertical="center"/>
      <protection locked="0"/>
    </xf>
    <xf numFmtId="14" fontId="29" fillId="73" borderId="11" xfId="0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 applyProtection="1">
      <alignment vertical="center"/>
      <protection locked="0"/>
    </xf>
    <xf numFmtId="0" fontId="58" fillId="30" borderId="38" xfId="0" applyFont="1" applyFill="1" applyBorder="1" applyAlignment="1">
      <alignment horizontal="center" vertical="center" wrapText="1"/>
    </xf>
    <xf numFmtId="0" fontId="58" fillId="30" borderId="39" xfId="0" applyFont="1" applyFill="1" applyBorder="1" applyAlignment="1">
      <alignment horizontal="left" vertical="center" wrapText="1"/>
    </xf>
    <xf numFmtId="1" fontId="38" fillId="38" borderId="11" xfId="0" applyNumberFormat="1" applyFont="1" applyFill="1" applyBorder="1" applyAlignment="1">
      <alignment horizontal="center" vertical="center"/>
    </xf>
    <xf numFmtId="1" fontId="29" fillId="35" borderId="11" xfId="0" applyNumberFormat="1" applyFont="1" applyFill="1" applyBorder="1" applyAlignment="1">
      <alignment horizontal="center" vertical="center"/>
    </xf>
    <xf numFmtId="0" fontId="29" fillId="38" borderId="15" xfId="0" applyNumberFormat="1" applyFont="1" applyFill="1" applyBorder="1" applyAlignment="1" applyProtection="1">
      <alignment horizontal="center" vertical="top"/>
      <protection locked="0"/>
    </xf>
    <xf numFmtId="1" fontId="70" fillId="0" borderId="11" xfId="0" applyNumberFormat="1" applyFont="1" applyBorder="1" applyAlignment="1"/>
    <xf numFmtId="1" fontId="0" fillId="24" borderId="11" xfId="0" applyNumberFormat="1" applyFont="1" applyFill="1" applyBorder="1"/>
    <xf numFmtId="0" fontId="29" fillId="36" borderId="11" xfId="0" applyFont="1" applyFill="1" applyBorder="1" applyAlignment="1" applyProtection="1">
      <alignment horizontal="center" vertical="top"/>
      <protection locked="0"/>
    </xf>
    <xf numFmtId="0" fontId="29" fillId="68" borderId="19" xfId="0" applyFont="1" applyFill="1" applyBorder="1" applyAlignment="1" applyProtection="1">
      <alignment horizontal="center" vertical="top"/>
      <protection locked="0"/>
    </xf>
    <xf numFmtId="0" fontId="29" fillId="68" borderId="10" xfId="0" applyFont="1" applyFill="1" applyBorder="1" applyAlignment="1" applyProtection="1">
      <alignment horizontal="right" vertical="top"/>
      <protection locked="0"/>
    </xf>
    <xf numFmtId="0" fontId="63" fillId="0" borderId="11" xfId="0" applyFont="1" applyBorder="1"/>
    <xf numFmtId="0" fontId="63" fillId="0" borderId="11" xfId="0" applyFont="1" applyBorder="1" applyAlignment="1">
      <alignment horizontal="center" vertical="center"/>
    </xf>
    <xf numFmtId="0" fontId="63" fillId="0" borderId="11" xfId="0" applyFont="1" applyBorder="1" applyAlignment="1">
      <alignment horizontal="left" vertical="top"/>
    </xf>
    <xf numFmtId="14" fontId="48" fillId="38" borderId="12" xfId="0" applyNumberFormat="1" applyFont="1" applyFill="1" applyBorder="1" applyAlignment="1">
      <alignment horizontal="center" vertical="center"/>
    </xf>
    <xf numFmtId="0" fontId="27" fillId="38" borderId="11" xfId="0" applyNumberFormat="1" applyFont="1" applyFill="1" applyBorder="1" applyAlignment="1" applyProtection="1">
      <alignment horizontal="center" vertical="top"/>
      <protection locked="0"/>
    </xf>
    <xf numFmtId="1" fontId="28" fillId="0" borderId="10" xfId="0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 applyProtection="1">
      <protection locked="0"/>
    </xf>
    <xf numFmtId="1" fontId="0" fillId="38" borderId="36" xfId="0" applyNumberFormat="1" applyFont="1" applyFill="1" applyBorder="1"/>
    <xf numFmtId="14" fontId="27" fillId="38" borderId="10" xfId="0" applyNumberFormat="1" applyFont="1" applyFill="1" applyBorder="1" applyAlignment="1">
      <alignment horizontal="center" vertical="center"/>
    </xf>
    <xf numFmtId="0" fontId="29" fillId="36" borderId="11" xfId="0" applyFont="1" applyFill="1" applyBorder="1" applyAlignment="1" applyProtection="1">
      <alignment horizontal="right" vertical="center"/>
      <protection locked="0"/>
    </xf>
    <xf numFmtId="14" fontId="0" fillId="36" borderId="11" xfId="0" applyNumberFormat="1" applyFont="1" applyFill="1" applyBorder="1" applyAlignment="1" applyProtection="1">
      <alignment horizontal="center"/>
      <protection locked="0"/>
    </xf>
    <xf numFmtId="1" fontId="28" fillId="36" borderId="11" xfId="0" applyNumberFormat="1" applyFont="1" applyFill="1" applyBorder="1" applyAlignment="1">
      <alignment horizontal="center" vertical="center"/>
    </xf>
    <xf numFmtId="0" fontId="29" fillId="36" borderId="11" xfId="0" applyFont="1" applyFill="1" applyBorder="1" applyAlignment="1" applyProtection="1">
      <alignment horizontal="left" vertical="center"/>
    </xf>
    <xf numFmtId="0" fontId="22" fillId="36" borderId="11" xfId="0" applyFont="1" applyFill="1" applyBorder="1" applyAlignment="1">
      <alignment horizontal="center"/>
    </xf>
    <xf numFmtId="0" fontId="68" fillId="36" borderId="11" xfId="0" applyFont="1" applyFill="1" applyBorder="1" applyAlignment="1">
      <alignment horizontal="center" vertical="center"/>
    </xf>
    <xf numFmtId="0" fontId="27" fillId="36" borderId="11" xfId="0" applyFont="1" applyFill="1" applyBorder="1" applyProtection="1">
      <protection locked="0"/>
    </xf>
    <xf numFmtId="0" fontId="29" fillId="36" borderId="11" xfId="0" applyFont="1" applyFill="1" applyBorder="1" applyAlignment="1" applyProtection="1">
      <protection locked="0"/>
    </xf>
    <xf numFmtId="0" fontId="29" fillId="36" borderId="11" xfId="0" applyFont="1" applyFill="1" applyBorder="1" applyAlignment="1" applyProtection="1">
      <alignment horizontal="center"/>
      <protection locked="0"/>
    </xf>
    <xf numFmtId="3" fontId="29" fillId="36" borderId="11" xfId="0" applyNumberFormat="1" applyFont="1" applyFill="1" applyBorder="1" applyAlignment="1">
      <alignment horizontal="right" vertical="center"/>
    </xf>
    <xf numFmtId="0" fontId="27" fillId="36" borderId="11" xfId="0" applyFont="1" applyFill="1" applyBorder="1" applyAlignment="1" applyProtection="1">
      <alignment horizontal="center" vertical="top"/>
      <protection locked="0"/>
    </xf>
    <xf numFmtId="1" fontId="0" fillId="36" borderId="11" xfId="0" applyNumberFormat="1" applyFont="1" applyFill="1" applyBorder="1"/>
    <xf numFmtId="0" fontId="29" fillId="36" borderId="11" xfId="0" applyFont="1" applyFill="1" applyBorder="1" applyAlignment="1" applyProtection="1">
      <alignment horizontal="left" vertical="top"/>
      <protection locked="0"/>
    </xf>
    <xf numFmtId="14" fontId="29" fillId="36" borderId="11" xfId="0" applyNumberFormat="1" applyFont="1" applyFill="1" applyBorder="1" applyAlignment="1" applyProtection="1">
      <alignment horizontal="center" vertical="top"/>
      <protection locked="0"/>
    </xf>
    <xf numFmtId="0" fontId="29" fillId="36" borderId="19" xfId="0" applyNumberFormat="1" applyFont="1" applyFill="1" applyBorder="1" applyAlignment="1" applyProtection="1">
      <alignment horizontal="center" vertical="top"/>
      <protection locked="0"/>
    </xf>
    <xf numFmtId="0" fontId="29" fillId="36" borderId="19" xfId="0" applyFont="1" applyFill="1" applyBorder="1" applyAlignment="1" applyProtection="1">
      <alignment horizontal="center" vertical="top"/>
      <protection locked="0"/>
    </xf>
    <xf numFmtId="0" fontId="28" fillId="36" borderId="19" xfId="0" applyNumberFormat="1" applyFont="1" applyFill="1" applyBorder="1" applyAlignment="1" applyProtection="1">
      <alignment horizontal="center" vertical="top"/>
      <protection locked="0"/>
    </xf>
    <xf numFmtId="0" fontId="39" fillId="36" borderId="19" xfId="0" applyFont="1" applyFill="1" applyBorder="1" applyAlignment="1" applyProtection="1">
      <alignment horizontal="center" vertical="center"/>
      <protection locked="0"/>
    </xf>
    <xf numFmtId="0" fontId="29" fillId="36" borderId="19" xfId="0" applyNumberFormat="1" applyFont="1" applyFill="1" applyBorder="1" applyAlignment="1">
      <alignment horizontal="center" vertical="center"/>
    </xf>
    <xf numFmtId="0" fontId="29" fillId="36" borderId="19" xfId="0" applyFont="1" applyFill="1" applyBorder="1" applyAlignment="1" applyProtection="1">
      <alignment horizontal="center" vertical="center"/>
      <protection locked="0"/>
    </xf>
    <xf numFmtId="0" fontId="29" fillId="36" borderId="0" xfId="0" applyFont="1" applyFill="1" applyBorder="1" applyAlignment="1" applyProtection="1">
      <alignment horizontal="center" vertical="top"/>
      <protection locked="0"/>
    </xf>
    <xf numFmtId="1" fontId="58" fillId="36" borderId="19" xfId="0" applyNumberFormat="1" applyFont="1" applyFill="1" applyBorder="1" applyAlignment="1">
      <alignment horizontal="left" vertical="center"/>
    </xf>
    <xf numFmtId="1" fontId="58" fillId="36" borderId="19" xfId="0" applyNumberFormat="1" applyFont="1" applyFill="1" applyBorder="1" applyAlignment="1">
      <alignment horizontal="center" vertical="center"/>
    </xf>
    <xf numFmtId="14" fontId="29" fillId="36" borderId="19" xfId="0" applyNumberFormat="1" applyFont="1" applyFill="1" applyBorder="1" applyAlignment="1" applyProtection="1">
      <alignment horizontal="center" vertical="top"/>
      <protection locked="0"/>
    </xf>
    <xf numFmtId="0" fontId="48" fillId="36" borderId="0" xfId="0" applyFont="1" applyFill="1" applyBorder="1" applyAlignment="1" applyProtection="1">
      <alignment vertical="center"/>
      <protection locked="0"/>
    </xf>
    <xf numFmtId="0" fontId="27" fillId="38" borderId="19" xfId="0" applyFont="1" applyFill="1" applyBorder="1" applyAlignment="1">
      <alignment horizontal="left" vertical="center"/>
    </xf>
    <xf numFmtId="0" fontId="68" fillId="24" borderId="19" xfId="0" applyFont="1" applyFill="1" applyBorder="1" applyAlignment="1">
      <alignment horizontal="center" vertical="center"/>
    </xf>
    <xf numFmtId="0" fontId="27" fillId="24" borderId="0" xfId="0" applyNumberFormat="1" applyFont="1" applyFill="1" applyBorder="1"/>
    <xf numFmtId="0" fontId="28" fillId="68" borderId="19" xfId="0" applyNumberFormat="1" applyFont="1" applyFill="1" applyBorder="1" applyAlignment="1" applyProtection="1">
      <alignment horizontal="center" vertical="top"/>
      <protection locked="0"/>
    </xf>
    <xf numFmtId="0" fontId="39" fillId="68" borderId="19" xfId="0" applyFont="1" applyFill="1" applyBorder="1" applyAlignment="1" applyProtection="1">
      <alignment horizontal="center" vertical="top"/>
      <protection locked="0"/>
    </xf>
    <xf numFmtId="14" fontId="29" fillId="35" borderId="10" xfId="0" applyNumberFormat="1" applyFont="1" applyFill="1" applyBorder="1" applyAlignment="1" applyProtection="1">
      <alignment horizontal="center" vertical="top"/>
      <protection locked="0"/>
    </xf>
    <xf numFmtId="0" fontId="27" fillId="0" borderId="10" xfId="0" applyFont="1" applyFill="1" applyBorder="1" applyAlignment="1" applyProtection="1">
      <alignment horizontal="center"/>
      <protection locked="0"/>
    </xf>
    <xf numFmtId="14" fontId="56" fillId="73" borderId="11" xfId="0" applyNumberFormat="1" applyFont="1" applyFill="1" applyBorder="1" applyAlignment="1">
      <alignment horizontal="center" vertical="center"/>
    </xf>
    <xf numFmtId="14" fontId="0" fillId="73" borderId="11" xfId="0" applyNumberFormat="1" applyFont="1" applyFill="1" applyBorder="1" applyAlignment="1" applyProtection="1">
      <alignment horizontal="center"/>
      <protection locked="0"/>
    </xf>
    <xf numFmtId="0" fontId="28" fillId="73" borderId="11" xfId="0" applyNumberFormat="1" applyFont="1" applyFill="1" applyBorder="1" applyAlignment="1">
      <alignment horizontal="center" vertical="center"/>
    </xf>
    <xf numFmtId="0" fontId="29" fillId="73" borderId="11" xfId="0" applyFont="1" applyFill="1" applyBorder="1" applyAlignment="1" applyProtection="1">
      <alignment horizontal="left" vertical="center"/>
    </xf>
    <xf numFmtId="0" fontId="22" fillId="73" borderId="11" xfId="0" applyFont="1" applyFill="1" applyBorder="1" applyAlignment="1">
      <alignment horizontal="center"/>
    </xf>
    <xf numFmtId="0" fontId="68" fillId="73" borderId="11" xfId="0" applyFont="1" applyFill="1" applyBorder="1" applyAlignment="1">
      <alignment horizontal="center" vertical="center"/>
    </xf>
    <xf numFmtId="0" fontId="0" fillId="73" borderId="11" xfId="0" applyFill="1" applyBorder="1"/>
    <xf numFmtId="0" fontId="29" fillId="73" borderId="11" xfId="0" applyFont="1" applyFill="1" applyBorder="1" applyAlignment="1">
      <alignment horizontal="center"/>
    </xf>
    <xf numFmtId="3" fontId="29" fillId="73" borderId="11" xfId="0" applyNumberFormat="1" applyFont="1" applyFill="1" applyBorder="1" applyAlignment="1">
      <alignment horizontal="right" vertical="center"/>
    </xf>
    <xf numFmtId="0" fontId="27" fillId="73" borderId="11" xfId="0" applyFont="1" applyFill="1" applyBorder="1" applyAlignment="1">
      <alignment horizontal="center" vertical="center"/>
    </xf>
    <xf numFmtId="0" fontId="27" fillId="73" borderId="11" xfId="0" applyFont="1" applyFill="1" applyBorder="1" applyAlignment="1" applyProtection="1">
      <alignment horizontal="center" vertical="top"/>
      <protection locked="0"/>
    </xf>
    <xf numFmtId="2" fontId="39" fillId="73" borderId="11" xfId="257" applyNumberFormat="1" applyFont="1" applyFill="1" applyBorder="1" applyAlignment="1">
      <alignment horizontal="center" vertical="center"/>
    </xf>
    <xf numFmtId="14" fontId="27" fillId="73" borderId="11" xfId="0" applyNumberFormat="1" applyFont="1" applyFill="1" applyBorder="1" applyAlignment="1">
      <alignment horizontal="center" vertical="center"/>
    </xf>
    <xf numFmtId="0" fontId="29" fillId="73" borderId="11" xfId="0" applyFont="1" applyFill="1" applyBorder="1" applyAlignment="1" applyProtection="1">
      <alignment horizontal="left" vertical="top"/>
      <protection locked="0"/>
    </xf>
    <xf numFmtId="0" fontId="29" fillId="73" borderId="11" xfId="0" applyNumberFormat="1" applyFont="1" applyFill="1" applyBorder="1" applyAlignment="1" applyProtection="1">
      <alignment horizontal="center" vertical="top"/>
      <protection locked="0"/>
    </xf>
    <xf numFmtId="0" fontId="29" fillId="73" borderId="11" xfId="0" applyFont="1" applyFill="1" applyBorder="1" applyAlignment="1" applyProtection="1">
      <alignment horizontal="center" vertical="top"/>
      <protection locked="0"/>
    </xf>
    <xf numFmtId="0" fontId="28" fillId="73" borderId="11" xfId="0" applyNumberFormat="1" applyFont="1" applyFill="1" applyBorder="1" applyAlignment="1" applyProtection="1">
      <alignment horizontal="center" vertical="top"/>
      <protection locked="0"/>
    </xf>
    <xf numFmtId="0" fontId="39" fillId="73" borderId="11" xfId="0" applyFont="1" applyFill="1" applyBorder="1" applyAlignment="1" applyProtection="1">
      <alignment horizontal="center" vertical="center"/>
      <protection locked="0"/>
    </xf>
    <xf numFmtId="0" fontId="29" fillId="73" borderId="11" xfId="0" applyNumberFormat="1" applyFont="1" applyFill="1" applyBorder="1" applyAlignment="1">
      <alignment horizontal="center" vertical="center"/>
    </xf>
    <xf numFmtId="1" fontId="58" fillId="73" borderId="11" xfId="0" applyNumberFormat="1" applyFont="1" applyFill="1" applyBorder="1" applyAlignment="1">
      <alignment horizontal="left" vertical="center"/>
    </xf>
    <xf numFmtId="1" fontId="58" fillId="73" borderId="11" xfId="0" applyNumberFormat="1" applyFont="1" applyFill="1" applyBorder="1" applyAlignment="1">
      <alignment horizontal="center" vertical="center"/>
    </xf>
    <xf numFmtId="0" fontId="39" fillId="73" borderId="11" xfId="0" applyFont="1" applyFill="1" applyBorder="1" applyAlignment="1" applyProtection="1">
      <alignment horizontal="center" vertical="top"/>
      <protection locked="0"/>
    </xf>
    <xf numFmtId="0" fontId="48" fillId="73" borderId="11" xfId="0" applyFont="1" applyFill="1" applyBorder="1" applyAlignment="1" applyProtection="1">
      <alignment vertical="center"/>
      <protection locked="0"/>
    </xf>
    <xf numFmtId="1" fontId="29" fillId="37" borderId="11" xfId="0" applyNumberFormat="1" applyFont="1" applyFill="1" applyBorder="1" applyAlignment="1">
      <alignment horizontal="center" vertical="center"/>
    </xf>
    <xf numFmtId="167" fontId="38" fillId="37" borderId="11" xfId="0" applyNumberFormat="1" applyFont="1" applyFill="1" applyBorder="1" applyAlignment="1" applyProtection="1">
      <alignment horizontal="center" vertical="center"/>
      <protection locked="0"/>
    </xf>
    <xf numFmtId="14" fontId="39" fillId="0" borderId="19" xfId="0" applyNumberFormat="1" applyFont="1" applyFill="1" applyBorder="1" applyAlignment="1" applyProtection="1">
      <alignment horizontal="left" vertical="center"/>
      <protection locked="0"/>
    </xf>
    <xf numFmtId="14" fontId="29" fillId="0" borderId="10" xfId="0" applyNumberFormat="1" applyFont="1" applyFill="1" applyBorder="1" applyAlignment="1">
      <alignment horizontal="left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29" fillId="43" borderId="12" xfId="0" applyFont="1" applyFill="1" applyBorder="1" applyAlignment="1">
      <alignment horizontal="left" vertical="center"/>
    </xf>
    <xf numFmtId="0" fontId="27" fillId="43" borderId="12" xfId="0" applyFont="1" applyFill="1" applyBorder="1" applyAlignment="1">
      <alignment horizontal="left" vertical="center"/>
    </xf>
    <xf numFmtId="14" fontId="29" fillId="43" borderId="12" xfId="0" applyNumberFormat="1" applyFont="1" applyFill="1" applyBorder="1" applyAlignment="1">
      <alignment horizontal="center" vertical="center"/>
    </xf>
    <xf numFmtId="14" fontId="27" fillId="43" borderId="12" xfId="0" applyNumberFormat="1" applyFont="1" applyFill="1" applyBorder="1" applyAlignment="1">
      <alignment horizontal="center" vertical="center"/>
    </xf>
    <xf numFmtId="0" fontId="58" fillId="30" borderId="17" xfId="0" applyFont="1" applyFill="1" applyBorder="1" applyAlignment="1">
      <alignment horizontal="center" vertical="top" wrapText="1"/>
    </xf>
    <xf numFmtId="0" fontId="58" fillId="30" borderId="17" xfId="0" applyFont="1" applyFill="1" applyBorder="1" applyAlignment="1">
      <alignment horizontal="left" vertical="top" wrapText="1"/>
    </xf>
    <xf numFmtId="0" fontId="29" fillId="38" borderId="11" xfId="0" applyFont="1" applyFill="1" applyBorder="1" applyAlignment="1"/>
    <xf numFmtId="0" fontId="29" fillId="38" borderId="10" xfId="0" applyFont="1" applyFill="1" applyBorder="1" applyAlignment="1" applyProtection="1">
      <alignment vertical="top"/>
      <protection locked="0"/>
    </xf>
    <xf numFmtId="3" fontId="29" fillId="0" borderId="12" xfId="0" applyNumberFormat="1" applyFont="1" applyFill="1" applyBorder="1" applyAlignment="1">
      <alignment horizontal="center"/>
    </xf>
    <xf numFmtId="0" fontId="29" fillId="68" borderId="10" xfId="0" applyFont="1" applyFill="1" applyBorder="1" applyAlignment="1" applyProtection="1">
      <alignment vertical="top"/>
      <protection locked="0"/>
    </xf>
    <xf numFmtId="1" fontId="29" fillId="24" borderId="34" xfId="0" applyNumberFormat="1" applyFont="1" applyFill="1" applyBorder="1" applyAlignment="1">
      <alignment horizontal="right" vertical="center"/>
    </xf>
    <xf numFmtId="14" fontId="29" fillId="38" borderId="19" xfId="0" applyNumberFormat="1" applyFont="1" applyFill="1" applyBorder="1" applyAlignment="1" applyProtection="1">
      <alignment horizontal="center" vertical="top"/>
      <protection locked="0"/>
    </xf>
    <xf numFmtId="0" fontId="29" fillId="38" borderId="12" xfId="0" applyFont="1" applyFill="1" applyBorder="1" applyAlignment="1" applyProtection="1">
      <alignment horizontal="center" vertical="top"/>
      <protection locked="0"/>
    </xf>
    <xf numFmtId="1" fontId="27" fillId="0" borderId="11" xfId="257" applyNumberFormat="1" applyFont="1" applyFill="1" applyBorder="1" applyAlignment="1">
      <alignment horizontal="center" vertical="center"/>
    </xf>
    <xf numFmtId="1" fontId="27" fillId="36" borderId="10" xfId="257" applyNumberFormat="1" applyFont="1" applyFill="1" applyBorder="1" applyAlignment="1">
      <alignment horizontal="center" vertical="center"/>
    </xf>
    <xf numFmtId="0" fontId="31" fillId="34" borderId="11" xfId="0" applyFont="1" applyFill="1" applyBorder="1" applyAlignment="1">
      <alignment horizontal="center" vertical="center"/>
    </xf>
    <xf numFmtId="14" fontId="29" fillId="37" borderId="11" xfId="0" applyNumberFormat="1" applyFont="1" applyFill="1" applyBorder="1" applyAlignment="1">
      <alignment horizontal="left" vertical="center" wrapText="1"/>
    </xf>
    <xf numFmtId="0" fontId="54" fillId="37" borderId="11" xfId="0" applyFont="1" applyFill="1" applyBorder="1" applyAlignment="1">
      <alignment horizontal="center" vertical="center"/>
    </xf>
    <xf numFmtId="0" fontId="58" fillId="38" borderId="11" xfId="257" applyFont="1" applyFill="1" applyBorder="1" applyAlignment="1">
      <alignment horizontal="left" vertical="center"/>
    </xf>
    <xf numFmtId="167" fontId="60" fillId="38" borderId="11" xfId="0" applyNumberFormat="1" applyFont="1" applyFill="1" applyBorder="1" applyAlignment="1" applyProtection="1">
      <alignment horizontal="center" vertical="center"/>
      <protection locked="0"/>
    </xf>
    <xf numFmtId="0" fontId="58" fillId="38" borderId="11" xfId="0" applyFont="1" applyFill="1" applyBorder="1" applyAlignment="1" applyProtection="1">
      <alignment horizontal="center" vertical="center"/>
      <protection locked="0"/>
    </xf>
    <xf numFmtId="1" fontId="58" fillId="75" borderId="10" xfId="0" applyNumberFormat="1" applyFont="1" applyFill="1" applyBorder="1" applyAlignment="1">
      <alignment horizontal="left" vertical="center"/>
    </xf>
    <xf numFmtId="1" fontId="58" fillId="75" borderId="11" xfId="0" applyNumberFormat="1" applyFont="1" applyFill="1" applyBorder="1" applyAlignment="1">
      <alignment horizontal="left" vertical="center"/>
    </xf>
    <xf numFmtId="1" fontId="58" fillId="38" borderId="10" xfId="0" applyNumberFormat="1" applyFont="1" applyFill="1" applyBorder="1" applyAlignment="1">
      <alignment horizontal="left" vertical="center"/>
    </xf>
    <xf numFmtId="1" fontId="29" fillId="38" borderId="12" xfId="0" applyNumberFormat="1" applyFont="1" applyFill="1" applyBorder="1" applyAlignment="1">
      <alignment horizontal="center" vertical="center"/>
    </xf>
    <xf numFmtId="14" fontId="29" fillId="38" borderId="19" xfId="0" applyNumberFormat="1" applyFont="1" applyFill="1" applyBorder="1" applyAlignment="1">
      <alignment horizontal="center" vertical="center"/>
    </xf>
    <xf numFmtId="1" fontId="58" fillId="0" borderId="11" xfId="0" applyNumberFormat="1" applyFont="1" applyBorder="1" applyAlignment="1">
      <alignment horizontal="left" vertical="justify"/>
    </xf>
    <xf numFmtId="0" fontId="63" fillId="38" borderId="11" xfId="0" applyFont="1" applyFill="1" applyBorder="1" applyAlignment="1">
      <alignment horizontal="left" vertical="top"/>
    </xf>
    <xf numFmtId="0" fontId="63" fillId="38" borderId="11" xfId="0" applyFont="1" applyFill="1" applyBorder="1"/>
    <xf numFmtId="0" fontId="27" fillId="0" borderId="11" xfId="0" applyFont="1" applyBorder="1"/>
    <xf numFmtId="0" fontId="29" fillId="44" borderId="10" xfId="0" applyFont="1" applyFill="1" applyBorder="1" applyAlignment="1" applyProtection="1">
      <alignment horizontal="center" vertical="center"/>
      <protection locked="0"/>
    </xf>
    <xf numFmtId="0" fontId="29" fillId="44" borderId="11" xfId="0" applyFont="1" applyFill="1" applyBorder="1" applyAlignment="1" applyProtection="1">
      <alignment horizontal="center" vertical="center"/>
      <protection locked="0"/>
    </xf>
    <xf numFmtId="0" fontId="27" fillId="36" borderId="11" xfId="0" applyFont="1" applyFill="1" applyBorder="1" applyAlignment="1" applyProtection="1">
      <alignment horizontal="center" vertical="center"/>
      <protection locked="0"/>
    </xf>
    <xf numFmtId="14" fontId="27" fillId="3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0" xfId="0" applyFont="1"/>
    <xf numFmtId="0" fontId="63" fillId="0" borderId="0" xfId="0" applyFont="1" applyAlignment="1">
      <alignment horizontal="center" vertical="center"/>
    </xf>
    <xf numFmtId="14" fontId="48" fillId="38" borderId="19" xfId="0" applyNumberFormat="1" applyFont="1" applyFill="1" applyBorder="1" applyAlignment="1">
      <alignment horizontal="center" vertical="center"/>
    </xf>
    <xf numFmtId="14" fontId="48" fillId="38" borderId="19" xfId="0" applyNumberFormat="1" applyFont="1" applyFill="1" applyBorder="1" applyAlignment="1" applyProtection="1">
      <alignment horizontal="center" vertical="center"/>
    </xf>
    <xf numFmtId="14" fontId="27" fillId="37" borderId="12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left" vertical="center" wrapText="1"/>
    </xf>
    <xf numFmtId="0" fontId="85" fillId="34" borderId="11" xfId="0" applyFont="1" applyFill="1" applyBorder="1" applyAlignment="1" applyProtection="1">
      <alignment vertical="center"/>
      <protection locked="0"/>
    </xf>
    <xf numFmtId="0" fontId="39" fillId="37" borderId="11" xfId="0" applyFont="1" applyFill="1" applyBorder="1" applyAlignment="1">
      <alignment horizontal="center" vertical="center"/>
    </xf>
    <xf numFmtId="0" fontId="27" fillId="37" borderId="12" xfId="0" applyFont="1" applyFill="1" applyBorder="1" applyAlignment="1">
      <alignment horizontal="center" vertical="center"/>
    </xf>
    <xf numFmtId="0" fontId="27" fillId="37" borderId="12" xfId="0" applyNumberFormat="1" applyFont="1" applyFill="1" applyBorder="1" applyAlignment="1">
      <alignment horizontal="center" vertical="center"/>
    </xf>
    <xf numFmtId="20" fontId="29" fillId="36" borderId="11" xfId="0" applyNumberFormat="1" applyFont="1" applyFill="1" applyBorder="1" applyAlignment="1" applyProtection="1">
      <alignment horizontal="center" vertical="center"/>
      <protection locked="0"/>
    </xf>
    <xf numFmtId="3" fontId="40" fillId="36" borderId="12" xfId="0" applyNumberFormat="1" applyFont="1" applyFill="1" applyBorder="1" applyAlignment="1">
      <alignment horizontal="center" vertical="center"/>
    </xf>
    <xf numFmtId="14" fontId="29" fillId="36" borderId="11" xfId="0" applyNumberFormat="1" applyFont="1" applyFill="1" applyBorder="1" applyAlignment="1">
      <alignment horizontal="left" vertical="center" wrapText="1"/>
    </xf>
    <xf numFmtId="0" fontId="27" fillId="36" borderId="11" xfId="0" applyNumberFormat="1" applyFont="1" applyFill="1" applyBorder="1" applyAlignment="1">
      <alignment horizontal="left" vertical="center"/>
    </xf>
    <xf numFmtId="0" fontId="29" fillId="43" borderId="11" xfId="0" applyFont="1" applyFill="1" applyBorder="1" applyAlignment="1" applyProtection="1">
      <alignment horizontal="center" vertical="center"/>
      <protection locked="0"/>
    </xf>
    <xf numFmtId="0" fontId="28" fillId="37" borderId="11" xfId="0" applyFont="1" applyFill="1" applyBorder="1" applyAlignment="1" applyProtection="1">
      <alignment horizontal="center" vertical="center"/>
      <protection locked="0"/>
    </xf>
    <xf numFmtId="0" fontId="27" fillId="37" borderId="10" xfId="257" applyFont="1" applyFill="1" applyBorder="1" applyAlignment="1">
      <alignment horizontal="center" vertical="center"/>
    </xf>
    <xf numFmtId="172" fontId="29" fillId="37" borderId="10" xfId="0" applyNumberFormat="1" applyFont="1" applyFill="1" applyBorder="1" applyAlignment="1">
      <alignment horizontal="center" vertical="center"/>
    </xf>
    <xf numFmtId="0" fontId="29" fillId="37" borderId="10" xfId="0" applyFont="1" applyFill="1" applyBorder="1" applyAlignment="1" applyProtection="1">
      <alignment vertical="center"/>
      <protection locked="0"/>
    </xf>
    <xf numFmtId="173" fontId="29" fillId="37" borderId="10" xfId="0" applyNumberFormat="1" applyFont="1" applyFill="1" applyBorder="1" applyAlignment="1" applyProtection="1">
      <alignment vertical="center"/>
      <protection locked="0"/>
    </xf>
    <xf numFmtId="169" fontId="29" fillId="37" borderId="10" xfId="0" applyNumberFormat="1" applyFont="1" applyFill="1" applyBorder="1" applyAlignment="1" applyProtection="1">
      <alignment vertical="center"/>
      <protection locked="0"/>
    </xf>
    <xf numFmtId="14" fontId="29" fillId="38" borderId="12" xfId="0" applyNumberFormat="1" applyFont="1" applyFill="1" applyBorder="1" applyAlignment="1" applyProtection="1">
      <alignment horizontal="center" vertical="center"/>
      <protection locked="0"/>
    </xf>
    <xf numFmtId="14" fontId="29" fillId="59" borderId="11" xfId="0" applyNumberFormat="1" applyFont="1" applyFill="1" applyBorder="1" applyAlignment="1">
      <alignment horizontal="center" vertical="center"/>
    </xf>
    <xf numFmtId="14" fontId="29" fillId="59" borderId="11" xfId="0" applyNumberFormat="1" applyFont="1" applyFill="1" applyBorder="1" applyAlignment="1" applyProtection="1">
      <alignment horizontal="center" vertical="center"/>
      <protection locked="0"/>
    </xf>
    <xf numFmtId="0" fontId="29" fillId="59" borderId="11" xfId="0" applyNumberFormat="1" applyFont="1" applyFill="1" applyBorder="1" applyAlignment="1">
      <alignment horizontal="center" vertical="center"/>
    </xf>
    <xf numFmtId="0" fontId="29" fillId="59" borderId="11" xfId="0" applyFont="1" applyFill="1" applyBorder="1" applyAlignment="1">
      <alignment horizontal="center" vertical="center"/>
    </xf>
    <xf numFmtId="0" fontId="27" fillId="59" borderId="11" xfId="0" applyFont="1" applyFill="1" applyBorder="1" applyAlignment="1">
      <alignment horizontal="left" vertical="center"/>
    </xf>
    <xf numFmtId="14" fontId="29" fillId="59" borderId="11" xfId="0" applyNumberFormat="1" applyFont="1" applyFill="1" applyBorder="1" applyAlignment="1">
      <alignment horizontal="center" vertical="center" wrapText="1"/>
    </xf>
    <xf numFmtId="14" fontId="29" fillId="59" borderId="11" xfId="0" applyNumberFormat="1" applyFont="1" applyFill="1" applyBorder="1" applyAlignment="1">
      <alignment horizontal="left" vertical="center"/>
    </xf>
    <xf numFmtId="0" fontId="31" fillId="59" borderId="11" xfId="0" applyFont="1" applyFill="1" applyBorder="1" applyAlignment="1">
      <alignment horizontal="center" vertical="center"/>
    </xf>
    <xf numFmtId="3" fontId="40" fillId="59" borderId="11" xfId="0" applyNumberFormat="1" applyFont="1" applyFill="1" applyBorder="1" applyAlignment="1">
      <alignment horizontal="center" vertical="center"/>
    </xf>
    <xf numFmtId="3" fontId="57" fillId="59" borderId="11" xfId="0" applyNumberFormat="1" applyFont="1" applyFill="1" applyBorder="1" applyAlignment="1">
      <alignment horizontal="center" vertical="center"/>
    </xf>
    <xf numFmtId="0" fontId="29" fillId="59" borderId="10" xfId="0" applyFont="1" applyFill="1" applyBorder="1" applyAlignment="1" applyProtection="1">
      <alignment horizontal="center" vertical="center"/>
      <protection locked="0"/>
    </xf>
    <xf numFmtId="0" fontId="27" fillId="59" borderId="11" xfId="0" applyFont="1" applyFill="1" applyBorder="1" applyAlignment="1">
      <alignment horizontal="center" vertical="center"/>
    </xf>
    <xf numFmtId="14" fontId="27" fillId="59" borderId="10" xfId="0" applyNumberFormat="1" applyFont="1" applyFill="1" applyBorder="1" applyAlignment="1" applyProtection="1">
      <alignment horizontal="center" vertical="center"/>
      <protection locked="0"/>
    </xf>
    <xf numFmtId="0" fontId="27" fillId="59" borderId="11" xfId="257" applyFont="1" applyFill="1" applyBorder="1" applyAlignment="1">
      <alignment horizontal="center" vertical="center"/>
    </xf>
    <xf numFmtId="0" fontId="27" fillId="59" borderId="10" xfId="0" applyFont="1" applyFill="1" applyBorder="1" applyAlignment="1">
      <alignment horizontal="left" vertical="center"/>
    </xf>
    <xf numFmtId="0" fontId="29" fillId="59" borderId="11" xfId="0" applyFont="1" applyFill="1" applyBorder="1" applyAlignment="1">
      <alignment horizontal="left" vertical="center"/>
    </xf>
    <xf numFmtId="1" fontId="27" fillId="59" borderId="11" xfId="0" applyNumberFormat="1" applyFont="1" applyFill="1" applyBorder="1" applyAlignment="1">
      <alignment horizontal="center" vertical="center"/>
    </xf>
    <xf numFmtId="0" fontId="29" fillId="59" borderId="11" xfId="0" applyFont="1" applyFill="1" applyBorder="1" applyAlignment="1" applyProtection="1">
      <alignment vertical="center"/>
      <protection locked="0"/>
    </xf>
    <xf numFmtId="173" fontId="29" fillId="59" borderId="11" xfId="0" applyNumberFormat="1" applyFont="1" applyFill="1" applyBorder="1" applyAlignment="1" applyProtection="1">
      <alignment vertical="center"/>
      <protection locked="0"/>
    </xf>
    <xf numFmtId="169" fontId="29" fillId="59" borderId="11" xfId="0" applyNumberFormat="1" applyFont="1" applyFill="1" applyBorder="1" applyAlignment="1" applyProtection="1">
      <alignment vertical="center"/>
      <protection locked="0"/>
    </xf>
    <xf numFmtId="0" fontId="27" fillId="59" borderId="10" xfId="0" applyFont="1" applyFill="1" applyBorder="1" applyAlignment="1">
      <alignment horizontal="center" vertical="center"/>
    </xf>
    <xf numFmtId="0" fontId="27" fillId="59" borderId="11" xfId="0" applyFont="1" applyFill="1" applyBorder="1" applyAlignment="1" applyProtection="1">
      <alignment horizontal="center" vertical="center"/>
      <protection locked="0"/>
    </xf>
    <xf numFmtId="1" fontId="39" fillId="59" borderId="11" xfId="0" applyNumberFormat="1" applyFont="1" applyFill="1" applyBorder="1" applyAlignment="1">
      <alignment horizontal="left" vertical="center"/>
    </xf>
    <xf numFmtId="3" fontId="57" fillId="36" borderId="11" xfId="0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167" fontId="37" fillId="50" borderId="11" xfId="0" applyNumberFormat="1" applyFont="1" applyFill="1" applyBorder="1" applyAlignment="1" applyProtection="1">
      <alignment horizontal="center" vertical="center"/>
      <protection locked="0"/>
    </xf>
    <xf numFmtId="0" fontId="54" fillId="36" borderId="11" xfId="0" applyFont="1" applyFill="1" applyBorder="1" applyAlignment="1">
      <alignment horizontal="center" vertical="center"/>
    </xf>
    <xf numFmtId="14" fontId="29" fillId="36" borderId="11" xfId="0" applyNumberFormat="1" applyFont="1" applyFill="1" applyBorder="1" applyAlignment="1" applyProtection="1">
      <alignment horizontal="left" vertical="center"/>
      <protection locked="0"/>
    </xf>
    <xf numFmtId="1" fontId="58" fillId="38" borderId="19" xfId="0" applyNumberFormat="1" applyFont="1" applyFill="1" applyBorder="1" applyAlignment="1">
      <alignment horizontal="left" vertical="center"/>
    </xf>
    <xf numFmtId="0" fontId="32" fillId="38" borderId="11" xfId="0" applyNumberFormat="1" applyFont="1" applyFill="1" applyBorder="1" applyAlignment="1" applyProtection="1">
      <alignment horizontal="center" vertical="top"/>
      <protection locked="0"/>
    </xf>
    <xf numFmtId="14" fontId="0" fillId="0" borderId="10" xfId="0" applyNumberFormat="1" applyFill="1" applyBorder="1" applyAlignment="1" applyProtection="1">
      <alignment horizontal="center"/>
      <protection locked="0"/>
    </xf>
    <xf numFmtId="1" fontId="58" fillId="24" borderId="19" xfId="0" applyNumberFormat="1" applyFont="1" applyFill="1" applyBorder="1" applyAlignment="1">
      <alignment horizontal="left" vertical="center"/>
    </xf>
    <xf numFmtId="1" fontId="58" fillId="24" borderId="19" xfId="0" applyNumberFormat="1" applyFont="1" applyFill="1" applyBorder="1" applyAlignment="1">
      <alignment horizontal="center" vertical="center"/>
    </xf>
    <xf numFmtId="0" fontId="58" fillId="24" borderId="19" xfId="0" applyFont="1" applyFill="1" applyBorder="1" applyAlignment="1" applyProtection="1">
      <alignment horizontal="center" vertical="center"/>
      <protection locked="0"/>
    </xf>
    <xf numFmtId="0" fontId="29" fillId="38" borderId="12" xfId="0" applyFont="1" applyFill="1" applyBorder="1" applyAlignment="1" applyProtection="1">
      <alignment horizontal="right" vertical="center"/>
      <protection locked="0"/>
    </xf>
    <xf numFmtId="1" fontId="28" fillId="38" borderId="11" xfId="0" applyNumberFormat="1" applyFont="1" applyFill="1" applyBorder="1" applyAlignment="1">
      <alignment horizontal="center" vertical="center"/>
    </xf>
    <xf numFmtId="1" fontId="27" fillId="38" borderId="11" xfId="0" applyNumberFormat="1" applyFont="1" applyFill="1" applyBorder="1" applyAlignment="1">
      <alignment horizontal="left" vertical="center"/>
    </xf>
    <xf numFmtId="0" fontId="29" fillId="68" borderId="12" xfId="0" applyFont="1" applyFill="1" applyBorder="1" applyAlignment="1" applyProtection="1">
      <alignment horizontal="center" vertical="center"/>
      <protection locked="0"/>
    </xf>
    <xf numFmtId="14" fontId="29" fillId="68" borderId="12" xfId="0" applyNumberFormat="1" applyFont="1" applyFill="1" applyBorder="1" applyAlignment="1">
      <alignment horizontal="center" vertical="center"/>
    </xf>
    <xf numFmtId="0" fontId="29" fillId="68" borderId="12" xfId="0" applyFont="1" applyFill="1" applyBorder="1" applyAlignment="1" applyProtection="1">
      <alignment horizontal="left" vertical="top"/>
      <protection locked="0"/>
    </xf>
    <xf numFmtId="0" fontId="29" fillId="38" borderId="11" xfId="0" applyNumberFormat="1" applyFont="1" applyFill="1" applyBorder="1"/>
    <xf numFmtId="0" fontId="29" fillId="35" borderId="11" xfId="0" applyFont="1" applyFill="1" applyBorder="1"/>
    <xf numFmtId="14" fontId="29" fillId="38" borderId="12" xfId="0" applyNumberFormat="1" applyFont="1" applyFill="1" applyBorder="1" applyAlignment="1" applyProtection="1">
      <alignment horizontal="left" vertical="center"/>
    </xf>
    <xf numFmtId="0" fontId="28" fillId="38" borderId="12" xfId="0" applyFont="1" applyFill="1" applyBorder="1" applyAlignment="1">
      <alignment horizontal="left" vertical="center"/>
    </xf>
    <xf numFmtId="0" fontId="29" fillId="38" borderId="12" xfId="0" applyNumberFormat="1" applyFont="1" applyFill="1" applyBorder="1" applyAlignment="1">
      <alignment horizontal="right" vertical="center"/>
    </xf>
    <xf numFmtId="0" fontId="39" fillId="35" borderId="12" xfId="0" applyFont="1" applyFill="1" applyBorder="1" applyAlignment="1">
      <alignment horizontal="center" vertical="center"/>
    </xf>
    <xf numFmtId="14" fontId="29" fillId="0" borderId="10" xfId="0" applyNumberFormat="1" applyFont="1" applyFill="1" applyBorder="1" applyAlignment="1" applyProtection="1">
      <alignment horizontal="center" vertical="center"/>
    </xf>
    <xf numFmtId="14" fontId="29" fillId="0" borderId="10" xfId="0" applyNumberFormat="1" applyFont="1" applyFill="1" applyBorder="1" applyAlignment="1" applyProtection="1">
      <alignment horizontal="left" vertical="center"/>
    </xf>
    <xf numFmtId="0" fontId="32" fillId="0" borderId="10" xfId="0" applyFont="1" applyFill="1" applyBorder="1" applyAlignment="1">
      <alignment horizontal="center" vertical="center"/>
    </xf>
    <xf numFmtId="0" fontId="27" fillId="0" borderId="10" xfId="0" applyNumberFormat="1" applyFont="1" applyBorder="1"/>
    <xf numFmtId="14" fontId="29" fillId="68" borderId="10" xfId="0" applyNumberFormat="1" applyFont="1" applyFill="1" applyBorder="1" applyAlignment="1" applyProtection="1">
      <alignment horizontal="center" vertical="center"/>
      <protection locked="0"/>
    </xf>
    <xf numFmtId="14" fontId="28" fillId="68" borderId="10" xfId="0" applyNumberFormat="1" applyFont="1" applyFill="1" applyBorder="1" applyAlignment="1" applyProtection="1">
      <alignment horizontal="center" vertical="top"/>
      <protection locked="0"/>
    </xf>
    <xf numFmtId="0" fontId="28" fillId="68" borderId="10" xfId="0" applyNumberFormat="1" applyFont="1" applyFill="1" applyBorder="1" applyAlignment="1" applyProtection="1">
      <alignment horizontal="center" vertical="top"/>
      <protection locked="0"/>
    </xf>
    <xf numFmtId="0" fontId="29" fillId="68" borderId="10" xfId="0" applyFont="1" applyFill="1" applyBorder="1" applyAlignment="1">
      <alignment horizontal="center" vertical="center"/>
    </xf>
    <xf numFmtId="0" fontId="27" fillId="73" borderId="11" xfId="0" applyFont="1" applyFill="1" applyBorder="1" applyProtection="1">
      <protection locked="0"/>
    </xf>
    <xf numFmtId="0" fontId="29" fillId="73" borderId="11" xfId="0" applyFont="1" applyFill="1" applyBorder="1" applyAlignment="1" applyProtection="1">
      <protection locked="0"/>
    </xf>
    <xf numFmtId="14" fontId="29" fillId="73" borderId="11" xfId="0" applyNumberFormat="1" applyFont="1" applyFill="1" applyBorder="1" applyAlignment="1" applyProtection="1">
      <protection locked="0"/>
    </xf>
    <xf numFmtId="0" fontId="29" fillId="73" borderId="11" xfId="0" applyFont="1" applyFill="1" applyBorder="1" applyAlignment="1" applyProtection="1">
      <alignment horizontal="center"/>
      <protection locked="0"/>
    </xf>
    <xf numFmtId="0" fontId="29" fillId="37" borderId="12" xfId="0" applyFont="1" applyFill="1" applyBorder="1" applyAlignment="1" applyProtection="1">
      <alignment horizontal="center" vertical="center"/>
      <protection locked="0"/>
    </xf>
    <xf numFmtId="1" fontId="48" fillId="0" borderId="11" xfId="0" applyNumberFormat="1" applyFont="1" applyBorder="1" applyAlignment="1">
      <alignment vertical="center"/>
    </xf>
    <xf numFmtId="14" fontId="63" fillId="37" borderId="11" xfId="0" applyNumberFormat="1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14" fontId="29" fillId="37" borderId="12" xfId="0" applyNumberFormat="1" applyFont="1" applyFill="1" applyBorder="1" applyAlignment="1" applyProtection="1">
      <alignment horizontal="center" vertical="center"/>
      <protection locked="0"/>
    </xf>
    <xf numFmtId="0" fontId="29" fillId="37" borderId="19" xfId="0" applyFont="1" applyFill="1" applyBorder="1" applyAlignment="1">
      <alignment horizontal="center" vertical="center"/>
    </xf>
    <xf numFmtId="14" fontId="29" fillId="37" borderId="19" xfId="0" applyNumberFormat="1" applyFont="1" applyFill="1" applyBorder="1" applyAlignment="1">
      <alignment horizontal="center" vertical="center"/>
    </xf>
    <xf numFmtId="172" fontId="29" fillId="38" borderId="11" xfId="0" applyNumberFormat="1" applyFont="1" applyFill="1" applyBorder="1" applyAlignment="1">
      <alignment horizontal="center" vertical="center"/>
    </xf>
    <xf numFmtId="3" fontId="86" fillId="0" borderId="11" xfId="257" applyNumberFormat="1" applyFont="1" applyFill="1" applyBorder="1" applyAlignment="1">
      <alignment horizontal="center" vertical="center"/>
    </xf>
    <xf numFmtId="167" fontId="29" fillId="50" borderId="10" xfId="0" applyNumberFormat="1" applyFont="1" applyFill="1" applyBorder="1" applyAlignment="1" applyProtection="1">
      <alignment horizontal="center" vertical="center"/>
      <protection locked="0"/>
    </xf>
    <xf numFmtId="3" fontId="29" fillId="50" borderId="10" xfId="0" applyNumberFormat="1" applyFont="1" applyFill="1" applyBorder="1" applyAlignment="1" applyProtection="1">
      <alignment horizontal="center" vertical="center"/>
      <protection locked="0"/>
    </xf>
    <xf numFmtId="167" fontId="37" fillId="37" borderId="10" xfId="0" applyNumberFormat="1" applyFont="1" applyFill="1" applyBorder="1" applyAlignment="1">
      <alignment horizontal="center" vertical="center"/>
    </xf>
    <xf numFmtId="0" fontId="29" fillId="35" borderId="12" xfId="0" applyNumberFormat="1" applyFont="1" applyFill="1" applyBorder="1" applyAlignment="1" applyProtection="1">
      <alignment horizontal="center" vertical="top"/>
      <protection locked="0"/>
    </xf>
    <xf numFmtId="0" fontId="63" fillId="38" borderId="11" xfId="0" applyFont="1" applyFill="1" applyBorder="1" applyAlignment="1">
      <alignment horizontal="center" vertical="center"/>
    </xf>
    <xf numFmtId="0" fontId="29" fillId="38" borderId="11" xfId="0" applyFont="1" applyFill="1" applyBorder="1" applyAlignment="1" applyProtection="1">
      <alignment horizontal="right" vertical="top"/>
      <protection locked="0"/>
    </xf>
    <xf numFmtId="1" fontId="58" fillId="38" borderId="19" xfId="0" applyNumberFormat="1" applyFont="1" applyFill="1" applyBorder="1" applyAlignment="1">
      <alignment horizontal="center" vertical="center"/>
    </xf>
    <xf numFmtId="0" fontId="58" fillId="38" borderId="19" xfId="0" applyFont="1" applyFill="1" applyBorder="1" applyAlignment="1" applyProtection="1">
      <alignment horizontal="center" vertical="center"/>
      <protection locked="0"/>
    </xf>
    <xf numFmtId="0" fontId="48" fillId="38" borderId="19" xfId="0" applyNumberFormat="1" applyFont="1" applyFill="1" applyBorder="1" applyAlignment="1" applyProtection="1">
      <alignment horizontal="center" vertical="center"/>
      <protection locked="0"/>
    </xf>
    <xf numFmtId="14" fontId="48" fillId="38" borderId="19" xfId="0" applyNumberFormat="1" applyFont="1" applyFill="1" applyBorder="1" applyAlignment="1" applyProtection="1">
      <alignment horizontal="center" vertical="center"/>
      <protection locked="0"/>
    </xf>
    <xf numFmtId="173" fontId="48" fillId="38" borderId="0" xfId="0" applyNumberFormat="1" applyFont="1" applyFill="1" applyBorder="1" applyAlignment="1" applyProtection="1">
      <alignment horizontal="center" vertical="center"/>
    </xf>
    <xf numFmtId="0" fontId="48" fillId="38" borderId="0" xfId="0" applyFont="1" applyFill="1" applyBorder="1" applyAlignment="1" applyProtection="1">
      <alignment horizontal="center" vertical="center"/>
    </xf>
    <xf numFmtId="0" fontId="0" fillId="38" borderId="0" xfId="0" applyFill="1"/>
    <xf numFmtId="0" fontId="28" fillId="24" borderId="18" xfId="0" applyNumberFormat="1" applyFont="1" applyFill="1" applyBorder="1" applyAlignment="1">
      <alignment horizontal="center" vertical="center"/>
    </xf>
    <xf numFmtId="0" fontId="42" fillId="37" borderId="12" xfId="0" applyFont="1" applyFill="1" applyBorder="1" applyAlignment="1">
      <alignment horizontal="center" vertical="center"/>
    </xf>
    <xf numFmtId="0" fontId="27" fillId="37" borderId="12" xfId="257" applyFont="1" applyFill="1" applyBorder="1" applyAlignment="1">
      <alignment horizontal="center" vertical="center"/>
    </xf>
    <xf numFmtId="0" fontId="29" fillId="37" borderId="12" xfId="0" applyNumberFormat="1" applyFont="1" applyFill="1" applyBorder="1" applyAlignment="1">
      <alignment horizontal="left" vertical="center"/>
    </xf>
    <xf numFmtId="0" fontId="29" fillId="37" borderId="19" xfId="0" applyFont="1" applyFill="1" applyBorder="1" applyAlignment="1" applyProtection="1">
      <alignment horizontal="center" vertical="center"/>
      <protection locked="0"/>
    </xf>
    <xf numFmtId="0" fontId="27" fillId="37" borderId="12" xfId="0" applyFont="1" applyFill="1" applyBorder="1" applyAlignment="1">
      <alignment horizontal="left" vertical="center"/>
    </xf>
    <xf numFmtId="0" fontId="29" fillId="37" borderId="12" xfId="0" applyFont="1" applyFill="1" applyBorder="1" applyAlignment="1" applyProtection="1">
      <alignment vertical="center"/>
      <protection locked="0"/>
    </xf>
    <xf numFmtId="3" fontId="28" fillId="37" borderId="11" xfId="257" applyNumberFormat="1" applyFont="1" applyFill="1" applyBorder="1" applyAlignment="1">
      <alignment horizontal="center" vertical="center"/>
    </xf>
    <xf numFmtId="172" fontId="29" fillId="36" borderId="11" xfId="0" applyNumberFormat="1" applyFont="1" applyFill="1" applyBorder="1" applyAlignment="1" applyProtection="1">
      <alignment horizontal="center" vertical="center"/>
      <protection locked="0"/>
    </xf>
    <xf numFmtId="3" fontId="82" fillId="36" borderId="11" xfId="0" applyNumberFormat="1" applyFont="1" applyFill="1" applyBorder="1" applyAlignment="1">
      <alignment horizontal="center" vertical="center"/>
    </xf>
    <xf numFmtId="14" fontId="52" fillId="36" borderId="11" xfId="0" applyNumberFormat="1" applyFont="1" applyFill="1" applyBorder="1" applyAlignment="1" applyProtection="1">
      <alignment horizontal="center" vertical="center"/>
      <protection locked="0"/>
    </xf>
    <xf numFmtId="14" fontId="52" fillId="36" borderId="10" xfId="0" applyNumberFormat="1" applyFont="1" applyFill="1" applyBorder="1" applyAlignment="1" applyProtection="1">
      <alignment horizontal="center" vertical="center"/>
      <protection locked="0"/>
    </xf>
    <xf numFmtId="0" fontId="31" fillId="50" borderId="11" xfId="0" applyFont="1" applyFill="1" applyBorder="1" applyAlignment="1">
      <alignment horizontal="center" vertical="center"/>
    </xf>
    <xf numFmtId="0" fontId="27" fillId="39" borderId="10" xfId="0" applyNumberFormat="1" applyFont="1" applyFill="1" applyBorder="1" applyAlignment="1">
      <alignment horizontal="left" vertical="center"/>
    </xf>
    <xf numFmtId="0" fontId="39" fillId="36" borderId="11" xfId="0" applyFont="1" applyFill="1" applyBorder="1" applyAlignment="1">
      <alignment horizontal="center" vertical="center"/>
    </xf>
    <xf numFmtId="0" fontId="29" fillId="35" borderId="11" xfId="0" applyFont="1" applyFill="1" applyBorder="1" applyAlignment="1">
      <alignment horizontal="center"/>
    </xf>
    <xf numFmtId="14" fontId="48" fillId="38" borderId="10" xfId="0" applyNumberFormat="1" applyFont="1" applyFill="1" applyBorder="1" applyAlignment="1" applyProtection="1">
      <alignment horizontal="center" vertical="top"/>
      <protection locked="0"/>
    </xf>
    <xf numFmtId="0" fontId="27" fillId="0" borderId="11" xfId="0" applyFont="1" applyFill="1" applyBorder="1" applyAlignment="1" applyProtection="1">
      <alignment vertical="center"/>
      <protection locked="0"/>
    </xf>
    <xf numFmtId="0" fontId="29" fillId="38" borderId="10" xfId="0" applyNumberFormat="1" applyFont="1" applyFill="1" applyBorder="1" applyAlignment="1" applyProtection="1">
      <alignment horizontal="left" vertical="top"/>
      <protection locked="0"/>
    </xf>
    <xf numFmtId="1" fontId="29" fillId="24" borderId="19" xfId="0" applyNumberFormat="1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>
      <alignment horizontal="center" vertical="center"/>
    </xf>
    <xf numFmtId="3" fontId="29" fillId="38" borderId="11" xfId="0" applyNumberFormat="1" applyFont="1" applyFill="1" applyBorder="1" applyAlignment="1">
      <alignment horizontal="right"/>
    </xf>
    <xf numFmtId="3" fontId="29" fillId="38" borderId="10" xfId="0" applyNumberFormat="1" applyFont="1" applyFill="1" applyBorder="1" applyAlignment="1">
      <alignment horizontal="right"/>
    </xf>
    <xf numFmtId="0" fontId="29" fillId="35" borderId="10" xfId="0" applyNumberFormat="1" applyFont="1" applyFill="1" applyBorder="1" applyAlignment="1" applyProtection="1">
      <alignment horizontal="center" vertical="top"/>
      <protection locked="0"/>
    </xf>
    <xf numFmtId="0" fontId="48" fillId="34" borderId="0" xfId="0" applyFont="1" applyFill="1" applyBorder="1" applyAlignment="1" applyProtection="1">
      <alignment vertical="center"/>
      <protection locked="0"/>
    </xf>
    <xf numFmtId="0" fontId="27" fillId="38" borderId="19" xfId="0" applyFont="1" applyFill="1" applyBorder="1" applyAlignment="1">
      <alignment horizontal="center" vertical="center"/>
    </xf>
    <xf numFmtId="0" fontId="27" fillId="50" borderId="11" xfId="0" applyFont="1" applyFill="1" applyBorder="1" applyAlignment="1" applyProtection="1">
      <alignment vertical="center"/>
      <protection locked="0"/>
    </xf>
    <xf numFmtId="0" fontId="29" fillId="38" borderId="0" xfId="0" applyNumberFormat="1" applyFont="1" applyFill="1" applyBorder="1" applyAlignment="1">
      <alignment horizontal="left" vertical="center"/>
    </xf>
    <xf numFmtId="0" fontId="37" fillId="36" borderId="11" xfId="0" applyFont="1" applyFill="1" applyBorder="1" applyAlignment="1" applyProtection="1">
      <alignment vertical="center"/>
      <protection locked="0"/>
    </xf>
    <xf numFmtId="3" fontId="57" fillId="0" borderId="10" xfId="0" applyNumberFormat="1" applyFont="1" applyFill="1" applyBorder="1" applyAlignment="1">
      <alignment horizontal="center" vertical="center"/>
    </xf>
    <xf numFmtId="0" fontId="27" fillId="38" borderId="11" xfId="0" applyFont="1" applyFill="1" applyBorder="1" applyAlignment="1" applyProtection="1">
      <alignment vertical="center"/>
      <protection locked="0"/>
    </xf>
    <xf numFmtId="14" fontId="37" fillId="0" borderId="0" xfId="0" applyNumberFormat="1" applyFont="1" applyFill="1" applyBorder="1" applyAlignment="1" applyProtection="1">
      <alignment vertical="center"/>
      <protection locked="0"/>
    </xf>
    <xf numFmtId="14" fontId="29" fillId="0" borderId="11" xfId="0" applyNumberFormat="1" applyFont="1" applyFill="1" applyBorder="1" applyAlignment="1" applyProtection="1">
      <alignment horizontal="center"/>
      <protection locked="0"/>
    </xf>
    <xf numFmtId="49" fontId="58" fillId="38" borderId="11" xfId="0" applyNumberFormat="1" applyFont="1" applyFill="1" applyBorder="1" applyAlignment="1">
      <alignment horizontal="center"/>
    </xf>
    <xf numFmtId="49" fontId="58" fillId="0" borderId="11" xfId="0" applyNumberFormat="1" applyFont="1" applyFill="1" applyBorder="1" applyAlignment="1">
      <alignment horizontal="center"/>
    </xf>
    <xf numFmtId="49" fontId="58" fillId="38" borderId="12" xfId="0" applyNumberFormat="1" applyFont="1" applyFill="1" applyBorder="1" applyAlignment="1">
      <alignment horizontal="center"/>
    </xf>
    <xf numFmtId="49" fontId="58" fillId="0" borderId="11" xfId="0" applyNumberFormat="1" applyFont="1" applyBorder="1" applyAlignment="1">
      <alignment horizontal="center"/>
    </xf>
    <xf numFmtId="49" fontId="58" fillId="24" borderId="11" xfId="0" applyNumberFormat="1" applyFont="1" applyFill="1" applyBorder="1" applyAlignment="1">
      <alignment horizontal="left" vertical="center"/>
    </xf>
    <xf numFmtId="169" fontId="29" fillId="0" borderId="11" xfId="0" applyNumberFormat="1" applyFont="1" applyFill="1" applyBorder="1" applyAlignment="1">
      <alignment horizontal="center"/>
    </xf>
    <xf numFmtId="169" fontId="29" fillId="0" borderId="11" xfId="0" applyNumberFormat="1" applyFont="1" applyFill="1" applyBorder="1" applyAlignment="1" applyProtection="1">
      <alignment horizontal="center"/>
      <protection locked="0"/>
    </xf>
    <xf numFmtId="169" fontId="29" fillId="38" borderId="11" xfId="0" applyNumberFormat="1" applyFont="1" applyFill="1" applyBorder="1" applyAlignment="1">
      <alignment horizontal="center"/>
    </xf>
    <xf numFmtId="49" fontId="58" fillId="0" borderId="11" xfId="257" applyNumberFormat="1" applyFont="1" applyFill="1" applyBorder="1" applyAlignment="1">
      <alignment horizontal="center"/>
    </xf>
    <xf numFmtId="49" fontId="58" fillId="0" borderId="10" xfId="0" applyNumberFormat="1" applyFont="1" applyFill="1" applyBorder="1" applyAlignment="1">
      <alignment horizontal="center"/>
    </xf>
    <xf numFmtId="169" fontId="29" fillId="38" borderId="11" xfId="0" applyNumberFormat="1" applyFont="1" applyFill="1" applyBorder="1" applyAlignment="1" applyProtection="1">
      <alignment horizontal="center"/>
      <protection locked="0"/>
    </xf>
    <xf numFmtId="49" fontId="58" fillId="75" borderId="10" xfId="0" applyNumberFormat="1" applyFont="1" applyFill="1" applyBorder="1" applyAlignment="1">
      <alignment horizontal="center"/>
    </xf>
    <xf numFmtId="49" fontId="58" fillId="75" borderId="11" xfId="0" applyNumberFormat="1" applyFont="1" applyFill="1" applyBorder="1" applyAlignment="1">
      <alignment horizontal="center"/>
    </xf>
    <xf numFmtId="49" fontId="58" fillId="0" borderId="11" xfId="0" applyNumberFormat="1" applyFont="1" applyFill="1" applyBorder="1" applyAlignment="1">
      <alignment horizontal="left" vertical="center"/>
    </xf>
    <xf numFmtId="3" fontId="38" fillId="38" borderId="11" xfId="0" applyNumberFormat="1" applyFont="1" applyFill="1" applyBorder="1" applyAlignment="1" applyProtection="1">
      <alignment horizontal="center"/>
      <protection locked="0"/>
    </xf>
    <xf numFmtId="49" fontId="58" fillId="0" borderId="12" xfId="0" applyNumberFormat="1" applyFont="1" applyFill="1" applyBorder="1" applyAlignment="1">
      <alignment horizontal="center"/>
    </xf>
    <xf numFmtId="2" fontId="29" fillId="38" borderId="11" xfId="0" applyNumberFormat="1" applyFont="1" applyFill="1" applyBorder="1" applyAlignment="1" applyProtection="1">
      <alignment horizontal="center"/>
      <protection locked="0"/>
    </xf>
    <xf numFmtId="169" fontId="29" fillId="38" borderId="12" xfId="0" applyNumberFormat="1" applyFont="1" applyFill="1" applyBorder="1" applyAlignment="1">
      <alignment horizontal="center"/>
    </xf>
    <xf numFmtId="0" fontId="48" fillId="38" borderId="11" xfId="0" applyFont="1" applyFill="1" applyBorder="1" applyAlignment="1">
      <alignment horizontal="center"/>
    </xf>
    <xf numFmtId="0" fontId="32" fillId="38" borderId="11" xfId="0" applyNumberFormat="1" applyFont="1" applyFill="1" applyBorder="1" applyAlignment="1" applyProtection="1">
      <alignment horizontal="center"/>
      <protection locked="0"/>
    </xf>
    <xf numFmtId="0" fontId="29" fillId="38" borderId="11" xfId="0" applyFont="1" applyFill="1" applyBorder="1" applyAlignment="1" applyProtection="1">
      <alignment horizontal="right"/>
      <protection locked="0"/>
    </xf>
    <xf numFmtId="49" fontId="58" fillId="68" borderId="11" xfId="0" applyNumberFormat="1" applyFont="1" applyFill="1" applyBorder="1" applyAlignment="1">
      <alignment horizontal="center"/>
    </xf>
    <xf numFmtId="49" fontId="58" fillId="38" borderId="19" xfId="0" applyNumberFormat="1" applyFont="1" applyFill="1" applyBorder="1" applyAlignment="1">
      <alignment horizontal="center"/>
    </xf>
    <xf numFmtId="0" fontId="48" fillId="0" borderId="11" xfId="0" applyFont="1" applyFill="1" applyBorder="1" applyAlignment="1">
      <alignment horizontal="center"/>
    </xf>
    <xf numFmtId="49" fontId="48" fillId="0" borderId="11" xfId="0" applyNumberFormat="1" applyFont="1" applyFill="1" applyBorder="1" applyAlignment="1">
      <alignment horizontal="center"/>
    </xf>
    <xf numFmtId="169" fontId="29" fillId="24" borderId="13" xfId="0" applyNumberFormat="1" applyFont="1" applyFill="1" applyBorder="1" applyAlignment="1">
      <alignment horizontal="center"/>
    </xf>
    <xf numFmtId="49" fontId="58" fillId="24" borderId="13" xfId="0" applyNumberFormat="1" applyFont="1" applyFill="1" applyBorder="1" applyAlignment="1">
      <alignment horizontal="center"/>
    </xf>
    <xf numFmtId="49" fontId="58" fillId="24" borderId="17" xfId="0" applyNumberFormat="1" applyFont="1" applyFill="1" applyBorder="1" applyAlignment="1">
      <alignment horizontal="center"/>
    </xf>
    <xf numFmtId="49" fontId="58" fillId="35" borderId="11" xfId="0" applyNumberFormat="1" applyFont="1" applyFill="1" applyBorder="1" applyAlignment="1">
      <alignment horizontal="center"/>
    </xf>
    <xf numFmtId="49" fontId="58" fillId="24" borderId="11" xfId="0" applyNumberFormat="1" applyFont="1" applyFill="1" applyBorder="1" applyAlignment="1">
      <alignment horizontal="center"/>
    </xf>
    <xf numFmtId="49" fontId="29" fillId="38" borderId="11" xfId="0" applyNumberFormat="1" applyFont="1" applyFill="1" applyBorder="1" applyAlignment="1">
      <alignment horizontal="center"/>
    </xf>
    <xf numFmtId="49" fontId="29" fillId="38" borderId="19" xfId="0" applyNumberFormat="1" applyFont="1" applyFill="1" applyBorder="1" applyAlignment="1">
      <alignment horizontal="center"/>
    </xf>
    <xf numFmtId="49" fontId="58" fillId="24" borderId="19" xfId="0" applyNumberFormat="1" applyFont="1" applyFill="1" applyBorder="1" applyAlignment="1">
      <alignment horizontal="center"/>
    </xf>
    <xf numFmtId="49" fontId="58" fillId="68" borderId="12" xfId="0" applyNumberFormat="1" applyFont="1" applyFill="1" applyBorder="1" applyAlignment="1">
      <alignment horizontal="center"/>
    </xf>
    <xf numFmtId="49" fontId="58" fillId="35" borderId="12" xfId="0" applyNumberFormat="1" applyFont="1" applyFill="1" applyBorder="1" applyAlignment="1">
      <alignment horizontal="center"/>
    </xf>
    <xf numFmtId="49" fontId="58" fillId="68" borderId="10" xfId="0" applyNumberFormat="1" applyFont="1" applyFill="1" applyBorder="1" applyAlignment="1">
      <alignment horizontal="center"/>
    </xf>
    <xf numFmtId="49" fontId="58" fillId="36" borderId="19" xfId="0" applyNumberFormat="1" applyFont="1" applyFill="1" applyBorder="1" applyAlignment="1">
      <alignment horizontal="center"/>
    </xf>
    <xf numFmtId="49" fontId="58" fillId="68" borderId="19" xfId="0" applyNumberFormat="1" applyFont="1" applyFill="1" applyBorder="1" applyAlignment="1">
      <alignment horizontal="center"/>
    </xf>
    <xf numFmtId="0" fontId="29" fillId="38" borderId="10" xfId="0" applyFont="1" applyFill="1" applyBorder="1" applyAlignment="1" applyProtection="1">
      <alignment horizontal="center"/>
      <protection locked="0"/>
    </xf>
    <xf numFmtId="2" fontId="27" fillId="38" borderId="10" xfId="257" applyNumberFormat="1" applyFont="1" applyFill="1" applyBorder="1" applyAlignment="1">
      <alignment horizontal="center" vertical="center"/>
    </xf>
    <xf numFmtId="0" fontId="29" fillId="35" borderId="10" xfId="0" applyNumberFormat="1" applyFont="1" applyFill="1" applyBorder="1" applyAlignment="1">
      <alignment horizontal="center" vertical="center"/>
    </xf>
    <xf numFmtId="0" fontId="48" fillId="38" borderId="10" xfId="0" applyNumberFormat="1" applyFont="1" applyFill="1" applyBorder="1" applyAlignment="1" applyProtection="1">
      <alignment horizontal="center" vertical="center"/>
      <protection locked="0"/>
    </xf>
    <xf numFmtId="0" fontId="48" fillId="38" borderId="10" xfId="0" applyFont="1" applyFill="1" applyBorder="1" applyAlignment="1" applyProtection="1">
      <alignment horizontal="center" vertical="center"/>
    </xf>
    <xf numFmtId="173" fontId="48" fillId="38" borderId="10" xfId="0" applyNumberFormat="1" applyFont="1" applyFill="1" applyBorder="1" applyAlignment="1" applyProtection="1">
      <alignment horizontal="center" vertical="center"/>
    </xf>
    <xf numFmtId="14" fontId="29" fillId="38" borderId="11" xfId="0" applyNumberFormat="1" applyFont="1" applyFill="1" applyBorder="1" applyAlignment="1" applyProtection="1">
      <alignment horizontal="right"/>
      <protection locked="0"/>
    </xf>
    <xf numFmtId="0" fontId="27" fillId="0" borderId="0" xfId="0" applyFont="1"/>
    <xf numFmtId="0" fontId="29" fillId="38" borderId="12" xfId="0" applyFont="1" applyFill="1" applyBorder="1" applyAlignment="1" applyProtection="1">
      <alignment horizontal="left" vertical="center"/>
    </xf>
    <xf numFmtId="0" fontId="29" fillId="38" borderId="12" xfId="0" applyFont="1" applyFill="1" applyBorder="1" applyAlignment="1" applyProtection="1">
      <alignment horizontal="right"/>
      <protection locked="0"/>
    </xf>
    <xf numFmtId="14" fontId="29" fillId="38" borderId="12" xfId="0" applyNumberFormat="1" applyFont="1" applyFill="1" applyBorder="1" applyAlignment="1" applyProtection="1">
      <alignment horizontal="right"/>
      <protection locked="0"/>
    </xf>
    <xf numFmtId="2" fontId="29" fillId="38" borderId="12" xfId="0" applyNumberFormat="1" applyFont="1" applyFill="1" applyBorder="1" applyAlignment="1" applyProtection="1">
      <alignment horizontal="center"/>
      <protection locked="0"/>
    </xf>
    <xf numFmtId="0" fontId="28" fillId="38" borderId="19" xfId="0" applyNumberFormat="1" applyFont="1" applyFill="1" applyBorder="1" applyAlignment="1" applyProtection="1">
      <alignment horizontal="center" vertical="top"/>
      <protection locked="0"/>
    </xf>
    <xf numFmtId="0" fontId="39" fillId="38" borderId="19" xfId="0" applyFont="1" applyFill="1" applyBorder="1" applyAlignment="1" applyProtection="1">
      <alignment horizontal="center" vertical="center"/>
      <protection locked="0"/>
    </xf>
    <xf numFmtId="0" fontId="29" fillId="38" borderId="19" xfId="0" applyNumberFormat="1" applyFont="1" applyFill="1" applyBorder="1" applyAlignment="1">
      <alignment horizontal="center" vertical="center"/>
    </xf>
    <xf numFmtId="0" fontId="29" fillId="38" borderId="0" xfId="0" applyFont="1" applyFill="1" applyBorder="1" applyAlignment="1" applyProtection="1">
      <alignment horizontal="center" vertical="top"/>
      <protection locked="0"/>
    </xf>
    <xf numFmtId="0" fontId="27" fillId="0" borderId="10" xfId="0" applyFont="1" applyBorder="1"/>
    <xf numFmtId="0" fontId="63" fillId="0" borderId="10" xfId="0" applyFont="1" applyBorder="1"/>
    <xf numFmtId="3" fontId="29" fillId="38" borderId="26" xfId="0" applyNumberFormat="1" applyFont="1" applyFill="1" applyBorder="1" applyAlignment="1">
      <alignment horizontal="right"/>
    </xf>
    <xf numFmtId="0" fontId="29" fillId="38" borderId="29" xfId="0" applyFont="1" applyFill="1" applyBorder="1" applyAlignment="1" applyProtection="1">
      <alignment horizontal="center" vertical="top"/>
      <protection locked="0"/>
    </xf>
    <xf numFmtId="0" fontId="63" fillId="0" borderId="10" xfId="0" applyFont="1" applyBorder="1" applyAlignment="1">
      <alignment horizontal="center" vertical="center"/>
    </xf>
    <xf numFmtId="3" fontId="29" fillId="38" borderId="20" xfId="0" applyNumberFormat="1" applyFont="1" applyFill="1" applyBorder="1" applyAlignment="1">
      <alignment horizontal="right"/>
    </xf>
    <xf numFmtId="0" fontId="63" fillId="0" borderId="11" xfId="0" applyFont="1" applyBorder="1" applyAlignment="1">
      <alignment horizontal="left" vertical="top" wrapText="1"/>
    </xf>
    <xf numFmtId="0" fontId="29" fillId="24" borderId="12" xfId="0" applyFont="1" applyFill="1" applyBorder="1" applyAlignment="1" applyProtection="1">
      <alignment horizontal="right" vertical="center"/>
      <protection locked="0"/>
    </xf>
    <xf numFmtId="14" fontId="29" fillId="24" borderId="12" xfId="0" applyNumberFormat="1" applyFont="1" applyFill="1" applyBorder="1" applyAlignment="1" applyProtection="1">
      <alignment horizontal="center" vertical="center"/>
    </xf>
    <xf numFmtId="14" fontId="27" fillId="24" borderId="12" xfId="0" applyNumberFormat="1" applyFont="1" applyFill="1" applyBorder="1" applyAlignment="1">
      <alignment horizontal="center" vertical="center"/>
    </xf>
    <xf numFmtId="14" fontId="29" fillId="24" borderId="12" xfId="0" applyNumberFormat="1" applyFont="1" applyFill="1" applyBorder="1" applyAlignment="1" applyProtection="1">
      <alignment horizontal="left" vertical="center"/>
    </xf>
    <xf numFmtId="14" fontId="29" fillId="24" borderId="12" xfId="0" applyNumberFormat="1" applyFont="1" applyFill="1" applyBorder="1" applyAlignment="1">
      <alignment horizontal="center" vertical="center"/>
    </xf>
    <xf numFmtId="0" fontId="29" fillId="24" borderId="12" xfId="0" applyFont="1" applyFill="1" applyBorder="1" applyAlignment="1">
      <alignment horizontal="center" vertical="center"/>
    </xf>
    <xf numFmtId="49" fontId="58" fillId="73" borderId="11" xfId="0" applyNumberFormat="1" applyFont="1" applyFill="1" applyBorder="1" applyAlignment="1">
      <alignment horizontal="center"/>
    </xf>
    <xf numFmtId="169" fontId="48" fillId="38" borderId="11" xfId="0" applyNumberFormat="1" applyFont="1" applyFill="1" applyBorder="1" applyAlignment="1">
      <alignment horizontal="center"/>
    </xf>
    <xf numFmtId="1" fontId="58" fillId="38" borderId="11" xfId="0" applyNumberFormat="1" applyFont="1" applyFill="1" applyBorder="1" applyAlignment="1">
      <alignment horizontal="center"/>
    </xf>
    <xf numFmtId="0" fontId="48" fillId="38" borderId="11" xfId="0" applyFont="1" applyFill="1" applyBorder="1" applyAlignment="1" applyProtection="1">
      <alignment horizontal="center"/>
      <protection locked="0"/>
    </xf>
    <xf numFmtId="0" fontId="38" fillId="38" borderId="11" xfId="0" applyFont="1" applyFill="1" applyBorder="1" applyAlignment="1" applyProtection="1">
      <alignment horizontal="center"/>
      <protection locked="0"/>
    </xf>
    <xf numFmtId="1" fontId="58" fillId="0" borderId="11" xfId="0" applyNumberFormat="1" applyFont="1" applyBorder="1" applyAlignment="1">
      <alignment horizontal="center"/>
    </xf>
    <xf numFmtId="0" fontId="27" fillId="38" borderId="11" xfId="0" applyNumberFormat="1" applyFont="1" applyFill="1" applyBorder="1" applyAlignment="1" applyProtection="1">
      <protection locked="0"/>
    </xf>
    <xf numFmtId="14" fontId="29" fillId="37" borderId="12" xfId="0" applyNumberFormat="1" applyFont="1" applyFill="1" applyBorder="1" applyAlignment="1">
      <alignment horizontal="center" vertical="center" wrapText="1"/>
    </xf>
    <xf numFmtId="0" fontId="46" fillId="37" borderId="11" xfId="0" applyNumberFormat="1" applyFont="1" applyFill="1" applyBorder="1" applyAlignment="1">
      <alignment horizontal="center" vertical="center" wrapText="1"/>
    </xf>
    <xf numFmtId="2" fontId="29" fillId="68" borderId="11" xfId="0" applyNumberFormat="1" applyFont="1" applyFill="1" applyBorder="1" applyAlignment="1" applyProtection="1">
      <alignment horizontal="right"/>
      <protection locked="0"/>
    </xf>
    <xf numFmtId="0" fontId="0" fillId="0" borderId="12" xfId="0" applyNumberFormat="1" applyFont="1" applyFill="1" applyBorder="1" applyAlignment="1" applyProtection="1">
      <alignment horizontal="center"/>
      <protection locked="0"/>
    </xf>
    <xf numFmtId="0" fontId="31" fillId="0" borderId="11" xfId="0" applyFont="1" applyFill="1" applyBorder="1" applyAlignment="1">
      <alignment horizontal="left" vertical="top"/>
    </xf>
    <xf numFmtId="14" fontId="29" fillId="0" borderId="12" xfId="0" applyNumberFormat="1" applyFont="1" applyFill="1" applyBorder="1" applyAlignment="1" applyProtection="1">
      <alignment horizontal="center"/>
      <protection locked="0"/>
    </xf>
    <xf numFmtId="3" fontId="57" fillId="0" borderId="11" xfId="0" applyNumberFormat="1" applyFont="1" applyFill="1" applyBorder="1" applyAlignment="1">
      <alignment horizontal="right"/>
    </xf>
    <xf numFmtId="2" fontId="29" fillId="38" borderId="11" xfId="0" applyNumberFormat="1" applyFont="1" applyFill="1" applyBorder="1" applyAlignment="1" applyProtection="1">
      <alignment horizontal="right"/>
      <protection locked="0"/>
    </xf>
    <xf numFmtId="169" fontId="29" fillId="24" borderId="11" xfId="0" applyNumberFormat="1" applyFont="1" applyFill="1" applyBorder="1" applyAlignment="1">
      <alignment horizontal="right"/>
    </xf>
    <xf numFmtId="0" fontId="29" fillId="0" borderId="12" xfId="0" applyFont="1" applyFill="1" applyBorder="1" applyAlignment="1" applyProtection="1">
      <alignment horizontal="left" vertical="center"/>
    </xf>
    <xf numFmtId="3" fontId="32" fillId="38" borderId="11" xfId="0" applyNumberFormat="1" applyFont="1" applyFill="1" applyBorder="1" applyAlignment="1" applyProtection="1">
      <alignment horizontal="right"/>
      <protection locked="0"/>
    </xf>
    <xf numFmtId="0" fontId="39" fillId="35" borderId="11" xfId="0" applyFont="1" applyFill="1" applyBorder="1" applyAlignment="1" applyProtection="1">
      <alignment horizontal="center" vertical="center"/>
      <protection locked="0"/>
    </xf>
    <xf numFmtId="3" fontId="32" fillId="38" borderId="10" xfId="0" applyNumberFormat="1" applyFont="1" applyFill="1" applyBorder="1" applyAlignment="1" applyProtection="1">
      <alignment horizontal="right"/>
      <protection locked="0"/>
    </xf>
    <xf numFmtId="169" fontId="29" fillId="38" borderId="11" xfId="0" applyNumberFormat="1" applyFont="1" applyFill="1" applyBorder="1" applyAlignment="1">
      <alignment horizontal="right"/>
    </xf>
    <xf numFmtId="0" fontId="63" fillId="0" borderId="41" xfId="0" applyFont="1" applyBorder="1" applyAlignment="1">
      <alignment horizontal="left" vertical="top" wrapText="1"/>
    </xf>
    <xf numFmtId="14" fontId="29" fillId="0" borderId="11" xfId="0" applyNumberFormat="1" applyFont="1" applyBorder="1" applyAlignment="1">
      <alignment horizontal="center" vertical="center" wrapText="1"/>
    </xf>
    <xf numFmtId="0" fontId="29" fillId="0" borderId="11" xfId="0" applyFont="1" applyBorder="1"/>
    <xf numFmtId="14" fontId="27" fillId="33" borderId="10" xfId="0" applyNumberFormat="1" applyFont="1" applyFill="1" applyBorder="1" applyAlignment="1" applyProtection="1">
      <alignment horizontal="center" vertical="center"/>
      <protection locked="0"/>
    </xf>
    <xf numFmtId="14" fontId="29" fillId="50" borderId="11" xfId="0" applyNumberFormat="1" applyFont="1" applyFill="1" applyBorder="1" applyAlignment="1" applyProtection="1">
      <alignment horizontal="left" vertical="center"/>
      <protection locked="0"/>
    </xf>
    <xf numFmtId="1" fontId="29" fillId="0" borderId="10" xfId="0" applyNumberFormat="1" applyFont="1" applyFill="1" applyBorder="1" applyAlignment="1" applyProtection="1">
      <alignment horizontal="center" vertical="center"/>
      <protection locked="0"/>
    </xf>
    <xf numFmtId="0" fontId="29" fillId="36" borderId="11" xfId="0" applyFont="1" applyFill="1" applyBorder="1" applyAlignment="1">
      <alignment horizontal="center" vertical="center" wrapText="1"/>
    </xf>
    <xf numFmtId="1" fontId="27" fillId="30" borderId="17" xfId="0" applyNumberFormat="1" applyFont="1" applyFill="1" applyBorder="1" applyAlignment="1">
      <alignment horizontal="center" vertical="center" wrapText="1"/>
    </xf>
    <xf numFmtId="1" fontId="29" fillId="35" borderId="12" xfId="0" applyNumberFormat="1" applyFont="1" applyFill="1" applyBorder="1" applyAlignment="1">
      <alignment horizontal="center" vertical="center"/>
    </xf>
    <xf numFmtId="1" fontId="29" fillId="35" borderId="19" xfId="0" applyNumberFormat="1" applyFont="1" applyFill="1" applyBorder="1" applyAlignment="1">
      <alignment horizontal="center" vertical="center"/>
    </xf>
    <xf numFmtId="1" fontId="29" fillId="35" borderId="11" xfId="0" applyNumberFormat="1" applyFont="1" applyFill="1" applyBorder="1" applyAlignment="1" applyProtection="1">
      <alignment horizontal="center" vertical="center"/>
      <protection locked="0"/>
    </xf>
    <xf numFmtId="1" fontId="29" fillId="35" borderId="10" xfId="0" applyNumberFormat="1" applyFont="1" applyFill="1" applyBorder="1" applyAlignment="1">
      <alignment horizontal="center" vertical="center"/>
    </xf>
    <xf numFmtId="1" fontId="29" fillId="0" borderId="10" xfId="0" applyNumberFormat="1" applyFont="1" applyFill="1" applyBorder="1" applyAlignment="1">
      <alignment horizontal="center" vertical="center"/>
    </xf>
    <xf numFmtId="1" fontId="29" fillId="38" borderId="10" xfId="0" applyNumberFormat="1" applyFont="1" applyFill="1" applyBorder="1" applyAlignment="1" applyProtection="1">
      <alignment horizontal="center" vertical="center"/>
      <protection locked="0"/>
    </xf>
    <xf numFmtId="1" fontId="29" fillId="0" borderId="12" xfId="0" applyNumberFormat="1" applyFont="1" applyFill="1" applyBorder="1" applyAlignment="1">
      <alignment horizontal="center" vertical="center"/>
    </xf>
    <xf numFmtId="1" fontId="29" fillId="34" borderId="11" xfId="0" applyNumberFormat="1" applyFont="1" applyFill="1" applyBorder="1" applyAlignment="1" applyProtection="1">
      <alignment horizontal="center" vertical="center"/>
      <protection locked="0"/>
    </xf>
    <xf numFmtId="1" fontId="29" fillId="34" borderId="11" xfId="0" applyNumberFormat="1" applyFont="1" applyFill="1" applyBorder="1" applyAlignment="1">
      <alignment horizontal="center" vertical="center"/>
    </xf>
    <xf numFmtId="1" fontId="29" fillId="26" borderId="11" xfId="0" applyNumberFormat="1" applyFont="1" applyFill="1" applyBorder="1" applyAlignment="1" applyProtection="1">
      <alignment horizontal="center" vertical="center"/>
      <protection locked="0"/>
    </xf>
    <xf numFmtId="1" fontId="29" fillId="26" borderId="10" xfId="0" applyNumberFormat="1" applyFont="1" applyFill="1" applyBorder="1" applyAlignment="1" applyProtection="1">
      <alignment horizontal="center" vertical="center"/>
      <protection locked="0"/>
    </xf>
    <xf numFmtId="1" fontId="29" fillId="26" borderId="12" xfId="0" applyNumberFormat="1" applyFont="1" applyFill="1" applyBorder="1" applyAlignment="1" applyProtection="1">
      <alignment horizontal="center" vertical="center"/>
      <protection locked="0"/>
    </xf>
    <xf numFmtId="1" fontId="29" fillId="28" borderId="10" xfId="0" applyNumberFormat="1" applyFont="1" applyFill="1" applyBorder="1" applyAlignment="1">
      <alignment horizontal="center" vertical="center"/>
    </xf>
    <xf numFmtId="1" fontId="29" fillId="28" borderId="11" xfId="0" applyNumberFormat="1" applyFont="1" applyFill="1" applyBorder="1" applyAlignment="1">
      <alignment horizontal="center" vertical="center"/>
    </xf>
    <xf numFmtId="1" fontId="29" fillId="43" borderId="12" xfId="0" applyNumberFormat="1" applyFont="1" applyFill="1" applyBorder="1" applyAlignment="1">
      <alignment horizontal="center" vertical="center"/>
    </xf>
    <xf numFmtId="1" fontId="29" fillId="43" borderId="11" xfId="0" applyNumberFormat="1" applyFont="1" applyFill="1" applyBorder="1" applyAlignment="1">
      <alignment horizontal="center" vertical="center"/>
    </xf>
    <xf numFmtId="1" fontId="29" fillId="43" borderId="10" xfId="0" applyNumberFormat="1" applyFont="1" applyFill="1" applyBorder="1" applyAlignment="1">
      <alignment horizontal="center" vertical="center"/>
    </xf>
    <xf numFmtId="1" fontId="29" fillId="32" borderId="13" xfId="0" applyNumberFormat="1" applyFont="1" applyFill="1" applyBorder="1" applyAlignment="1" applyProtection="1">
      <alignment horizontal="center" vertical="center"/>
      <protection locked="0"/>
    </xf>
    <xf numFmtId="1" fontId="29" fillId="39" borderId="11" xfId="0" applyNumberFormat="1" applyFont="1" applyFill="1" applyBorder="1" applyAlignment="1" applyProtection="1">
      <alignment horizontal="center" vertical="center"/>
      <protection locked="0"/>
    </xf>
    <xf numFmtId="1" fontId="29" fillId="39" borderId="11" xfId="0" applyNumberFormat="1" applyFont="1" applyFill="1" applyBorder="1" applyAlignment="1">
      <alignment horizontal="center" vertical="center"/>
    </xf>
    <xf numFmtId="1" fontId="29" fillId="33" borderId="11" xfId="0" applyNumberFormat="1" applyFont="1" applyFill="1" applyBorder="1" applyAlignment="1">
      <alignment horizontal="center" vertical="center"/>
    </xf>
    <xf numFmtId="1" fontId="29" fillId="34" borderId="10" xfId="0" applyNumberFormat="1" applyFont="1" applyFill="1" applyBorder="1" applyAlignment="1" applyProtection="1">
      <alignment horizontal="center" vertical="center"/>
      <protection locked="0"/>
    </xf>
    <xf numFmtId="1" fontId="29" fillId="59" borderId="11" xfId="0" applyNumberFormat="1" applyFont="1" applyFill="1" applyBorder="1" applyAlignment="1" applyProtection="1">
      <alignment horizontal="center" vertical="center"/>
      <protection locked="0"/>
    </xf>
    <xf numFmtId="1" fontId="29" fillId="59" borderId="11" xfId="0" applyNumberFormat="1" applyFont="1" applyFill="1" applyBorder="1" applyAlignment="1">
      <alignment horizontal="center" vertical="center"/>
    </xf>
    <xf numFmtId="1" fontId="29" fillId="72" borderId="11" xfId="0" applyNumberFormat="1" applyFont="1" applyFill="1" applyBorder="1" applyAlignment="1">
      <alignment horizontal="center" vertical="center"/>
    </xf>
    <xf numFmtId="1" fontId="29" fillId="36" borderId="11" xfId="0" applyNumberFormat="1" applyFont="1" applyFill="1" applyBorder="1" applyAlignment="1" applyProtection="1">
      <alignment horizontal="center" vertical="center"/>
      <protection locked="0"/>
    </xf>
    <xf numFmtId="1" fontId="29" fillId="30" borderId="13" xfId="0" applyNumberFormat="1" applyFont="1" applyFill="1" applyBorder="1" applyAlignment="1" applyProtection="1">
      <alignment horizontal="center" vertical="center"/>
      <protection locked="0"/>
    </xf>
    <xf numFmtId="1" fontId="29" fillId="37" borderId="10" xfId="0" applyNumberFormat="1" applyFont="1" applyFill="1" applyBorder="1" applyAlignment="1">
      <alignment horizontal="center" vertical="center"/>
    </xf>
    <xf numFmtId="1" fontId="29" fillId="37" borderId="12" xfId="0" applyNumberFormat="1" applyFont="1" applyFill="1" applyBorder="1" applyAlignment="1">
      <alignment horizontal="center" vertical="center"/>
    </xf>
    <xf numFmtId="1" fontId="29" fillId="0" borderId="10" xfId="0" applyNumberFormat="1" applyFont="1" applyFill="1" applyBorder="1" applyAlignment="1" applyProtection="1">
      <alignment horizontal="center"/>
      <protection locked="0"/>
    </xf>
    <xf numFmtId="0" fontId="29" fillId="37" borderId="19" xfId="0" applyFont="1" applyFill="1" applyBorder="1" applyAlignment="1">
      <alignment horizontal="left" vertical="center"/>
    </xf>
    <xf numFmtId="0" fontId="39" fillId="38" borderId="11" xfId="0" applyFont="1" applyFill="1" applyBorder="1" applyAlignment="1" applyProtection="1">
      <alignment vertical="center"/>
      <protection locked="0"/>
    </xf>
    <xf numFmtId="14" fontId="39" fillId="37" borderId="11" xfId="0" applyNumberFormat="1" applyFont="1" applyFill="1" applyBorder="1" applyAlignment="1" applyProtection="1">
      <alignment horizontal="left" vertical="center"/>
      <protection locked="0"/>
    </xf>
    <xf numFmtId="14" fontId="63" fillId="59" borderId="11" xfId="0" applyNumberFormat="1" applyFont="1" applyFill="1" applyBorder="1" applyAlignment="1">
      <alignment horizontal="center" vertical="center"/>
    </xf>
    <xf numFmtId="3" fontId="40" fillId="59" borderId="10" xfId="0" applyNumberFormat="1" applyFont="1" applyFill="1" applyBorder="1" applyAlignment="1">
      <alignment horizontal="center" vertical="center"/>
    </xf>
    <xf numFmtId="14" fontId="29" fillId="59" borderId="10" xfId="0" applyNumberFormat="1" applyFont="1" applyFill="1" applyBorder="1" applyAlignment="1" applyProtection="1">
      <alignment horizontal="center" vertical="center"/>
      <protection locked="0"/>
    </xf>
    <xf numFmtId="0" fontId="29" fillId="59" borderId="10" xfId="0" applyNumberFormat="1" applyFont="1" applyFill="1" applyBorder="1" applyAlignment="1">
      <alignment horizontal="center" vertical="center"/>
    </xf>
    <xf numFmtId="14" fontId="29" fillId="59" borderId="11" xfId="0" applyNumberFormat="1" applyFont="1" applyFill="1" applyBorder="1" applyAlignment="1">
      <alignment horizontal="left" vertical="center" wrapText="1"/>
    </xf>
    <xf numFmtId="14" fontId="27" fillId="59" borderId="11" xfId="0" applyNumberFormat="1" applyFont="1" applyFill="1" applyBorder="1" applyAlignment="1" applyProtection="1">
      <alignment horizontal="center" vertical="center"/>
      <protection locked="0"/>
    </xf>
    <xf numFmtId="0" fontId="29" fillId="59" borderId="11" xfId="0" applyFont="1" applyFill="1" applyBorder="1" applyAlignment="1" applyProtection="1">
      <alignment horizontal="center" vertical="center"/>
      <protection locked="0"/>
    </xf>
    <xf numFmtId="14" fontId="27" fillId="59" borderId="11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left" vertical="center" wrapText="1"/>
    </xf>
    <xf numFmtId="0" fontId="29" fillId="0" borderId="11" xfId="0" applyNumberFormat="1" applyFont="1" applyBorder="1" applyAlignment="1">
      <alignment horizontal="left" vertical="center"/>
    </xf>
    <xf numFmtId="0" fontId="29" fillId="0" borderId="12" xfId="0" applyNumberFormat="1" applyFont="1" applyFill="1" applyBorder="1" applyAlignment="1">
      <alignment horizontal="center" vertical="center"/>
    </xf>
    <xf numFmtId="169" fontId="29" fillId="26" borderId="12" xfId="0" applyNumberFormat="1" applyFont="1" applyFill="1" applyBorder="1" applyAlignment="1" applyProtection="1">
      <alignment horizontal="center" vertical="center"/>
      <protection locked="0"/>
    </xf>
    <xf numFmtId="9" fontId="29" fillId="37" borderId="11" xfId="0" applyNumberFormat="1" applyFont="1" applyFill="1" applyBorder="1" applyAlignment="1" applyProtection="1">
      <alignment horizontal="center" vertical="center"/>
      <protection locked="0"/>
    </xf>
    <xf numFmtId="3" fontId="29" fillId="39" borderId="11" xfId="0" applyNumberFormat="1" applyFont="1" applyFill="1" applyBorder="1" applyAlignment="1">
      <alignment horizontal="center" vertical="center"/>
    </xf>
    <xf numFmtId="3" fontId="29" fillId="39" borderId="11" xfId="0" applyNumberFormat="1" applyFont="1" applyFill="1" applyBorder="1" applyAlignment="1" applyProtection="1">
      <alignment horizontal="center" vertical="center"/>
      <protection locked="0"/>
    </xf>
    <xf numFmtId="173" fontId="29" fillId="0" borderId="11" xfId="0" applyNumberFormat="1" applyFont="1" applyFill="1" applyBorder="1" applyAlignment="1">
      <alignment horizontal="center" vertical="center"/>
    </xf>
    <xf numFmtId="14" fontId="29" fillId="36" borderId="12" xfId="0" applyNumberFormat="1" applyFont="1" applyFill="1" applyBorder="1" applyAlignment="1">
      <alignment horizontal="center" vertical="center"/>
    </xf>
    <xf numFmtId="0" fontId="29" fillId="37" borderId="11" xfId="0" applyFont="1" applyFill="1" applyBorder="1" applyAlignment="1">
      <alignment horizontal="left" vertical="center" wrapText="1"/>
    </xf>
    <xf numFmtId="0" fontId="37" fillId="37" borderId="11" xfId="0" applyFont="1" applyFill="1" applyBorder="1" applyAlignment="1">
      <alignment horizontal="left" vertical="center"/>
    </xf>
    <xf numFmtId="0" fontId="31" fillId="33" borderId="11" xfId="0" applyFont="1" applyFill="1" applyBorder="1" applyAlignment="1">
      <alignment horizontal="center" vertical="center"/>
    </xf>
    <xf numFmtId="3" fontId="82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63" fillId="0" borderId="10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 vertical="center"/>
    </xf>
    <xf numFmtId="167" fontId="29" fillId="0" borderId="10" xfId="0" applyNumberFormat="1" applyFont="1" applyFill="1" applyBorder="1" applyAlignment="1">
      <alignment horizontal="center" vertical="center"/>
    </xf>
    <xf numFmtId="173" fontId="29" fillId="0" borderId="10" xfId="0" applyNumberFormat="1" applyFont="1" applyFill="1" applyBorder="1" applyAlignment="1">
      <alignment horizontal="center" vertical="center"/>
    </xf>
    <xf numFmtId="14" fontId="29" fillId="0" borderId="10" xfId="0" applyNumberFormat="1" applyFont="1" applyBorder="1" applyAlignment="1">
      <alignment horizontal="center" vertical="center"/>
    </xf>
    <xf numFmtId="49" fontId="27" fillId="25" borderId="10" xfId="0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173" fontId="29" fillId="0" borderId="10" xfId="0" applyNumberFormat="1" applyFont="1" applyBorder="1" applyAlignment="1">
      <alignment horizontal="center" vertical="center"/>
    </xf>
    <xf numFmtId="1" fontId="29" fillId="59" borderId="12" xfId="0" applyNumberFormat="1" applyFont="1" applyFill="1" applyBorder="1" applyAlignment="1" applyProtection="1">
      <alignment horizontal="right" vertical="center"/>
      <protection locked="0"/>
    </xf>
    <xf numFmtId="0" fontId="29" fillId="40" borderId="14" xfId="0" applyFont="1" applyFill="1" applyBorder="1" applyAlignment="1" applyProtection="1">
      <alignment horizontal="right" vertical="center"/>
      <protection locked="0"/>
    </xf>
    <xf numFmtId="0" fontId="29" fillId="40" borderId="13" xfId="0" applyFont="1" applyFill="1" applyBorder="1" applyAlignment="1">
      <alignment horizontal="center" vertical="center"/>
    </xf>
    <xf numFmtId="170" fontId="29" fillId="40" borderId="13" xfId="0" applyNumberFormat="1" applyFont="1" applyFill="1" applyBorder="1" applyAlignment="1" applyProtection="1">
      <alignment horizontal="center" vertical="center"/>
      <protection locked="0"/>
    </xf>
    <xf numFmtId="14" fontId="29" fillId="40" borderId="13" xfId="0" applyNumberFormat="1" applyFont="1" applyFill="1" applyBorder="1" applyAlignment="1" applyProtection="1">
      <alignment horizontal="center" vertical="center"/>
      <protection locked="0"/>
    </xf>
    <xf numFmtId="0" fontId="29" fillId="40" borderId="13" xfId="0" applyFont="1" applyFill="1" applyBorder="1" applyAlignment="1" applyProtection="1">
      <alignment horizontal="left" vertical="center"/>
      <protection locked="0"/>
    </xf>
    <xf numFmtId="17" fontId="27" fillId="40" borderId="13" xfId="0" applyNumberFormat="1" applyFont="1" applyFill="1" applyBorder="1" applyAlignment="1">
      <alignment horizontal="center" vertical="center"/>
    </xf>
    <xf numFmtId="0" fontId="29" fillId="40" borderId="13" xfId="0" applyFont="1" applyFill="1" applyBorder="1" applyAlignment="1">
      <alignment horizontal="left" vertical="center"/>
    </xf>
    <xf numFmtId="0" fontId="29" fillId="40" borderId="13" xfId="0" applyFont="1" applyFill="1" applyBorder="1" applyAlignment="1" applyProtection="1">
      <alignment horizontal="center" vertical="center"/>
      <protection locked="0"/>
    </xf>
    <xf numFmtId="3" fontId="29" fillId="40" borderId="13" xfId="0" applyNumberFormat="1" applyFont="1" applyFill="1" applyBorder="1" applyAlignment="1">
      <alignment horizontal="center" vertical="center"/>
    </xf>
    <xf numFmtId="0" fontId="27" fillId="40" borderId="13" xfId="0" applyNumberFormat="1" applyFont="1" applyFill="1" applyBorder="1" applyAlignment="1">
      <alignment horizontal="center" vertical="center"/>
    </xf>
    <xf numFmtId="0" fontId="28" fillId="40" borderId="13" xfId="0" applyNumberFormat="1" applyFont="1" applyFill="1" applyBorder="1" applyAlignment="1" applyProtection="1">
      <alignment horizontal="center" vertical="center"/>
      <protection locked="0"/>
    </xf>
    <xf numFmtId="0" fontId="27" fillId="40" borderId="13" xfId="257" applyFont="1" applyFill="1" applyBorder="1" applyAlignment="1">
      <alignment horizontal="center" vertical="center"/>
    </xf>
    <xf numFmtId="0" fontId="27" fillId="40" borderId="13" xfId="0" applyFont="1" applyFill="1" applyBorder="1" applyAlignment="1">
      <alignment horizontal="left" vertical="center"/>
    </xf>
    <xf numFmtId="0" fontId="29" fillId="40" borderId="13" xfId="0" applyFont="1" applyFill="1" applyBorder="1" applyAlignment="1" applyProtection="1">
      <alignment vertical="center"/>
      <protection locked="0"/>
    </xf>
    <xf numFmtId="1" fontId="29" fillId="40" borderId="13" xfId="0" applyNumberFormat="1" applyFont="1" applyFill="1" applyBorder="1" applyAlignment="1" applyProtection="1">
      <alignment horizontal="center" vertical="center"/>
      <protection locked="0"/>
    </xf>
    <xf numFmtId="0" fontId="27" fillId="40" borderId="13" xfId="0" applyFont="1" applyFill="1" applyBorder="1" applyAlignment="1" applyProtection="1">
      <alignment horizontal="center" vertical="center"/>
      <protection locked="0"/>
    </xf>
    <xf numFmtId="14" fontId="29" fillId="40" borderId="13" xfId="0" applyNumberFormat="1" applyFont="1" applyFill="1" applyBorder="1" applyAlignment="1" applyProtection="1">
      <alignment horizontal="left" vertical="center"/>
      <protection locked="0"/>
    </xf>
    <xf numFmtId="0" fontId="27" fillId="40" borderId="13" xfId="257" applyFont="1" applyFill="1" applyBorder="1" applyAlignment="1">
      <alignment horizontal="left" vertical="center"/>
    </xf>
    <xf numFmtId="14" fontId="28" fillId="40" borderId="13" xfId="0" applyNumberFormat="1" applyFont="1" applyFill="1" applyBorder="1" applyAlignment="1" applyProtection="1">
      <alignment horizontal="center" vertical="center"/>
      <protection locked="0"/>
    </xf>
    <xf numFmtId="0" fontId="28" fillId="40" borderId="13" xfId="0" applyFont="1" applyFill="1" applyBorder="1" applyAlignment="1" applyProtection="1">
      <alignment horizontal="center" vertical="center"/>
      <protection locked="0"/>
    </xf>
    <xf numFmtId="173" fontId="29" fillId="40" borderId="13" xfId="0" applyNumberFormat="1" applyFont="1" applyFill="1" applyBorder="1" applyAlignment="1" applyProtection="1">
      <alignment vertical="center"/>
      <protection locked="0"/>
    </xf>
    <xf numFmtId="169" fontId="29" fillId="40" borderId="13" xfId="0" applyNumberFormat="1" applyFont="1" applyFill="1" applyBorder="1" applyAlignment="1" applyProtection="1">
      <alignment vertical="center"/>
      <protection locked="0"/>
    </xf>
    <xf numFmtId="14" fontId="29" fillId="36" borderId="19" xfId="0" applyNumberFormat="1" applyFont="1" applyFill="1" applyBorder="1" applyAlignment="1">
      <alignment horizontal="center" vertical="center"/>
    </xf>
    <xf numFmtId="0" fontId="29" fillId="36" borderId="19" xfId="0" applyFont="1" applyFill="1" applyBorder="1" applyAlignment="1">
      <alignment horizontal="center" vertical="center"/>
    </xf>
    <xf numFmtId="0" fontId="29" fillId="36" borderId="19" xfId="0" applyFont="1" applyFill="1" applyBorder="1" applyAlignment="1">
      <alignment horizontal="left" vertical="center"/>
    </xf>
    <xf numFmtId="170" fontId="83" fillId="0" borderId="11" xfId="0" applyNumberFormat="1" applyFont="1" applyFill="1" applyBorder="1" applyAlignment="1" applyProtection="1">
      <alignment horizontal="center" vertical="center"/>
      <protection locked="0"/>
    </xf>
    <xf numFmtId="167" fontId="29" fillId="38" borderId="19" xfId="0" applyNumberFormat="1" applyFont="1" applyFill="1" applyBorder="1" applyAlignment="1" applyProtection="1">
      <alignment horizontal="center" vertical="center"/>
      <protection locked="0"/>
    </xf>
    <xf numFmtId="0" fontId="58" fillId="30" borderId="10" xfId="0" applyFont="1" applyFill="1" applyBorder="1" applyAlignment="1">
      <alignment horizontal="left" vertical="center" wrapText="1"/>
    </xf>
    <xf numFmtId="1" fontId="60" fillId="24" borderId="11" xfId="0" applyNumberFormat="1" applyFont="1" applyFill="1" applyBorder="1" applyAlignment="1">
      <alignment horizontal="left" vertical="center"/>
    </xf>
    <xf numFmtId="14" fontId="59" fillId="24" borderId="11" xfId="0" applyNumberFormat="1" applyFont="1" applyFill="1" applyBorder="1" applyAlignment="1">
      <alignment horizontal="center" vertical="center"/>
    </xf>
    <xf numFmtId="0" fontId="48" fillId="24" borderId="11" xfId="0" applyNumberFormat="1" applyFont="1" applyFill="1" applyBorder="1" applyAlignment="1">
      <alignment horizontal="center" vertical="center"/>
    </xf>
    <xf numFmtId="0" fontId="64" fillId="24" borderId="11" xfId="0" applyFont="1" applyFill="1" applyBorder="1" applyAlignment="1">
      <alignment horizontal="left" vertical="center"/>
    </xf>
    <xf numFmtId="0" fontId="48" fillId="24" borderId="11" xfId="0" applyFont="1" applyFill="1" applyBorder="1" applyAlignment="1">
      <alignment horizontal="left" vertical="center"/>
    </xf>
    <xf numFmtId="3" fontId="48" fillId="24" borderId="11" xfId="0" applyNumberFormat="1" applyFont="1" applyFill="1" applyBorder="1" applyAlignment="1">
      <alignment horizontal="center" vertical="center"/>
    </xf>
    <xf numFmtId="1" fontId="48" fillId="24" borderId="11" xfId="0" applyNumberFormat="1" applyFont="1" applyFill="1" applyBorder="1" applyAlignment="1">
      <alignment horizontal="center" vertical="center"/>
    </xf>
    <xf numFmtId="0" fontId="48" fillId="24" borderId="11" xfId="0" applyFont="1" applyFill="1" applyBorder="1" applyAlignment="1" applyProtection="1">
      <alignment horizontal="center" vertical="center"/>
      <protection locked="0"/>
    </xf>
    <xf numFmtId="49" fontId="58" fillId="24" borderId="11" xfId="0" applyNumberFormat="1" applyFont="1" applyFill="1" applyBorder="1" applyAlignment="1">
      <alignment horizontal="center" vertical="center"/>
    </xf>
    <xf numFmtId="1" fontId="65" fillId="24" borderId="11" xfId="0" applyNumberFormat="1" applyFont="1" applyFill="1" applyBorder="1" applyAlignment="1">
      <alignment horizontal="center" vertical="center"/>
    </xf>
    <xf numFmtId="0" fontId="48" fillId="24" borderId="11" xfId="0" applyFont="1" applyFill="1" applyBorder="1" applyAlignment="1">
      <alignment horizontal="right"/>
    </xf>
    <xf numFmtId="2" fontId="48" fillId="24" borderId="11" xfId="0" applyNumberFormat="1" applyFont="1" applyFill="1" applyBorder="1" applyAlignment="1">
      <alignment horizontal="center" vertical="center"/>
    </xf>
    <xf numFmtId="0" fontId="58" fillId="24" borderId="1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left" vertical="top"/>
    </xf>
    <xf numFmtId="169" fontId="29" fillId="35" borderId="12" xfId="0" applyNumberFormat="1" applyFont="1" applyFill="1" applyBorder="1" applyAlignment="1" applyProtection="1">
      <alignment horizontal="right"/>
      <protection locked="0"/>
    </xf>
    <xf numFmtId="1" fontId="29" fillId="24" borderId="11" xfId="0" applyNumberFormat="1" applyFont="1" applyFill="1" applyBorder="1" applyAlignment="1">
      <alignment horizontal="left" vertical="top"/>
    </xf>
    <xf numFmtId="0" fontId="29" fillId="0" borderId="11" xfId="0" applyNumberFormat="1" applyFont="1" applyFill="1" applyBorder="1" applyAlignment="1" applyProtection="1">
      <alignment horizontal="left" vertical="top"/>
      <protection locked="0"/>
    </xf>
    <xf numFmtId="0" fontId="48" fillId="33" borderId="0" xfId="0" applyFont="1" applyFill="1" applyBorder="1" applyAlignment="1" applyProtection="1">
      <alignment vertical="center"/>
      <protection locked="0"/>
    </xf>
    <xf numFmtId="14" fontId="0" fillId="0" borderId="12" xfId="0" applyNumberFormat="1" applyFont="1" applyFill="1" applyBorder="1" applyAlignment="1" applyProtection="1">
      <alignment horizontal="center"/>
      <protection locked="0"/>
    </xf>
    <xf numFmtId="0" fontId="29" fillId="0" borderId="12" xfId="0" applyFont="1" applyFill="1" applyBorder="1" applyAlignment="1" applyProtection="1">
      <alignment horizontal="left"/>
      <protection locked="0"/>
    </xf>
    <xf numFmtId="1" fontId="29" fillId="24" borderId="34" xfId="0" applyNumberFormat="1" applyFont="1" applyFill="1" applyBorder="1" applyAlignment="1">
      <alignment horizontal="left" vertical="top"/>
    </xf>
    <xf numFmtId="0" fontId="29" fillId="38" borderId="15" xfId="0" applyFont="1" applyFill="1" applyBorder="1" applyAlignment="1" applyProtection="1">
      <alignment horizontal="center" vertical="top"/>
      <protection locked="0"/>
    </xf>
    <xf numFmtId="3" fontId="29" fillId="38" borderId="27" xfId="0" applyNumberFormat="1" applyFont="1" applyFill="1" applyBorder="1" applyAlignment="1">
      <alignment horizontal="right"/>
    </xf>
    <xf numFmtId="49" fontId="29" fillId="35" borderId="19" xfId="0" applyNumberFormat="1" applyFont="1" applyFill="1" applyBorder="1" applyAlignment="1">
      <alignment horizontal="center"/>
    </xf>
    <xf numFmtId="3" fontId="29" fillId="24" borderId="11" xfId="0" applyNumberFormat="1" applyFont="1" applyFill="1" applyBorder="1" applyAlignment="1">
      <alignment horizontal="left" vertical="top"/>
    </xf>
    <xf numFmtId="3" fontId="29" fillId="35" borderId="10" xfId="0" applyNumberFormat="1" applyFont="1" applyFill="1" applyBorder="1" applyAlignment="1" applyProtection="1">
      <alignment horizontal="right"/>
      <protection locked="0"/>
    </xf>
    <xf numFmtId="14" fontId="28" fillId="38" borderId="19" xfId="0" applyNumberFormat="1" applyFont="1" applyFill="1" applyBorder="1" applyAlignment="1" applyProtection="1">
      <alignment horizontal="center" vertical="center"/>
      <protection locked="0"/>
    </xf>
    <xf numFmtId="1" fontId="27" fillId="38" borderId="0" xfId="0" applyNumberFormat="1" applyFont="1" applyFill="1" applyBorder="1" applyAlignment="1">
      <alignment horizontal="left" vertical="center"/>
    </xf>
    <xf numFmtId="0" fontId="29" fillId="36" borderId="11" xfId="0" applyFont="1" applyFill="1" applyBorder="1" applyAlignment="1">
      <alignment horizontal="left" vertical="top"/>
    </xf>
    <xf numFmtId="0" fontId="63" fillId="38" borderId="10" xfId="0" applyFont="1" applyFill="1" applyBorder="1"/>
    <xf numFmtId="0" fontId="29" fillId="35" borderId="29" xfId="0" applyFont="1" applyFill="1" applyBorder="1" applyAlignment="1" applyProtection="1">
      <alignment horizontal="center" vertical="top"/>
      <protection locked="0"/>
    </xf>
    <xf numFmtId="0" fontId="63" fillId="0" borderId="12" xfId="0" applyFont="1" applyBorder="1" applyAlignment="1">
      <alignment horizontal="left" vertical="top"/>
    </xf>
    <xf numFmtId="0" fontId="63" fillId="0" borderId="12" xfId="0" applyFont="1" applyBorder="1" applyAlignment="1">
      <alignment horizontal="left" vertical="top" wrapText="1"/>
    </xf>
    <xf numFmtId="0" fontId="63" fillId="38" borderId="11" xfId="0" applyFont="1" applyFill="1" applyBorder="1" applyAlignment="1">
      <alignment horizontal="left" vertical="top" wrapText="1"/>
    </xf>
    <xf numFmtId="0" fontId="63" fillId="38" borderId="12" xfId="0" applyFont="1" applyFill="1" applyBorder="1" applyAlignment="1">
      <alignment horizontal="left" vertical="top" wrapText="1"/>
    </xf>
    <xf numFmtId="0" fontId="63" fillId="38" borderId="10" xfId="0" applyFont="1" applyFill="1" applyBorder="1" applyAlignment="1">
      <alignment horizontal="center" vertical="center"/>
    </xf>
    <xf numFmtId="0" fontId="29" fillId="24" borderId="11" xfId="0" applyNumberFormat="1" applyFont="1" applyFill="1" applyBorder="1" applyAlignment="1">
      <alignment horizontal="right" vertical="center"/>
    </xf>
    <xf numFmtId="0" fontId="29" fillId="24" borderId="12" xfId="0" applyFont="1" applyFill="1" applyBorder="1" applyAlignment="1">
      <alignment horizontal="left" vertical="top"/>
    </xf>
    <xf numFmtId="4" fontId="29" fillId="38" borderId="11" xfId="0" applyNumberFormat="1" applyFont="1" applyFill="1" applyBorder="1" applyAlignment="1">
      <alignment horizontal="right" vertical="center"/>
    </xf>
    <xf numFmtId="0" fontId="29" fillId="38" borderId="12" xfId="0" applyFont="1" applyFill="1" applyBorder="1" applyAlignment="1">
      <alignment horizontal="left" vertical="top"/>
    </xf>
    <xf numFmtId="0" fontId="28" fillId="0" borderId="11" xfId="0" applyFont="1" applyFill="1" applyBorder="1" applyAlignment="1">
      <alignment horizontal="left" vertical="top"/>
    </xf>
    <xf numFmtId="0" fontId="28" fillId="0" borderId="10" xfId="0" applyFont="1" applyFill="1" applyBorder="1" applyAlignment="1">
      <alignment horizontal="left" vertical="top"/>
    </xf>
    <xf numFmtId="0" fontId="29" fillId="73" borderId="11" xfId="0" applyFont="1" applyFill="1" applyBorder="1" applyAlignment="1">
      <alignment horizontal="left" vertical="top"/>
    </xf>
    <xf numFmtId="0" fontId="29" fillId="30" borderId="11" xfId="0" applyFont="1" applyFill="1" applyBorder="1" applyAlignment="1">
      <alignment horizontal="left" vertical="top"/>
    </xf>
    <xf numFmtId="0" fontId="31" fillId="38" borderId="11" xfId="0" applyFont="1" applyFill="1" applyBorder="1" applyAlignment="1">
      <alignment vertical="top"/>
    </xf>
    <xf numFmtId="0" fontId="31" fillId="38" borderId="11" xfId="0" applyFont="1" applyFill="1" applyBorder="1" applyAlignment="1" applyProtection="1">
      <alignment vertical="top"/>
      <protection locked="0"/>
    </xf>
    <xf numFmtId="14" fontId="63" fillId="0" borderId="10" xfId="0" applyNumberFormat="1" applyFont="1" applyFill="1" applyBorder="1" applyAlignment="1">
      <alignment horizontal="center" vertical="center"/>
    </xf>
    <xf numFmtId="14" fontId="29" fillId="0" borderId="19" xfId="0" applyNumberFormat="1" applyFont="1" applyFill="1" applyBorder="1" applyAlignment="1">
      <alignment horizontal="center" vertical="center" wrapText="1"/>
    </xf>
    <xf numFmtId="14" fontId="29" fillId="0" borderId="19" xfId="0" applyNumberFormat="1" applyFont="1" applyFill="1" applyBorder="1" applyAlignment="1">
      <alignment horizontal="left" vertical="center"/>
    </xf>
    <xf numFmtId="1" fontId="27" fillId="0" borderId="19" xfId="0" applyNumberFormat="1" applyFont="1" applyFill="1" applyBorder="1" applyAlignment="1">
      <alignment horizontal="center" vertical="center"/>
    </xf>
    <xf numFmtId="172" fontId="29" fillId="0" borderId="19" xfId="0" applyNumberFormat="1" applyFont="1" applyFill="1" applyBorder="1" applyAlignment="1">
      <alignment horizontal="center" vertical="center"/>
    </xf>
    <xf numFmtId="1" fontId="29" fillId="0" borderId="19" xfId="0" applyNumberFormat="1" applyFont="1" applyFill="1" applyBorder="1" applyAlignment="1">
      <alignment horizontal="center" vertical="center"/>
    </xf>
    <xf numFmtId="14" fontId="27" fillId="0" borderId="19" xfId="0" applyNumberFormat="1" applyFont="1" applyFill="1" applyBorder="1" applyAlignment="1">
      <alignment horizontal="center" vertical="center"/>
    </xf>
    <xf numFmtId="0" fontId="47" fillId="0" borderId="11" xfId="0" applyFont="1" applyFill="1" applyBorder="1" applyAlignment="1" applyProtection="1">
      <alignment vertical="center"/>
      <protection locked="0"/>
    </xf>
    <xf numFmtId="3" fontId="82" fillId="59" borderId="11" xfId="0" applyNumberFormat="1" applyFont="1" applyFill="1" applyBorder="1" applyAlignment="1">
      <alignment horizontal="center" vertical="center"/>
    </xf>
    <xf numFmtId="3" fontId="29" fillId="38" borderId="10" xfId="0" applyNumberFormat="1" applyFont="1" applyFill="1" applyBorder="1" applyAlignment="1">
      <alignment horizontal="right" vertical="center"/>
    </xf>
    <xf numFmtId="0" fontId="39" fillId="59" borderId="11" xfId="0" applyFont="1" applyFill="1" applyBorder="1" applyAlignment="1">
      <alignment horizontal="center" vertical="center"/>
    </xf>
    <xf numFmtId="0" fontId="47" fillId="53" borderId="36" xfId="0" applyNumberFormat="1" applyFont="1" applyFill="1" applyBorder="1" applyAlignment="1">
      <alignment horizontal="center" vertical="center" wrapText="1"/>
    </xf>
    <xf numFmtId="3" fontId="29" fillId="36" borderId="11" xfId="0" applyNumberFormat="1" applyFont="1" applyFill="1" applyBorder="1" applyAlignment="1" applyProtection="1">
      <alignment horizontal="center" vertical="center"/>
      <protection locked="0"/>
    </xf>
    <xf numFmtId="0" fontId="29" fillId="38" borderId="15" xfId="0" applyFont="1" applyFill="1" applyBorder="1" applyAlignment="1" applyProtection="1">
      <alignment vertical="top"/>
      <protection locked="0"/>
    </xf>
    <xf numFmtId="0" fontId="29" fillId="68" borderId="15" xfId="0" applyFont="1" applyFill="1" applyBorder="1" applyAlignment="1" applyProtection="1">
      <alignment horizontal="left" vertical="top"/>
      <protection locked="0"/>
    </xf>
    <xf numFmtId="0" fontId="29" fillId="68" borderId="29" xfId="0" applyFont="1" applyFill="1" applyBorder="1" applyAlignment="1" applyProtection="1">
      <alignment horizontal="left" vertical="top"/>
      <protection locked="0"/>
    </xf>
    <xf numFmtId="0" fontId="29" fillId="38" borderId="15" xfId="0" applyFont="1" applyFill="1" applyBorder="1" applyAlignment="1" applyProtection="1">
      <alignment horizontal="left" vertical="top"/>
      <protection locked="0"/>
    </xf>
    <xf numFmtId="0" fontId="29" fillId="38" borderId="29" xfId="0" applyFont="1" applyFill="1" applyBorder="1" applyAlignment="1" applyProtection="1">
      <alignment horizontal="left" vertical="top"/>
      <protection locked="0"/>
    </xf>
    <xf numFmtId="0" fontId="29" fillId="35" borderId="15" xfId="0" applyFont="1" applyFill="1" applyBorder="1" applyAlignment="1" applyProtection="1">
      <alignment horizontal="left" vertical="top"/>
      <protection locked="0"/>
    </xf>
    <xf numFmtId="0" fontId="27" fillId="38" borderId="15" xfId="0" applyFont="1" applyFill="1" applyBorder="1" applyAlignment="1">
      <alignment horizontal="left" vertical="center"/>
    </xf>
    <xf numFmtId="0" fontId="27" fillId="33" borderId="11" xfId="0" applyFont="1" applyFill="1" applyBorder="1" applyAlignment="1">
      <alignment horizontal="center" vertical="center"/>
    </xf>
    <xf numFmtId="0" fontId="29" fillId="36" borderId="10" xfId="0" applyFont="1" applyFill="1" applyBorder="1" applyAlignment="1" applyProtection="1">
      <alignment horizontal="left" vertical="center"/>
      <protection locked="0"/>
    </xf>
    <xf numFmtId="169" fontId="29" fillId="38" borderId="12" xfId="0" applyNumberFormat="1" applyFont="1" applyFill="1" applyBorder="1" applyAlignment="1" applyProtection="1">
      <alignment horizontal="right"/>
      <protection locked="0"/>
    </xf>
    <xf numFmtId="14" fontId="22" fillId="38" borderId="11" xfId="0" applyNumberFormat="1" applyFont="1" applyFill="1" applyBorder="1" applyAlignment="1">
      <alignment horizontal="center" vertical="center"/>
    </xf>
    <xf numFmtId="0" fontId="29" fillId="38" borderId="12" xfId="0" applyFont="1" applyFill="1" applyBorder="1" applyAlignment="1">
      <alignment horizontal="center"/>
    </xf>
    <xf numFmtId="3" fontId="40" fillId="38" borderId="10" xfId="0" applyNumberFormat="1" applyFont="1" applyFill="1" applyBorder="1" applyAlignment="1">
      <alignment horizontal="right"/>
    </xf>
    <xf numFmtId="3" fontId="40" fillId="38" borderId="11" xfId="0" applyNumberFormat="1" applyFont="1" applyFill="1" applyBorder="1" applyAlignment="1">
      <alignment horizontal="right"/>
    </xf>
    <xf numFmtId="3" fontId="82" fillId="38" borderId="11" xfId="0" applyNumberFormat="1" applyFont="1" applyFill="1" applyBorder="1" applyAlignment="1">
      <alignment horizontal="center" vertical="center"/>
    </xf>
    <xf numFmtId="14" fontId="39" fillId="0" borderId="11" xfId="0" applyNumberFormat="1" applyFont="1" applyFill="1" applyBorder="1" applyAlignment="1">
      <alignment horizontal="center" vertical="center"/>
    </xf>
    <xf numFmtId="14" fontId="37" fillId="72" borderId="11" xfId="0" applyNumberFormat="1" applyFont="1" applyFill="1" applyBorder="1" applyAlignment="1">
      <alignment horizontal="center" vertical="center"/>
    </xf>
    <xf numFmtId="3" fontId="39" fillId="25" borderId="19" xfId="0" applyNumberFormat="1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 vertical="center"/>
    </xf>
    <xf numFmtId="1" fontId="29" fillId="59" borderId="11" xfId="0" applyNumberFormat="1" applyFont="1" applyFill="1" applyBorder="1" applyAlignment="1" applyProtection="1">
      <alignment horizontal="right" vertical="center"/>
      <protection locked="0"/>
    </xf>
    <xf numFmtId="0" fontId="63" fillId="59" borderId="11" xfId="0" applyFont="1" applyFill="1" applyBorder="1" applyAlignment="1">
      <alignment horizontal="center" vertical="center"/>
    </xf>
    <xf numFmtId="0" fontId="37" fillId="59" borderId="11" xfId="0" applyFont="1" applyFill="1" applyBorder="1" applyAlignment="1">
      <alignment horizontal="center" vertical="center"/>
    </xf>
    <xf numFmtId="14" fontId="39" fillId="59" borderId="11" xfId="0" applyNumberFormat="1" applyFont="1" applyFill="1" applyBorder="1" applyAlignment="1" applyProtection="1">
      <alignment horizontal="left" vertical="center"/>
      <protection locked="0"/>
    </xf>
    <xf numFmtId="0" fontId="29" fillId="59" borderId="11" xfId="0" applyFont="1" applyFill="1" applyBorder="1" applyAlignment="1">
      <alignment horizontal="center" vertical="center" wrapText="1"/>
    </xf>
    <xf numFmtId="0" fontId="29" fillId="59" borderId="11" xfId="0" applyFont="1" applyFill="1" applyBorder="1" applyAlignment="1">
      <alignment horizontal="left" vertical="center" wrapText="1"/>
    </xf>
    <xf numFmtId="0" fontId="32" fillId="59" borderId="11" xfId="0" applyFont="1" applyFill="1" applyBorder="1" applyAlignment="1">
      <alignment horizontal="left" vertical="center"/>
    </xf>
    <xf numFmtId="14" fontId="29" fillId="26" borderId="19" xfId="0" applyNumberFormat="1" applyFont="1" applyFill="1" applyBorder="1" applyAlignment="1">
      <alignment horizontal="center" vertical="center"/>
    </xf>
    <xf numFmtId="0" fontId="47" fillId="26" borderId="12" xfId="0" applyNumberFormat="1" applyFont="1" applyFill="1" applyBorder="1" applyAlignment="1">
      <alignment horizontal="left" vertical="center"/>
    </xf>
    <xf numFmtId="167" fontId="29" fillId="36" borderId="11" xfId="0" applyNumberFormat="1" applyFont="1" applyFill="1" applyBorder="1" applyAlignment="1">
      <alignment horizontal="center" vertical="center"/>
    </xf>
    <xf numFmtId="3" fontId="39" fillId="36" borderId="11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 applyProtection="1">
      <alignment horizontal="left" vertical="center"/>
      <protection locked="0"/>
    </xf>
    <xf numFmtId="0" fontId="48" fillId="35" borderId="11" xfId="0" applyFont="1" applyFill="1" applyBorder="1" applyAlignment="1" applyProtection="1">
      <alignment vertical="center"/>
      <protection locked="0"/>
    </xf>
    <xf numFmtId="0" fontId="29" fillId="35" borderId="12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center" vertical="center"/>
    </xf>
    <xf numFmtId="0" fontId="29" fillId="38" borderId="11" xfId="0" applyNumberFormat="1" applyFont="1" applyFill="1" applyBorder="1" applyAlignment="1" applyProtection="1">
      <protection locked="0"/>
    </xf>
    <xf numFmtId="0" fontId="0" fillId="38" borderId="11" xfId="0" applyNumberFormat="1" applyFill="1" applyBorder="1" applyAlignment="1" applyProtection="1">
      <alignment horizontal="left"/>
      <protection locked="0"/>
    </xf>
    <xf numFmtId="0" fontId="0" fillId="0" borderId="11" xfId="0" applyNumberFormat="1" applyFill="1" applyBorder="1" applyAlignment="1" applyProtection="1">
      <alignment horizontal="center"/>
      <protection locked="0"/>
    </xf>
    <xf numFmtId="0" fontId="29" fillId="38" borderId="19" xfId="0" applyFont="1" applyFill="1" applyBorder="1" applyAlignment="1" applyProtection="1">
      <alignment horizontal="center" vertical="top"/>
      <protection locked="0"/>
    </xf>
    <xf numFmtId="0" fontId="29" fillId="38" borderId="19" xfId="0" applyFont="1" applyFill="1" applyBorder="1" applyAlignment="1" applyProtection="1">
      <alignment horizontal="left" vertical="top"/>
      <protection locked="0"/>
    </xf>
    <xf numFmtId="0" fontId="29" fillId="38" borderId="19" xfId="0" applyFont="1" applyFill="1" applyBorder="1" applyAlignment="1" applyProtection="1">
      <alignment horizontal="right"/>
      <protection locked="0"/>
    </xf>
    <xf numFmtId="14" fontId="29" fillId="38" borderId="19" xfId="0" applyNumberFormat="1" applyFont="1" applyFill="1" applyBorder="1" applyAlignment="1" applyProtection="1">
      <alignment horizontal="right"/>
      <protection locked="0"/>
    </xf>
    <xf numFmtId="2" fontId="29" fillId="38" borderId="19" xfId="0" applyNumberFormat="1" applyFont="1" applyFill="1" applyBorder="1" applyAlignment="1" applyProtection="1">
      <alignment horizontal="center"/>
      <protection locked="0"/>
    </xf>
    <xf numFmtId="0" fontId="29" fillId="38" borderId="19" xfId="0" applyNumberFormat="1" applyFont="1" applyFill="1" applyBorder="1" applyAlignment="1" applyProtection="1">
      <alignment horizontal="center" vertical="top"/>
      <protection locked="0"/>
    </xf>
    <xf numFmtId="169" fontId="29" fillId="24" borderId="11" xfId="0" applyNumberFormat="1" applyFont="1" applyFill="1" applyBorder="1" applyAlignment="1">
      <alignment horizontal="center"/>
    </xf>
    <xf numFmtId="0" fontId="29" fillId="38" borderId="11" xfId="0" applyFont="1" applyFill="1" applyBorder="1" applyAlignment="1">
      <alignment horizontal="left" vertical="center" wrapText="1"/>
    </xf>
    <xf numFmtId="0" fontId="29" fillId="38" borderId="15" xfId="0" applyFont="1" applyFill="1" applyBorder="1" applyAlignment="1">
      <alignment horizontal="center" vertical="center"/>
    </xf>
    <xf numFmtId="3" fontId="87" fillId="0" borderId="11" xfId="0" applyNumberFormat="1" applyFont="1" applyBorder="1" applyAlignment="1">
      <alignment horizontal="right"/>
    </xf>
    <xf numFmtId="3" fontId="57" fillId="0" borderId="11" xfId="0" applyNumberFormat="1" applyFont="1" applyBorder="1" applyAlignment="1">
      <alignment horizontal="right"/>
    </xf>
    <xf numFmtId="169" fontId="29" fillId="38" borderId="12" xfId="0" applyNumberFormat="1" applyFont="1" applyFill="1" applyBorder="1" applyAlignment="1">
      <alignment horizontal="right"/>
    </xf>
    <xf numFmtId="3" fontId="87" fillId="76" borderId="11" xfId="0" applyNumberFormat="1" applyFont="1" applyFill="1" applyBorder="1" applyAlignment="1">
      <alignment horizontal="right"/>
    </xf>
    <xf numFmtId="0" fontId="29" fillId="0" borderId="15" xfId="0" applyFont="1" applyBorder="1" applyAlignment="1">
      <alignment horizontal="center"/>
    </xf>
    <xf numFmtId="0" fontId="63" fillId="0" borderId="15" xfId="0" applyFont="1" applyBorder="1" applyAlignment="1">
      <alignment horizontal="center"/>
    </xf>
    <xf numFmtId="170" fontId="84" fillId="0" borderId="11" xfId="0" applyNumberFormat="1" applyFont="1" applyFill="1" applyBorder="1" applyAlignment="1" applyProtection="1">
      <alignment horizontal="center" vertical="center"/>
      <protection locked="0"/>
    </xf>
    <xf numFmtId="3" fontId="57" fillId="0" borderId="19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 applyProtection="1">
      <alignment horizontal="right" vertical="center"/>
      <protection locked="0"/>
    </xf>
    <xf numFmtId="0" fontId="47" fillId="0" borderId="11" xfId="0" applyFont="1" applyFill="1" applyBorder="1" applyAlignment="1">
      <alignment horizontal="center" vertical="center"/>
    </xf>
    <xf numFmtId="49" fontId="27" fillId="0" borderId="11" xfId="0" applyNumberFormat="1" applyFont="1" applyFill="1" applyBorder="1" applyAlignment="1" applyProtection="1">
      <alignment horizontal="center" vertical="center"/>
      <protection locked="0"/>
    </xf>
    <xf numFmtId="0" fontId="47" fillId="53" borderId="10" xfId="0" applyFont="1" applyFill="1" applyBorder="1" applyAlignment="1">
      <alignment horizontal="center" vertical="center"/>
    </xf>
    <xf numFmtId="0" fontId="32" fillId="38" borderId="11" xfId="0" applyFont="1" applyFill="1" applyBorder="1" applyAlignment="1">
      <alignment horizontal="left" vertical="center"/>
    </xf>
    <xf numFmtId="172" fontId="29" fillId="38" borderId="12" xfId="0" applyNumberFormat="1" applyFont="1" applyFill="1" applyBorder="1" applyAlignment="1">
      <alignment horizontal="center" vertical="center"/>
    </xf>
    <xf numFmtId="0" fontId="32" fillId="38" borderId="12" xfId="0" applyFont="1" applyFill="1" applyBorder="1" applyAlignment="1">
      <alignment horizontal="left" vertical="center"/>
    </xf>
    <xf numFmtId="3" fontId="27" fillId="37" borderId="11" xfId="0" applyNumberFormat="1" applyFont="1" applyFill="1" applyBorder="1" applyAlignment="1">
      <alignment horizontal="center" vertical="center"/>
    </xf>
    <xf numFmtId="173" fontId="29" fillId="34" borderId="11" xfId="0" applyNumberFormat="1" applyFont="1" applyFill="1" applyBorder="1" applyAlignment="1" applyProtection="1">
      <alignment vertical="center"/>
      <protection locked="0"/>
    </xf>
    <xf numFmtId="1" fontId="29" fillId="36" borderId="11" xfId="0" applyNumberFormat="1" applyFont="1" applyFill="1" applyBorder="1" applyAlignment="1" applyProtection="1">
      <alignment horizontal="right" vertical="center"/>
      <protection locked="0"/>
    </xf>
    <xf numFmtId="1" fontId="58" fillId="38" borderId="10" xfId="0" applyNumberFormat="1" applyFont="1" applyFill="1" applyBorder="1" applyAlignment="1">
      <alignment horizontal="center" vertical="center"/>
    </xf>
    <xf numFmtId="1" fontId="27" fillId="35" borderId="11" xfId="0" applyNumberFormat="1" applyFont="1" applyFill="1" applyBorder="1" applyAlignment="1">
      <alignment horizontal="left" vertical="center"/>
    </xf>
    <xf numFmtId="1" fontId="27" fillId="24" borderId="34" xfId="0" applyNumberFormat="1" applyFont="1" applyFill="1" applyBorder="1" applyAlignment="1">
      <alignment horizontal="right" vertical="center"/>
    </xf>
    <xf numFmtId="0" fontId="29" fillId="36" borderId="11" xfId="0" applyFont="1" applyFill="1" applyBorder="1" applyAlignment="1" applyProtection="1">
      <alignment vertical="top"/>
      <protection locked="0"/>
    </xf>
    <xf numFmtId="169" fontId="29" fillId="36" borderId="11" xfId="0" applyNumberFormat="1" applyFont="1" applyFill="1" applyBorder="1" applyAlignment="1">
      <alignment horizontal="center"/>
    </xf>
    <xf numFmtId="0" fontId="39" fillId="36" borderId="19" xfId="0" applyFont="1" applyFill="1" applyBorder="1" applyAlignment="1">
      <alignment horizontal="center" vertical="center"/>
    </xf>
    <xf numFmtId="3" fontId="29" fillId="38" borderId="19" xfId="0" applyNumberFormat="1" applyFont="1" applyFill="1" applyBorder="1" applyAlignment="1">
      <alignment horizontal="right" vertical="center"/>
    </xf>
    <xf numFmtId="0" fontId="58" fillId="38" borderId="19" xfId="0" applyFont="1" applyFill="1" applyBorder="1" applyAlignment="1">
      <alignment horizontal="center" vertical="center"/>
    </xf>
    <xf numFmtId="0" fontId="48" fillId="38" borderId="19" xfId="0" applyFont="1" applyFill="1" applyBorder="1" applyAlignment="1" applyProtection="1">
      <alignment vertical="center"/>
      <protection locked="0"/>
    </xf>
    <xf numFmtId="173" fontId="48" fillId="38" borderId="0" xfId="0" applyNumberFormat="1" applyFont="1" applyFill="1" applyBorder="1" applyAlignment="1" applyProtection="1">
      <alignment vertical="center"/>
      <protection locked="0"/>
    </xf>
    <xf numFmtId="1" fontId="28" fillId="24" borderId="12" xfId="0" applyNumberFormat="1" applyFont="1" applyFill="1" applyBorder="1" applyAlignment="1">
      <alignment horizontal="center" vertical="center"/>
    </xf>
    <xf numFmtId="0" fontId="29" fillId="24" borderId="12" xfId="0" applyFont="1" applyFill="1" applyBorder="1" applyAlignment="1" applyProtection="1">
      <alignment horizontal="left" vertical="center"/>
    </xf>
    <xf numFmtId="3" fontId="28" fillId="24" borderId="11" xfId="0" applyNumberFormat="1" applyFont="1" applyFill="1" applyBorder="1" applyAlignment="1">
      <alignment horizontal="right" vertical="center"/>
    </xf>
    <xf numFmtId="3" fontId="29" fillId="24" borderId="19" xfId="0" applyNumberFormat="1" applyFont="1" applyFill="1" applyBorder="1" applyAlignment="1">
      <alignment horizontal="center" vertical="center"/>
    </xf>
    <xf numFmtId="49" fontId="27" fillId="24" borderId="19" xfId="0" applyNumberFormat="1" applyFont="1" applyFill="1" applyBorder="1" applyAlignment="1">
      <alignment horizontal="center" vertical="center"/>
    </xf>
    <xf numFmtId="14" fontId="27" fillId="24" borderId="19" xfId="0" applyNumberFormat="1" applyFont="1" applyFill="1" applyBorder="1" applyAlignment="1">
      <alignment horizontal="center" vertical="center"/>
    </xf>
    <xf numFmtId="0" fontId="27" fillId="42" borderId="11" xfId="257" applyFont="1" applyFill="1" applyBorder="1" applyAlignment="1">
      <alignment horizontal="center" vertical="center"/>
    </xf>
    <xf numFmtId="0" fontId="28" fillId="38" borderId="11" xfId="0" applyFont="1" applyFill="1" applyBorder="1" applyAlignment="1">
      <alignment horizontal="left" vertical="center"/>
    </xf>
    <xf numFmtId="4" fontId="29" fillId="35" borderId="11" xfId="0" applyNumberFormat="1" applyFont="1" applyFill="1" applyBorder="1" applyAlignment="1">
      <alignment horizontal="center" vertical="center"/>
    </xf>
    <xf numFmtId="4" fontId="29" fillId="38" borderId="12" xfId="0" applyNumberFormat="1" applyFont="1" applyFill="1" applyBorder="1" applyAlignment="1">
      <alignment horizontal="right" vertical="center"/>
    </xf>
    <xf numFmtId="2" fontId="29" fillId="35" borderId="12" xfId="0" applyNumberFormat="1" applyFont="1" applyFill="1" applyBorder="1" applyAlignment="1" applyProtection="1">
      <alignment horizontal="center" vertical="center"/>
      <protection locked="0"/>
    </xf>
    <xf numFmtId="2" fontId="29" fillId="35" borderId="12" xfId="0" applyNumberFormat="1" applyFont="1" applyFill="1" applyBorder="1" applyAlignment="1">
      <alignment horizontal="center" vertical="center"/>
    </xf>
    <xf numFmtId="2" fontId="29" fillId="68" borderId="10" xfId="0" applyNumberFormat="1" applyFont="1" applyFill="1" applyBorder="1" applyAlignment="1" applyProtection="1">
      <alignment horizontal="center" vertical="center"/>
      <protection locked="0"/>
    </xf>
    <xf numFmtId="2" fontId="29" fillId="68" borderId="11" xfId="0" applyNumberFormat="1" applyFont="1" applyFill="1" applyBorder="1" applyAlignment="1" applyProtection="1">
      <alignment horizontal="center" vertical="center"/>
      <protection locked="0"/>
    </xf>
    <xf numFmtId="2" fontId="29" fillId="73" borderId="11" xfId="0" applyNumberFormat="1" applyFont="1" applyFill="1" applyBorder="1" applyAlignment="1" applyProtection="1">
      <alignment horizontal="center" vertical="center"/>
      <protection locked="0"/>
    </xf>
    <xf numFmtId="1" fontId="29" fillId="30" borderId="11" xfId="0" applyNumberFormat="1" applyFont="1" applyFill="1" applyBorder="1" applyAlignment="1" applyProtection="1">
      <alignment horizontal="right" vertical="center"/>
      <protection locked="0"/>
    </xf>
    <xf numFmtId="14" fontId="29" fillId="30" borderId="11" xfId="0" applyNumberFormat="1" applyFont="1" applyFill="1" applyBorder="1" applyAlignment="1">
      <alignment horizontal="center" vertical="center"/>
    </xf>
    <xf numFmtId="0" fontId="27" fillId="30" borderId="11" xfId="0" applyNumberFormat="1" applyFont="1" applyFill="1" applyBorder="1" applyAlignment="1">
      <alignment horizontal="center" vertical="center"/>
    </xf>
    <xf numFmtId="0" fontId="29" fillId="30" borderId="11" xfId="0" applyFont="1" applyFill="1" applyBorder="1" applyAlignment="1" applyProtection="1">
      <alignment horizontal="left" vertical="center"/>
    </xf>
    <xf numFmtId="0" fontId="29" fillId="30" borderId="11" xfId="0" applyFont="1" applyFill="1" applyBorder="1" applyAlignment="1">
      <alignment horizontal="center" vertical="center"/>
    </xf>
    <xf numFmtId="0" fontId="68" fillId="30" borderId="11" xfId="0" applyFont="1" applyFill="1" applyBorder="1" applyAlignment="1">
      <alignment horizontal="center" vertical="center"/>
    </xf>
    <xf numFmtId="17" fontId="27" fillId="30" borderId="11" xfId="0" applyNumberFormat="1" applyFont="1" applyFill="1" applyBorder="1" applyAlignment="1">
      <alignment horizontal="left" vertical="center"/>
    </xf>
    <xf numFmtId="0" fontId="29" fillId="30" borderId="11" xfId="0" applyFont="1" applyFill="1" applyBorder="1" applyAlignment="1">
      <alignment horizontal="left" vertical="center"/>
    </xf>
    <xf numFmtId="14" fontId="29" fillId="30" borderId="11" xfId="0" applyNumberFormat="1" applyFont="1" applyFill="1" applyBorder="1" applyAlignment="1">
      <alignment vertical="center"/>
    </xf>
    <xf numFmtId="3" fontId="28" fillId="30" borderId="11" xfId="0" applyNumberFormat="1" applyFont="1" applyFill="1" applyBorder="1" applyAlignment="1">
      <alignment horizontal="right" vertical="center"/>
    </xf>
    <xf numFmtId="3" fontId="29" fillId="30" borderId="11" xfId="0" applyNumberFormat="1" applyFont="1" applyFill="1" applyBorder="1" applyAlignment="1">
      <alignment horizontal="right" vertical="center"/>
    </xf>
    <xf numFmtId="0" fontId="29" fillId="30" borderId="11" xfId="0" applyFont="1" applyFill="1" applyBorder="1" applyAlignment="1" applyProtection="1">
      <alignment horizontal="center" vertical="center"/>
      <protection locked="0"/>
    </xf>
    <xf numFmtId="0" fontId="27" fillId="30" borderId="11" xfId="0" applyFont="1" applyFill="1" applyBorder="1" applyAlignment="1">
      <alignment horizontal="center" vertical="center"/>
    </xf>
    <xf numFmtId="1" fontId="0" fillId="30" borderId="11" xfId="0" applyNumberFormat="1" applyFont="1" applyFill="1" applyBorder="1"/>
    <xf numFmtId="0" fontId="27" fillId="30" borderId="11" xfId="0" applyFont="1" applyFill="1" applyBorder="1" applyAlignment="1" applyProtection="1">
      <alignment horizontal="center" vertical="center"/>
      <protection locked="0"/>
    </xf>
    <xf numFmtId="0" fontId="29" fillId="30" borderId="11" xfId="0" applyFont="1" applyFill="1" applyBorder="1" applyAlignment="1" applyProtection="1">
      <alignment horizontal="left" vertical="center"/>
      <protection locked="0"/>
    </xf>
    <xf numFmtId="169" fontId="29" fillId="30" borderId="11" xfId="0" applyNumberFormat="1" applyFont="1" applyFill="1" applyBorder="1" applyAlignment="1" applyProtection="1">
      <alignment horizontal="center"/>
      <protection locked="0"/>
    </xf>
    <xf numFmtId="0" fontId="39" fillId="30" borderId="11" xfId="0" applyFont="1" applyFill="1" applyBorder="1" applyAlignment="1">
      <alignment horizontal="center" vertical="center"/>
    </xf>
    <xf numFmtId="0" fontId="29" fillId="30" borderId="11" xfId="0" applyNumberFormat="1" applyFont="1" applyFill="1" applyBorder="1" applyAlignment="1">
      <alignment horizontal="center" vertical="center"/>
    </xf>
    <xf numFmtId="14" fontId="29" fillId="30" borderId="11" xfId="0" applyNumberFormat="1" applyFont="1" applyFill="1" applyBorder="1" applyAlignment="1">
      <alignment horizontal="left" vertical="center"/>
    </xf>
    <xf numFmtId="0" fontId="48" fillId="30" borderId="11" xfId="0" applyNumberFormat="1" applyFont="1" applyFill="1" applyBorder="1"/>
    <xf numFmtId="49" fontId="48" fillId="30" borderId="11" xfId="0" applyNumberFormat="1" applyFont="1" applyFill="1" applyBorder="1" applyAlignment="1">
      <alignment horizontal="center"/>
    </xf>
    <xf numFmtId="0" fontId="3" fillId="30" borderId="11" xfId="0" applyNumberFormat="1" applyFont="1" applyFill="1" applyBorder="1"/>
    <xf numFmtId="167" fontId="48" fillId="38" borderId="13" xfId="0" applyNumberFormat="1" applyFont="1" applyFill="1" applyBorder="1" applyAlignment="1">
      <alignment horizontal="center" vertical="center"/>
    </xf>
    <xf numFmtId="14" fontId="58" fillId="38" borderId="13" xfId="0" applyNumberFormat="1" applyFont="1" applyFill="1" applyBorder="1" applyAlignment="1" applyProtection="1">
      <alignment horizontal="center" vertical="center"/>
      <protection locked="0"/>
    </xf>
    <xf numFmtId="14" fontId="48" fillId="38" borderId="13" xfId="0" applyNumberFormat="1" applyFont="1" applyFill="1" applyBorder="1" applyAlignment="1" applyProtection="1">
      <alignment horizontal="center" vertical="center"/>
    </xf>
    <xf numFmtId="0" fontId="48" fillId="38" borderId="13" xfId="0" applyFont="1" applyFill="1" applyBorder="1" applyAlignment="1" applyProtection="1">
      <alignment vertical="center"/>
    </xf>
    <xf numFmtId="0" fontId="48" fillId="38" borderId="13" xfId="0" applyFont="1" applyFill="1" applyBorder="1" applyAlignment="1" applyProtection="1">
      <alignment horizontal="center" vertical="center"/>
    </xf>
    <xf numFmtId="0" fontId="29" fillId="37" borderId="12" xfId="0" applyFont="1" applyFill="1" applyBorder="1" applyAlignment="1" applyProtection="1">
      <alignment horizontal="left" vertical="top"/>
      <protection locked="0"/>
    </xf>
    <xf numFmtId="0" fontId="0" fillId="37" borderId="12" xfId="0" applyNumberFormat="1" applyFill="1" applyBorder="1" applyAlignment="1" applyProtection="1">
      <alignment horizontal="center"/>
      <protection locked="0"/>
    </xf>
    <xf numFmtId="14" fontId="0" fillId="37" borderId="11" xfId="0" applyNumberFormat="1" applyFont="1" applyFill="1" applyBorder="1" applyAlignment="1" applyProtection="1">
      <alignment horizontal="center" vertical="center"/>
      <protection locked="0"/>
    </xf>
    <xf numFmtId="169" fontId="29" fillId="37" borderId="12" xfId="0" applyNumberFormat="1" applyFont="1" applyFill="1" applyBorder="1" applyAlignment="1" applyProtection="1">
      <alignment horizontal="center"/>
      <protection locked="0"/>
    </xf>
    <xf numFmtId="14" fontId="22" fillId="37" borderId="12" xfId="0" applyNumberFormat="1" applyFont="1" applyFill="1" applyBorder="1" applyAlignment="1">
      <alignment horizontal="center" vertical="center"/>
    </xf>
    <xf numFmtId="14" fontId="29" fillId="37" borderId="12" xfId="0" applyNumberFormat="1" applyFont="1" applyFill="1" applyBorder="1" applyAlignment="1" applyProtection="1">
      <alignment horizontal="center" vertical="top"/>
      <protection locked="0"/>
    </xf>
    <xf numFmtId="1" fontId="58" fillId="37" borderId="11" xfId="0" applyNumberFormat="1" applyFont="1" applyFill="1" applyBorder="1" applyAlignment="1">
      <alignment horizontal="left" vertical="center"/>
    </xf>
    <xf numFmtId="1" fontId="48" fillId="38" borderId="11" xfId="0" applyNumberFormat="1" applyFont="1" applyFill="1" applyBorder="1" applyAlignment="1">
      <alignment horizontal="center" vertical="center"/>
    </xf>
    <xf numFmtId="0" fontId="48" fillId="38" borderId="11" xfId="0" applyNumberFormat="1" applyFont="1" applyFill="1" applyBorder="1" applyAlignment="1">
      <alignment horizontal="center" vertical="center"/>
    </xf>
    <xf numFmtId="0" fontId="58" fillId="38" borderId="11" xfId="0" applyFont="1" applyFill="1" applyBorder="1" applyAlignment="1">
      <alignment horizontal="left" vertical="center"/>
    </xf>
    <xf numFmtId="0" fontId="48" fillId="33" borderId="11" xfId="0" applyFont="1" applyFill="1" applyBorder="1" applyAlignment="1" applyProtection="1">
      <alignment vertical="center"/>
      <protection locked="0"/>
    </xf>
    <xf numFmtId="0" fontId="58" fillId="0" borderId="11" xfId="0" applyFont="1" applyFill="1" applyBorder="1" applyAlignment="1">
      <alignment horizontal="left" vertical="center"/>
    </xf>
    <xf numFmtId="0" fontId="38" fillId="37" borderId="11" xfId="0" applyNumberFormat="1" applyFont="1" applyFill="1" applyBorder="1" applyAlignment="1">
      <alignment horizontal="center" vertical="center"/>
    </xf>
    <xf numFmtId="3" fontId="39" fillId="37" borderId="11" xfId="0" applyNumberFormat="1" applyFont="1" applyFill="1" applyBorder="1" applyAlignment="1">
      <alignment horizontal="center" vertical="center"/>
    </xf>
    <xf numFmtId="0" fontId="27" fillId="37" borderId="11" xfId="0" applyFont="1" applyFill="1" applyBorder="1" applyAlignment="1" applyProtection="1">
      <alignment horizontal="left" vertical="center"/>
      <protection locked="0"/>
    </xf>
    <xf numFmtId="3" fontId="29" fillId="35" borderId="11" xfId="0" applyNumberFormat="1" applyFont="1" applyFill="1" applyBorder="1" applyAlignment="1">
      <alignment horizontal="center" vertical="center"/>
    </xf>
    <xf numFmtId="14" fontId="63" fillId="0" borderId="19" xfId="0" applyNumberFormat="1" applyFont="1" applyFill="1" applyBorder="1" applyAlignment="1">
      <alignment horizontal="center" vertical="center"/>
    </xf>
    <xf numFmtId="0" fontId="63" fillId="0" borderId="19" xfId="0" applyFont="1" applyFill="1" applyBorder="1" applyAlignment="1">
      <alignment horizontal="center" vertical="center"/>
    </xf>
    <xf numFmtId="1" fontId="27" fillId="0" borderId="19" xfId="0" applyNumberFormat="1" applyFont="1" applyFill="1" applyBorder="1" applyAlignment="1">
      <alignment horizontal="left" vertical="center"/>
    </xf>
    <xf numFmtId="0" fontId="39" fillId="0" borderId="19" xfId="0" applyFont="1" applyFill="1" applyBorder="1" applyAlignment="1">
      <alignment horizontal="center" vertical="center"/>
    </xf>
    <xf numFmtId="167" fontId="29" fillId="0" borderId="19" xfId="0" applyNumberFormat="1" applyFont="1" applyFill="1" applyBorder="1" applyAlignment="1">
      <alignment horizontal="center" vertical="center"/>
    </xf>
    <xf numFmtId="173" fontId="29" fillId="0" borderId="19" xfId="0" applyNumberFormat="1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49" fontId="58" fillId="38" borderId="0" xfId="0" applyNumberFormat="1" applyFont="1" applyFill="1" applyBorder="1" applyAlignment="1">
      <alignment horizontal="center"/>
    </xf>
    <xf numFmtId="1" fontId="58" fillId="0" borderId="0" xfId="0" applyNumberFormat="1" applyFont="1" applyFill="1" applyBorder="1" applyAlignment="1">
      <alignment horizontal="center" vertical="center"/>
    </xf>
    <xf numFmtId="14" fontId="29" fillId="0" borderId="0" xfId="0" applyNumberFormat="1" applyFont="1" applyFill="1" applyBorder="1" applyAlignment="1" applyProtection="1">
      <alignment horizontal="left" vertical="center"/>
      <protection locked="0"/>
    </xf>
    <xf numFmtId="0" fontId="29" fillId="24" borderId="31" xfId="0" applyNumberFormat="1" applyFont="1" applyFill="1" applyBorder="1" applyAlignment="1">
      <alignment horizontal="center" vertical="center"/>
    </xf>
    <xf numFmtId="14" fontId="29" fillId="0" borderId="19" xfId="0" applyNumberFormat="1" applyFont="1" applyFill="1" applyBorder="1" applyAlignment="1">
      <alignment horizontal="left" vertical="center" wrapText="1"/>
    </xf>
    <xf numFmtId="173" fontId="29" fillId="0" borderId="19" xfId="0" applyNumberFormat="1" applyFont="1" applyFill="1" applyBorder="1" applyAlignment="1" applyProtection="1">
      <alignment vertical="center"/>
      <protection locked="0"/>
    </xf>
    <xf numFmtId="169" fontId="29" fillId="0" borderId="19" xfId="0" applyNumberFormat="1" applyFont="1" applyFill="1" applyBorder="1" applyAlignment="1" applyProtection="1">
      <alignment vertical="center"/>
      <protection locked="0"/>
    </xf>
    <xf numFmtId="0" fontId="29" fillId="47" borderId="12" xfId="0" applyNumberFormat="1" applyFont="1" applyFill="1" applyBorder="1" applyAlignment="1">
      <alignment horizontal="center" vertical="center"/>
    </xf>
    <xf numFmtId="0" fontId="29" fillId="38" borderId="11" xfId="0" quotePrefix="1" applyFont="1" applyFill="1" applyBorder="1" applyAlignment="1">
      <alignment horizontal="center" vertical="center"/>
    </xf>
    <xf numFmtId="14" fontId="37" fillId="0" borderId="19" xfId="0" applyNumberFormat="1" applyFont="1" applyFill="1" applyBorder="1" applyAlignment="1">
      <alignment horizontal="center" vertical="center"/>
    </xf>
    <xf numFmtId="0" fontId="63" fillId="37" borderId="11" xfId="0" applyFont="1" applyFill="1" applyBorder="1" applyAlignment="1">
      <alignment horizontal="center" vertical="center"/>
    </xf>
    <xf numFmtId="2" fontId="29" fillId="35" borderId="11" xfId="0" applyNumberFormat="1" applyFont="1" applyFill="1" applyBorder="1" applyAlignment="1" applyProtection="1">
      <alignment horizontal="right"/>
      <protection locked="0"/>
    </xf>
    <xf numFmtId="0" fontId="29" fillId="33" borderId="11" xfId="0" applyNumberFormat="1" applyFont="1" applyFill="1" applyBorder="1" applyAlignment="1" applyProtection="1">
      <alignment horizontal="center" vertical="top"/>
      <protection locked="0"/>
    </xf>
    <xf numFmtId="4" fontId="29" fillId="35" borderId="11" xfId="0" applyNumberFormat="1" applyFont="1" applyFill="1" applyBorder="1" applyAlignment="1" applyProtection="1">
      <alignment horizontal="right"/>
      <protection locked="0"/>
    </xf>
    <xf numFmtId="0" fontId="0" fillId="35" borderId="11" xfId="0" applyNumberFormat="1" applyFont="1" applyFill="1" applyBorder="1" applyAlignment="1" applyProtection="1">
      <alignment horizontal="center"/>
      <protection locked="0"/>
    </xf>
    <xf numFmtId="14" fontId="29" fillId="38" borderId="19" xfId="0" applyNumberFormat="1" applyFont="1" applyFill="1" applyBorder="1" applyAlignment="1" applyProtection="1">
      <alignment horizontal="center" vertical="center"/>
      <protection locked="0"/>
    </xf>
    <xf numFmtId="0" fontId="28" fillId="38" borderId="12" xfId="0" applyNumberFormat="1" applyFont="1" applyFill="1" applyBorder="1" applyAlignment="1" applyProtection="1">
      <alignment horizontal="center" vertical="top"/>
      <protection locked="0"/>
    </xf>
    <xf numFmtId="49" fontId="29" fillId="38" borderId="12" xfId="0" applyNumberFormat="1" applyFont="1" applyFill="1" applyBorder="1" applyAlignment="1">
      <alignment horizontal="center"/>
    </xf>
    <xf numFmtId="14" fontId="29" fillId="38" borderId="12" xfId="0" applyNumberFormat="1" applyFont="1" applyFill="1" applyBorder="1" applyAlignment="1" applyProtection="1">
      <alignment horizontal="center" vertical="top"/>
      <protection locked="0"/>
    </xf>
    <xf numFmtId="0" fontId="63" fillId="38" borderId="12" xfId="0" applyFont="1" applyFill="1" applyBorder="1" applyAlignment="1">
      <alignment horizontal="left" vertical="top"/>
    </xf>
    <xf numFmtId="0" fontId="48" fillId="38" borderId="10" xfId="0" applyFont="1" applyFill="1" applyBorder="1" applyAlignment="1">
      <alignment horizontal="center" vertical="center"/>
    </xf>
    <xf numFmtId="0" fontId="48" fillId="0" borderId="19" xfId="0" applyFont="1" applyFill="1" applyBorder="1" applyAlignment="1" applyProtection="1">
      <alignment vertical="center"/>
      <protection locked="0"/>
    </xf>
    <xf numFmtId="1" fontId="58" fillId="24" borderId="34" xfId="0" applyNumberFormat="1" applyFont="1" applyFill="1" applyBorder="1" applyAlignment="1">
      <alignment horizontal="center" vertical="center"/>
    </xf>
    <xf numFmtId="0" fontId="39" fillId="0" borderId="10" xfId="0" applyFont="1" applyFill="1" applyBorder="1" applyAlignment="1" applyProtection="1">
      <alignment horizontal="center" vertical="center"/>
      <protection locked="0"/>
    </xf>
    <xf numFmtId="0" fontId="58" fillId="75" borderId="10" xfId="257" applyFont="1" applyFill="1" applyBorder="1" applyAlignment="1">
      <alignment horizontal="left" vertical="center"/>
    </xf>
    <xf numFmtId="49" fontId="58" fillId="75" borderId="10" xfId="257" applyNumberFormat="1" applyFont="1" applyFill="1" applyBorder="1" applyAlignment="1">
      <alignment horizontal="center"/>
    </xf>
    <xf numFmtId="1" fontId="58" fillId="75" borderId="12" xfId="0" applyNumberFormat="1" applyFont="1" applyFill="1" applyBorder="1" applyAlignment="1">
      <alignment horizontal="left" vertical="center"/>
    </xf>
    <xf numFmtId="49" fontId="58" fillId="75" borderId="12" xfId="0" applyNumberFormat="1" applyFont="1" applyFill="1" applyBorder="1" applyAlignment="1">
      <alignment horizontal="center"/>
    </xf>
    <xf numFmtId="0" fontId="58" fillId="0" borderId="12" xfId="0" applyFont="1" applyFill="1" applyBorder="1" applyAlignment="1">
      <alignment horizontal="center" vertical="center"/>
    </xf>
    <xf numFmtId="0" fontId="28" fillId="38" borderId="10" xfId="0" applyNumberFormat="1" applyFont="1" applyFill="1" applyBorder="1" applyAlignment="1" applyProtection="1">
      <alignment horizontal="center" vertical="top"/>
      <protection locked="0"/>
    </xf>
    <xf numFmtId="0" fontId="32" fillId="38" borderId="19" xfId="0" applyNumberFormat="1" applyFont="1" applyFill="1" applyBorder="1" applyAlignment="1" applyProtection="1">
      <alignment horizontal="right"/>
      <protection locked="0"/>
    </xf>
    <xf numFmtId="14" fontId="29" fillId="0" borderId="12" xfId="0" applyNumberFormat="1" applyFont="1" applyBorder="1" applyAlignment="1">
      <alignment horizontal="center" vertical="center" wrapText="1"/>
    </xf>
    <xf numFmtId="0" fontId="29" fillId="24" borderId="12" xfId="0" applyNumberFormat="1" applyFont="1" applyFill="1" applyBorder="1" applyAlignment="1">
      <alignment horizontal="right" vertical="center"/>
    </xf>
    <xf numFmtId="0" fontId="0" fillId="37" borderId="11" xfId="0" applyNumberFormat="1" applyFont="1" applyFill="1" applyBorder="1" applyAlignment="1" applyProtection="1">
      <alignment horizontal="center" vertical="center"/>
      <protection locked="0"/>
    </xf>
    <xf numFmtId="0" fontId="27" fillId="37" borderId="11" xfId="0" applyNumberFormat="1" applyFont="1" applyFill="1" applyBorder="1" applyAlignment="1" applyProtection="1">
      <alignment horizontal="left" vertical="top"/>
      <protection locked="0"/>
    </xf>
    <xf numFmtId="0" fontId="29" fillId="37" borderId="11" xfId="0" applyNumberFormat="1" applyFont="1" applyFill="1" applyBorder="1" applyAlignment="1" applyProtection="1">
      <alignment horizontal="left" vertical="top"/>
      <protection locked="0"/>
    </xf>
    <xf numFmtId="3" fontId="29" fillId="37" borderId="11" xfId="0" applyNumberFormat="1" applyFont="1" applyFill="1" applyBorder="1" applyAlignment="1">
      <alignment horizontal="right"/>
    </xf>
    <xf numFmtId="0" fontId="29" fillId="37" borderId="19" xfId="0" applyFont="1" applyFill="1" applyBorder="1" applyAlignment="1" applyProtection="1">
      <alignment horizontal="center" vertical="top"/>
      <protection locked="0"/>
    </xf>
    <xf numFmtId="14" fontId="29" fillId="37" borderId="19" xfId="0" applyNumberFormat="1" applyFont="1" applyFill="1" applyBorder="1" applyAlignment="1" applyProtection="1">
      <alignment horizontal="center" vertical="top"/>
      <protection locked="0"/>
    </xf>
    <xf numFmtId="0" fontId="0" fillId="37" borderId="10" xfId="0" applyNumberFormat="1" applyFill="1" applyBorder="1" applyAlignment="1" applyProtection="1">
      <alignment horizontal="left"/>
      <protection locked="0"/>
    </xf>
    <xf numFmtId="49" fontId="58" fillId="37" borderId="19" xfId="0" applyNumberFormat="1" applyFont="1" applyFill="1" applyBorder="1" applyAlignment="1">
      <alignment horizontal="center"/>
    </xf>
    <xf numFmtId="1" fontId="58" fillId="37" borderId="19" xfId="0" applyNumberFormat="1" applyFont="1" applyFill="1" applyBorder="1" applyAlignment="1">
      <alignment horizontal="center" vertical="center"/>
    </xf>
    <xf numFmtId="14" fontId="3" fillId="38" borderId="19" xfId="0" applyNumberFormat="1" applyFont="1" applyFill="1" applyBorder="1" applyAlignment="1" applyProtection="1">
      <alignment horizontal="center"/>
      <protection locked="0"/>
    </xf>
    <xf numFmtId="0" fontId="48" fillId="38" borderId="10" xfId="0" applyFont="1" applyFill="1" applyBorder="1" applyAlignment="1" applyProtection="1">
      <alignment horizontal="center" vertical="center"/>
      <protection locked="0"/>
    </xf>
    <xf numFmtId="0" fontId="27" fillId="37" borderId="11" xfId="0" applyFont="1" applyFill="1" applyBorder="1" applyAlignment="1" applyProtection="1">
      <alignment horizontal="left" vertical="top"/>
      <protection locked="0"/>
    </xf>
    <xf numFmtId="0" fontId="29" fillId="37" borderId="11" xfId="0" applyFont="1" applyFill="1" applyBorder="1" applyAlignment="1" applyProtection="1">
      <alignment horizontal="left" vertical="top"/>
      <protection locked="0"/>
    </xf>
    <xf numFmtId="0" fontId="29" fillId="37" borderId="11" xfId="0" applyFont="1" applyFill="1" applyBorder="1" applyAlignment="1" applyProtection="1">
      <alignment horizontal="right"/>
      <protection locked="0"/>
    </xf>
    <xf numFmtId="0" fontId="58" fillId="37" borderId="11" xfId="0" applyFont="1" applyFill="1" applyBorder="1" applyAlignment="1" applyProtection="1">
      <alignment horizontal="center"/>
      <protection locked="0"/>
    </xf>
    <xf numFmtId="14" fontId="0" fillId="37" borderId="11" xfId="0" applyNumberFormat="1" applyFont="1" applyFill="1" applyBorder="1" applyAlignment="1" applyProtection="1">
      <alignment horizontal="center"/>
      <protection locked="0"/>
    </xf>
    <xf numFmtId="0" fontId="0" fillId="37" borderId="11" xfId="0" applyNumberFormat="1" applyFont="1" applyFill="1" applyBorder="1" applyAlignment="1" applyProtection="1">
      <alignment horizontal="center"/>
      <protection locked="0"/>
    </xf>
    <xf numFmtId="0" fontId="30" fillId="37" borderId="11" xfId="0" applyFont="1" applyFill="1" applyBorder="1"/>
    <xf numFmtId="0" fontId="31" fillId="37" borderId="11" xfId="0" applyFont="1" applyFill="1" applyBorder="1" applyAlignment="1">
      <alignment vertical="top"/>
    </xf>
    <xf numFmtId="0" fontId="31" fillId="37" borderId="11" xfId="0" applyFont="1" applyFill="1" applyBorder="1" applyAlignment="1">
      <alignment horizontal="center"/>
    </xf>
    <xf numFmtId="0" fontId="31" fillId="37" borderId="10" xfId="0" applyFont="1" applyFill="1" applyBorder="1" applyAlignment="1">
      <alignment horizontal="center"/>
    </xf>
    <xf numFmtId="3" fontId="29" fillId="37" borderId="10" xfId="0" applyNumberFormat="1" applyFont="1" applyFill="1" applyBorder="1" applyAlignment="1">
      <alignment horizontal="right"/>
    </xf>
    <xf numFmtId="3" fontId="29" fillId="37" borderId="10" xfId="0" applyNumberFormat="1" applyFont="1" applyFill="1" applyBorder="1" applyAlignment="1">
      <alignment horizontal="right" vertical="center"/>
    </xf>
    <xf numFmtId="14" fontId="0" fillId="37" borderId="11" xfId="0" applyNumberFormat="1" applyFill="1" applyBorder="1" applyAlignment="1" applyProtection="1">
      <alignment horizontal="center"/>
      <protection locked="0"/>
    </xf>
    <xf numFmtId="2" fontId="27" fillId="37" borderId="11" xfId="257" applyNumberFormat="1" applyFont="1" applyFill="1" applyBorder="1" applyAlignment="1">
      <alignment horizontal="right"/>
    </xf>
    <xf numFmtId="0" fontId="29" fillId="37" borderId="11" xfId="0" applyFont="1" applyFill="1" applyBorder="1" applyAlignment="1">
      <alignment horizontal="center"/>
    </xf>
    <xf numFmtId="0" fontId="29" fillId="37" borderId="10" xfId="0" applyFont="1" applyFill="1" applyBorder="1" applyAlignment="1" applyProtection="1">
      <alignment horizontal="center"/>
      <protection locked="0"/>
    </xf>
    <xf numFmtId="0" fontId="48" fillId="37" borderId="10" xfId="0" applyFont="1" applyFill="1" applyBorder="1" applyAlignment="1" applyProtection="1">
      <alignment vertical="center"/>
      <protection locked="0"/>
    </xf>
    <xf numFmtId="14" fontId="29" fillId="37" borderId="11" xfId="0" applyNumberFormat="1" applyFont="1" applyFill="1" applyBorder="1" applyAlignment="1" applyProtection="1">
      <alignment horizontal="center"/>
      <protection locked="0"/>
    </xf>
    <xf numFmtId="0" fontId="29" fillId="37" borderId="11" xfId="0" applyFont="1" applyFill="1" applyBorder="1" applyAlignment="1" applyProtection="1">
      <alignment horizontal="left"/>
      <protection locked="0"/>
    </xf>
    <xf numFmtId="0" fontId="0" fillId="37" borderId="11" xfId="0" applyFont="1" applyFill="1" applyBorder="1" applyAlignment="1" applyProtection="1">
      <alignment horizontal="center"/>
      <protection locked="0"/>
    </xf>
    <xf numFmtId="0" fontId="27" fillId="37" borderId="11" xfId="0" applyFont="1" applyFill="1" applyBorder="1" applyAlignment="1">
      <alignment horizontal="left"/>
    </xf>
    <xf numFmtId="0" fontId="29" fillId="37" borderId="11" xfId="0" applyFont="1" applyFill="1" applyBorder="1" applyAlignment="1">
      <alignment horizontal="left" vertical="top"/>
    </xf>
    <xf numFmtId="0" fontId="29" fillId="37" borderId="11" xfId="0" applyFont="1" applyFill="1" applyBorder="1" applyAlignment="1"/>
    <xf numFmtId="0" fontId="29" fillId="37" borderId="11" xfId="0" applyFont="1" applyFill="1" applyBorder="1" applyAlignment="1">
      <alignment horizontal="center" vertical="top" wrapText="1"/>
    </xf>
    <xf numFmtId="3" fontId="29" fillId="37" borderId="11" xfId="0" applyNumberFormat="1" applyFont="1" applyFill="1" applyBorder="1" applyAlignment="1">
      <alignment horizontal="right" vertical="center"/>
    </xf>
    <xf numFmtId="2" fontId="29" fillId="37" borderId="11" xfId="0" applyNumberFormat="1" applyFont="1" applyFill="1" applyBorder="1" applyAlignment="1">
      <alignment horizontal="right" vertical="center"/>
    </xf>
    <xf numFmtId="169" fontId="29" fillId="37" borderId="12" xfId="0" applyNumberFormat="1" applyFont="1" applyFill="1" applyBorder="1" applyAlignment="1" applyProtection="1">
      <alignment horizontal="right"/>
      <protection locked="0"/>
    </xf>
    <xf numFmtId="14" fontId="22" fillId="37" borderId="11" xfId="0" applyNumberFormat="1" applyFont="1" applyFill="1" applyBorder="1" applyAlignment="1">
      <alignment horizontal="center" vertical="center"/>
    </xf>
    <xf numFmtId="0" fontId="58" fillId="37" borderId="11" xfId="257" applyFont="1" applyFill="1" applyBorder="1" applyAlignment="1">
      <alignment horizontal="left" vertical="center"/>
    </xf>
    <xf numFmtId="49" fontId="58" fillId="37" borderId="11" xfId="257" applyNumberFormat="1" applyFont="1" applyFill="1" applyBorder="1" applyAlignment="1">
      <alignment horizontal="center"/>
    </xf>
    <xf numFmtId="1" fontId="58" fillId="37" borderId="11" xfId="0" applyNumberFormat="1" applyFont="1" applyFill="1" applyBorder="1" applyAlignment="1">
      <alignment horizontal="center" vertical="center"/>
    </xf>
    <xf numFmtId="0" fontId="29" fillId="37" borderId="11" xfId="0" applyFont="1" applyFill="1" applyBorder="1" applyAlignment="1" applyProtection="1">
      <alignment horizontal="left" vertical="center"/>
    </xf>
    <xf numFmtId="0" fontId="22" fillId="37" borderId="10" xfId="0" applyFont="1" applyFill="1" applyBorder="1" applyAlignment="1" applyProtection="1">
      <alignment horizontal="center"/>
      <protection locked="0"/>
    </xf>
    <xf numFmtId="0" fontId="27" fillId="37" borderId="11" xfId="0" applyFont="1" applyFill="1" applyBorder="1"/>
    <xf numFmtId="0" fontId="63" fillId="37" borderId="11" xfId="0" applyFont="1" applyFill="1" applyBorder="1" applyAlignment="1">
      <alignment horizontal="left" vertical="top"/>
    </xf>
    <xf numFmtId="0" fontId="29" fillId="37" borderId="11" xfId="0" applyNumberFormat="1" applyFont="1" applyFill="1" applyBorder="1" applyAlignment="1" applyProtection="1">
      <protection locked="0"/>
    </xf>
    <xf numFmtId="0" fontId="29" fillId="37" borderId="11" xfId="0" applyFont="1" applyFill="1" applyBorder="1" applyAlignment="1" applyProtection="1">
      <alignment horizontal="center"/>
      <protection locked="0"/>
    </xf>
    <xf numFmtId="3" fontId="29" fillId="37" borderId="26" xfId="0" applyNumberFormat="1" applyFont="1" applyFill="1" applyBorder="1" applyAlignment="1">
      <alignment horizontal="right"/>
    </xf>
    <xf numFmtId="0" fontId="29" fillId="37" borderId="10" xfId="0" applyFont="1" applyFill="1" applyBorder="1" applyAlignment="1" applyProtection="1">
      <alignment horizontal="center" vertical="top"/>
      <protection locked="0"/>
    </xf>
    <xf numFmtId="0" fontId="29" fillId="37" borderId="11" xfId="0" applyFont="1" applyFill="1" applyBorder="1" applyAlignment="1" applyProtection="1">
      <alignment horizontal="center" vertical="top"/>
      <protection locked="0"/>
    </xf>
    <xf numFmtId="2" fontId="29" fillId="37" borderId="11" xfId="0" applyNumberFormat="1" applyFont="1" applyFill="1" applyBorder="1" applyAlignment="1" applyProtection="1">
      <alignment horizontal="right"/>
      <protection locked="0"/>
    </xf>
    <xf numFmtId="0" fontId="29" fillId="37" borderId="11" xfId="0" applyNumberFormat="1" applyFont="1" applyFill="1" applyBorder="1" applyAlignment="1" applyProtection="1">
      <alignment horizontal="center" vertical="top"/>
      <protection locked="0"/>
    </xf>
    <xf numFmtId="0" fontId="39" fillId="37" borderId="11" xfId="0" applyFont="1" applyFill="1" applyBorder="1" applyAlignment="1" applyProtection="1">
      <alignment horizontal="center" vertical="center"/>
      <protection locked="0"/>
    </xf>
    <xf numFmtId="0" fontId="28" fillId="37" borderId="11" xfId="0" applyNumberFormat="1" applyFont="1" applyFill="1" applyBorder="1" applyAlignment="1" applyProtection="1">
      <alignment horizontal="center" vertical="top"/>
      <protection locked="0"/>
    </xf>
    <xf numFmtId="49" fontId="58" fillId="37" borderId="11" xfId="0" applyNumberFormat="1" applyFont="1" applyFill="1" applyBorder="1" applyAlignment="1">
      <alignment horizontal="center"/>
    </xf>
    <xf numFmtId="0" fontId="39" fillId="0" borderId="10" xfId="0" applyFont="1" applyFill="1" applyBorder="1" applyAlignment="1">
      <alignment horizontal="left" vertical="center"/>
    </xf>
    <xf numFmtId="0" fontId="29" fillId="37" borderId="10" xfId="0" applyFont="1" applyFill="1" applyBorder="1" applyAlignment="1">
      <alignment horizontal="center" vertical="center" wrapText="1"/>
    </xf>
    <xf numFmtId="166" fontId="29" fillId="50" borderId="11" xfId="305" applyFont="1" applyFill="1" applyBorder="1" applyAlignment="1">
      <alignment horizontal="center" vertical="center"/>
    </xf>
    <xf numFmtId="3" fontId="29" fillId="47" borderId="10" xfId="0" applyNumberFormat="1" applyFont="1" applyFill="1" applyBorder="1" applyAlignment="1">
      <alignment horizontal="center" vertical="center"/>
    </xf>
    <xf numFmtId="4" fontId="3" fillId="25" borderId="11" xfId="0" applyNumberFormat="1" applyFont="1" applyFill="1" applyBorder="1" applyAlignment="1">
      <alignment horizontal="center"/>
    </xf>
    <xf numFmtId="174" fontId="28" fillId="0" borderId="11" xfId="257" applyNumberFormat="1" applyFont="1" applyFill="1" applyBorder="1" applyAlignment="1">
      <alignment horizontal="center" vertical="center"/>
    </xf>
    <xf numFmtId="0" fontId="27" fillId="38" borderId="11" xfId="0" applyNumberFormat="1" applyFont="1" applyFill="1" applyBorder="1" applyAlignment="1">
      <alignment horizontal="left" vertical="center" wrapText="1"/>
    </xf>
    <xf numFmtId="167" fontId="29" fillId="0" borderId="0" xfId="0" applyNumberFormat="1" applyFont="1" applyFill="1" applyBorder="1" applyAlignment="1">
      <alignment horizontal="center" vertical="center"/>
    </xf>
    <xf numFmtId="173" fontId="29" fillId="0" borderId="0" xfId="0" applyNumberFormat="1" applyFont="1" applyFill="1" applyBorder="1" applyAlignment="1">
      <alignment horizontal="center" vertical="center"/>
    </xf>
    <xf numFmtId="3" fontId="86" fillId="37" borderId="11" xfId="257" applyNumberFormat="1" applyFont="1" applyFill="1" applyBorder="1" applyAlignment="1">
      <alignment horizontal="center" vertical="center"/>
    </xf>
    <xf numFmtId="166" fontId="27" fillId="39" borderId="11" xfId="0" applyNumberFormat="1" applyFont="1" applyFill="1" applyBorder="1" applyAlignment="1">
      <alignment horizontal="center" vertical="center"/>
    </xf>
    <xf numFmtId="166" fontId="27" fillId="39" borderId="11" xfId="0" applyNumberFormat="1" applyFont="1" applyFill="1" applyBorder="1" applyAlignment="1" applyProtection="1">
      <alignment horizontal="center" vertical="center"/>
      <protection locked="0"/>
    </xf>
    <xf numFmtId="0" fontId="29" fillId="36" borderId="11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173" fontId="29" fillId="36" borderId="11" xfId="0" applyNumberFormat="1" applyFont="1" applyFill="1" applyBorder="1" applyAlignment="1">
      <alignment horizontal="center" vertical="center"/>
    </xf>
    <xf numFmtId="1" fontId="27" fillId="36" borderId="10" xfId="0" applyNumberFormat="1" applyFont="1" applyFill="1" applyBorder="1" applyAlignment="1">
      <alignment horizontal="left" vertical="center"/>
    </xf>
    <xf numFmtId="0" fontId="29" fillId="35" borderId="11" xfId="0" applyFont="1" applyFill="1" applyBorder="1" applyAlignment="1" applyProtection="1">
      <alignment horizontal="left" vertical="center"/>
      <protection locked="0"/>
    </xf>
    <xf numFmtId="0" fontId="29" fillId="70" borderId="10" xfId="0" applyFont="1" applyFill="1" applyBorder="1" applyAlignment="1">
      <alignment horizontal="center" vertical="center"/>
    </xf>
    <xf numFmtId="4" fontId="29" fillId="35" borderId="11" xfId="0" applyNumberFormat="1" applyFont="1" applyFill="1" applyBorder="1" applyAlignment="1" applyProtection="1">
      <alignment horizontal="center"/>
      <protection locked="0"/>
    </xf>
    <xf numFmtId="0" fontId="30" fillId="24" borderId="12" xfId="0" applyFont="1" applyFill="1" applyBorder="1" applyAlignment="1">
      <alignment horizontal="left" vertical="center"/>
    </xf>
    <xf numFmtId="169" fontId="29" fillId="38" borderId="11" xfId="0" applyNumberFormat="1" applyFont="1" applyFill="1" applyBorder="1" applyAlignment="1" applyProtection="1">
      <alignment horizontal="right"/>
      <protection locked="0"/>
    </xf>
    <xf numFmtId="0" fontId="0" fillId="38" borderId="11" xfId="0" applyNumberFormat="1" applyFill="1" applyBorder="1" applyAlignment="1" applyProtection="1">
      <alignment horizontal="center"/>
      <protection locked="0"/>
    </xf>
    <xf numFmtId="1" fontId="48" fillId="24" borderId="34" xfId="0" applyNumberFormat="1" applyFont="1" applyFill="1" applyBorder="1" applyAlignment="1">
      <alignment horizontal="left" vertical="center"/>
    </xf>
    <xf numFmtId="49" fontId="48" fillId="24" borderId="34" xfId="0" applyNumberFormat="1" applyFont="1" applyFill="1" applyBorder="1" applyAlignment="1">
      <alignment horizontal="center"/>
    </xf>
    <xf numFmtId="3" fontId="29" fillId="0" borderId="11" xfId="0" applyNumberFormat="1" applyFont="1" applyBorder="1" applyAlignment="1">
      <alignment horizontal="right"/>
    </xf>
    <xf numFmtId="0" fontId="32" fillId="38" borderId="11" xfId="0" applyNumberFormat="1" applyFont="1" applyFill="1" applyBorder="1" applyAlignment="1" applyProtection="1">
      <alignment horizontal="right"/>
      <protection locked="0"/>
    </xf>
    <xf numFmtId="14" fontId="27" fillId="38" borderId="11" xfId="0" applyNumberFormat="1" applyFont="1" applyFill="1" applyBorder="1" applyAlignment="1" applyProtection="1">
      <alignment horizontal="left" vertical="top"/>
      <protection locked="0"/>
    </xf>
    <xf numFmtId="14" fontId="29" fillId="38" borderId="11" xfId="0" applyNumberFormat="1" applyFont="1" applyFill="1" applyBorder="1" applyAlignment="1" applyProtection="1">
      <alignment horizontal="left" vertical="top"/>
      <protection locked="0"/>
    </xf>
    <xf numFmtId="0" fontId="38" fillId="35" borderId="11" xfId="0" applyFont="1" applyFill="1" applyBorder="1" applyAlignment="1" applyProtection="1">
      <alignment vertical="center"/>
      <protection locked="0"/>
    </xf>
    <xf numFmtId="0" fontId="88" fillId="35" borderId="11" xfId="0" applyFont="1" applyFill="1" applyBorder="1" applyAlignment="1" applyProtection="1">
      <alignment horizontal="right"/>
      <protection locked="0"/>
    </xf>
    <xf numFmtId="0" fontId="88" fillId="35" borderId="11" xfId="0" applyFont="1" applyFill="1" applyBorder="1" applyAlignment="1" applyProtection="1">
      <alignment horizontal="center"/>
      <protection locked="0"/>
    </xf>
    <xf numFmtId="0" fontId="88" fillId="35" borderId="11" xfId="0" applyFont="1" applyFill="1" applyBorder="1" applyAlignment="1" applyProtection="1">
      <alignment horizontal="center" vertical="center"/>
      <protection locked="0"/>
    </xf>
    <xf numFmtId="14" fontId="88" fillId="35" borderId="11" xfId="0" applyNumberFormat="1" applyFont="1" applyFill="1" applyBorder="1" applyAlignment="1" applyProtection="1">
      <alignment horizontal="center" vertical="center"/>
      <protection locked="0"/>
    </xf>
    <xf numFmtId="14" fontId="88" fillId="35" borderId="11" xfId="0" applyNumberFormat="1" applyFont="1" applyFill="1" applyBorder="1" applyAlignment="1" applyProtection="1">
      <alignment vertical="center"/>
      <protection locked="0"/>
    </xf>
    <xf numFmtId="0" fontId="88" fillId="35" borderId="11" xfId="0" applyFont="1" applyFill="1" applyBorder="1" applyAlignment="1" applyProtection="1">
      <alignment vertical="center"/>
      <protection locked="0"/>
    </xf>
    <xf numFmtId="14" fontId="29" fillId="35" borderId="12" xfId="0" applyNumberFormat="1" applyFont="1" applyFill="1" applyBorder="1" applyAlignment="1" applyProtection="1">
      <alignment horizontal="center" vertical="center"/>
      <protection locked="0"/>
    </xf>
    <xf numFmtId="0" fontId="88" fillId="35" borderId="12" xfId="0" applyFont="1" applyFill="1" applyBorder="1" applyAlignment="1" applyProtection="1">
      <alignment horizontal="right"/>
      <protection locked="0"/>
    </xf>
    <xf numFmtId="0" fontId="27" fillId="35" borderId="11" xfId="0" applyFont="1" applyFill="1" applyBorder="1"/>
    <xf numFmtId="4" fontId="29" fillId="35" borderId="12" xfId="0" applyNumberFormat="1" applyFont="1" applyFill="1" applyBorder="1" applyAlignment="1">
      <alignment horizontal="right"/>
    </xf>
    <xf numFmtId="2" fontId="88" fillId="68" borderId="11" xfId="0" applyNumberFormat="1" applyFont="1" applyFill="1" applyBorder="1" applyAlignment="1" applyProtection="1">
      <alignment horizontal="center" vertical="center"/>
      <protection locked="0"/>
    </xf>
    <xf numFmtId="0" fontId="88" fillId="68" borderId="11" xfId="0" applyNumberFormat="1" applyFont="1" applyFill="1" applyBorder="1" applyAlignment="1" applyProtection="1">
      <alignment horizontal="center" vertical="top"/>
      <protection locked="0"/>
    </xf>
    <xf numFmtId="0" fontId="88" fillId="68" borderId="11" xfId="0" applyFont="1" applyFill="1" applyBorder="1" applyAlignment="1" applyProtection="1">
      <alignment horizontal="center" vertical="top"/>
      <protection locked="0"/>
    </xf>
    <xf numFmtId="14" fontId="88" fillId="35" borderId="11" xfId="0" applyNumberFormat="1" applyFont="1" applyFill="1" applyBorder="1" applyAlignment="1" applyProtection="1">
      <alignment horizontal="center" vertical="top"/>
      <protection locked="0"/>
    </xf>
    <xf numFmtId="0" fontId="88" fillId="35" borderId="11" xfId="0" applyFont="1" applyFill="1" applyBorder="1" applyAlignment="1">
      <alignment horizontal="center" vertical="center"/>
    </xf>
    <xf numFmtId="14" fontId="88" fillId="35" borderId="11" xfId="0" applyNumberFormat="1" applyFont="1" applyFill="1" applyBorder="1" applyAlignment="1">
      <alignment horizontal="center" vertical="center"/>
    </xf>
    <xf numFmtId="0" fontId="90" fillId="35" borderId="11" xfId="0" applyNumberFormat="1" applyFont="1" applyFill="1" applyBorder="1" applyAlignment="1" applyProtection="1">
      <alignment horizontal="center" vertical="top"/>
      <protection locked="0"/>
    </xf>
    <xf numFmtId="0" fontId="88" fillId="68" borderId="11" xfId="0" applyFont="1" applyFill="1" applyBorder="1" applyAlignment="1">
      <alignment horizontal="center" vertical="center"/>
    </xf>
    <xf numFmtId="0" fontId="29" fillId="37" borderId="11" xfId="0" applyFont="1" applyFill="1" applyBorder="1" applyAlignment="1" applyProtection="1">
      <alignment horizontal="left" vertical="top"/>
    </xf>
    <xf numFmtId="4" fontId="29" fillId="37" borderId="12" xfId="0" applyNumberFormat="1" applyFont="1" applyFill="1" applyBorder="1" applyAlignment="1" applyProtection="1">
      <alignment horizontal="right"/>
      <protection locked="0"/>
    </xf>
    <xf numFmtId="0" fontId="63" fillId="37" borderId="11" xfId="0" applyFont="1" applyFill="1" applyBorder="1"/>
    <xf numFmtId="2" fontId="27" fillId="37" borderId="11" xfId="257" applyNumberFormat="1" applyFont="1" applyFill="1" applyBorder="1" applyAlignment="1">
      <alignment horizontal="center" vertical="center"/>
    </xf>
    <xf numFmtId="0" fontId="29" fillId="37" borderId="12" xfId="0" applyFont="1" applyFill="1" applyBorder="1" applyAlignment="1" applyProtection="1">
      <alignment horizontal="center" vertical="top"/>
      <protection locked="0"/>
    </xf>
    <xf numFmtId="14" fontId="29" fillId="37" borderId="11" xfId="0" applyNumberFormat="1" applyFont="1" applyFill="1" applyBorder="1" applyAlignment="1" applyProtection="1">
      <alignment horizontal="center" vertical="top"/>
      <protection locked="0"/>
    </xf>
    <xf numFmtId="0" fontId="63" fillId="37" borderId="11" xfId="0" applyFont="1" applyFill="1" applyBorder="1" applyAlignment="1">
      <alignment horizontal="left" vertical="top" wrapText="1"/>
    </xf>
    <xf numFmtId="49" fontId="29" fillId="37" borderId="11" xfId="0" applyNumberFormat="1" applyFont="1" applyFill="1" applyBorder="1" applyAlignment="1">
      <alignment horizontal="center"/>
    </xf>
    <xf numFmtId="14" fontId="29" fillId="37" borderId="11" xfId="0" applyNumberFormat="1" applyFont="1" applyFill="1" applyBorder="1" applyAlignment="1" applyProtection="1">
      <alignment horizontal="center" vertical="center"/>
    </xf>
    <xf numFmtId="0" fontId="22" fillId="37" borderId="11" xfId="0" applyFont="1" applyFill="1" applyBorder="1" applyAlignment="1">
      <alignment horizontal="center"/>
    </xf>
    <xf numFmtId="3" fontId="29" fillId="37" borderId="12" xfId="0" applyNumberFormat="1" applyFont="1" applyFill="1" applyBorder="1" applyAlignment="1">
      <alignment horizontal="right" vertical="center"/>
    </xf>
    <xf numFmtId="0" fontId="22" fillId="37" borderId="11" xfId="0" applyFont="1" applyFill="1" applyBorder="1" applyAlignment="1" applyProtection="1">
      <alignment horizontal="center"/>
      <protection locked="0"/>
    </xf>
    <xf numFmtId="0" fontId="27" fillId="37" borderId="12" xfId="0" applyFont="1" applyFill="1" applyBorder="1" applyProtection="1">
      <protection locked="0"/>
    </xf>
    <xf numFmtId="3" fontId="29" fillId="37" borderId="26" xfId="0" applyNumberFormat="1" applyFont="1" applyFill="1" applyBorder="1" applyAlignment="1">
      <alignment horizontal="right" vertical="center"/>
    </xf>
    <xf numFmtId="0" fontId="29" fillId="37" borderId="29" xfId="0" applyFont="1" applyFill="1" applyBorder="1" applyAlignment="1" applyProtection="1">
      <alignment horizontal="center" vertical="top"/>
      <protection locked="0"/>
    </xf>
    <xf numFmtId="0" fontId="29" fillId="37" borderId="10" xfId="0" applyFont="1" applyFill="1" applyBorder="1" applyAlignment="1" applyProtection="1">
      <alignment horizontal="left" vertical="top"/>
      <protection locked="0"/>
    </xf>
    <xf numFmtId="2" fontId="29" fillId="37" borderId="10" xfId="0" applyNumberFormat="1" applyFont="1" applyFill="1" applyBorder="1" applyAlignment="1" applyProtection="1">
      <alignment horizontal="right"/>
      <protection locked="0"/>
    </xf>
    <xf numFmtId="0" fontId="29" fillId="37" borderId="10" xfId="0" applyNumberFormat="1" applyFont="1" applyFill="1" applyBorder="1" applyAlignment="1" applyProtection="1">
      <alignment horizontal="center" vertical="top"/>
      <protection locked="0"/>
    </xf>
    <xf numFmtId="14" fontId="29" fillId="37" borderId="10" xfId="0" applyNumberFormat="1" applyFont="1" applyFill="1" applyBorder="1" applyAlignment="1" applyProtection="1">
      <alignment horizontal="center" vertical="top"/>
      <protection locked="0"/>
    </xf>
    <xf numFmtId="0" fontId="32" fillId="37" borderId="10" xfId="0" applyNumberFormat="1" applyFont="1" applyFill="1" applyBorder="1" applyAlignment="1" applyProtection="1">
      <alignment horizontal="center" vertical="top"/>
      <protection locked="0"/>
    </xf>
    <xf numFmtId="0" fontId="32" fillId="37" borderId="11" xfId="0" applyNumberFormat="1" applyFont="1" applyFill="1" applyBorder="1" applyAlignment="1" applyProtection="1">
      <alignment horizontal="center" vertical="top"/>
      <protection locked="0"/>
    </xf>
    <xf numFmtId="0" fontId="29" fillId="46" borderId="1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9" fillId="47" borderId="19" xfId="0" applyFont="1" applyFill="1" applyBorder="1" applyAlignment="1">
      <alignment horizontal="center" vertical="center"/>
    </xf>
    <xf numFmtId="0" fontId="29" fillId="38" borderId="19" xfId="0" applyFont="1" applyFill="1" applyBorder="1" applyAlignment="1">
      <alignment horizontal="left" vertical="center"/>
    </xf>
    <xf numFmtId="0" fontId="29" fillId="38" borderId="19" xfId="0" applyFont="1" applyFill="1" applyBorder="1" applyAlignment="1">
      <alignment horizontal="center" vertical="center"/>
    </xf>
    <xf numFmtId="172" fontId="29" fillId="38" borderId="19" xfId="0" applyNumberFormat="1" applyFont="1" applyFill="1" applyBorder="1" applyAlignment="1">
      <alignment horizontal="center" vertical="center"/>
    </xf>
    <xf numFmtId="3" fontId="29" fillId="38" borderId="19" xfId="0" applyNumberFormat="1" applyFont="1" applyFill="1" applyBorder="1" applyAlignment="1" applyProtection="1">
      <alignment horizontal="center" vertical="center"/>
      <protection locked="0"/>
    </xf>
    <xf numFmtId="0" fontId="31" fillId="50" borderId="12" xfId="0" applyFont="1" applyFill="1" applyBorder="1" applyAlignment="1">
      <alignment horizontal="center" vertical="center"/>
    </xf>
    <xf numFmtId="14" fontId="29" fillId="50" borderId="12" xfId="0" applyNumberFormat="1" applyFont="1" applyFill="1" applyBorder="1" applyAlignment="1">
      <alignment horizontal="center" vertical="center"/>
    </xf>
    <xf numFmtId="0" fontId="29" fillId="50" borderId="12" xfId="0" applyFont="1" applyFill="1" applyBorder="1" applyAlignment="1" applyProtection="1">
      <alignment horizontal="center" vertical="center"/>
      <protection locked="0"/>
    </xf>
    <xf numFmtId="0" fontId="38" fillId="36" borderId="10" xfId="0" applyFont="1" applyFill="1" applyBorder="1" applyAlignment="1">
      <alignment horizontal="center" vertical="center"/>
    </xf>
    <xf numFmtId="0" fontId="29" fillId="35" borderId="11" xfId="0" applyFont="1" applyFill="1" applyBorder="1" applyAlignment="1" applyProtection="1">
      <protection locked="0"/>
    </xf>
    <xf numFmtId="0" fontId="29" fillId="35" borderId="11" xfId="0" applyFont="1" applyFill="1" applyBorder="1" applyAlignment="1">
      <alignment horizontal="left" vertical="top"/>
    </xf>
    <xf numFmtId="175" fontId="29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>
      <alignment horizontal="center" vertical="center"/>
    </xf>
    <xf numFmtId="1" fontId="29" fillId="50" borderId="11" xfId="0" applyNumberFormat="1" applyFont="1" applyFill="1" applyBorder="1" applyAlignment="1">
      <alignment horizontal="center" vertical="center"/>
    </xf>
    <xf numFmtId="0" fontId="31" fillId="37" borderId="11" xfId="0" applyNumberFormat="1" applyFont="1" applyFill="1" applyBorder="1" applyAlignment="1">
      <alignment horizontal="center" vertical="center" wrapText="1"/>
    </xf>
    <xf numFmtId="0" fontId="39" fillId="37" borderId="11" xfId="257" applyFont="1" applyFill="1" applyBorder="1" applyAlignment="1">
      <alignment horizontal="center" vertical="center"/>
    </xf>
    <xf numFmtId="0" fontId="29" fillId="38" borderId="11" xfId="257" applyFont="1" applyFill="1" applyBorder="1" applyAlignment="1">
      <alignment horizontal="center" vertical="center"/>
    </xf>
    <xf numFmtId="1" fontId="38" fillId="37" borderId="11" xfId="0" applyNumberFormat="1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/>
      <protection locked="0"/>
    </xf>
    <xf numFmtId="0" fontId="77" fillId="37" borderId="11" xfId="304" applyNumberFormat="1" applyFont="1" applyFill="1" applyBorder="1" applyAlignment="1">
      <alignment horizontal="left" vertical="top"/>
    </xf>
    <xf numFmtId="0" fontId="0" fillId="37" borderId="11" xfId="0" applyNumberFormat="1" applyFill="1" applyBorder="1" applyAlignment="1" applyProtection="1">
      <alignment horizontal="left"/>
      <protection locked="0"/>
    </xf>
    <xf numFmtId="169" fontId="29" fillId="37" borderId="11" xfId="0" applyNumberFormat="1" applyFont="1" applyFill="1" applyBorder="1" applyAlignment="1" applyProtection="1">
      <protection locked="0"/>
    </xf>
    <xf numFmtId="0" fontId="29" fillId="37" borderId="10" xfId="0" applyFont="1" applyFill="1" applyBorder="1" applyAlignment="1" applyProtection="1">
      <alignment horizontal="left" vertical="center"/>
    </xf>
    <xf numFmtId="0" fontId="29" fillId="37" borderId="11" xfId="0" applyFont="1" applyFill="1" applyBorder="1" applyAlignment="1" applyProtection="1">
      <protection locked="0"/>
    </xf>
    <xf numFmtId="3" fontId="29" fillId="37" borderId="27" xfId="0" applyNumberFormat="1" applyFont="1" applyFill="1" applyBorder="1" applyAlignment="1">
      <alignment horizontal="right"/>
    </xf>
    <xf numFmtId="0" fontId="29" fillId="37" borderId="15" xfId="0" applyFont="1" applyFill="1" applyBorder="1" applyAlignment="1" applyProtection="1">
      <alignment horizontal="center" vertical="top"/>
      <protection locked="0"/>
    </xf>
    <xf numFmtId="0" fontId="29" fillId="37" borderId="0" xfId="0" applyFont="1" applyFill="1" applyBorder="1" applyAlignment="1" applyProtection="1">
      <alignment horizontal="center" vertical="top"/>
      <protection locked="0"/>
    </xf>
    <xf numFmtId="167" fontId="29" fillId="59" borderId="11" xfId="0" applyNumberFormat="1" applyFont="1" applyFill="1" applyBorder="1" applyAlignment="1">
      <alignment horizontal="center" vertical="center"/>
    </xf>
    <xf numFmtId="173" fontId="29" fillId="59" borderId="11" xfId="0" applyNumberFormat="1" applyFont="1" applyFill="1" applyBorder="1" applyAlignment="1">
      <alignment horizontal="center" vertical="center"/>
    </xf>
    <xf numFmtId="0" fontId="63" fillId="70" borderId="11" xfId="0" applyFont="1" applyFill="1" applyBorder="1" applyAlignment="1">
      <alignment horizontal="center" vertical="center"/>
    </xf>
    <xf numFmtId="167" fontId="29" fillId="38" borderId="10" xfId="0" applyNumberFormat="1" applyFont="1" applyFill="1" applyBorder="1" applyAlignment="1" applyProtection="1">
      <alignment horizontal="center" vertical="center"/>
      <protection locked="0"/>
    </xf>
    <xf numFmtId="169" fontId="29" fillId="26" borderId="10" xfId="0" applyNumberFormat="1" applyFont="1" applyFill="1" applyBorder="1" applyAlignment="1" applyProtection="1">
      <alignment horizontal="center" vertical="center"/>
      <protection locked="0"/>
    </xf>
    <xf numFmtId="0" fontId="29" fillId="52" borderId="19" xfId="0" applyNumberFormat="1" applyFont="1" applyFill="1" applyBorder="1" applyAlignment="1" applyProtection="1">
      <alignment horizontal="center" vertical="center"/>
      <protection locked="0"/>
    </xf>
    <xf numFmtId="14" fontId="29" fillId="0" borderId="29" xfId="0" applyNumberFormat="1" applyFont="1" applyFill="1" applyBorder="1" applyAlignment="1">
      <alignment horizontal="center" vertical="center"/>
    </xf>
    <xf numFmtId="0" fontId="29" fillId="0" borderId="20" xfId="0" applyFont="1" applyFill="1" applyBorder="1" applyAlignment="1" applyProtection="1">
      <alignment vertical="center"/>
      <protection locked="0"/>
    </xf>
    <xf numFmtId="0" fontId="27" fillId="30" borderId="17" xfId="0" applyFont="1" applyFill="1" applyBorder="1" applyAlignment="1">
      <alignment vertical="center"/>
    </xf>
    <xf numFmtId="1" fontId="55" fillId="0" borderId="11" xfId="0" applyNumberFormat="1" applyFont="1" applyFill="1" applyBorder="1" applyAlignment="1">
      <alignment vertical="center"/>
    </xf>
    <xf numFmtId="1" fontId="27" fillId="0" borderId="11" xfId="0" applyNumberFormat="1" applyFont="1" applyBorder="1" applyAlignment="1">
      <alignment vertical="center"/>
    </xf>
    <xf numFmtId="1" fontId="55" fillId="0" borderId="10" xfId="0" applyNumberFormat="1" applyFont="1" applyFill="1" applyBorder="1" applyAlignment="1">
      <alignment horizontal="left" vertical="center"/>
    </xf>
    <xf numFmtId="0" fontId="55" fillId="0" borderId="11" xfId="257" applyFont="1" applyFill="1" applyBorder="1" applyAlignment="1">
      <alignment horizontal="left" vertical="center"/>
    </xf>
    <xf numFmtId="3" fontId="66" fillId="37" borderId="12" xfId="0" applyNumberFormat="1" applyFont="1" applyFill="1" applyBorder="1" applyAlignment="1">
      <alignment horizontal="center" vertical="center"/>
    </xf>
    <xf numFmtId="14" fontId="37" fillId="47" borderId="11" xfId="0" applyNumberFormat="1" applyFont="1" applyFill="1" applyBorder="1" applyAlignment="1">
      <alignment horizontal="center" vertical="center"/>
    </xf>
    <xf numFmtId="3" fontId="28" fillId="47" borderId="11" xfId="0" applyNumberFormat="1" applyFont="1" applyFill="1" applyBorder="1" applyAlignment="1">
      <alignment horizontal="center" vertical="center"/>
    </xf>
    <xf numFmtId="3" fontId="28" fillId="47" borderId="11" xfId="0" applyNumberFormat="1" applyFont="1" applyFill="1" applyBorder="1" applyAlignment="1">
      <alignment horizontal="left" vertical="center"/>
    </xf>
    <xf numFmtId="0" fontId="29" fillId="38" borderId="10" xfId="0" applyFont="1" applyFill="1" applyBorder="1" applyAlignment="1">
      <alignment horizontal="left" vertical="center"/>
    </xf>
    <xf numFmtId="20" fontId="29" fillId="38" borderId="10" xfId="0" applyNumberFormat="1" applyFont="1" applyFill="1" applyBorder="1" applyAlignment="1" applyProtection="1">
      <alignment horizontal="center" vertical="center"/>
      <protection locked="0"/>
    </xf>
    <xf numFmtId="3" fontId="29" fillId="38" borderId="10" xfId="0" applyNumberFormat="1" applyFont="1" applyFill="1" applyBorder="1" applyAlignment="1" applyProtection="1">
      <alignment horizontal="center" vertical="center"/>
      <protection locked="0"/>
    </xf>
    <xf numFmtId="14" fontId="29" fillId="37" borderId="10" xfId="0" applyNumberFormat="1" applyFont="1" applyFill="1" applyBorder="1" applyAlignment="1" applyProtection="1">
      <alignment horizontal="left" vertical="center"/>
      <protection locked="0"/>
    </xf>
    <xf numFmtId="0" fontId="63" fillId="36" borderId="11" xfId="0" applyFont="1" applyFill="1" applyBorder="1" applyAlignment="1">
      <alignment horizontal="center" vertical="center"/>
    </xf>
    <xf numFmtId="14" fontId="38" fillId="36" borderId="11" xfId="0" applyNumberFormat="1" applyFont="1" applyFill="1" applyBorder="1" applyAlignment="1">
      <alignment horizontal="center" vertical="center"/>
    </xf>
    <xf numFmtId="0" fontId="31" fillId="35" borderId="11" xfId="0" applyFont="1" applyFill="1" applyBorder="1" applyAlignment="1" applyProtection="1">
      <alignment horizontal="center" vertical="center"/>
      <protection locked="0"/>
    </xf>
    <xf numFmtId="0" fontId="0" fillId="35" borderId="11" xfId="0" applyNumberFormat="1" applyFill="1" applyBorder="1" applyAlignment="1" applyProtection="1">
      <alignment horizontal="center" vertical="center"/>
      <protection locked="0"/>
    </xf>
    <xf numFmtId="0" fontId="0" fillId="35" borderId="11" xfId="0" applyNumberFormat="1" applyFill="1" applyBorder="1" applyAlignment="1" applyProtection="1">
      <alignment horizontal="center"/>
      <protection locked="0"/>
    </xf>
    <xf numFmtId="0" fontId="29" fillId="35" borderId="11" xfId="0" applyNumberFormat="1" applyFont="1" applyFill="1" applyBorder="1" applyAlignment="1" applyProtection="1">
      <alignment horizontal="center" vertical="center"/>
      <protection locked="0"/>
    </xf>
    <xf numFmtId="0" fontId="71" fillId="59" borderId="11" xfId="0" applyFont="1" applyFill="1" applyBorder="1" applyAlignment="1">
      <alignment horizontal="center"/>
    </xf>
    <xf numFmtId="0" fontId="30" fillId="59" borderId="10" xfId="0" applyNumberFormat="1" applyFont="1" applyFill="1" applyBorder="1" applyAlignment="1" applyProtection="1">
      <protection locked="0"/>
    </xf>
    <xf numFmtId="0" fontId="31" fillId="59" borderId="10" xfId="0" applyNumberFormat="1" applyFont="1" applyFill="1" applyBorder="1" applyAlignment="1" applyProtection="1">
      <alignment horizontal="left" vertical="top"/>
      <protection locked="0"/>
    </xf>
    <xf numFmtId="3" fontId="31" fillId="59" borderId="11" xfId="0" applyNumberFormat="1" applyFont="1" applyFill="1" applyBorder="1" applyAlignment="1" applyProtection="1">
      <alignment horizontal="center"/>
      <protection locked="0"/>
    </xf>
    <xf numFmtId="3" fontId="31" fillId="59" borderId="10" xfId="0" applyNumberFormat="1" applyFont="1" applyFill="1" applyBorder="1" applyAlignment="1" applyProtection="1">
      <alignment horizontal="center"/>
      <protection locked="0"/>
    </xf>
    <xf numFmtId="3" fontId="29" fillId="59" borderId="10" xfId="0" applyNumberFormat="1" applyFont="1" applyFill="1" applyBorder="1" applyAlignment="1">
      <alignment horizontal="right" vertical="center"/>
    </xf>
    <xf numFmtId="3" fontId="29" fillId="59" borderId="11" xfId="0" applyNumberFormat="1" applyFont="1" applyFill="1" applyBorder="1" applyAlignment="1">
      <alignment horizontal="right" vertical="center"/>
    </xf>
    <xf numFmtId="3" fontId="73" fillId="59" borderId="11" xfId="0" applyNumberFormat="1" applyFont="1" applyFill="1" applyBorder="1" applyAlignment="1">
      <alignment horizontal="right" vertical="center"/>
    </xf>
    <xf numFmtId="0" fontId="31" fillId="59" borderId="10" xfId="0" applyNumberFormat="1" applyFont="1" applyFill="1" applyBorder="1" applyAlignment="1" applyProtection="1">
      <protection locked="0"/>
    </xf>
    <xf numFmtId="0" fontId="0" fillId="59" borderId="11" xfId="0" applyFont="1" applyFill="1" applyBorder="1" applyAlignment="1" applyProtection="1">
      <alignment horizontal="center"/>
      <protection locked="0"/>
    </xf>
    <xf numFmtId="0" fontId="27" fillId="59" borderId="11" xfId="0" applyFont="1" applyFill="1" applyBorder="1" applyAlignment="1">
      <alignment horizontal="left"/>
    </xf>
    <xf numFmtId="0" fontId="29" fillId="59" borderId="11" xfId="0" applyFont="1" applyFill="1" applyBorder="1" applyAlignment="1">
      <alignment horizontal="left" vertical="top"/>
    </xf>
    <xf numFmtId="0" fontId="29" fillId="59" borderId="11" xfId="0" applyFont="1" applyFill="1" applyBorder="1" applyAlignment="1">
      <alignment horizontal="center" vertical="top" wrapText="1"/>
    </xf>
    <xf numFmtId="0" fontId="0" fillId="77" borderId="11" xfId="0" applyFont="1" applyFill="1" applyBorder="1" applyAlignment="1" applyProtection="1">
      <alignment horizontal="center"/>
      <protection locked="0"/>
    </xf>
    <xf numFmtId="0" fontId="27" fillId="77" borderId="12" xfId="0" applyNumberFormat="1" applyFont="1" applyFill="1" applyBorder="1" applyAlignment="1" applyProtection="1">
      <protection locked="0"/>
    </xf>
    <xf numFmtId="0" fontId="29" fillId="77" borderId="11" xfId="0" applyNumberFormat="1" applyFont="1" applyFill="1" applyBorder="1" applyAlignment="1" applyProtection="1">
      <alignment vertical="top"/>
      <protection locked="0"/>
    </xf>
    <xf numFmtId="3" fontId="29" fillId="77" borderId="10" xfId="0" applyNumberFormat="1" applyFont="1" applyFill="1" applyBorder="1" applyAlignment="1" applyProtection="1">
      <alignment horizontal="center"/>
      <protection locked="0"/>
    </xf>
    <xf numFmtId="3" fontId="29" fillId="77" borderId="11" xfId="0" applyNumberFormat="1" applyFont="1" applyFill="1" applyBorder="1" applyAlignment="1" applyProtection="1">
      <alignment horizontal="center"/>
      <protection locked="0"/>
    </xf>
    <xf numFmtId="3" fontId="29" fillId="77" borderId="11" xfId="0" applyNumberFormat="1" applyFont="1" applyFill="1" applyBorder="1" applyAlignment="1">
      <alignment horizontal="right" vertical="center"/>
    </xf>
    <xf numFmtId="0" fontId="29" fillId="77" borderId="11" xfId="0" applyNumberFormat="1" applyFont="1" applyFill="1" applyBorder="1" applyAlignment="1" applyProtection="1">
      <protection locked="0"/>
    </xf>
    <xf numFmtId="0" fontId="27" fillId="77" borderId="11" xfId="0" applyFont="1" applyFill="1" applyBorder="1" applyAlignment="1">
      <alignment horizontal="left" vertical="center"/>
    </xf>
    <xf numFmtId="0" fontId="0" fillId="72" borderId="11" xfId="0" applyFont="1" applyFill="1" applyBorder="1" applyAlignment="1" applyProtection="1">
      <alignment horizontal="center"/>
      <protection locked="0"/>
    </xf>
    <xf numFmtId="0" fontId="27" fillId="59" borderId="11" xfId="0" applyNumberFormat="1" applyFont="1" applyFill="1" applyBorder="1" applyAlignment="1" applyProtection="1">
      <alignment horizontal="left"/>
      <protection locked="0"/>
    </xf>
    <xf numFmtId="0" fontId="29" fillId="59" borderId="11" xfId="0" applyNumberFormat="1" applyFont="1" applyFill="1" applyBorder="1" applyAlignment="1" applyProtection="1">
      <alignment horizontal="left"/>
      <protection locked="0"/>
    </xf>
    <xf numFmtId="0" fontId="29" fillId="59" borderId="11" xfId="0" applyNumberFormat="1" applyFont="1" applyFill="1" applyBorder="1" applyAlignment="1" applyProtection="1">
      <alignment horizontal="center"/>
      <protection locked="0"/>
    </xf>
    <xf numFmtId="0" fontId="29" fillId="59" borderId="11" xfId="0" applyNumberFormat="1" applyFont="1" applyFill="1" applyBorder="1" applyAlignment="1" applyProtection="1">
      <alignment horizontal="center" vertical="center"/>
      <protection locked="0"/>
    </xf>
    <xf numFmtId="0" fontId="29" fillId="59" borderId="11" xfId="0" applyNumberFormat="1" applyFont="1" applyFill="1" applyBorder="1" applyAlignment="1" applyProtection="1">
      <protection locked="0"/>
    </xf>
    <xf numFmtId="0" fontId="29" fillId="59" borderId="11" xfId="0" applyNumberFormat="1" applyFont="1" applyFill="1" applyBorder="1" applyAlignment="1" applyProtection="1">
      <alignment horizontal="right"/>
      <protection locked="0"/>
    </xf>
    <xf numFmtId="0" fontId="27" fillId="59" borderId="11" xfId="0" applyNumberFormat="1" applyFont="1" applyFill="1" applyBorder="1" applyAlignment="1" applyProtection="1">
      <protection locked="0"/>
    </xf>
    <xf numFmtId="4" fontId="29" fillId="59" borderId="11" xfId="0" applyNumberFormat="1" applyFont="1" applyFill="1" applyBorder="1" applyAlignment="1" applyProtection="1">
      <protection locked="0"/>
    </xf>
    <xf numFmtId="0" fontId="63" fillId="0" borderId="11" xfId="0" applyFont="1" applyBorder="1" applyAlignment="1">
      <alignment wrapText="1"/>
    </xf>
    <xf numFmtId="0" fontId="77" fillId="25" borderId="11" xfId="304" applyNumberFormat="1" applyFont="1" applyFill="1" applyBorder="1" applyAlignment="1">
      <alignment horizontal="left" vertical="top"/>
    </xf>
    <xf numFmtId="0" fontId="29" fillId="38" borderId="10" xfId="0" applyFont="1" applyFill="1" applyBorder="1" applyAlignment="1">
      <alignment horizontal="center"/>
    </xf>
    <xf numFmtId="0" fontId="22" fillId="38" borderId="11" xfId="0" applyFont="1" applyFill="1" applyBorder="1" applyAlignment="1" applyProtection="1">
      <alignment horizontal="center"/>
      <protection locked="0"/>
    </xf>
    <xf numFmtId="0" fontId="22" fillId="59" borderId="10" xfId="0" applyFont="1" applyFill="1" applyBorder="1" applyAlignment="1">
      <alignment horizontal="center"/>
    </xf>
    <xf numFmtId="0" fontId="29" fillId="59" borderId="11" xfId="0" applyNumberFormat="1" applyFont="1" applyFill="1" applyBorder="1" applyAlignment="1" applyProtection="1">
      <alignment horizontal="left" vertical="top"/>
      <protection locked="0"/>
    </xf>
    <xf numFmtId="0" fontId="71" fillId="77" borderId="11" xfId="0" applyFont="1" applyFill="1" applyBorder="1" applyAlignment="1">
      <alignment horizontal="center"/>
    </xf>
    <xf numFmtId="0" fontId="27" fillId="77" borderId="12" xfId="0" applyFont="1" applyFill="1" applyBorder="1" applyAlignment="1">
      <alignment horizontal="left" vertical="center"/>
    </xf>
    <xf numFmtId="0" fontId="63" fillId="77" borderId="11" xfId="0" applyFont="1" applyFill="1" applyBorder="1"/>
    <xf numFmtId="0" fontId="63" fillId="77" borderId="11" xfId="0" applyFont="1" applyFill="1" applyBorder="1" applyAlignment="1">
      <alignment horizontal="center" vertical="center"/>
    </xf>
    <xf numFmtId="0" fontId="29" fillId="77" borderId="11" xfId="0" applyFont="1" applyFill="1" applyBorder="1" applyAlignment="1" applyProtection="1">
      <alignment horizontal="center"/>
      <protection locked="0"/>
    </xf>
    <xf numFmtId="3" fontId="29" fillId="77" borderId="11" xfId="0" applyNumberFormat="1" applyFont="1" applyFill="1" applyBorder="1" applyAlignment="1">
      <alignment horizontal="center"/>
    </xf>
    <xf numFmtId="0" fontId="63" fillId="77" borderId="11" xfId="0" applyFont="1" applyFill="1" applyBorder="1" applyAlignment="1">
      <alignment horizontal="left" vertical="top"/>
    </xf>
    <xf numFmtId="14" fontId="23" fillId="77" borderId="11" xfId="0" applyNumberFormat="1" applyFont="1" applyFill="1" applyBorder="1" applyAlignment="1" applyProtection="1">
      <alignment horizontal="center"/>
      <protection locked="0"/>
    </xf>
    <xf numFmtId="0" fontId="0" fillId="77" borderId="11" xfId="0" applyNumberFormat="1" applyFont="1" applyFill="1" applyBorder="1" applyAlignment="1" applyProtection="1">
      <alignment horizontal="center"/>
      <protection locked="0"/>
    </xf>
    <xf numFmtId="0" fontId="30" fillId="77" borderId="11" xfId="0" applyFont="1" applyFill="1" applyBorder="1"/>
    <xf numFmtId="0" fontId="29" fillId="77" borderId="11" xfId="0" applyFont="1" applyFill="1" applyBorder="1" applyAlignment="1">
      <alignment horizontal="center"/>
    </xf>
    <xf numFmtId="0" fontId="29" fillId="77" borderId="12" xfId="0" applyFont="1" applyFill="1" applyBorder="1" applyAlignment="1">
      <alignment horizontal="center"/>
    </xf>
    <xf numFmtId="3" fontId="29" fillId="77" borderId="10" xfId="0" applyNumberFormat="1" applyFont="1" applyFill="1" applyBorder="1" applyAlignment="1">
      <alignment horizontal="right" vertical="center"/>
    </xf>
    <xf numFmtId="0" fontId="31" fillId="77" borderId="11" xfId="0" applyFont="1" applyFill="1" applyBorder="1" applyAlignment="1">
      <alignment horizontal="left" vertical="top"/>
    </xf>
    <xf numFmtId="3" fontId="48" fillId="38" borderId="11" xfId="0" applyNumberFormat="1" applyFont="1" applyFill="1" applyBorder="1" applyAlignment="1">
      <alignment horizontal="center"/>
    </xf>
    <xf numFmtId="0" fontId="63" fillId="38" borderId="11" xfId="0" applyFont="1" applyFill="1" applyBorder="1" applyAlignment="1">
      <alignment horizontal="center"/>
    </xf>
    <xf numFmtId="0" fontId="27" fillId="0" borderId="19" xfId="0" applyNumberFormat="1" applyFont="1" applyFill="1" applyBorder="1" applyAlignment="1" applyProtection="1">
      <alignment horizontal="left" wrapText="1"/>
      <protection locked="0"/>
    </xf>
    <xf numFmtId="0" fontId="29" fillId="0" borderId="19" xfId="0" applyNumberFormat="1" applyFont="1" applyFill="1" applyBorder="1" applyAlignment="1" applyProtection="1">
      <protection locked="0"/>
    </xf>
    <xf numFmtId="3" fontId="29" fillId="0" borderId="34" xfId="0" applyNumberFormat="1" applyFont="1" applyFill="1" applyBorder="1" applyAlignment="1" applyProtection="1">
      <alignment horizontal="center"/>
      <protection locked="0"/>
    </xf>
    <xf numFmtId="3" fontId="29" fillId="38" borderId="19" xfId="0" applyNumberFormat="1" applyFont="1" applyFill="1" applyBorder="1" applyAlignment="1" applyProtection="1">
      <alignment horizontal="center"/>
      <protection locked="0"/>
    </xf>
    <xf numFmtId="0" fontId="27" fillId="0" borderId="42" xfId="257" applyFont="1" applyFill="1" applyBorder="1" applyAlignment="1">
      <alignment horizontal="center" vertical="center"/>
    </xf>
    <xf numFmtId="14" fontId="29" fillId="0" borderId="42" xfId="0" applyNumberFormat="1" applyFont="1" applyFill="1" applyBorder="1" applyAlignment="1">
      <alignment horizontal="center" vertical="center"/>
    </xf>
    <xf numFmtId="0" fontId="29" fillId="38" borderId="19" xfId="0" applyFont="1" applyFill="1" applyBorder="1" applyAlignment="1" applyProtection="1">
      <alignment vertical="center"/>
      <protection locked="0"/>
    </xf>
    <xf numFmtId="0" fontId="27" fillId="72" borderId="11" xfId="0" applyNumberFormat="1" applyFont="1" applyFill="1" applyBorder="1" applyAlignment="1" applyProtection="1">
      <protection locked="0"/>
    </xf>
    <xf numFmtId="0" fontId="29" fillId="72" borderId="11" xfId="0" applyNumberFormat="1" applyFont="1" applyFill="1" applyBorder="1" applyAlignment="1" applyProtection="1">
      <protection locked="0"/>
    </xf>
    <xf numFmtId="0" fontId="29" fillId="72" borderId="11" xfId="0" applyNumberFormat="1" applyFont="1" applyFill="1" applyBorder="1" applyAlignment="1" applyProtection="1">
      <alignment horizontal="center"/>
      <protection locked="0"/>
    </xf>
    <xf numFmtId="0" fontId="29" fillId="72" borderId="11" xfId="0" applyNumberFormat="1" applyFont="1" applyFill="1" applyBorder="1" applyAlignment="1" applyProtection="1">
      <alignment horizontal="center" vertical="center"/>
      <protection locked="0"/>
    </xf>
    <xf numFmtId="3" fontId="29" fillId="72" borderId="11" xfId="0" applyNumberFormat="1" applyFont="1" applyFill="1" applyBorder="1" applyAlignment="1">
      <alignment horizontal="right" vertical="center"/>
    </xf>
    <xf numFmtId="0" fontId="27" fillId="72" borderId="11" xfId="0" applyFont="1" applyFill="1" applyBorder="1"/>
    <xf numFmtId="0" fontId="29" fillId="72" borderId="11" xfId="0" applyFont="1" applyFill="1" applyBorder="1" applyAlignment="1"/>
    <xf numFmtId="0" fontId="29" fillId="72" borderId="11" xfId="0" applyFont="1" applyFill="1" applyBorder="1" applyAlignment="1">
      <alignment horizontal="center"/>
    </xf>
    <xf numFmtId="3" fontId="27" fillId="72" borderId="11" xfId="0" applyNumberFormat="1" applyFont="1" applyFill="1" applyBorder="1" applyAlignment="1">
      <alignment horizontal="right" vertical="center"/>
    </xf>
    <xf numFmtId="3" fontId="28" fillId="72" borderId="11" xfId="0" applyNumberFormat="1" applyFont="1" applyFill="1" applyBorder="1" applyAlignment="1">
      <alignment horizontal="right" vertical="center"/>
    </xf>
    <xf numFmtId="0" fontId="29" fillId="72" borderId="10" xfId="0" applyFont="1" applyFill="1" applyBorder="1" applyAlignment="1">
      <alignment horizontal="center" vertical="center"/>
    </xf>
    <xf numFmtId="3" fontId="27" fillId="72" borderId="10" xfId="0" applyNumberFormat="1" applyFont="1" applyFill="1" applyBorder="1" applyAlignment="1">
      <alignment horizontal="right" vertical="center"/>
    </xf>
    <xf numFmtId="0" fontId="29" fillId="72" borderId="12" xfId="0" applyNumberFormat="1" applyFont="1" applyFill="1" applyBorder="1" applyAlignment="1" applyProtection="1">
      <alignment horizontal="center" vertical="center"/>
      <protection locked="0"/>
    </xf>
    <xf numFmtId="3" fontId="27" fillId="72" borderId="12" xfId="0" applyNumberFormat="1" applyFont="1" applyFill="1" applyBorder="1" applyAlignment="1">
      <alignment horizontal="right" vertical="center"/>
    </xf>
    <xf numFmtId="3" fontId="29" fillId="72" borderId="12" xfId="0" applyNumberFormat="1" applyFont="1" applyFill="1" applyBorder="1" applyAlignment="1">
      <alignment horizontal="right" vertical="center"/>
    </xf>
    <xf numFmtId="0" fontId="27" fillId="72" borderId="10" xfId="0" applyNumberFormat="1" applyFont="1" applyFill="1" applyBorder="1" applyAlignment="1" applyProtection="1">
      <protection locked="0"/>
    </xf>
    <xf numFmtId="0" fontId="29" fillId="72" borderId="10" xfId="0" applyNumberFormat="1" applyFont="1" applyFill="1" applyBorder="1" applyAlignment="1" applyProtection="1">
      <alignment horizontal="center"/>
      <protection locked="0"/>
    </xf>
    <xf numFmtId="3" fontId="28" fillId="72" borderId="10" xfId="0" applyNumberFormat="1" applyFont="1" applyFill="1" applyBorder="1" applyAlignment="1">
      <alignment horizontal="right" vertical="center"/>
    </xf>
    <xf numFmtId="0" fontId="27" fillId="72" borderId="10" xfId="0" applyFont="1" applyFill="1" applyBorder="1" applyProtection="1">
      <protection locked="0"/>
    </xf>
    <xf numFmtId="0" fontId="29" fillId="72" borderId="10" xfId="0" applyFont="1" applyFill="1" applyBorder="1" applyAlignment="1" applyProtection="1">
      <protection locked="0"/>
    </xf>
    <xf numFmtId="0" fontId="29" fillId="72" borderId="11" xfId="0" applyFont="1" applyFill="1" applyBorder="1" applyAlignment="1" applyProtection="1">
      <alignment horizontal="center"/>
      <protection locked="0"/>
    </xf>
    <xf numFmtId="0" fontId="29" fillId="72" borderId="10" xfId="0" applyFont="1" applyFill="1" applyBorder="1" applyAlignment="1" applyProtection="1">
      <alignment horizontal="center" vertical="center"/>
      <protection locked="0"/>
    </xf>
    <xf numFmtId="0" fontId="29" fillId="72" borderId="11" xfId="0" applyFont="1" applyFill="1" applyBorder="1" applyAlignment="1" applyProtection="1">
      <protection locked="0"/>
    </xf>
    <xf numFmtId="0" fontId="0" fillId="72" borderId="11" xfId="0" applyNumberFormat="1" applyFont="1" applyFill="1" applyBorder="1" applyAlignment="1" applyProtection="1">
      <alignment horizontal="center"/>
      <protection locked="0"/>
    </xf>
    <xf numFmtId="0" fontId="29" fillId="72" borderId="12" xfId="0" applyNumberFormat="1" applyFont="1" applyFill="1" applyBorder="1" applyAlignment="1" applyProtection="1">
      <alignment horizontal="center"/>
      <protection locked="0"/>
    </xf>
    <xf numFmtId="0" fontId="22" fillId="77" borderId="12" xfId="0" applyFont="1" applyFill="1" applyBorder="1" applyAlignment="1">
      <alignment horizontal="center"/>
    </xf>
    <xf numFmtId="0" fontId="27" fillId="77" borderId="10" xfId="0" applyFont="1" applyFill="1" applyBorder="1"/>
    <xf numFmtId="0" fontId="29" fillId="77" borderId="10" xfId="0" applyFont="1" applyFill="1" applyBorder="1" applyAlignment="1"/>
    <xf numFmtId="0" fontId="29" fillId="77" borderId="10" xfId="0" applyFont="1" applyFill="1" applyBorder="1" applyAlignment="1">
      <alignment horizontal="center"/>
    </xf>
    <xf numFmtId="3" fontId="28" fillId="77" borderId="10" xfId="0" applyNumberFormat="1" applyFont="1" applyFill="1" applyBorder="1" applyAlignment="1">
      <alignment horizontal="right" vertical="center"/>
    </xf>
    <xf numFmtId="3" fontId="28" fillId="77" borderId="11" xfId="0" applyNumberFormat="1" applyFont="1" applyFill="1" applyBorder="1" applyAlignment="1">
      <alignment horizontal="right" vertical="center"/>
    </xf>
    <xf numFmtId="0" fontId="29" fillId="77" borderId="10" xfId="0" applyFont="1" applyFill="1" applyBorder="1" applyAlignment="1">
      <alignment horizontal="left" vertical="top"/>
    </xf>
    <xf numFmtId="0" fontId="27" fillId="77" borderId="10" xfId="0" applyFont="1" applyFill="1" applyBorder="1" applyAlignment="1">
      <alignment horizontal="left" vertical="center"/>
    </xf>
    <xf numFmtId="0" fontId="27" fillId="77" borderId="11" xfId="0" applyFont="1" applyFill="1" applyBorder="1" applyAlignment="1">
      <alignment horizontal="center" vertical="center"/>
    </xf>
    <xf numFmtId="0" fontId="22" fillId="77" borderId="10" xfId="0" applyFont="1" applyFill="1" applyBorder="1" applyAlignment="1">
      <alignment horizontal="center"/>
    </xf>
    <xf numFmtId="0" fontId="27" fillId="77" borderId="10" xfId="0" applyFont="1" applyFill="1" applyBorder="1" applyAlignment="1">
      <alignment horizontal="center" vertical="center"/>
    </xf>
    <xf numFmtId="173" fontId="29" fillId="38" borderId="0" xfId="0" applyNumberFormat="1" applyFont="1" applyFill="1" applyBorder="1" applyAlignment="1" applyProtection="1">
      <alignment vertical="center"/>
      <protection locked="0"/>
    </xf>
    <xf numFmtId="3" fontId="29" fillId="24" borderId="11" xfId="0" applyNumberFormat="1" applyFont="1" applyFill="1" applyBorder="1" applyAlignment="1"/>
    <xf numFmtId="0" fontId="63" fillId="0" borderId="41" xfId="0" applyFont="1" applyBorder="1" applyAlignment="1">
      <alignment wrapText="1"/>
    </xf>
    <xf numFmtId="0" fontId="63" fillId="72" borderId="11" xfId="0" applyFont="1" applyFill="1" applyBorder="1"/>
    <xf numFmtId="0" fontId="63" fillId="72" borderId="11" xfId="0" applyFont="1" applyFill="1" applyBorder="1" applyAlignment="1">
      <alignment horizontal="center" vertical="center"/>
    </xf>
    <xf numFmtId="3" fontId="37" fillId="72" borderId="11" xfId="0" applyNumberFormat="1" applyFont="1" applyFill="1" applyBorder="1" applyAlignment="1">
      <alignment horizontal="right" vertical="center"/>
    </xf>
    <xf numFmtId="3" fontId="37" fillId="72" borderId="11" xfId="0" applyNumberFormat="1" applyFont="1" applyFill="1" applyBorder="1" applyAlignment="1">
      <alignment horizontal="right"/>
    </xf>
    <xf numFmtId="0" fontId="27" fillId="72" borderId="11" xfId="0" applyFont="1" applyFill="1" applyBorder="1" applyAlignment="1" applyProtection="1">
      <alignment horizontal="center" vertical="top"/>
      <protection locked="0"/>
    </xf>
    <xf numFmtId="0" fontId="22" fillId="72" borderId="11" xfId="0" applyFont="1" applyFill="1" applyBorder="1" applyAlignment="1" applyProtection="1">
      <alignment horizontal="center"/>
      <protection locked="0"/>
    </xf>
    <xf numFmtId="3" fontId="32" fillId="35" borderId="11" xfId="0" applyNumberFormat="1" applyFont="1" applyFill="1" applyBorder="1" applyAlignment="1" applyProtection="1">
      <alignment horizontal="right"/>
      <protection locked="0"/>
    </xf>
    <xf numFmtId="0" fontId="27" fillId="35" borderId="0" xfId="0" applyFont="1" applyFill="1" applyBorder="1"/>
    <xf numFmtId="3" fontId="29" fillId="35" borderId="12" xfId="0" applyNumberFormat="1" applyFont="1" applyFill="1" applyBorder="1" applyAlignment="1" applyProtection="1">
      <alignment horizontal="right"/>
      <protection locked="0"/>
    </xf>
    <xf numFmtId="0" fontId="31" fillId="37" borderId="11" xfId="0" applyFont="1" applyFill="1" applyBorder="1" applyAlignment="1">
      <alignment horizontal="left" vertical="top"/>
    </xf>
    <xf numFmtId="0" fontId="29" fillId="37" borderId="12" xfId="0" applyFont="1" applyFill="1" applyBorder="1" applyAlignment="1" applyProtection="1">
      <alignment horizontal="left" vertical="center"/>
    </xf>
    <xf numFmtId="14" fontId="29" fillId="37" borderId="19" xfId="0" applyNumberFormat="1" applyFont="1" applyFill="1" applyBorder="1" applyAlignment="1" applyProtection="1">
      <alignment horizontal="center" vertical="center"/>
      <protection locked="0"/>
    </xf>
    <xf numFmtId="0" fontId="27" fillId="69" borderId="10" xfId="0" applyFont="1" applyFill="1" applyBorder="1" applyAlignment="1">
      <alignment horizontal="center" vertical="center"/>
    </xf>
    <xf numFmtId="0" fontId="63" fillId="37" borderId="10" xfId="0" applyFont="1" applyFill="1" applyBorder="1"/>
    <xf numFmtId="0" fontId="63" fillId="37" borderId="10" xfId="0" applyFont="1" applyFill="1" applyBorder="1" applyAlignment="1">
      <alignment horizontal="center" vertical="center"/>
    </xf>
    <xf numFmtId="3" fontId="29" fillId="37" borderId="20" xfId="0" applyNumberFormat="1" applyFont="1" applyFill="1" applyBorder="1" applyAlignment="1">
      <alignment horizontal="right"/>
    </xf>
    <xf numFmtId="0" fontId="63" fillId="37" borderId="12" xfId="0" applyFont="1" applyFill="1" applyBorder="1" applyAlignment="1">
      <alignment horizontal="left" vertical="top" wrapText="1"/>
    </xf>
    <xf numFmtId="0" fontId="29" fillId="37" borderId="15" xfId="0" applyFont="1" applyFill="1" applyBorder="1" applyAlignment="1">
      <alignment horizontal="center" vertical="center"/>
    </xf>
    <xf numFmtId="0" fontId="29" fillId="37" borderId="15" xfId="0" applyFont="1" applyFill="1" applyBorder="1" applyAlignment="1"/>
    <xf numFmtId="14" fontId="29" fillId="37" borderId="12" xfId="0" applyNumberFormat="1" applyFont="1" applyFill="1" applyBorder="1" applyAlignment="1">
      <alignment horizontal="left" vertical="center" wrapText="1"/>
    </xf>
    <xf numFmtId="3" fontId="57" fillId="37" borderId="12" xfId="0" applyNumberFormat="1" applyFont="1" applyFill="1" applyBorder="1" applyAlignment="1">
      <alignment horizontal="left" vertical="center"/>
    </xf>
    <xf numFmtId="0" fontId="27" fillId="37" borderId="19" xfId="0" applyFont="1" applyFill="1" applyBorder="1" applyAlignment="1">
      <alignment horizontal="left" vertical="center"/>
    </xf>
    <xf numFmtId="20" fontId="29" fillId="37" borderId="12" xfId="0" applyNumberFormat="1" applyFont="1" applyFill="1" applyBorder="1" applyAlignment="1">
      <alignment horizontal="center" vertical="center"/>
    </xf>
    <xf numFmtId="1" fontId="27" fillId="37" borderId="12" xfId="0" applyNumberFormat="1" applyFont="1" applyFill="1" applyBorder="1" applyAlignment="1">
      <alignment horizontal="center" vertical="center"/>
    </xf>
    <xf numFmtId="173" fontId="29" fillId="37" borderId="12" xfId="0" applyNumberFormat="1" applyFont="1" applyFill="1" applyBorder="1" applyAlignment="1" applyProtection="1">
      <alignment vertical="center"/>
      <protection locked="0"/>
    </xf>
    <xf numFmtId="169" fontId="29" fillId="37" borderId="12" xfId="0" applyNumberFormat="1" applyFont="1" applyFill="1" applyBorder="1" applyAlignment="1" applyProtection="1">
      <alignment vertical="center"/>
      <protection locked="0"/>
    </xf>
    <xf numFmtId="3" fontId="27" fillId="35" borderId="11" xfId="0" applyNumberFormat="1" applyFont="1" applyFill="1" applyBorder="1" applyAlignment="1" applyProtection="1">
      <alignment horizontal="center" vertical="center"/>
      <protection locked="0"/>
    </xf>
    <xf numFmtId="0" fontId="27" fillId="37" borderId="10" xfId="0" applyNumberFormat="1" applyFont="1" applyFill="1" applyBorder="1" applyAlignment="1">
      <alignment horizontal="left" vertical="center"/>
    </xf>
    <xf numFmtId="20" fontId="29" fillId="37" borderId="10" xfId="0" applyNumberFormat="1" applyFont="1" applyFill="1" applyBorder="1" applyAlignment="1" applyProtection="1">
      <alignment horizontal="center" vertical="center"/>
      <protection locked="0"/>
    </xf>
    <xf numFmtId="1" fontId="29" fillId="37" borderId="10" xfId="0" applyNumberFormat="1" applyFont="1" applyFill="1" applyBorder="1" applyAlignment="1" applyProtection="1">
      <alignment horizontal="center" vertical="center"/>
      <protection locked="0"/>
    </xf>
    <xf numFmtId="0" fontId="27" fillId="37" borderId="10" xfId="0" applyFont="1" applyFill="1" applyBorder="1" applyAlignment="1" applyProtection="1">
      <alignment horizontal="center" vertical="center"/>
      <protection locked="0"/>
    </xf>
    <xf numFmtId="0" fontId="38" fillId="0" borderId="11" xfId="0" applyFont="1" applyFill="1" applyBorder="1" applyAlignment="1">
      <alignment horizontal="left" vertical="center"/>
    </xf>
    <xf numFmtId="3" fontId="40" fillId="0" borderId="19" xfId="0" applyNumberFormat="1" applyFont="1" applyFill="1" applyBorder="1" applyAlignment="1">
      <alignment horizontal="center" vertical="center"/>
    </xf>
    <xf numFmtId="0" fontId="27" fillId="78" borderId="10" xfId="0" applyFont="1" applyFill="1" applyBorder="1" applyAlignment="1">
      <alignment horizontal="center" vertical="center"/>
    </xf>
    <xf numFmtId="0" fontId="29" fillId="46" borderId="10" xfId="0" applyFont="1" applyFill="1" applyBorder="1" applyAlignment="1">
      <alignment horizontal="center" vertical="center"/>
    </xf>
    <xf numFmtId="14" fontId="29" fillId="46" borderId="10" xfId="0" applyNumberFormat="1" applyFont="1" applyFill="1" applyBorder="1" applyAlignment="1">
      <alignment horizontal="left" vertical="center"/>
    </xf>
    <xf numFmtId="0" fontId="29" fillId="0" borderId="11" xfId="0" applyNumberFormat="1" applyFont="1" applyFill="1" applyBorder="1" applyAlignment="1">
      <alignment vertical="center"/>
    </xf>
    <xf numFmtId="0" fontId="29" fillId="25" borderId="11" xfId="0" applyNumberFormat="1" applyFont="1" applyFill="1" applyBorder="1" applyAlignment="1">
      <alignment horizontal="center" vertical="center" wrapText="1"/>
    </xf>
    <xf numFmtId="0" fontId="29" fillId="47" borderId="12" xfId="0" applyFont="1" applyFill="1" applyBorder="1" applyAlignment="1" applyProtection="1">
      <alignment horizontal="center" vertical="center"/>
      <protection locked="0"/>
    </xf>
    <xf numFmtId="3" fontId="66" fillId="37" borderId="19" xfId="0" applyNumberFormat="1" applyFont="1" applyFill="1" applyBorder="1" applyAlignment="1">
      <alignment horizontal="center" vertical="center"/>
    </xf>
    <xf numFmtId="1" fontId="27" fillId="36" borderId="11" xfId="0" applyNumberFormat="1" applyFont="1" applyFill="1" applyBorder="1" applyAlignment="1">
      <alignment vertical="center"/>
    </xf>
    <xf numFmtId="0" fontId="0" fillId="38" borderId="11" xfId="0" applyFill="1" applyBorder="1" applyAlignment="1">
      <alignment horizontal="center" vertical="center"/>
    </xf>
    <xf numFmtId="14" fontId="29" fillId="33" borderId="11" xfId="0" applyNumberFormat="1" applyFont="1" applyFill="1" applyBorder="1" applyAlignment="1" applyProtection="1">
      <alignment horizontal="center" vertical="center"/>
      <protection locked="0"/>
    </xf>
    <xf numFmtId="0" fontId="29" fillId="38" borderId="11" xfId="0" applyFont="1" applyFill="1" applyBorder="1" applyAlignment="1">
      <alignment horizontal="center" vertical="center" wrapText="1"/>
    </xf>
    <xf numFmtId="2" fontId="29" fillId="35" borderId="12" xfId="0" applyNumberFormat="1" applyFont="1" applyFill="1" applyBorder="1" applyAlignment="1" applyProtection="1">
      <alignment horizontal="center"/>
      <protection locked="0"/>
    </xf>
    <xf numFmtId="0" fontId="31" fillId="59" borderId="10" xfId="0" applyNumberFormat="1" applyFont="1" applyFill="1" applyBorder="1" applyAlignment="1" applyProtection="1">
      <alignment horizontal="center" vertical="center"/>
      <protection locked="0"/>
    </xf>
    <xf numFmtId="0" fontId="29" fillId="77" borderId="12" xfId="0" applyNumberFormat="1" applyFont="1" applyFill="1" applyBorder="1" applyAlignment="1" applyProtection="1">
      <alignment horizontal="center" vertical="center"/>
      <protection locked="0"/>
    </xf>
    <xf numFmtId="0" fontId="63" fillId="38" borderId="0" xfId="0" applyFont="1" applyFill="1" applyAlignment="1">
      <alignment horizontal="center" vertical="center"/>
    </xf>
    <xf numFmtId="0" fontId="4" fillId="38" borderId="40" xfId="0" applyFont="1" applyFill="1" applyBorder="1" applyAlignment="1">
      <alignment horizontal="center" vertical="center"/>
    </xf>
    <xf numFmtId="0" fontId="29" fillId="38" borderId="0" xfId="0" applyFont="1" applyFill="1" applyAlignment="1">
      <alignment horizontal="center" vertical="center"/>
    </xf>
    <xf numFmtId="0" fontId="63" fillId="77" borderId="0" xfId="0" applyFont="1" applyFill="1" applyAlignment="1">
      <alignment horizontal="center" vertical="center"/>
    </xf>
    <xf numFmtId="0" fontId="31" fillId="77" borderId="11" xfId="0" applyFont="1" applyFill="1" applyBorder="1" applyAlignment="1">
      <alignment horizontal="center" vertical="center"/>
    </xf>
    <xf numFmtId="1" fontId="27" fillId="24" borderId="43" xfId="0" applyNumberFormat="1" applyFont="1" applyFill="1" applyBorder="1" applyAlignment="1">
      <alignment horizontal="center" vertical="center"/>
    </xf>
    <xf numFmtId="0" fontId="29" fillId="77" borderId="10" xfId="0" applyFont="1" applyFill="1" applyBorder="1" applyAlignment="1">
      <alignment horizontal="center" vertical="center"/>
    </xf>
    <xf numFmtId="169" fontId="29" fillId="38" borderId="10" xfId="0" applyNumberFormat="1" applyFont="1" applyFill="1" applyBorder="1" applyAlignment="1">
      <alignment horizontal="center"/>
    </xf>
    <xf numFmtId="3" fontId="32" fillId="36" borderId="10" xfId="0" applyNumberFormat="1" applyFont="1" applyFill="1" applyBorder="1" applyAlignment="1" applyProtection="1">
      <alignment horizontal="right"/>
      <protection locked="0"/>
    </xf>
    <xf numFmtId="0" fontId="0" fillId="38" borderId="11" xfId="0" applyFill="1" applyBorder="1" applyAlignment="1">
      <alignment horizontal="center"/>
    </xf>
    <xf numFmtId="0" fontId="32" fillId="68" borderId="11" xfId="0" applyNumberFormat="1" applyFont="1" applyFill="1" applyBorder="1" applyAlignment="1" applyProtection="1">
      <alignment horizontal="center" vertical="top"/>
      <protection locked="0"/>
    </xf>
    <xf numFmtId="0" fontId="29" fillId="38" borderId="11" xfId="0" applyNumberFormat="1" applyFont="1" applyFill="1" applyBorder="1" applyAlignment="1" applyProtection="1">
      <alignment horizontal="right"/>
      <protection locked="0"/>
    </xf>
    <xf numFmtId="0" fontId="0" fillId="38" borderId="10" xfId="0" applyFill="1" applyBorder="1" applyAlignment="1">
      <alignment horizontal="center" vertical="center"/>
    </xf>
    <xf numFmtId="14" fontId="27" fillId="59" borderId="11" xfId="0" applyNumberFormat="1" applyFont="1" applyFill="1" applyBorder="1" applyAlignment="1" applyProtection="1">
      <alignment horizontal="left" vertical="top"/>
      <protection locked="0"/>
    </xf>
    <xf numFmtId="14" fontId="29" fillId="59" borderId="11" xfId="0" applyNumberFormat="1" applyFont="1" applyFill="1" applyBorder="1" applyAlignment="1" applyProtection="1">
      <alignment horizontal="left" vertical="top"/>
      <protection locked="0"/>
    </xf>
    <xf numFmtId="14" fontId="29" fillId="59" borderId="11" xfId="0" applyNumberFormat="1" applyFont="1" applyFill="1" applyBorder="1" applyAlignment="1" applyProtection="1">
      <protection locked="0"/>
    </xf>
    <xf numFmtId="3" fontId="29" fillId="38" borderId="11" xfId="0" applyNumberFormat="1" applyFont="1" applyFill="1" applyBorder="1" applyAlignment="1"/>
    <xf numFmtId="0" fontId="29" fillId="35" borderId="15" xfId="0" applyFont="1" applyFill="1" applyBorder="1" applyAlignment="1">
      <alignment horizontal="left" vertical="center"/>
    </xf>
    <xf numFmtId="0" fontId="27" fillId="38" borderId="12" xfId="0" applyNumberFormat="1" applyFont="1" applyFill="1" applyBorder="1"/>
    <xf numFmtId="0" fontId="27" fillId="37" borderId="11" xfId="0" applyFont="1" applyFill="1" applyBorder="1" applyAlignment="1" applyProtection="1">
      <alignment vertical="center"/>
      <protection locked="0"/>
    </xf>
    <xf numFmtId="14" fontId="48" fillId="38" borderId="10" xfId="0" applyNumberFormat="1" applyFont="1" applyFill="1" applyBorder="1" applyAlignment="1" applyProtection="1">
      <alignment horizontal="center" vertical="center"/>
    </xf>
    <xf numFmtId="0" fontId="27" fillId="37" borderId="11" xfId="0" applyFont="1" applyFill="1" applyBorder="1" applyProtection="1">
      <protection locked="0"/>
    </xf>
    <xf numFmtId="3" fontId="29" fillId="37" borderId="11" xfId="0" applyNumberFormat="1" applyFont="1" applyFill="1" applyBorder="1" applyAlignment="1">
      <alignment horizontal="center"/>
    </xf>
    <xf numFmtId="14" fontId="29" fillId="37" borderId="12" xfId="0" applyNumberFormat="1" applyFont="1" applyFill="1" applyBorder="1" applyAlignment="1" applyProtection="1">
      <alignment horizontal="center" vertical="center"/>
    </xf>
    <xf numFmtId="0" fontId="29" fillId="37" borderId="11" xfId="0" applyFont="1" applyFill="1" applyBorder="1"/>
    <xf numFmtId="0" fontId="29" fillId="37" borderId="10" xfId="0" applyNumberFormat="1" applyFont="1" applyFill="1" applyBorder="1" applyAlignment="1" applyProtection="1">
      <alignment horizontal="center"/>
      <protection locked="0"/>
    </xf>
    <xf numFmtId="0" fontId="29" fillId="37" borderId="12" xfId="0" applyFont="1" applyFill="1" applyBorder="1" applyAlignment="1">
      <alignment horizontal="center"/>
    </xf>
    <xf numFmtId="0" fontId="29" fillId="37" borderId="12" xfId="0" applyNumberFormat="1" applyFont="1" applyFill="1" applyBorder="1" applyAlignment="1">
      <alignment horizontal="center" vertical="center"/>
    </xf>
    <xf numFmtId="1" fontId="27" fillId="37" borderId="12" xfId="0" applyNumberFormat="1" applyFont="1" applyFill="1" applyBorder="1" applyAlignment="1">
      <alignment horizontal="left" vertical="center"/>
    </xf>
    <xf numFmtId="14" fontId="38" fillId="59" borderId="11" xfId="0" applyNumberFormat="1" applyFont="1" applyFill="1" applyBorder="1" applyAlignment="1">
      <alignment horizontal="center" vertical="center"/>
    </xf>
    <xf numFmtId="14" fontId="38" fillId="37" borderId="11" xfId="0" applyNumberFormat="1" applyFont="1" applyFill="1" applyBorder="1" applyAlignment="1">
      <alignment horizontal="center" vertical="center"/>
    </xf>
    <xf numFmtId="0" fontId="29" fillId="70" borderId="12" xfId="0" applyFont="1" applyFill="1" applyBorder="1" applyAlignment="1">
      <alignment horizontal="center" vertical="center"/>
    </xf>
    <xf numFmtId="0" fontId="37" fillId="38" borderId="11" xfId="0" applyFont="1" applyFill="1" applyBorder="1" applyAlignment="1">
      <alignment horizontal="left" vertical="center"/>
    </xf>
    <xf numFmtId="3" fontId="28" fillId="37" borderId="11" xfId="0" applyNumberFormat="1" applyFont="1" applyFill="1" applyBorder="1" applyAlignment="1">
      <alignment horizontal="center" vertical="center"/>
    </xf>
    <xf numFmtId="14" fontId="47" fillId="37" borderId="11" xfId="0" applyNumberFormat="1" applyFont="1" applyFill="1" applyBorder="1" applyAlignment="1">
      <alignment horizontal="center" vertical="center"/>
    </xf>
    <xf numFmtId="14" fontId="31" fillId="37" borderId="12" xfId="0" applyNumberFormat="1" applyFont="1" applyFill="1" applyBorder="1" applyAlignment="1">
      <alignment horizontal="center" vertical="center"/>
    </xf>
    <xf numFmtId="0" fontId="29" fillId="39" borderId="11" xfId="0" applyFont="1" applyFill="1" applyBorder="1" applyAlignment="1" applyProtection="1">
      <alignment horizontal="left" vertical="center"/>
      <protection locked="0"/>
    </xf>
    <xf numFmtId="14" fontId="31" fillId="0" borderId="19" xfId="0" applyNumberFormat="1" applyFont="1" applyFill="1" applyBorder="1" applyAlignment="1">
      <alignment horizontal="center" vertical="center"/>
    </xf>
    <xf numFmtId="3" fontId="29" fillId="38" borderId="26" xfId="0" applyNumberFormat="1" applyFont="1" applyFill="1" applyBorder="1" applyAlignment="1">
      <alignment horizontal="right" vertical="center"/>
    </xf>
    <xf numFmtId="0" fontId="29" fillId="35" borderId="15" xfId="0" applyFont="1" applyFill="1" applyBorder="1" applyAlignment="1">
      <alignment horizontal="center" vertical="center"/>
    </xf>
    <xf numFmtId="3" fontId="29" fillId="0" borderId="26" xfId="0" applyNumberFormat="1" applyFont="1" applyFill="1" applyBorder="1" applyAlignment="1">
      <alignment horizontal="right" vertical="center"/>
    </xf>
    <xf numFmtId="3" fontId="57" fillId="0" borderId="26" xfId="0" applyNumberFormat="1" applyFont="1" applyBorder="1" applyAlignment="1">
      <alignment horizontal="right"/>
    </xf>
    <xf numFmtId="0" fontId="63" fillId="38" borderId="11" xfId="0" applyFont="1" applyFill="1" applyBorder="1" applyAlignment="1">
      <alignment wrapText="1"/>
    </xf>
    <xf numFmtId="14" fontId="29" fillId="38" borderId="15" xfId="0" applyNumberFormat="1" applyFont="1" applyFill="1" applyBorder="1" applyAlignment="1" applyProtection="1">
      <alignment horizontal="center" vertical="top"/>
      <protection locked="0"/>
    </xf>
    <xf numFmtId="14" fontId="0" fillId="0" borderId="15" xfId="0" applyNumberFormat="1" applyFont="1" applyFill="1" applyBorder="1" applyAlignment="1" applyProtection="1">
      <alignment horizontal="center"/>
      <protection locked="0"/>
    </xf>
    <xf numFmtId="1" fontId="29" fillId="38" borderId="11" xfId="0" applyNumberFormat="1" applyFont="1" applyFill="1" applyBorder="1" applyAlignment="1">
      <alignment horizontal="left" vertical="center"/>
    </xf>
    <xf numFmtId="4" fontId="29" fillId="35" borderId="12" xfId="0" applyNumberFormat="1" applyFont="1" applyFill="1" applyBorder="1" applyAlignment="1" applyProtection="1">
      <alignment horizontal="right"/>
      <protection locked="0"/>
    </xf>
    <xf numFmtId="0" fontId="29" fillId="0" borderId="0" xfId="0" applyFont="1" applyAlignment="1">
      <alignment horizontal="center" vertical="center"/>
    </xf>
    <xf numFmtId="14" fontId="41" fillId="37" borderId="10" xfId="0" applyNumberFormat="1" applyFont="1" applyFill="1" applyBorder="1" applyAlignment="1" applyProtection="1">
      <alignment horizontal="left" vertical="center"/>
      <protection locked="0"/>
    </xf>
    <xf numFmtId="14" fontId="29" fillId="37" borderId="10" xfId="0" applyNumberFormat="1" applyFont="1" applyFill="1" applyBorder="1" applyAlignment="1">
      <alignment horizontal="left" vertical="center"/>
    </xf>
    <xf numFmtId="0" fontId="31" fillId="37" borderId="10" xfId="0" applyFont="1" applyFill="1" applyBorder="1" applyAlignment="1">
      <alignment horizontal="center" vertical="center"/>
    </xf>
    <xf numFmtId="0" fontId="32" fillId="37" borderId="10" xfId="0" applyFont="1" applyFill="1" applyBorder="1" applyAlignment="1">
      <alignment horizontal="left" vertical="center"/>
    </xf>
    <xf numFmtId="0" fontId="39" fillId="37" borderId="10" xfId="0" applyFont="1" applyFill="1" applyBorder="1" applyAlignment="1">
      <alignment horizontal="center" vertical="center"/>
    </xf>
    <xf numFmtId="167" fontId="29" fillId="37" borderId="10" xfId="0" applyNumberFormat="1" applyFont="1" applyFill="1" applyBorder="1" applyAlignment="1">
      <alignment horizontal="center" vertical="center"/>
    </xf>
    <xf numFmtId="173" fontId="29" fillId="37" borderId="10" xfId="0" applyNumberFormat="1" applyFont="1" applyFill="1" applyBorder="1" applyAlignment="1">
      <alignment horizontal="center" vertical="center"/>
    </xf>
    <xf numFmtId="14" fontId="29" fillId="59" borderId="10" xfId="0" applyNumberFormat="1" applyFont="1" applyFill="1" applyBorder="1" applyAlignment="1">
      <alignment horizontal="center" vertical="center"/>
    </xf>
    <xf numFmtId="0" fontId="63" fillId="70" borderId="10" xfId="0" applyFont="1" applyFill="1" applyBorder="1" applyAlignment="1">
      <alignment horizontal="center" vertical="center"/>
    </xf>
    <xf numFmtId="0" fontId="37" fillId="50" borderId="11" xfId="0" applyFont="1" applyFill="1" applyBorder="1" applyAlignment="1">
      <alignment horizontal="center" vertical="center"/>
    </xf>
    <xf numFmtId="14" fontId="37" fillId="50" borderId="11" xfId="0" applyNumberFormat="1" applyFont="1" applyFill="1" applyBorder="1" applyAlignment="1" applyProtection="1">
      <alignment horizontal="center" vertical="center"/>
      <protection locked="0"/>
    </xf>
    <xf numFmtId="3" fontId="37" fillId="50" borderId="11" xfId="0" applyNumberFormat="1" applyFont="1" applyFill="1" applyBorder="1" applyAlignment="1" applyProtection="1">
      <alignment horizontal="center" vertical="center"/>
      <protection locked="0"/>
    </xf>
    <xf numFmtId="14" fontId="37" fillId="50" borderId="11" xfId="0" applyNumberFormat="1" applyFont="1" applyFill="1" applyBorder="1" applyAlignment="1">
      <alignment horizontal="center" vertical="center"/>
    </xf>
    <xf numFmtId="0" fontId="37" fillId="50" borderId="11" xfId="0" applyFont="1" applyFill="1" applyBorder="1" applyAlignment="1" applyProtection="1">
      <alignment vertical="center"/>
      <protection locked="0"/>
    </xf>
    <xf numFmtId="3" fontId="37" fillId="50" borderId="11" xfId="0" applyNumberFormat="1" applyFont="1" applyFill="1" applyBorder="1" applyAlignment="1">
      <alignment horizontal="center" vertical="center"/>
    </xf>
    <xf numFmtId="14" fontId="27" fillId="38" borderId="11" xfId="0" applyNumberFormat="1" applyFont="1" applyFill="1" applyBorder="1" applyAlignment="1" applyProtection="1">
      <alignment horizontal="center" vertical="center"/>
      <protection locked="0"/>
    </xf>
    <xf numFmtId="0" fontId="27" fillId="38" borderId="0" xfId="0" applyFont="1" applyFill="1" applyBorder="1" applyAlignment="1">
      <alignment horizontal="left" vertical="center"/>
    </xf>
    <xf numFmtId="14" fontId="29" fillId="38" borderId="0" xfId="0" applyNumberFormat="1" applyFont="1" applyFill="1" applyBorder="1" applyAlignment="1">
      <alignment horizontal="center" vertical="center"/>
    </xf>
    <xf numFmtId="0" fontId="29" fillId="38" borderId="0" xfId="0" applyNumberFormat="1" applyFont="1" applyFill="1" applyBorder="1" applyAlignment="1">
      <alignment horizontal="center" vertical="center" wrapText="1"/>
    </xf>
    <xf numFmtId="167" fontId="32" fillId="38" borderId="0" xfId="0" applyNumberFormat="1" applyFont="1" applyFill="1" applyBorder="1" applyAlignment="1" applyProtection="1">
      <alignment horizontal="center" vertical="center"/>
      <protection locked="0"/>
    </xf>
    <xf numFmtId="0" fontId="37" fillId="50" borderId="11" xfId="0" applyFont="1" applyFill="1" applyBorder="1" applyAlignment="1">
      <alignment horizontal="left" vertical="center"/>
    </xf>
    <xf numFmtId="167" fontId="29" fillId="33" borderId="10" xfId="0" applyNumberFormat="1" applyFont="1" applyFill="1" applyBorder="1" applyAlignment="1" applyProtection="1">
      <alignment horizontal="center" vertical="center"/>
      <protection locked="0"/>
    </xf>
    <xf numFmtId="3" fontId="29" fillId="37" borderId="11" xfId="0" applyNumberFormat="1" applyFont="1" applyFill="1" applyBorder="1" applyAlignment="1">
      <alignment horizontal="left" vertical="center"/>
    </xf>
    <xf numFmtId="167" fontId="37" fillId="37" borderId="12" xfId="0" applyNumberFormat="1" applyFont="1" applyFill="1" applyBorder="1" applyAlignment="1">
      <alignment horizontal="center" vertical="center"/>
    </xf>
    <xf numFmtId="0" fontId="46" fillId="37" borderId="11" xfId="0" applyNumberFormat="1" applyFont="1" applyFill="1" applyBorder="1" applyAlignment="1" applyProtection="1">
      <alignment horizontal="center" vertical="center"/>
      <protection locked="0"/>
    </xf>
    <xf numFmtId="1" fontId="29" fillId="36" borderId="11" xfId="0" applyNumberFormat="1" applyFont="1" applyFill="1" applyBorder="1" applyAlignment="1">
      <alignment horizontal="center" vertical="center"/>
    </xf>
    <xf numFmtId="3" fontId="45" fillId="36" borderId="11" xfId="0" applyNumberFormat="1" applyFont="1" applyFill="1" applyBorder="1" applyAlignment="1">
      <alignment horizontal="center" vertical="center"/>
    </xf>
    <xf numFmtId="0" fontId="29" fillId="36" borderId="15" xfId="0" applyFont="1" applyFill="1" applyBorder="1" applyAlignment="1">
      <alignment horizontal="center" vertical="center"/>
    </xf>
    <xf numFmtId="14" fontId="63" fillId="36" borderId="10" xfId="0" applyNumberFormat="1" applyFont="1" applyFill="1" applyBorder="1" applyAlignment="1">
      <alignment horizontal="center" vertical="center"/>
    </xf>
    <xf numFmtId="0" fontId="29" fillId="37" borderId="12" xfId="0" applyNumberFormat="1" applyFont="1" applyFill="1" applyBorder="1" applyAlignment="1" applyProtection="1">
      <alignment horizontal="center" vertical="top"/>
      <protection locked="0"/>
    </xf>
    <xf numFmtId="0" fontId="48" fillId="38" borderId="13" xfId="0" applyFont="1" applyFill="1" applyBorder="1" applyAlignment="1">
      <alignment vertical="center"/>
    </xf>
    <xf numFmtId="14" fontId="48" fillId="38" borderId="10" xfId="0" applyNumberFormat="1" applyFont="1" applyFill="1" applyBorder="1" applyAlignment="1">
      <alignment horizontal="center" vertical="center"/>
    </xf>
    <xf numFmtId="14" fontId="29" fillId="38" borderId="11" xfId="0" applyNumberFormat="1" applyFont="1" applyFill="1" applyBorder="1" applyAlignment="1" applyProtection="1">
      <alignment horizontal="center"/>
      <protection locked="0"/>
    </xf>
    <xf numFmtId="0" fontId="60" fillId="38" borderId="11" xfId="0" applyFont="1" applyFill="1" applyBorder="1" applyAlignment="1" applyProtection="1">
      <alignment horizontal="center" vertical="center"/>
      <protection locked="0"/>
    </xf>
    <xf numFmtId="167" fontId="60" fillId="38" borderId="10" xfId="0" applyNumberFormat="1" applyFont="1" applyFill="1" applyBorder="1" applyAlignment="1" applyProtection="1">
      <alignment horizontal="center" vertical="center"/>
      <protection locked="0"/>
    </xf>
    <xf numFmtId="0" fontId="30" fillId="38" borderId="11" xfId="0" applyFont="1" applyFill="1" applyBorder="1"/>
    <xf numFmtId="0" fontId="27" fillId="38" borderId="12" xfId="0" applyFont="1" applyFill="1" applyBorder="1"/>
    <xf numFmtId="173" fontId="48" fillId="38" borderId="19" xfId="0" applyNumberFormat="1" applyFont="1" applyFill="1" applyBorder="1" applyAlignment="1" applyProtection="1">
      <alignment vertical="center"/>
      <protection locked="0"/>
    </xf>
    <xf numFmtId="1" fontId="29" fillId="24" borderId="19" xfId="0" applyNumberFormat="1" applyFont="1" applyFill="1" applyBorder="1" applyAlignment="1">
      <alignment horizontal="left" vertical="top"/>
    </xf>
    <xf numFmtId="1" fontId="48" fillId="38" borderId="13" xfId="0" applyNumberFormat="1" applyFont="1" applyFill="1" applyBorder="1" applyAlignment="1">
      <alignment horizontal="center" vertical="center"/>
    </xf>
    <xf numFmtId="173" fontId="48" fillId="38" borderId="13" xfId="0" applyNumberFormat="1" applyFont="1" applyFill="1" applyBorder="1" applyAlignment="1">
      <alignment vertical="center"/>
    </xf>
    <xf numFmtId="3" fontId="29" fillId="72" borderId="26" xfId="0" applyNumberFormat="1" applyFont="1" applyFill="1" applyBorder="1" applyAlignment="1">
      <alignment horizontal="right" vertical="center"/>
    </xf>
    <xf numFmtId="0" fontId="27" fillId="72" borderId="15" xfId="0" applyFont="1" applyFill="1" applyBorder="1" applyAlignment="1" applyProtection="1">
      <alignment horizontal="center" vertical="top"/>
      <protection locked="0"/>
    </xf>
    <xf numFmtId="3" fontId="28" fillId="72" borderId="26" xfId="0" applyNumberFormat="1" applyFont="1" applyFill="1" applyBorder="1" applyAlignment="1">
      <alignment horizontal="right" vertical="center"/>
    </xf>
    <xf numFmtId="3" fontId="29" fillId="72" borderId="20" xfId="0" applyNumberFormat="1" applyFont="1" applyFill="1" applyBorder="1" applyAlignment="1">
      <alignment horizontal="right" vertical="center"/>
    </xf>
    <xf numFmtId="3" fontId="29" fillId="72" borderId="26" xfId="0" applyNumberFormat="1" applyFont="1" applyFill="1" applyBorder="1" applyAlignment="1">
      <alignment horizontal="right"/>
    </xf>
    <xf numFmtId="0" fontId="63" fillId="72" borderId="11" xfId="0" applyFont="1" applyFill="1" applyBorder="1" applyAlignment="1">
      <alignment horizontal="left" vertical="top" wrapText="1"/>
    </xf>
    <xf numFmtId="3" fontId="29" fillId="72" borderId="26" xfId="0" applyNumberFormat="1" applyFont="1" applyFill="1" applyBorder="1" applyAlignment="1">
      <alignment horizontal="center"/>
    </xf>
    <xf numFmtId="173" fontId="48" fillId="38" borderId="18" xfId="0" applyNumberFormat="1" applyFont="1" applyFill="1" applyBorder="1" applyAlignment="1">
      <alignment vertical="center"/>
    </xf>
    <xf numFmtId="0" fontId="48" fillId="38" borderId="18" xfId="0" applyFont="1" applyFill="1" applyBorder="1" applyAlignment="1">
      <alignment vertical="center"/>
    </xf>
    <xf numFmtId="0" fontId="48" fillId="38" borderId="17" xfId="0" applyNumberFormat="1" applyFont="1" applyFill="1" applyBorder="1" applyAlignment="1" applyProtection="1">
      <alignment horizontal="center" vertical="center"/>
      <protection locked="0"/>
    </xf>
    <xf numFmtId="14" fontId="48" fillId="38" borderId="17" xfId="0" applyNumberFormat="1" applyFont="1" applyFill="1" applyBorder="1" applyAlignment="1" applyProtection="1">
      <alignment horizontal="center" vertical="center"/>
      <protection locked="0"/>
    </xf>
    <xf numFmtId="14" fontId="48" fillId="38" borderId="17" xfId="0" applyNumberFormat="1" applyFont="1" applyFill="1" applyBorder="1" applyAlignment="1" applyProtection="1">
      <alignment horizontal="center" vertical="center"/>
    </xf>
    <xf numFmtId="0" fontId="48" fillId="38" borderId="17" xfId="0" applyFont="1" applyFill="1" applyBorder="1" applyAlignment="1" applyProtection="1">
      <alignment horizontal="center" vertical="center"/>
    </xf>
    <xf numFmtId="173" fontId="48" fillId="38" borderId="32" xfId="0" applyNumberFormat="1" applyFont="1" applyFill="1" applyBorder="1" applyAlignment="1" applyProtection="1">
      <alignment horizontal="center" vertical="center"/>
    </xf>
    <xf numFmtId="0" fontId="48" fillId="38" borderId="32" xfId="0" applyFont="1" applyFill="1" applyBorder="1" applyAlignment="1" applyProtection="1">
      <alignment horizontal="center" vertical="center"/>
    </xf>
    <xf numFmtId="3" fontId="29" fillId="24" borderId="10" xfId="0" applyNumberFormat="1" applyFont="1" applyFill="1" applyBorder="1" applyAlignment="1">
      <alignment horizontal="left" vertical="top"/>
    </xf>
    <xf numFmtId="173" fontId="29" fillId="38" borderId="11" xfId="0" applyNumberFormat="1" applyFont="1" applyFill="1" applyBorder="1" applyAlignment="1" applyProtection="1">
      <alignment vertical="center"/>
      <protection locked="0"/>
    </xf>
    <xf numFmtId="3" fontId="57" fillId="0" borderId="26" xfId="0" applyNumberFormat="1" applyFont="1" applyFill="1" applyBorder="1" applyAlignment="1">
      <alignment horizontal="right"/>
    </xf>
    <xf numFmtId="14" fontId="29" fillId="0" borderId="15" xfId="0" applyNumberFormat="1" applyFont="1" applyFill="1" applyBorder="1" applyAlignment="1" applyProtection="1">
      <alignment horizontal="center" vertical="top"/>
      <protection locked="0"/>
    </xf>
    <xf numFmtId="0" fontId="29" fillId="35" borderId="11" xfId="0" applyFont="1" applyFill="1" applyBorder="1" applyAlignment="1">
      <alignment horizontal="right"/>
    </xf>
    <xf numFmtId="0" fontId="29" fillId="0" borderId="29" xfId="0" applyFont="1" applyFill="1" applyBorder="1" applyAlignment="1" applyProtection="1">
      <alignment horizontal="center" vertical="center"/>
      <protection locked="0"/>
    </xf>
    <xf numFmtId="14" fontId="29" fillId="35" borderId="11" xfId="0" applyNumberFormat="1" applyFont="1" applyFill="1" applyBorder="1" applyAlignment="1">
      <alignment horizontal="left" vertical="center"/>
    </xf>
    <xf numFmtId="173" fontId="29" fillId="38" borderId="19" xfId="0" applyNumberFormat="1" applyFont="1" applyFill="1" applyBorder="1" applyAlignment="1" applyProtection="1">
      <alignment vertical="center"/>
      <protection locked="0"/>
    </xf>
    <xf numFmtId="0" fontId="63" fillId="0" borderId="12" xfId="0" applyFont="1" applyBorder="1" applyAlignment="1"/>
    <xf numFmtId="173" fontId="48" fillId="38" borderId="17" xfId="0" applyNumberFormat="1" applyFont="1" applyFill="1" applyBorder="1" applyAlignment="1" applyProtection="1">
      <alignment horizontal="center" vertical="center"/>
    </xf>
    <xf numFmtId="0" fontId="48" fillId="38" borderId="12" xfId="0" applyFont="1" applyFill="1" applyBorder="1" applyAlignment="1" applyProtection="1">
      <alignment horizontal="left" vertical="center"/>
    </xf>
    <xf numFmtId="167" fontId="48" fillId="38" borderId="19" xfId="0" applyNumberFormat="1" applyFont="1" applyFill="1" applyBorder="1" applyAlignment="1">
      <alignment horizontal="center" vertical="center"/>
    </xf>
    <xf numFmtId="0" fontId="48" fillId="38" borderId="19" xfId="0" applyFont="1" applyFill="1" applyBorder="1" applyAlignment="1" applyProtection="1">
      <alignment horizontal="left" vertical="center"/>
    </xf>
    <xf numFmtId="0" fontId="48" fillId="38" borderId="13" xfId="0" applyFont="1" applyFill="1" applyBorder="1" applyAlignment="1" applyProtection="1">
      <alignment horizontal="left" vertical="center"/>
      <protection locked="0"/>
    </xf>
    <xf numFmtId="173" fontId="48" fillId="38" borderId="13" xfId="0" applyNumberFormat="1" applyFont="1" applyFill="1" applyBorder="1" applyAlignment="1" applyProtection="1">
      <alignment horizontal="center" vertical="center"/>
    </xf>
    <xf numFmtId="0" fontId="0" fillId="37" borderId="11" xfId="0" applyNumberFormat="1" applyFill="1" applyBorder="1" applyAlignment="1" applyProtection="1">
      <alignment horizontal="center"/>
      <protection locked="0"/>
    </xf>
    <xf numFmtId="0" fontId="0" fillId="37" borderId="11" xfId="0" applyFill="1" applyBorder="1" applyAlignment="1">
      <alignment horizontal="center" vertical="center"/>
    </xf>
    <xf numFmtId="0" fontId="29" fillId="37" borderId="12" xfId="0" applyFont="1" applyFill="1" applyBorder="1" applyAlignment="1" applyProtection="1">
      <protection locked="0"/>
    </xf>
    <xf numFmtId="0" fontId="29" fillId="37" borderId="11" xfId="0" applyFont="1" applyFill="1" applyBorder="1" applyAlignment="1" applyProtection="1">
      <alignment vertical="top"/>
      <protection locked="0"/>
    </xf>
    <xf numFmtId="0" fontId="48" fillId="38" borderId="19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38" fillId="36" borderId="10" xfId="0" applyNumberFormat="1" applyFont="1" applyFill="1" applyBorder="1" applyAlignment="1">
      <alignment horizontal="center" vertical="center"/>
    </xf>
    <xf numFmtId="14" fontId="0" fillId="36" borderId="11" xfId="0" applyNumberFormat="1" applyFill="1" applyBorder="1" applyAlignment="1" applyProtection="1">
      <alignment horizontal="left" vertical="center"/>
      <protection locked="0"/>
    </xf>
    <xf numFmtId="0" fontId="28" fillId="36" borderId="11" xfId="0" applyFont="1" applyFill="1" applyBorder="1" applyAlignment="1">
      <alignment horizontal="left" vertical="center"/>
    </xf>
    <xf numFmtId="0" fontId="29" fillId="36" borderId="11" xfId="0" applyFont="1" applyFill="1" applyBorder="1" applyAlignment="1">
      <alignment vertical="center"/>
    </xf>
    <xf numFmtId="169" fontId="29" fillId="36" borderId="11" xfId="0" applyNumberFormat="1" applyFont="1" applyFill="1" applyBorder="1" applyAlignment="1">
      <alignment horizontal="center" vertical="center"/>
    </xf>
    <xf numFmtId="164" fontId="29" fillId="37" borderId="11" xfId="0" applyNumberFormat="1" applyFont="1" applyFill="1" applyBorder="1" applyAlignment="1">
      <alignment horizontal="center" vertical="center"/>
    </xf>
    <xf numFmtId="167" fontId="28" fillId="37" borderId="11" xfId="0" applyNumberFormat="1" applyFont="1" applyFill="1" applyBorder="1" applyAlignment="1" applyProtection="1">
      <alignment horizontal="center" vertical="center"/>
      <protection locked="0"/>
    </xf>
    <xf numFmtId="0" fontId="37" fillId="37" borderId="11" xfId="0" applyFont="1" applyFill="1" applyBorder="1" applyAlignment="1" applyProtection="1">
      <alignment vertical="center"/>
      <protection locked="0"/>
    </xf>
    <xf numFmtId="167" fontId="37" fillId="50" borderId="11" xfId="0" applyNumberFormat="1" applyFont="1" applyFill="1" applyBorder="1" applyAlignment="1">
      <alignment horizontal="center" vertical="center"/>
    </xf>
    <xf numFmtId="20" fontId="37" fillId="50" borderId="11" xfId="0" applyNumberFormat="1" applyFont="1" applyFill="1" applyBorder="1" applyAlignment="1" applyProtection="1">
      <alignment horizontal="center" vertical="center"/>
      <protection locked="0"/>
    </xf>
    <xf numFmtId="167" fontId="29" fillId="39" borderId="11" xfId="0" applyNumberFormat="1" applyFont="1" applyFill="1" applyBorder="1" applyAlignment="1">
      <alignment horizontal="center" vertical="center"/>
    </xf>
    <xf numFmtId="3" fontId="39" fillId="36" borderId="10" xfId="0" applyNumberFormat="1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1" fontId="27" fillId="36" borderId="12" xfId="0" applyNumberFormat="1" applyFont="1" applyFill="1" applyBorder="1" applyAlignment="1">
      <alignment horizontal="center" vertical="center"/>
    </xf>
    <xf numFmtId="3" fontId="29" fillId="36" borderId="12" xfId="0" applyNumberFormat="1" applyFont="1" applyFill="1" applyBorder="1" applyAlignment="1">
      <alignment horizontal="center" vertical="center"/>
    </xf>
    <xf numFmtId="14" fontId="27" fillId="36" borderId="12" xfId="0" applyNumberFormat="1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left" vertical="center"/>
    </xf>
    <xf numFmtId="0" fontId="27" fillId="36" borderId="12" xfId="0" applyFont="1" applyFill="1" applyBorder="1" applyAlignment="1">
      <alignment horizontal="center" vertical="center"/>
    </xf>
    <xf numFmtId="167" fontId="29" fillId="36" borderId="12" xfId="0" applyNumberFormat="1" applyFont="1" applyFill="1" applyBorder="1" applyAlignment="1">
      <alignment horizontal="center" vertical="center"/>
    </xf>
    <xf numFmtId="173" fontId="29" fillId="36" borderId="19" xfId="0" applyNumberFormat="1" applyFont="1" applyFill="1" applyBorder="1" applyAlignment="1">
      <alignment horizontal="center" vertical="center"/>
    </xf>
    <xf numFmtId="167" fontId="29" fillId="36" borderId="10" xfId="0" applyNumberFormat="1" applyFont="1" applyFill="1" applyBorder="1" applyAlignment="1" applyProtection="1">
      <alignment horizontal="center" vertical="center"/>
      <protection locked="0"/>
    </xf>
    <xf numFmtId="20" fontId="29" fillId="36" borderId="10" xfId="0" applyNumberFormat="1" applyFont="1" applyFill="1" applyBorder="1" applyAlignment="1" applyProtection="1">
      <alignment horizontal="center" vertical="center"/>
      <protection locked="0"/>
    </xf>
    <xf numFmtId="3" fontId="29" fillId="36" borderId="10" xfId="0" applyNumberFormat="1" applyFont="1" applyFill="1" applyBorder="1" applyAlignment="1" applyProtection="1">
      <alignment horizontal="center" vertical="center"/>
      <protection locked="0"/>
    </xf>
    <xf numFmtId="0" fontId="27" fillId="36" borderId="10" xfId="0" applyFont="1" applyFill="1" applyBorder="1" applyAlignment="1" applyProtection="1">
      <alignment horizontal="center" vertical="center"/>
      <protection locked="0"/>
    </xf>
    <xf numFmtId="14" fontId="28" fillId="36" borderId="10" xfId="0" applyNumberFormat="1" applyFont="1" applyFill="1" applyBorder="1" applyAlignment="1" applyProtection="1">
      <alignment horizontal="center" vertical="center"/>
      <protection locked="0"/>
    </xf>
    <xf numFmtId="167" fontId="28" fillId="36" borderId="10" xfId="0" applyNumberFormat="1" applyFont="1" applyFill="1" applyBorder="1" applyAlignment="1" applyProtection="1">
      <alignment horizontal="center" vertical="center"/>
      <protection locked="0"/>
    </xf>
    <xf numFmtId="14" fontId="37" fillId="36" borderId="11" xfId="0" applyNumberFormat="1" applyFont="1" applyFill="1" applyBorder="1" applyAlignment="1" applyProtection="1">
      <alignment vertical="center"/>
      <protection locked="0"/>
    </xf>
    <xf numFmtId="20" fontId="29" fillId="35" borderId="11" xfId="0" applyNumberFormat="1" applyFont="1" applyFill="1" applyBorder="1" applyAlignment="1" applyProtection="1">
      <alignment horizontal="center" vertical="center"/>
      <protection locked="0"/>
    </xf>
    <xf numFmtId="1" fontId="27" fillId="35" borderId="12" xfId="0" applyNumberFormat="1" applyFont="1" applyFill="1" applyBorder="1" applyAlignment="1">
      <alignment horizontal="left" vertical="center"/>
    </xf>
    <xf numFmtId="0" fontId="0" fillId="38" borderId="10" xfId="0" applyNumberFormat="1" applyFont="1" applyFill="1" applyBorder="1" applyAlignment="1" applyProtection="1">
      <alignment horizontal="center"/>
      <protection locked="0"/>
    </xf>
    <xf numFmtId="3" fontId="29" fillId="38" borderId="26" xfId="0" applyNumberFormat="1" applyFont="1" applyFill="1" applyBorder="1" applyAlignment="1"/>
    <xf numFmtId="14" fontId="29" fillId="0" borderId="29" xfId="0" applyNumberFormat="1" applyFont="1" applyFill="1" applyBorder="1" applyAlignment="1" applyProtection="1">
      <alignment horizontal="center" vertical="top"/>
      <protection locked="0"/>
    </xf>
    <xf numFmtId="3" fontId="29" fillId="0" borderId="24" xfId="0" applyNumberFormat="1" applyFont="1" applyFill="1" applyBorder="1" applyAlignment="1">
      <alignment horizontal="right" vertical="center"/>
    </xf>
    <xf numFmtId="14" fontId="0" fillId="0" borderId="29" xfId="0" applyNumberFormat="1" applyFont="1" applyFill="1" applyBorder="1" applyAlignment="1" applyProtection="1">
      <alignment horizontal="center"/>
      <protection locked="0"/>
    </xf>
    <xf numFmtId="0" fontId="0" fillId="72" borderId="11" xfId="0" applyFill="1" applyBorder="1" applyAlignment="1" applyProtection="1">
      <alignment horizontal="center"/>
      <protection locked="0"/>
    </xf>
    <xf numFmtId="0" fontId="22" fillId="72" borderId="11" xfId="0" applyFont="1" applyFill="1" applyBorder="1" applyAlignment="1">
      <alignment horizontal="center"/>
    </xf>
    <xf numFmtId="0" fontId="0" fillId="72" borderId="11" xfId="0" applyNumberFormat="1" applyFill="1" applyBorder="1" applyAlignment="1" applyProtection="1">
      <alignment horizontal="center"/>
      <protection locked="0"/>
    </xf>
    <xf numFmtId="169" fontId="29" fillId="35" borderId="11" xfId="0" applyNumberFormat="1" applyFont="1" applyFill="1" applyBorder="1" applyAlignment="1"/>
    <xf numFmtId="49" fontId="58" fillId="37" borderId="12" xfId="0" applyNumberFormat="1" applyFont="1" applyFill="1" applyBorder="1" applyAlignment="1">
      <alignment horizontal="center"/>
    </xf>
    <xf numFmtId="1" fontId="58" fillId="37" borderId="12" xfId="0" applyNumberFormat="1" applyFont="1" applyFill="1" applyBorder="1" applyAlignment="1">
      <alignment horizontal="center" vertical="center"/>
    </xf>
    <xf numFmtId="0" fontId="63" fillId="37" borderId="11" xfId="0" applyFont="1" applyFill="1" applyBorder="1" applyAlignment="1">
      <alignment wrapText="1"/>
    </xf>
    <xf numFmtId="0" fontId="0" fillId="37" borderId="11" xfId="0" applyNumberFormat="1" applyFill="1" applyBorder="1" applyAlignment="1" applyProtection="1">
      <alignment horizontal="center" vertical="center"/>
      <protection locked="0"/>
    </xf>
    <xf numFmtId="0" fontId="27" fillId="37" borderId="11" xfId="0" applyNumberFormat="1" applyFont="1" applyFill="1" applyBorder="1" applyAlignment="1" applyProtection="1">
      <protection locked="0"/>
    </xf>
    <xf numFmtId="0" fontId="29" fillId="37" borderId="11" xfId="0" applyNumberFormat="1" applyFont="1" applyFill="1" applyBorder="1" applyAlignment="1" applyProtection="1">
      <alignment horizontal="center"/>
      <protection locked="0"/>
    </xf>
    <xf numFmtId="0" fontId="27" fillId="37" borderId="10" xfId="0" applyFont="1" applyFill="1" applyBorder="1"/>
    <xf numFmtId="0" fontId="29" fillId="37" borderId="10" xfId="0" applyFont="1" applyFill="1" applyBorder="1" applyAlignment="1">
      <alignment horizontal="center"/>
    </xf>
    <xf numFmtId="3" fontId="27" fillId="0" borderId="10" xfId="0" applyNumberFormat="1" applyFont="1" applyFill="1" applyBorder="1" applyAlignment="1" applyProtection="1">
      <alignment horizontal="center" vertical="center"/>
      <protection locked="0"/>
    </xf>
    <xf numFmtId="14" fontId="29" fillId="0" borderId="12" xfId="0" applyNumberFormat="1" applyFont="1" applyFill="1" applyBorder="1" applyAlignment="1">
      <alignment horizontal="center" vertical="center" wrapText="1"/>
    </xf>
    <xf numFmtId="3" fontId="82" fillId="0" borderId="12" xfId="0" applyNumberFormat="1" applyFont="1" applyFill="1" applyBorder="1" applyAlignment="1">
      <alignment horizontal="center" vertical="center"/>
    </xf>
    <xf numFmtId="0" fontId="27" fillId="35" borderId="12" xfId="0" applyFont="1" applyFill="1" applyBorder="1" applyAlignment="1">
      <alignment horizontal="left" vertical="center"/>
    </xf>
    <xf numFmtId="0" fontId="31" fillId="35" borderId="12" xfId="0" applyFont="1" applyFill="1" applyBorder="1" applyAlignment="1">
      <alignment horizontal="center" vertical="center"/>
    </xf>
    <xf numFmtId="14" fontId="39" fillId="37" borderId="11" xfId="0" applyNumberFormat="1" applyFont="1" applyFill="1" applyBorder="1" applyAlignment="1">
      <alignment horizontal="center" vertical="center"/>
    </xf>
    <xf numFmtId="14" fontId="63" fillId="37" borderId="10" xfId="0" applyNumberFormat="1" applyFont="1" applyFill="1" applyBorder="1" applyAlignment="1">
      <alignment horizontal="center" vertical="center"/>
    </xf>
    <xf numFmtId="3" fontId="57" fillId="37" borderId="10" xfId="0" applyNumberFormat="1" applyFont="1" applyFill="1" applyBorder="1" applyAlignment="1">
      <alignment horizontal="center" vertical="center"/>
    </xf>
    <xf numFmtId="20" fontId="29" fillId="37" borderId="10" xfId="0" applyNumberFormat="1" applyFont="1" applyFill="1" applyBorder="1" applyAlignment="1">
      <alignment horizontal="center" vertical="center"/>
    </xf>
    <xf numFmtId="14" fontId="29" fillId="35" borderId="11" xfId="0" applyNumberFormat="1" applyFont="1" applyFill="1" applyBorder="1" applyAlignment="1" applyProtection="1">
      <alignment horizontal="left" vertical="center"/>
      <protection locked="0"/>
    </xf>
    <xf numFmtId="14" fontId="31" fillId="35" borderId="11" xfId="0" applyNumberFormat="1" applyFont="1" applyFill="1" applyBorder="1" applyAlignment="1">
      <alignment horizontal="center" vertical="center"/>
    </xf>
    <xf numFmtId="14" fontId="37" fillId="59" borderId="11" xfId="0" applyNumberFormat="1" applyFont="1" applyFill="1" applyBorder="1" applyAlignment="1">
      <alignment horizontal="center" vertical="center"/>
    </xf>
    <xf numFmtId="14" fontId="29" fillId="59" borderId="11" xfId="0" applyNumberFormat="1" applyFont="1" applyFill="1" applyBorder="1" applyAlignment="1" applyProtection="1">
      <alignment horizontal="left" vertical="center"/>
      <protection locked="0"/>
    </xf>
    <xf numFmtId="14" fontId="52" fillId="59" borderId="11" xfId="0" applyNumberFormat="1" applyFont="1" applyFill="1" applyBorder="1" applyAlignment="1" applyProtection="1">
      <alignment horizontal="center" vertical="center"/>
      <protection locked="0"/>
    </xf>
    <xf numFmtId="1" fontId="55" fillId="0" borderId="12" xfId="0" applyNumberFormat="1" applyFont="1" applyFill="1" applyBorder="1" applyAlignment="1">
      <alignment vertical="center"/>
    </xf>
    <xf numFmtId="49" fontId="58" fillId="0" borderId="0" xfId="0" applyNumberFormat="1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 vertical="center"/>
    </xf>
    <xf numFmtId="14" fontId="48" fillId="0" borderId="0" xfId="0" applyNumberFormat="1" applyFont="1" applyFill="1" applyBorder="1" applyAlignment="1">
      <alignment horizontal="center" vertical="center"/>
    </xf>
    <xf numFmtId="14" fontId="48" fillId="0" borderId="0" xfId="0" applyNumberFormat="1" applyFont="1" applyFill="1" applyBorder="1" applyAlignment="1" applyProtection="1">
      <alignment horizontal="center" vertical="center"/>
      <protection locked="0"/>
    </xf>
    <xf numFmtId="173" fontId="48" fillId="0" borderId="0" xfId="0" applyNumberFormat="1" applyFont="1" applyFill="1" applyBorder="1" applyAlignment="1" applyProtection="1">
      <alignment vertical="center"/>
      <protection locked="0"/>
    </xf>
    <xf numFmtId="3" fontId="39" fillId="47" borderId="11" xfId="0" applyNumberFormat="1" applyFont="1" applyFill="1" applyBorder="1" applyAlignment="1">
      <alignment horizontal="center" vertical="center"/>
    </xf>
    <xf numFmtId="167" fontId="29" fillId="26" borderId="12" xfId="0" applyNumberFormat="1" applyFont="1" applyFill="1" applyBorder="1" applyAlignment="1">
      <alignment horizontal="center" vertical="center"/>
    </xf>
    <xf numFmtId="0" fontId="29" fillId="27" borderId="12" xfId="0" applyFont="1" applyFill="1" applyBorder="1" applyAlignment="1">
      <alignment horizontal="center" vertical="center"/>
    </xf>
    <xf numFmtId="14" fontId="29" fillId="26" borderId="12" xfId="0" applyNumberFormat="1" applyFont="1" applyFill="1" applyBorder="1" applyAlignment="1">
      <alignment horizontal="left" vertical="center"/>
    </xf>
    <xf numFmtId="0" fontId="47" fillId="60" borderId="12" xfId="0" applyFont="1" applyFill="1" applyBorder="1" applyAlignment="1">
      <alignment horizontal="center" vertical="center"/>
    </xf>
    <xf numFmtId="174" fontId="28" fillId="0" borderId="12" xfId="257" applyNumberFormat="1" applyFont="1" applyFill="1" applyBorder="1" applyAlignment="1">
      <alignment horizontal="center" vertical="center"/>
    </xf>
    <xf numFmtId="0" fontId="29" fillId="50" borderId="12" xfId="0" applyNumberFormat="1" applyFont="1" applyFill="1" applyBorder="1" applyAlignment="1">
      <alignment horizontal="left" vertical="center"/>
    </xf>
    <xf numFmtId="14" fontId="39" fillId="33" borderId="12" xfId="0" applyNumberFormat="1" applyFont="1" applyFill="1" applyBorder="1" applyAlignment="1" applyProtection="1">
      <alignment horizontal="center" vertical="center"/>
      <protection locked="0"/>
    </xf>
    <xf numFmtId="0" fontId="29" fillId="56" borderId="12" xfId="0" applyNumberFormat="1" applyFont="1" applyFill="1" applyBorder="1" applyAlignment="1">
      <alignment horizontal="center" vertical="center" wrapText="1"/>
    </xf>
    <xf numFmtId="20" fontId="29" fillId="38" borderId="12" xfId="0" applyNumberFormat="1" applyFont="1" applyFill="1" applyBorder="1" applyAlignment="1" applyProtection="1">
      <alignment horizontal="center" vertical="center"/>
      <protection locked="0"/>
    </xf>
    <xf numFmtId="167" fontId="29" fillId="46" borderId="19" xfId="0" applyNumberFormat="1" applyFont="1" applyFill="1" applyBorder="1" applyAlignment="1" applyProtection="1">
      <alignment horizontal="center" vertical="center"/>
      <protection locked="0"/>
    </xf>
    <xf numFmtId="0" fontId="46" fillId="51" borderId="10" xfId="0" applyNumberFormat="1" applyFont="1" applyFill="1" applyBorder="1" applyAlignment="1">
      <alignment horizontal="center" vertical="center" wrapText="1"/>
    </xf>
    <xf numFmtId="0" fontId="29" fillId="46" borderId="10" xfId="0" applyNumberFormat="1" applyFont="1" applyFill="1" applyBorder="1" applyAlignment="1" applyProtection="1">
      <alignment horizontal="center" vertical="center"/>
      <protection locked="0"/>
    </xf>
    <xf numFmtId="0" fontId="29" fillId="52" borderId="10" xfId="0" applyNumberFormat="1" applyFont="1" applyFill="1" applyBorder="1" applyAlignment="1" applyProtection="1">
      <alignment horizontal="center" vertical="center"/>
      <protection locked="0"/>
    </xf>
    <xf numFmtId="0" fontId="47" fillId="74" borderId="11" xfId="0" applyFont="1" applyFill="1" applyBorder="1" applyAlignment="1">
      <alignment horizontal="center" vertical="center"/>
    </xf>
    <xf numFmtId="14" fontId="57" fillId="0" borderId="11" xfId="0" applyNumberFormat="1" applyFont="1" applyFill="1" applyBorder="1" applyAlignment="1" applyProtection="1">
      <alignment horizontal="center" vertical="center"/>
      <protection locked="0"/>
    </xf>
    <xf numFmtId="3" fontId="29" fillId="47" borderId="19" xfId="0" applyNumberFormat="1" applyFont="1" applyFill="1" applyBorder="1" applyAlignment="1">
      <alignment horizontal="center" vertical="center"/>
    </xf>
    <xf numFmtId="174" fontId="29" fillId="38" borderId="19" xfId="0" applyNumberFormat="1" applyFont="1" applyFill="1" applyBorder="1" applyAlignment="1">
      <alignment horizontal="center" vertical="center"/>
    </xf>
    <xf numFmtId="0" fontId="29" fillId="38" borderId="19" xfId="0" applyNumberFormat="1" applyFont="1" applyFill="1" applyBorder="1" applyAlignment="1" applyProtection="1">
      <alignment horizontal="center" vertical="center"/>
      <protection locked="0"/>
    </xf>
    <xf numFmtId="0" fontId="29" fillId="33" borderId="11" xfId="0" applyNumberFormat="1" applyFont="1" applyFill="1" applyBorder="1" applyAlignment="1">
      <alignment vertical="center"/>
    </xf>
    <xf numFmtId="0" fontId="29" fillId="33" borderId="10" xfId="0" applyFont="1" applyFill="1" applyBorder="1" applyAlignment="1">
      <alignment horizontal="left" vertical="center"/>
    </xf>
    <xf numFmtId="1" fontId="29" fillId="33" borderId="10" xfId="0" applyNumberFormat="1" applyFont="1" applyFill="1" applyBorder="1" applyAlignment="1">
      <alignment horizontal="center" vertical="center"/>
    </xf>
    <xf numFmtId="0" fontId="29" fillId="33" borderId="10" xfId="0" applyFont="1" applyFill="1" applyBorder="1" applyAlignment="1" applyProtection="1">
      <alignment horizontal="center" vertical="center"/>
      <protection locked="0"/>
    </xf>
    <xf numFmtId="172" fontId="29" fillId="50" borderId="12" xfId="0" applyNumberFormat="1" applyFont="1" applyFill="1" applyBorder="1" applyAlignment="1">
      <alignment horizontal="center" vertical="center"/>
    </xf>
    <xf numFmtId="0" fontId="63" fillId="50" borderId="0" xfId="0" applyFont="1" applyFill="1"/>
    <xf numFmtId="167" fontId="38" fillId="38" borderId="10" xfId="0" applyNumberFormat="1" applyFont="1" applyFill="1" applyBorder="1" applyAlignment="1" applyProtection="1">
      <alignment horizontal="center" vertical="center"/>
      <protection locked="0"/>
    </xf>
    <xf numFmtId="14" fontId="31" fillId="0" borderId="10" xfId="0" applyNumberFormat="1" applyFont="1" applyFill="1" applyBorder="1" applyAlignment="1">
      <alignment horizontal="center" vertical="center"/>
    </xf>
    <xf numFmtId="14" fontId="29" fillId="50" borderId="10" xfId="0" applyNumberFormat="1" applyFont="1" applyFill="1" applyBorder="1" applyAlignment="1" applyProtection="1">
      <alignment horizontal="center" vertical="center"/>
      <protection locked="0"/>
    </xf>
    <xf numFmtId="14" fontId="29" fillId="50" borderId="10" xfId="0" applyNumberFormat="1" applyFont="1" applyFill="1" applyBorder="1" applyAlignment="1">
      <alignment horizontal="center" vertical="center"/>
    </xf>
    <xf numFmtId="0" fontId="29" fillId="37" borderId="11" xfId="0" applyNumberFormat="1" applyFont="1" applyFill="1" applyBorder="1" applyAlignment="1">
      <alignment horizontal="center" vertical="center" wrapText="1"/>
    </xf>
    <xf numFmtId="0" fontId="27" fillId="37" borderId="12" xfId="0" applyNumberFormat="1" applyFont="1" applyFill="1" applyBorder="1" applyAlignment="1" applyProtection="1">
      <alignment horizontal="center" vertical="center"/>
      <protection locked="0"/>
    </xf>
    <xf numFmtId="14" fontId="27" fillId="37" borderId="12" xfId="0" applyNumberFormat="1" applyFont="1" applyFill="1" applyBorder="1" applyAlignment="1" applyProtection="1">
      <alignment horizontal="center" vertical="center"/>
      <protection locked="0"/>
    </xf>
    <xf numFmtId="0" fontId="46" fillId="37" borderId="19" xfId="0" applyNumberFormat="1" applyFont="1" applyFill="1" applyBorder="1" applyAlignment="1" applyProtection="1">
      <alignment horizontal="center" vertical="center"/>
      <protection locked="0"/>
    </xf>
    <xf numFmtId="20" fontId="38" fillId="37" borderId="11" xfId="0" applyNumberFormat="1" applyFont="1" applyFill="1" applyBorder="1" applyAlignment="1" applyProtection="1">
      <alignment horizontal="center" vertical="center"/>
      <protection locked="0"/>
    </xf>
    <xf numFmtId="0" fontId="29" fillId="0" borderId="11" xfId="0" quotePrefix="1" applyNumberFormat="1" applyFont="1" applyBorder="1" applyAlignment="1">
      <alignment horizontal="center" vertical="center"/>
    </xf>
    <xf numFmtId="0" fontId="38" fillId="37" borderId="11" xfId="0" applyFont="1" applyFill="1" applyBorder="1" applyAlignment="1" applyProtection="1">
      <alignment horizontal="center" vertical="center"/>
      <protection locked="0"/>
    </xf>
    <xf numFmtId="0" fontId="38" fillId="39" borderId="11" xfId="0" applyFont="1" applyFill="1" applyBorder="1" applyAlignment="1" applyProtection="1">
      <alignment vertical="center"/>
      <protection locked="0"/>
    </xf>
    <xf numFmtId="0" fontId="29" fillId="39" borderId="10" xfId="0" applyFont="1" applyFill="1" applyBorder="1" applyAlignment="1" applyProtection="1">
      <alignment vertical="center"/>
      <protection locked="0"/>
    </xf>
    <xf numFmtId="167" fontId="29" fillId="39" borderId="11" xfId="0" applyNumberFormat="1" applyFont="1" applyFill="1" applyBorder="1" applyAlignment="1" applyProtection="1">
      <alignment horizontal="center" vertical="center"/>
      <protection locked="0"/>
    </xf>
    <xf numFmtId="0" fontId="44" fillId="39" borderId="11" xfId="0" applyFont="1" applyFill="1" applyBorder="1" applyAlignment="1">
      <alignment horizontal="left" vertical="center"/>
    </xf>
    <xf numFmtId="14" fontId="38" fillId="39" borderId="11" xfId="0" applyNumberFormat="1" applyFont="1" applyFill="1" applyBorder="1" applyAlignment="1">
      <alignment horizontal="center" vertical="center"/>
    </xf>
    <xf numFmtId="3" fontId="38" fillId="39" borderId="11" xfId="0" applyNumberFormat="1" applyFont="1" applyFill="1" applyBorder="1" applyAlignment="1">
      <alignment horizontal="center" vertical="center"/>
    </xf>
    <xf numFmtId="0" fontId="44" fillId="39" borderId="11" xfId="0" applyFont="1" applyFill="1" applyBorder="1" applyAlignment="1">
      <alignment horizontal="center" vertical="center"/>
    </xf>
    <xf numFmtId="0" fontId="29" fillId="36" borderId="12" xfId="0" applyNumberFormat="1" applyFont="1" applyFill="1" applyBorder="1" applyAlignment="1">
      <alignment horizontal="center" vertical="center"/>
    </xf>
    <xf numFmtId="14" fontId="63" fillId="36" borderId="11" xfId="0" applyNumberFormat="1" applyFont="1" applyFill="1" applyBorder="1"/>
    <xf numFmtId="0" fontId="63" fillId="36" borderId="11" xfId="0" applyFont="1" applyFill="1" applyBorder="1" applyAlignment="1">
      <alignment horizontal="center"/>
    </xf>
    <xf numFmtId="14" fontId="28" fillId="36" borderId="11" xfId="0" applyNumberFormat="1" applyFont="1" applyFill="1" applyBorder="1" applyAlignment="1" applyProtection="1">
      <alignment horizontal="center" vertical="center"/>
      <protection locked="0"/>
    </xf>
    <xf numFmtId="167" fontId="28" fillId="36" borderId="11" xfId="0" applyNumberFormat="1" applyFont="1" applyFill="1" applyBorder="1" applyAlignment="1" applyProtection="1">
      <alignment horizontal="center" vertical="center"/>
      <protection locked="0"/>
    </xf>
    <xf numFmtId="14" fontId="39" fillId="36" borderId="11" xfId="0" applyNumberFormat="1" applyFont="1" applyFill="1" applyBorder="1" applyAlignment="1" applyProtection="1">
      <alignment horizontal="left" vertical="center"/>
      <protection locked="0"/>
    </xf>
    <xf numFmtId="0" fontId="29" fillId="37" borderId="11" xfId="0" applyFont="1" applyFill="1" applyBorder="1" applyAlignment="1">
      <alignment vertical="center"/>
    </xf>
    <xf numFmtId="0" fontId="29" fillId="38" borderId="12" xfId="0" applyFont="1" applyFill="1" applyBorder="1" applyAlignment="1" applyProtection="1">
      <alignment vertical="center"/>
      <protection locked="0"/>
    </xf>
    <xf numFmtId="0" fontId="31" fillId="39" borderId="11" xfId="0" applyFont="1" applyFill="1" applyBorder="1" applyAlignment="1">
      <alignment horizontal="center" vertical="center"/>
    </xf>
    <xf numFmtId="3" fontId="40" fillId="38" borderId="11" xfId="0" applyNumberFormat="1" applyFont="1" applyFill="1" applyBorder="1" applyAlignment="1">
      <alignment horizontal="center" vertical="center"/>
    </xf>
    <xf numFmtId="3" fontId="57" fillId="38" borderId="11" xfId="0" applyNumberFormat="1" applyFont="1" applyFill="1" applyBorder="1" applyAlignment="1">
      <alignment horizontal="center" vertical="center"/>
    </xf>
    <xf numFmtId="14" fontId="27" fillId="38" borderId="10" xfId="0" applyNumberFormat="1" applyFont="1" applyFill="1" applyBorder="1" applyAlignment="1" applyProtection="1">
      <alignment horizontal="center" vertical="center"/>
      <protection locked="0"/>
    </xf>
    <xf numFmtId="1" fontId="27" fillId="38" borderId="11" xfId="257" applyNumberFormat="1" applyFont="1" applyFill="1" applyBorder="1" applyAlignment="1">
      <alignment horizontal="center" vertical="center"/>
    </xf>
    <xf numFmtId="0" fontId="27" fillId="38" borderId="11" xfId="0" applyNumberFormat="1" applyFont="1" applyFill="1" applyBorder="1" applyAlignment="1">
      <alignment horizontal="left" vertical="center"/>
    </xf>
    <xf numFmtId="0" fontId="37" fillId="38" borderId="11" xfId="0" applyFont="1" applyFill="1" applyBorder="1" applyAlignment="1" applyProtection="1">
      <alignment vertical="center"/>
      <protection locked="0"/>
    </xf>
    <xf numFmtId="14" fontId="41" fillId="38" borderId="10" xfId="0" applyNumberFormat="1" applyFont="1" applyFill="1" applyBorder="1" applyAlignment="1" applyProtection="1">
      <alignment horizontal="left" vertical="center"/>
      <protection locked="0"/>
    </xf>
    <xf numFmtId="169" fontId="29" fillId="38" borderId="11" xfId="0" applyNumberFormat="1" applyFont="1" applyFill="1" applyBorder="1" applyAlignment="1" applyProtection="1">
      <alignment vertical="center"/>
      <protection locked="0"/>
    </xf>
    <xf numFmtId="0" fontId="44" fillId="0" borderId="11" xfId="0" applyFont="1" applyFill="1" applyBorder="1" applyAlignment="1">
      <alignment horizontal="center" vertical="center"/>
    </xf>
    <xf numFmtId="0" fontId="38" fillId="33" borderId="11" xfId="0" applyFont="1" applyFill="1" applyBorder="1" applyAlignment="1">
      <alignment horizontal="center" vertical="center"/>
    </xf>
    <xf numFmtId="0" fontId="42" fillId="37" borderId="10" xfId="0" applyFont="1" applyFill="1" applyBorder="1" applyAlignment="1">
      <alignment horizontal="center" vertical="center"/>
    </xf>
    <xf numFmtId="0" fontId="47" fillId="37" borderId="0" xfId="0" applyNumberFormat="1" applyFont="1" applyFill="1" applyBorder="1" applyAlignment="1">
      <alignment horizontal="center" vertical="center" wrapText="1"/>
    </xf>
    <xf numFmtId="3" fontId="39" fillId="37" borderId="11" xfId="257" applyNumberFormat="1" applyFont="1" applyFill="1" applyBorder="1" applyAlignment="1">
      <alignment horizontal="center" vertical="center"/>
    </xf>
    <xf numFmtId="166" fontId="29" fillId="37" borderId="11" xfId="305" applyFont="1" applyFill="1" applyBorder="1" applyAlignment="1">
      <alignment horizontal="center" vertical="center"/>
    </xf>
    <xf numFmtId="166" fontId="27" fillId="36" borderId="11" xfId="0" applyNumberFormat="1" applyFont="1" applyFill="1" applyBorder="1" applyAlignment="1">
      <alignment horizontal="center" vertical="center"/>
    </xf>
    <xf numFmtId="14" fontId="27" fillId="36" borderId="11" xfId="0" applyNumberFormat="1" applyFont="1" applyFill="1" applyBorder="1" applyAlignment="1" applyProtection="1">
      <alignment horizontal="left" vertical="center"/>
      <protection locked="0"/>
    </xf>
    <xf numFmtId="14" fontId="29" fillId="44" borderId="11" xfId="0" applyNumberFormat="1" applyFont="1" applyFill="1" applyBorder="1" applyAlignment="1">
      <alignment horizontal="center" vertical="center" wrapText="1"/>
    </xf>
    <xf numFmtId="14" fontId="37" fillId="0" borderId="10" xfId="0" applyNumberFormat="1" applyFont="1" applyFill="1" applyBorder="1" applyAlignment="1">
      <alignment horizontal="center" vertical="center"/>
    </xf>
    <xf numFmtId="16" fontId="29" fillId="47" borderId="11" xfId="0" applyNumberFormat="1" applyFont="1" applyFill="1" applyBorder="1" applyAlignment="1">
      <alignment horizontal="center" vertical="center"/>
    </xf>
    <xf numFmtId="172" fontId="37" fillId="50" borderId="11" xfId="0" applyNumberFormat="1" applyFont="1" applyFill="1" applyBorder="1" applyAlignment="1">
      <alignment horizontal="center" vertical="center"/>
    </xf>
    <xf numFmtId="0" fontId="37" fillId="50" borderId="11" xfId="0" applyFont="1" applyFill="1" applyBorder="1" applyAlignment="1" applyProtection="1">
      <alignment horizontal="center" vertical="center"/>
      <protection locked="0"/>
    </xf>
    <xf numFmtId="167" fontId="29" fillId="47" borderId="10" xfId="0" applyNumberFormat="1" applyFont="1" applyFill="1" applyBorder="1" applyAlignment="1" applyProtection="1">
      <alignment horizontal="center" vertical="center"/>
      <protection locked="0"/>
    </xf>
    <xf numFmtId="14" fontId="37" fillId="47" borderId="10" xfId="0" applyNumberFormat="1" applyFont="1" applyFill="1" applyBorder="1" applyAlignment="1">
      <alignment horizontal="center" vertical="center"/>
    </xf>
    <xf numFmtId="0" fontId="27" fillId="47" borderId="10" xfId="0" applyNumberFormat="1" applyFont="1" applyFill="1" applyBorder="1" applyAlignment="1">
      <alignment horizontal="left" vertical="center"/>
    </xf>
    <xf numFmtId="0" fontId="38" fillId="76" borderId="11" xfId="0" applyFont="1" applyFill="1" applyBorder="1" applyAlignment="1">
      <alignment wrapText="1"/>
    </xf>
    <xf numFmtId="167" fontId="29" fillId="24" borderId="17" xfId="0" applyNumberFormat="1" applyFont="1" applyFill="1" applyBorder="1" applyAlignment="1">
      <alignment horizontal="center" vertical="center"/>
    </xf>
    <xf numFmtId="0" fontId="29" fillId="24" borderId="17" xfId="0" applyNumberFormat="1" applyFont="1" applyFill="1" applyBorder="1" applyAlignment="1">
      <alignment horizontal="center" vertical="center"/>
    </xf>
    <xf numFmtId="0" fontId="46" fillId="58" borderId="12" xfId="0" applyNumberFormat="1" applyFont="1" applyFill="1" applyBorder="1" applyAlignment="1">
      <alignment horizontal="center" vertical="center" wrapText="1"/>
    </xf>
    <xf numFmtId="0" fontId="29" fillId="37" borderId="11" xfId="257" applyFont="1" applyFill="1" applyBorder="1" applyAlignment="1">
      <alignment horizontal="left" vertical="center"/>
    </xf>
    <xf numFmtId="20" fontId="29" fillId="37" borderId="11" xfId="0" applyNumberFormat="1" applyFont="1" applyFill="1" applyBorder="1" applyAlignment="1">
      <alignment horizontal="left" vertical="center"/>
    </xf>
    <xf numFmtId="0" fontId="27" fillId="36" borderId="12" xfId="0" applyFont="1" applyFill="1" applyBorder="1" applyAlignment="1">
      <alignment horizontal="left" vertical="center"/>
    </xf>
    <xf numFmtId="0" fontId="29" fillId="36" borderId="11" xfId="0" applyFont="1" applyFill="1" applyBorder="1" applyAlignment="1" applyProtection="1">
      <alignment horizontal="left" vertical="center"/>
      <protection locked="0"/>
    </xf>
    <xf numFmtId="0" fontId="37" fillId="36" borderId="11" xfId="0" applyFont="1" applyFill="1" applyBorder="1" applyAlignment="1">
      <alignment horizontal="left" vertical="center"/>
    </xf>
    <xf numFmtId="3" fontId="45" fillId="36" borderId="10" xfId="0" applyNumberFormat="1" applyFont="1" applyFill="1" applyBorder="1" applyAlignment="1">
      <alignment horizontal="center" vertical="center"/>
    </xf>
    <xf numFmtId="172" fontId="29" fillId="39" borderId="10" xfId="0" applyNumberFormat="1" applyFont="1" applyFill="1" applyBorder="1" applyAlignment="1" applyProtection="1">
      <alignment horizontal="center" vertical="center"/>
      <protection locked="0"/>
    </xf>
    <xf numFmtId="167" fontId="29" fillId="39" borderId="10" xfId="0" applyNumberFormat="1" applyFont="1" applyFill="1" applyBorder="1" applyAlignment="1" applyProtection="1">
      <alignment horizontal="center" vertical="center"/>
      <protection locked="0"/>
    </xf>
    <xf numFmtId="3" fontId="29" fillId="39" borderId="10" xfId="0" applyNumberFormat="1" applyFont="1" applyFill="1" applyBorder="1" applyAlignment="1" applyProtection="1">
      <alignment horizontal="center" vertical="center"/>
      <protection locked="0"/>
    </xf>
    <xf numFmtId="0" fontId="27" fillId="39" borderId="10" xfId="0" applyFont="1" applyFill="1" applyBorder="1" applyAlignment="1" applyProtection="1">
      <alignment horizontal="center" vertical="center"/>
      <protection locked="0"/>
    </xf>
    <xf numFmtId="0" fontId="29" fillId="32" borderId="14" xfId="0" applyFont="1" applyFill="1" applyBorder="1" applyAlignment="1" applyProtection="1">
      <alignment horizontal="right" vertical="center"/>
      <protection locked="0"/>
    </xf>
    <xf numFmtId="0" fontId="33" fillId="32" borderId="13" xfId="0" applyFont="1" applyFill="1" applyBorder="1" applyAlignment="1">
      <alignment horizontal="center" vertical="center"/>
    </xf>
    <xf numFmtId="0" fontId="27" fillId="32" borderId="13" xfId="257" applyFont="1" applyFill="1" applyBorder="1" applyAlignment="1">
      <alignment horizontal="center" vertical="center"/>
    </xf>
    <xf numFmtId="0" fontId="27" fillId="32" borderId="13" xfId="257" applyFont="1" applyFill="1" applyBorder="1" applyAlignment="1">
      <alignment horizontal="right" vertical="center"/>
    </xf>
    <xf numFmtId="0" fontId="27" fillId="32" borderId="13" xfId="257" applyFont="1" applyFill="1" applyBorder="1" applyAlignment="1">
      <alignment horizontal="left" vertical="center"/>
    </xf>
    <xf numFmtId="173" fontId="29" fillId="32" borderId="13" xfId="0" applyNumberFormat="1" applyFont="1" applyFill="1" applyBorder="1" applyAlignment="1">
      <alignment horizontal="center" vertical="center"/>
    </xf>
    <xf numFmtId="169" fontId="29" fillId="32" borderId="13" xfId="0" applyNumberFormat="1" applyFont="1" applyFill="1" applyBorder="1" applyAlignment="1">
      <alignment horizontal="center" vertical="center"/>
    </xf>
    <xf numFmtId="0" fontId="67" fillId="38" borderId="11" xfId="0" applyFont="1" applyFill="1" applyBorder="1" applyAlignment="1">
      <alignment horizontal="center" vertical="center"/>
    </xf>
    <xf numFmtId="14" fontId="27" fillId="38" borderId="20" xfId="0" applyNumberFormat="1" applyFont="1" applyFill="1" applyBorder="1" applyAlignment="1">
      <alignment horizontal="center" vertical="center"/>
    </xf>
    <xf numFmtId="14" fontId="27" fillId="38" borderId="26" xfId="0" applyNumberFormat="1" applyFont="1" applyFill="1" applyBorder="1" applyAlignment="1">
      <alignment horizontal="center" vertical="center"/>
    </xf>
    <xf numFmtId="14" fontId="38" fillId="37" borderId="10" xfId="0" applyNumberFormat="1" applyFont="1" applyFill="1" applyBorder="1" applyAlignment="1" applyProtection="1">
      <alignment horizontal="left" vertical="center"/>
      <protection locked="0"/>
    </xf>
    <xf numFmtId="0" fontId="38" fillId="37" borderId="10" xfId="0" applyNumberFormat="1" applyFont="1" applyFill="1" applyBorder="1" applyAlignment="1">
      <alignment horizontal="center" vertical="center"/>
    </xf>
    <xf numFmtId="14" fontId="0" fillId="37" borderId="11" xfId="0" applyNumberFormat="1" applyFill="1" applyBorder="1" applyAlignment="1">
      <alignment horizontal="center" vertical="center"/>
    </xf>
    <xf numFmtId="14" fontId="0" fillId="37" borderId="11" xfId="0" applyNumberFormat="1" applyFill="1" applyBorder="1" applyAlignment="1" applyProtection="1">
      <alignment horizontal="left" vertical="center"/>
      <protection locked="0"/>
    </xf>
    <xf numFmtId="0" fontId="39" fillId="37" borderId="11" xfId="0" applyFont="1" applyFill="1" applyBorder="1" applyAlignment="1">
      <alignment horizontal="left" vertical="center"/>
    </xf>
    <xf numFmtId="1" fontId="27" fillId="37" borderId="10" xfId="0" applyNumberFormat="1" applyFont="1" applyFill="1" applyBorder="1" applyAlignment="1">
      <alignment horizontal="left" vertical="center"/>
    </xf>
    <xf numFmtId="169" fontId="29" fillId="37" borderId="11" xfId="0" applyNumberFormat="1" applyFont="1" applyFill="1" applyBorder="1" applyAlignment="1">
      <alignment horizontal="center" vertical="center"/>
    </xf>
    <xf numFmtId="0" fontId="29" fillId="35" borderId="11" xfId="0" applyNumberFormat="1" applyFont="1" applyFill="1" applyBorder="1" applyAlignment="1">
      <alignment horizontal="left" vertical="center"/>
    </xf>
    <xf numFmtId="20" fontId="29" fillId="35" borderId="11" xfId="0" applyNumberFormat="1" applyFont="1" applyFill="1" applyBorder="1" applyAlignment="1">
      <alignment horizontal="center" vertical="center"/>
    </xf>
    <xf numFmtId="14" fontId="29" fillId="35" borderId="10" xfId="0" applyNumberFormat="1" applyFont="1" applyFill="1" applyBorder="1" applyAlignment="1" applyProtection="1">
      <alignment horizontal="left" vertical="center"/>
      <protection locked="0"/>
    </xf>
    <xf numFmtId="0" fontId="27" fillId="32" borderId="34" xfId="0" applyNumberFormat="1" applyFont="1" applyFill="1" applyBorder="1" applyAlignment="1">
      <alignment horizontal="center" vertical="center"/>
    </xf>
    <xf numFmtId="1" fontId="27" fillId="32" borderId="34" xfId="0" applyNumberFormat="1" applyFont="1" applyFill="1" applyBorder="1" applyAlignment="1">
      <alignment horizontal="center" vertical="center"/>
    </xf>
    <xf numFmtId="0" fontId="39" fillId="35" borderId="11" xfId="0" applyFont="1" applyFill="1" applyBorder="1" applyAlignment="1" applyProtection="1">
      <alignment horizontal="left" vertical="center"/>
      <protection locked="0"/>
    </xf>
    <xf numFmtId="0" fontId="38" fillId="59" borderId="11" xfId="0" applyNumberFormat="1" applyFont="1" applyFill="1" applyBorder="1" applyAlignment="1">
      <alignment horizontal="center" vertical="center"/>
    </xf>
    <xf numFmtId="3" fontId="29" fillId="59" borderId="11" xfId="0" applyNumberFormat="1" applyFont="1" applyFill="1" applyBorder="1" applyAlignment="1">
      <alignment horizontal="center" vertical="center"/>
    </xf>
    <xf numFmtId="3" fontId="39" fillId="59" borderId="11" xfId="0" applyNumberFormat="1" applyFont="1" applyFill="1" applyBorder="1" applyAlignment="1">
      <alignment horizontal="center" vertical="center"/>
    </xf>
    <xf numFmtId="3" fontId="29" fillId="59" borderId="10" xfId="0" applyNumberFormat="1" applyFont="1" applyFill="1" applyBorder="1" applyAlignment="1">
      <alignment horizontal="center" vertical="center"/>
    </xf>
    <xf numFmtId="0" fontId="27" fillId="59" borderId="11" xfId="0" applyNumberFormat="1" applyFont="1" applyFill="1" applyBorder="1" applyAlignment="1">
      <alignment horizontal="left" vertical="center"/>
    </xf>
    <xf numFmtId="20" fontId="29" fillId="59" borderId="11" xfId="0" applyNumberFormat="1" applyFont="1" applyFill="1" applyBorder="1" applyAlignment="1">
      <alignment horizontal="center" vertical="center"/>
    </xf>
    <xf numFmtId="14" fontId="28" fillId="59" borderId="11" xfId="0" applyNumberFormat="1" applyFont="1" applyFill="1" applyBorder="1" applyAlignment="1" applyProtection="1">
      <alignment horizontal="center" vertical="center"/>
      <protection locked="0"/>
    </xf>
    <xf numFmtId="167" fontId="28" fillId="59" borderId="11" xfId="0" applyNumberFormat="1" applyFont="1" applyFill="1" applyBorder="1" applyAlignment="1" applyProtection="1">
      <alignment horizontal="center" vertical="center"/>
      <protection locked="0"/>
    </xf>
    <xf numFmtId="0" fontId="29" fillId="59" borderId="10" xfId="0" applyFont="1" applyFill="1" applyBorder="1" applyAlignment="1">
      <alignment horizontal="center" vertical="center"/>
    </xf>
    <xf numFmtId="14" fontId="37" fillId="59" borderId="10" xfId="0" applyNumberFormat="1" applyFont="1" applyFill="1" applyBorder="1" applyAlignment="1">
      <alignment horizontal="center" vertical="center"/>
    </xf>
    <xf numFmtId="14" fontId="29" fillId="59" borderId="10" xfId="0" applyNumberFormat="1" applyFont="1" applyFill="1" applyBorder="1" applyAlignment="1">
      <alignment horizontal="left" vertical="center"/>
    </xf>
    <xf numFmtId="0" fontId="31" fillId="59" borderId="10" xfId="0" applyFont="1" applyFill="1" applyBorder="1" applyAlignment="1">
      <alignment horizontal="center" vertical="center"/>
    </xf>
    <xf numFmtId="3" fontId="57" fillId="59" borderId="10" xfId="0" applyNumberFormat="1" applyFont="1" applyFill="1" applyBorder="1" applyAlignment="1">
      <alignment horizontal="center" vertical="center"/>
    </xf>
    <xf numFmtId="14" fontId="39" fillId="59" borderId="10" xfId="0" applyNumberFormat="1" applyFont="1" applyFill="1" applyBorder="1" applyAlignment="1" applyProtection="1">
      <alignment horizontal="left" vertical="center"/>
      <protection locked="0"/>
    </xf>
    <xf numFmtId="0" fontId="27" fillId="59" borderId="10" xfId="257" applyFont="1" applyFill="1" applyBorder="1" applyAlignment="1">
      <alignment horizontal="center" vertical="center"/>
    </xf>
    <xf numFmtId="0" fontId="29" fillId="59" borderId="10" xfId="0" applyFont="1" applyFill="1" applyBorder="1" applyAlignment="1">
      <alignment horizontal="left" vertical="center"/>
    </xf>
    <xf numFmtId="1" fontId="29" fillId="59" borderId="10" xfId="0" applyNumberFormat="1" applyFont="1" applyFill="1" applyBorder="1" applyAlignment="1">
      <alignment horizontal="center" vertical="center"/>
    </xf>
    <xf numFmtId="14" fontId="27" fillId="59" borderId="10" xfId="0" applyNumberFormat="1" applyFont="1" applyFill="1" applyBorder="1" applyAlignment="1">
      <alignment horizontal="center" vertical="center"/>
    </xf>
    <xf numFmtId="1" fontId="27" fillId="59" borderId="10" xfId="0" applyNumberFormat="1" applyFont="1" applyFill="1" applyBorder="1" applyAlignment="1">
      <alignment horizontal="center" vertical="center"/>
    </xf>
    <xf numFmtId="0" fontId="29" fillId="59" borderId="10" xfId="0" applyFont="1" applyFill="1" applyBorder="1" applyAlignment="1" applyProtection="1">
      <alignment vertical="center"/>
      <protection locked="0"/>
    </xf>
    <xf numFmtId="173" fontId="29" fillId="59" borderId="10" xfId="0" applyNumberFormat="1" applyFont="1" applyFill="1" applyBorder="1" applyAlignment="1" applyProtection="1">
      <alignment vertical="center"/>
      <protection locked="0"/>
    </xf>
    <xf numFmtId="14" fontId="41" fillId="59" borderId="10" xfId="0" applyNumberFormat="1" applyFont="1" applyFill="1" applyBorder="1" applyAlignment="1" applyProtection="1">
      <alignment horizontal="left" vertical="center"/>
      <protection locked="0"/>
    </xf>
    <xf numFmtId="169" fontId="29" fillId="59" borderId="10" xfId="0" applyNumberFormat="1" applyFont="1" applyFill="1" applyBorder="1" applyAlignment="1" applyProtection="1">
      <alignment vertical="center"/>
      <protection locked="0"/>
    </xf>
    <xf numFmtId="14" fontId="29" fillId="50" borderId="26" xfId="0" applyNumberFormat="1" applyFont="1" applyFill="1" applyBorder="1" applyAlignment="1">
      <alignment horizontal="center" vertical="center"/>
    </xf>
    <xf numFmtId="14" fontId="29" fillId="38" borderId="0" xfId="0" applyNumberFormat="1" applyFont="1" applyFill="1" applyBorder="1" applyAlignment="1" applyProtection="1">
      <alignment horizontal="center" vertical="center"/>
      <protection locked="0"/>
    </xf>
    <xf numFmtId="169" fontId="29" fillId="38" borderId="0" xfId="0" applyNumberFormat="1" applyFont="1" applyFill="1" applyBorder="1" applyAlignment="1" applyProtection="1">
      <alignment vertical="center"/>
      <protection locked="0"/>
    </xf>
    <xf numFmtId="0" fontId="27" fillId="26" borderId="26" xfId="0" applyFont="1" applyFill="1" applyBorder="1" applyAlignment="1" applyProtection="1">
      <alignment horizontal="center" vertical="center"/>
      <protection locked="0"/>
    </xf>
    <xf numFmtId="0" fontId="29" fillId="0" borderId="12" xfId="0" quotePrefix="1" applyFont="1" applyFill="1" applyBorder="1" applyAlignment="1">
      <alignment horizontal="center" vertical="center"/>
    </xf>
    <xf numFmtId="0" fontId="27" fillId="36" borderId="11" xfId="0" applyFont="1" applyFill="1" applyBorder="1" applyAlignment="1" applyProtection="1">
      <alignment vertical="center"/>
      <protection locked="0"/>
    </xf>
    <xf numFmtId="14" fontId="27" fillId="36" borderId="10" xfId="0" applyNumberFormat="1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left" vertical="center"/>
    </xf>
    <xf numFmtId="0" fontId="39" fillId="36" borderId="10" xfId="0" applyFont="1" applyFill="1" applyBorder="1" applyAlignment="1">
      <alignment horizontal="center" vertical="center"/>
    </xf>
    <xf numFmtId="167" fontId="29" fillId="36" borderId="10" xfId="0" applyNumberFormat="1" applyFont="1" applyFill="1" applyBorder="1" applyAlignment="1">
      <alignment horizontal="center" vertical="center"/>
    </xf>
    <xf numFmtId="173" fontId="29" fillId="36" borderId="10" xfId="0" applyNumberFormat="1" applyFont="1" applyFill="1" applyBorder="1" applyAlignment="1">
      <alignment horizontal="center" vertical="center"/>
    </xf>
    <xf numFmtId="14" fontId="92" fillId="37" borderId="10" xfId="0" applyNumberFormat="1" applyFont="1" applyFill="1" applyBorder="1" applyAlignment="1" applyProtection="1">
      <alignment horizontal="left" vertical="center"/>
      <protection locked="0"/>
    </xf>
    <xf numFmtId="14" fontId="29" fillId="33" borderId="12" xfId="0" applyNumberFormat="1" applyFont="1" applyFill="1" applyBorder="1" applyAlignment="1" applyProtection="1">
      <alignment horizontal="center" vertical="center"/>
      <protection locked="0"/>
    </xf>
    <xf numFmtId="1" fontId="58" fillId="37" borderId="10" xfId="0" applyNumberFormat="1" applyFont="1" applyFill="1" applyBorder="1" applyAlignment="1">
      <alignment horizontal="left" vertical="center"/>
    </xf>
    <xf numFmtId="3" fontId="82" fillId="0" borderId="19" xfId="0" applyNumberFormat="1" applyFont="1" applyFill="1" applyBorder="1" applyAlignment="1">
      <alignment horizontal="center" vertical="center"/>
    </xf>
    <xf numFmtId="0" fontId="29" fillId="37" borderId="12" xfId="0" applyFont="1" applyFill="1" applyBorder="1" applyAlignment="1">
      <alignment horizontal="center" vertical="center" wrapText="1"/>
    </xf>
    <xf numFmtId="14" fontId="57" fillId="0" borderId="11" xfId="0" applyNumberFormat="1" applyFont="1" applyFill="1" applyBorder="1" applyAlignment="1">
      <alignment horizontal="center" vertical="center"/>
    </xf>
    <xf numFmtId="0" fontId="27" fillId="36" borderId="19" xfId="257" applyFont="1" applyFill="1" applyBorder="1" applyAlignment="1">
      <alignment horizontal="center" vertical="center"/>
    </xf>
    <xf numFmtId="1" fontId="92" fillId="37" borderId="11" xfId="0" applyNumberFormat="1" applyFont="1" applyFill="1" applyBorder="1" applyAlignment="1">
      <alignment horizontal="left" vertical="center"/>
    </xf>
    <xf numFmtId="0" fontId="29" fillId="44" borderId="19" xfId="0" applyFont="1" applyFill="1" applyBorder="1" applyAlignment="1" applyProtection="1">
      <alignment horizontal="center" vertical="center"/>
      <protection locked="0"/>
    </xf>
    <xf numFmtId="0" fontId="27" fillId="34" borderId="19" xfId="0" applyFont="1" applyFill="1" applyBorder="1" applyAlignment="1">
      <alignment horizontal="left" vertical="center"/>
    </xf>
    <xf numFmtId="1" fontId="39" fillId="0" borderId="11" xfId="0" applyNumberFormat="1" applyFont="1" applyFill="1" applyBorder="1" applyAlignment="1">
      <alignment vertical="center"/>
    </xf>
    <xf numFmtId="14" fontId="29" fillId="36" borderId="19" xfId="0" applyNumberFormat="1" applyFont="1" applyFill="1" applyBorder="1" applyAlignment="1" applyProtection="1">
      <alignment horizontal="center" vertical="center"/>
      <protection locked="0"/>
    </xf>
    <xf numFmtId="14" fontId="29" fillId="0" borderId="34" xfId="0" applyNumberFormat="1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left" vertical="center"/>
    </xf>
    <xf numFmtId="0" fontId="29" fillId="0" borderId="34" xfId="0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left" vertical="center"/>
    </xf>
    <xf numFmtId="3" fontId="29" fillId="0" borderId="34" xfId="0" applyNumberFormat="1" applyFont="1" applyFill="1" applyBorder="1" applyAlignment="1">
      <alignment horizontal="center" vertical="center"/>
    </xf>
    <xf numFmtId="3" fontId="27" fillId="0" borderId="34" xfId="0" applyNumberFormat="1" applyFont="1" applyFill="1" applyBorder="1" applyAlignment="1">
      <alignment horizontal="center" vertical="center"/>
    </xf>
    <xf numFmtId="3" fontId="29" fillId="41" borderId="34" xfId="0" applyNumberFormat="1" applyFont="1" applyFill="1" applyBorder="1" applyAlignment="1">
      <alignment horizontal="center" vertical="center"/>
    </xf>
    <xf numFmtId="49" fontId="27" fillId="0" borderId="34" xfId="0" applyNumberFormat="1" applyFont="1" applyFill="1" applyBorder="1" applyAlignment="1">
      <alignment horizontal="center" vertical="center"/>
    </xf>
    <xf numFmtId="14" fontId="27" fillId="0" borderId="34" xfId="0" applyNumberFormat="1" applyFont="1" applyFill="1" applyBorder="1" applyAlignment="1">
      <alignment horizontal="center" vertical="center"/>
    </xf>
    <xf numFmtId="1" fontId="27" fillId="0" borderId="34" xfId="0" applyNumberFormat="1" applyFont="1" applyFill="1" applyBorder="1" applyAlignment="1">
      <alignment horizontal="center" vertical="center"/>
    </xf>
    <xf numFmtId="0" fontId="29" fillId="35" borderId="34" xfId="0" applyFont="1" applyFill="1" applyBorder="1" applyAlignment="1">
      <alignment horizontal="left" vertical="center"/>
    </xf>
    <xf numFmtId="0" fontId="29" fillId="35" borderId="34" xfId="0" applyFont="1" applyFill="1" applyBorder="1" applyAlignment="1">
      <alignment horizontal="center" vertical="center"/>
    </xf>
    <xf numFmtId="14" fontId="29" fillId="35" borderId="34" xfId="0" applyNumberFormat="1" applyFont="1" applyFill="1" applyBorder="1" applyAlignment="1">
      <alignment horizontal="center" vertical="center"/>
    </xf>
    <xf numFmtId="1" fontId="29" fillId="35" borderId="34" xfId="0" applyNumberFormat="1" applyFont="1" applyFill="1" applyBorder="1" applyAlignment="1">
      <alignment horizontal="center" vertical="center"/>
    </xf>
    <xf numFmtId="14" fontId="27" fillId="35" borderId="34" xfId="0" applyNumberFormat="1" applyFont="1" applyFill="1" applyBorder="1" applyAlignment="1">
      <alignment horizontal="center" vertical="center"/>
    </xf>
    <xf numFmtId="1" fontId="27" fillId="0" borderId="34" xfId="0" applyNumberFormat="1" applyFont="1" applyFill="1" applyBorder="1" applyAlignment="1">
      <alignment horizontal="left" vertical="center"/>
    </xf>
    <xf numFmtId="0" fontId="27" fillId="0" borderId="34" xfId="0" applyFont="1" applyFill="1" applyBorder="1" applyAlignment="1" applyProtection="1">
      <alignment horizontal="center" vertical="center"/>
      <protection locked="0"/>
    </xf>
    <xf numFmtId="0" fontId="29" fillId="0" borderId="34" xfId="0" applyFont="1" applyFill="1" applyBorder="1" applyAlignment="1" applyProtection="1">
      <alignment horizontal="center" vertical="center"/>
      <protection locked="0"/>
    </xf>
    <xf numFmtId="14" fontId="29" fillId="0" borderId="34" xfId="0" applyNumberFormat="1" applyFont="1" applyFill="1" applyBorder="1" applyAlignment="1" applyProtection="1">
      <alignment horizontal="center" vertical="center"/>
      <protection locked="0"/>
    </xf>
    <xf numFmtId="14" fontId="28" fillId="0" borderId="34" xfId="0" applyNumberFormat="1" applyFont="1" applyFill="1" applyBorder="1" applyAlignment="1" applyProtection="1">
      <alignment horizontal="center" vertical="center"/>
      <protection locked="0"/>
    </xf>
    <xf numFmtId="173" fontId="29" fillId="0" borderId="31" xfId="0" applyNumberFormat="1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169" fontId="29" fillId="0" borderId="31" xfId="0" applyNumberFormat="1" applyFont="1" applyFill="1" applyBorder="1" applyAlignment="1">
      <alignment horizontal="center" vertical="center"/>
    </xf>
    <xf numFmtId="0" fontId="27" fillId="36" borderId="19" xfId="0" applyFont="1" applyFill="1" applyBorder="1" applyAlignment="1">
      <alignment horizontal="center" vertical="center"/>
    </xf>
    <xf numFmtId="14" fontId="38" fillId="36" borderId="10" xfId="0" applyNumberFormat="1" applyFont="1" applyFill="1" applyBorder="1" applyAlignment="1">
      <alignment horizontal="center" vertical="center"/>
    </xf>
    <xf numFmtId="0" fontId="29" fillId="47" borderId="11" xfId="0" applyFont="1" applyFill="1" applyBorder="1" applyAlignment="1">
      <alignment horizontal="center" vertical="center" wrapText="1"/>
    </xf>
    <xf numFmtId="14" fontId="29" fillId="47" borderId="10" xfId="0" applyNumberFormat="1" applyFont="1" applyFill="1" applyBorder="1" applyAlignment="1">
      <alignment horizontal="center" vertical="center" wrapText="1"/>
    </xf>
    <xf numFmtId="0" fontId="46" fillId="48" borderId="10" xfId="0" applyNumberFormat="1" applyFont="1" applyFill="1" applyBorder="1" applyAlignment="1">
      <alignment horizontal="center" vertical="center" wrapText="1"/>
    </xf>
    <xf numFmtId="0" fontId="46" fillId="48" borderId="10" xfId="0" applyNumberFormat="1" applyFont="1" applyFill="1" applyBorder="1" applyAlignment="1">
      <alignment horizontal="center" vertical="center"/>
    </xf>
    <xf numFmtId="172" fontId="29" fillId="50" borderId="10" xfId="0" applyNumberFormat="1" applyFont="1" applyFill="1" applyBorder="1" applyAlignment="1">
      <alignment horizontal="center" vertical="center"/>
    </xf>
    <xf numFmtId="0" fontId="54" fillId="0" borderId="10" xfId="0" applyFont="1" applyFill="1" applyBorder="1" applyAlignment="1">
      <alignment horizontal="center" vertical="center"/>
    </xf>
    <xf numFmtId="16" fontId="29" fillId="47" borderId="12" xfId="0" applyNumberFormat="1" applyFont="1" applyFill="1" applyBorder="1" applyAlignment="1">
      <alignment horizontal="center" vertical="center"/>
    </xf>
    <xf numFmtId="0" fontId="47" fillId="64" borderId="12" xfId="0" applyFont="1" applyFill="1" applyBorder="1" applyAlignment="1">
      <alignment horizontal="center" vertical="center"/>
    </xf>
    <xf numFmtId="0" fontId="27" fillId="47" borderId="12" xfId="0" applyNumberFormat="1" applyFont="1" applyFill="1" applyBorder="1" applyAlignment="1">
      <alignment horizontal="center" vertical="center"/>
    </xf>
    <xf numFmtId="20" fontId="29" fillId="50" borderId="12" xfId="0" applyNumberFormat="1" applyFont="1" applyFill="1" applyBorder="1" applyAlignment="1">
      <alignment horizontal="center" vertical="center"/>
    </xf>
    <xf numFmtId="3" fontId="29" fillId="50" borderId="12" xfId="0" applyNumberFormat="1" applyFont="1" applyFill="1" applyBorder="1" applyAlignment="1">
      <alignment horizontal="center" vertical="center"/>
    </xf>
    <xf numFmtId="167" fontId="37" fillId="38" borderId="10" xfId="0" applyNumberFormat="1" applyFont="1" applyFill="1" applyBorder="1" applyAlignment="1" applyProtection="1">
      <alignment horizontal="center" vertical="center"/>
      <protection locked="0"/>
    </xf>
    <xf numFmtId="1" fontId="29" fillId="38" borderId="10" xfId="0" applyNumberFormat="1" applyFont="1" applyFill="1" applyBorder="1" applyAlignment="1">
      <alignment horizontal="center" vertical="center"/>
    </xf>
    <xf numFmtId="14" fontId="29" fillId="38" borderId="20" xfId="0" applyNumberFormat="1" applyFont="1" applyFill="1" applyBorder="1" applyAlignment="1">
      <alignment horizontal="center" vertical="center"/>
    </xf>
    <xf numFmtId="20" fontId="37" fillId="50" borderId="11" xfId="0" applyNumberFormat="1" applyFont="1" applyFill="1" applyBorder="1" applyAlignment="1">
      <alignment horizontal="center" vertical="center"/>
    </xf>
    <xf numFmtId="0" fontId="37" fillId="38" borderId="11" xfId="0" applyFont="1" applyFill="1" applyBorder="1" applyAlignment="1">
      <alignment horizontal="center" vertical="center"/>
    </xf>
    <xf numFmtId="14" fontId="37" fillId="38" borderId="11" xfId="0" applyNumberFormat="1" applyFont="1" applyFill="1" applyBorder="1" applyAlignment="1">
      <alignment horizontal="center" vertical="center"/>
    </xf>
    <xf numFmtId="3" fontId="37" fillId="38" borderId="11" xfId="0" applyNumberFormat="1" applyFont="1" applyFill="1" applyBorder="1" applyAlignment="1">
      <alignment horizontal="center" vertical="center"/>
    </xf>
    <xf numFmtId="172" fontId="37" fillId="38" borderId="11" xfId="0" applyNumberFormat="1" applyFont="1" applyFill="1" applyBorder="1" applyAlignment="1">
      <alignment horizontal="center" vertical="center"/>
    </xf>
    <xf numFmtId="14" fontId="29" fillId="47" borderId="12" xfId="0" applyNumberFormat="1" applyFont="1" applyFill="1" applyBorder="1" applyAlignment="1">
      <alignment horizontal="center" vertical="center" wrapText="1"/>
    </xf>
    <xf numFmtId="0" fontId="47" fillId="53" borderId="12" xfId="0" applyFont="1" applyFill="1" applyBorder="1" applyAlignment="1">
      <alignment horizontal="center" vertical="center"/>
    </xf>
    <xf numFmtId="14" fontId="37" fillId="38" borderId="11" xfId="0" applyNumberFormat="1" applyFont="1" applyFill="1" applyBorder="1" applyAlignment="1" applyProtection="1">
      <alignment horizontal="left" vertical="center"/>
      <protection locked="0"/>
    </xf>
    <xf numFmtId="14" fontId="37" fillId="38" borderId="11" xfId="0" applyNumberFormat="1" applyFont="1" applyFill="1" applyBorder="1" applyAlignment="1" applyProtection="1">
      <alignment horizontal="center" vertical="center"/>
      <protection locked="0"/>
    </xf>
    <xf numFmtId="3" fontId="37" fillId="38" borderId="11" xfId="0" applyNumberFormat="1" applyFont="1" applyFill="1" applyBorder="1" applyAlignment="1" applyProtection="1">
      <alignment horizontal="center" vertical="center"/>
      <protection locked="0"/>
    </xf>
    <xf numFmtId="167" fontId="32" fillId="47" borderId="12" xfId="0" applyNumberFormat="1" applyFont="1" applyFill="1" applyBorder="1" applyAlignment="1" applyProtection="1">
      <alignment horizontal="center" vertical="center"/>
      <protection locked="0"/>
    </xf>
    <xf numFmtId="0" fontId="27" fillId="47" borderId="12" xfId="0" applyNumberFormat="1" applyFont="1" applyFill="1" applyBorder="1" applyAlignment="1">
      <alignment horizontal="left" vertical="center"/>
    </xf>
    <xf numFmtId="0" fontId="31" fillId="38" borderId="12" xfId="0" applyFont="1" applyFill="1" applyBorder="1" applyAlignment="1">
      <alignment horizontal="center" vertical="center"/>
    </xf>
    <xf numFmtId="14" fontId="27" fillId="38" borderId="24" xfId="0" applyNumberFormat="1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71" borderId="12" xfId="0" applyFont="1" applyFill="1" applyBorder="1" applyAlignment="1">
      <alignment horizontal="center" vertical="center"/>
    </xf>
    <xf numFmtId="3" fontId="86" fillId="0" borderId="12" xfId="257" applyNumberFormat="1" applyFont="1" applyFill="1" applyBorder="1" applyAlignment="1">
      <alignment horizontal="center" vertical="center"/>
    </xf>
    <xf numFmtId="0" fontId="31" fillId="66" borderId="12" xfId="0" applyFont="1" applyFill="1" applyBorder="1" applyAlignment="1">
      <alignment horizontal="center" vertical="center"/>
    </xf>
    <xf numFmtId="174" fontId="29" fillId="0" borderId="12" xfId="0" applyNumberFormat="1" applyFont="1" applyFill="1" applyBorder="1" applyAlignment="1" applyProtection="1">
      <alignment vertical="center"/>
      <protection locked="0"/>
    </xf>
    <xf numFmtId="167" fontId="29" fillId="46" borderId="10" xfId="0" applyNumberFormat="1" applyFont="1" applyFill="1" applyBorder="1" applyAlignment="1" applyProtection="1">
      <alignment horizontal="center" vertical="center"/>
      <protection locked="0"/>
    </xf>
    <xf numFmtId="0" fontId="27" fillId="46" borderId="10" xfId="0" applyNumberFormat="1" applyFont="1" applyFill="1" applyBorder="1" applyAlignment="1">
      <alignment horizontal="left" vertical="center"/>
    </xf>
    <xf numFmtId="1" fontId="29" fillId="47" borderId="12" xfId="0" applyNumberFormat="1" applyFont="1" applyFill="1" applyBorder="1" applyAlignment="1" applyProtection="1">
      <alignment horizontal="center" vertical="center"/>
      <protection locked="0"/>
    </xf>
    <xf numFmtId="0" fontId="29" fillId="56" borderId="10" xfId="0" applyNumberFormat="1" applyFont="1" applyFill="1" applyBorder="1" applyAlignment="1">
      <alignment horizontal="center" vertical="center" wrapText="1"/>
    </xf>
    <xf numFmtId="0" fontId="31" fillId="33" borderId="10" xfId="0" applyFont="1" applyFill="1" applyBorder="1" applyAlignment="1">
      <alignment horizontal="center" vertical="center"/>
    </xf>
    <xf numFmtId="20" fontId="37" fillId="38" borderId="11" xfId="0" applyNumberFormat="1" applyFont="1" applyFill="1" applyBorder="1" applyAlignment="1" applyProtection="1">
      <alignment horizontal="center" vertical="center"/>
      <protection locked="0"/>
    </xf>
    <xf numFmtId="166" fontId="37" fillId="38" borderId="11" xfId="305" applyFont="1" applyFill="1" applyBorder="1" applyAlignment="1">
      <alignment horizontal="center" vertical="center"/>
    </xf>
    <xf numFmtId="0" fontId="29" fillId="24" borderId="16" xfId="0" applyNumberFormat="1" applyFont="1" applyFill="1" applyBorder="1" applyAlignment="1">
      <alignment horizontal="center" vertical="center"/>
    </xf>
    <xf numFmtId="167" fontId="29" fillId="26" borderId="10" xfId="0" applyNumberFormat="1" applyFont="1" applyFill="1" applyBorder="1" applyAlignment="1">
      <alignment horizontal="center" vertical="center"/>
    </xf>
    <xf numFmtId="167" fontId="29" fillId="26" borderId="10" xfId="0" applyNumberFormat="1" applyFont="1" applyFill="1" applyBorder="1" applyAlignment="1" applyProtection="1">
      <alignment horizontal="center" vertical="center"/>
      <protection locked="0"/>
    </xf>
    <xf numFmtId="0" fontId="29" fillId="26" borderId="19" xfId="0" applyNumberFormat="1" applyFont="1" applyFill="1" applyBorder="1" applyAlignment="1">
      <alignment horizontal="center" vertical="center"/>
    </xf>
    <xf numFmtId="0" fontId="29" fillId="26" borderId="10" xfId="0" applyNumberFormat="1" applyFont="1" applyFill="1" applyBorder="1" applyAlignment="1" applyProtection="1">
      <alignment horizontal="center" vertical="center"/>
      <protection locked="0"/>
    </xf>
    <xf numFmtId="14" fontId="29" fillId="26" borderId="10" xfId="0" applyNumberFormat="1" applyFont="1" applyFill="1" applyBorder="1" applyAlignment="1">
      <alignment horizontal="left" vertical="center"/>
    </xf>
    <xf numFmtId="3" fontId="29" fillId="26" borderId="10" xfId="0" applyNumberFormat="1" applyFont="1" applyFill="1" applyBorder="1" applyAlignment="1">
      <alignment horizontal="center" vertical="center"/>
    </xf>
    <xf numFmtId="0" fontId="27" fillId="26" borderId="10" xfId="0" applyFont="1" applyFill="1" applyBorder="1" applyAlignment="1">
      <alignment horizontal="center" vertical="center"/>
    </xf>
    <xf numFmtId="167" fontId="46" fillId="26" borderId="10" xfId="0" applyNumberFormat="1" applyFont="1" applyFill="1" applyBorder="1" applyAlignment="1" applyProtection="1">
      <alignment horizontal="center" vertical="center"/>
      <protection locked="0"/>
    </xf>
    <xf numFmtId="0" fontId="27" fillId="24" borderId="10" xfId="0" applyNumberFormat="1" applyFont="1" applyFill="1" applyBorder="1" applyAlignment="1">
      <alignment horizontal="center" vertical="center"/>
    </xf>
    <xf numFmtId="14" fontId="29" fillId="34" borderId="10" xfId="0" applyNumberFormat="1" applyFont="1" applyFill="1" applyBorder="1" applyAlignment="1">
      <alignment horizontal="center" vertical="center"/>
    </xf>
    <xf numFmtId="0" fontId="29" fillId="33" borderId="10" xfId="0" applyNumberFormat="1" applyFont="1" applyFill="1" applyBorder="1" applyAlignment="1">
      <alignment horizontal="left" vertical="center"/>
    </xf>
    <xf numFmtId="0" fontId="29" fillId="50" borderId="10" xfId="0" applyFont="1" applyFill="1" applyBorder="1" applyAlignment="1" applyProtection="1">
      <alignment vertical="center"/>
      <protection locked="0"/>
    </xf>
    <xf numFmtId="1" fontId="29" fillId="50" borderId="10" xfId="0" applyNumberFormat="1" applyFont="1" applyFill="1" applyBorder="1" applyAlignment="1">
      <alignment horizontal="center" vertical="center"/>
    </xf>
    <xf numFmtId="14" fontId="29" fillId="50" borderId="20" xfId="0" applyNumberFormat="1" applyFont="1" applyFill="1" applyBorder="1" applyAlignment="1">
      <alignment horizontal="center" vertical="center"/>
    </xf>
    <xf numFmtId="0" fontId="29" fillId="0" borderId="15" xfId="0" applyNumberFormat="1" applyFont="1" applyBorder="1" applyAlignment="1">
      <alignment horizontal="center" vertical="center"/>
    </xf>
    <xf numFmtId="170" fontId="84" fillId="0" borderId="12" xfId="0" applyNumberFormat="1" applyFont="1" applyFill="1" applyBorder="1" applyAlignment="1" applyProtection="1">
      <alignment horizontal="center" vertical="center"/>
      <protection locked="0"/>
    </xf>
    <xf numFmtId="14" fontId="63" fillId="0" borderId="12" xfId="0" applyNumberFormat="1" applyFont="1" applyFill="1" applyBorder="1" applyAlignment="1">
      <alignment horizontal="center" vertical="center"/>
    </xf>
    <xf numFmtId="3" fontId="57" fillId="0" borderId="12" xfId="0" applyNumberFormat="1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9" fillId="33" borderId="12" xfId="0" applyNumberFormat="1" applyFont="1" applyFill="1" applyBorder="1" applyAlignment="1">
      <alignment horizontal="left" vertical="center"/>
    </xf>
    <xf numFmtId="0" fontId="29" fillId="50" borderId="12" xfId="0" applyFont="1" applyFill="1" applyBorder="1" applyAlignment="1">
      <alignment horizontal="left" vertical="center"/>
    </xf>
    <xf numFmtId="14" fontId="29" fillId="50" borderId="24" xfId="0" applyNumberFormat="1" applyFont="1" applyFill="1" applyBorder="1" applyAlignment="1">
      <alignment horizontal="center" vertical="center"/>
    </xf>
    <xf numFmtId="0" fontId="31" fillId="50" borderId="19" xfId="0" applyFont="1" applyFill="1" applyBorder="1" applyAlignment="1">
      <alignment horizontal="center" vertical="center"/>
    </xf>
    <xf numFmtId="14" fontId="29" fillId="50" borderId="19" xfId="0" applyNumberFormat="1" applyFont="1" applyFill="1" applyBorder="1" applyAlignment="1">
      <alignment horizontal="center" vertical="center"/>
    </xf>
    <xf numFmtId="167" fontId="29" fillId="50" borderId="19" xfId="0" applyNumberFormat="1" applyFont="1" applyFill="1" applyBorder="1" applyAlignment="1" applyProtection="1">
      <alignment horizontal="center" vertical="center"/>
      <protection locked="0"/>
    </xf>
    <xf numFmtId="1" fontId="29" fillId="50" borderId="19" xfId="0" applyNumberFormat="1" applyFont="1" applyFill="1" applyBorder="1" applyAlignment="1">
      <alignment horizontal="center" vertical="center"/>
    </xf>
    <xf numFmtId="0" fontId="27" fillId="24" borderId="21" xfId="0" applyNumberFormat="1" applyFont="1" applyFill="1" applyBorder="1" applyAlignment="1">
      <alignment horizontal="center" vertical="center"/>
    </xf>
    <xf numFmtId="0" fontId="42" fillId="38" borderId="10" xfId="0" applyFont="1" applyFill="1" applyBorder="1" applyAlignment="1">
      <alignment horizontal="center" vertical="center"/>
    </xf>
    <xf numFmtId="0" fontId="47" fillId="38" borderId="10" xfId="0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 applyProtection="1">
      <alignment horizontal="center" vertical="center"/>
      <protection locked="0"/>
    </xf>
    <xf numFmtId="0" fontId="29" fillId="50" borderId="10" xfId="0" applyFont="1" applyFill="1" applyBorder="1" applyAlignment="1" applyProtection="1">
      <alignment horizontal="center" vertical="center"/>
      <protection locked="0"/>
    </xf>
    <xf numFmtId="0" fontId="27" fillId="24" borderId="21" xfId="0" applyNumberFormat="1" applyFont="1" applyFill="1" applyBorder="1" applyAlignment="1" applyProtection="1">
      <alignment horizontal="center" vertical="center"/>
      <protection locked="0"/>
    </xf>
    <xf numFmtId="167" fontId="27" fillId="24" borderId="18" xfId="0" applyNumberFormat="1" applyFont="1" applyFill="1" applyBorder="1" applyAlignment="1" applyProtection="1">
      <alignment horizontal="center" vertical="center"/>
      <protection locked="0"/>
    </xf>
    <xf numFmtId="0" fontId="27" fillId="24" borderId="18" xfId="0" applyNumberFormat="1" applyFont="1" applyFill="1" applyBorder="1" applyAlignment="1" applyProtection="1">
      <alignment horizontal="center" vertical="center"/>
      <protection locked="0"/>
    </xf>
    <xf numFmtId="0" fontId="30" fillId="24" borderId="18" xfId="0" applyNumberFormat="1" applyFont="1" applyFill="1" applyBorder="1" applyAlignment="1" applyProtection="1">
      <alignment horizontal="center" vertical="center"/>
      <protection locked="0"/>
    </xf>
    <xf numFmtId="0" fontId="28" fillId="24" borderId="18" xfId="0" applyNumberFormat="1" applyFont="1" applyFill="1" applyBorder="1" applyAlignment="1" applyProtection="1">
      <alignment horizontal="left" vertical="center"/>
      <protection locked="0"/>
    </xf>
    <xf numFmtId="3" fontId="27" fillId="24" borderId="18" xfId="257" applyNumberFormat="1" applyFont="1" applyFill="1" applyBorder="1" applyAlignment="1">
      <alignment horizontal="center" vertical="center"/>
    </xf>
    <xf numFmtId="0" fontId="27" fillId="24" borderId="18" xfId="0" applyNumberFormat="1" applyFont="1" applyFill="1" applyBorder="1" applyAlignment="1" applyProtection="1">
      <alignment horizontal="left" vertical="center"/>
      <protection locked="0"/>
    </xf>
    <xf numFmtId="167" fontId="27" fillId="24" borderId="18" xfId="0" applyNumberFormat="1" applyFont="1" applyFill="1" applyBorder="1" applyAlignment="1" applyProtection="1">
      <alignment vertical="center"/>
      <protection locked="0"/>
    </xf>
    <xf numFmtId="172" fontId="27" fillId="24" borderId="18" xfId="0" applyNumberFormat="1" applyFont="1" applyFill="1" applyBorder="1" applyAlignment="1" applyProtection="1">
      <alignment vertical="center"/>
      <protection locked="0"/>
    </xf>
    <xf numFmtId="3" fontId="27" fillId="24" borderId="18" xfId="0" applyNumberFormat="1" applyFont="1" applyFill="1" applyBorder="1" applyAlignment="1" applyProtection="1">
      <alignment horizontal="center" vertical="center"/>
      <protection locked="0"/>
    </xf>
    <xf numFmtId="0" fontId="27" fillId="24" borderId="22" xfId="0" applyNumberFormat="1" applyFont="1" applyFill="1" applyBorder="1" applyAlignment="1" applyProtection="1">
      <alignment horizontal="center" vertical="center"/>
      <protection locked="0"/>
    </xf>
    <xf numFmtId="14" fontId="52" fillId="37" borderId="11" xfId="0" applyNumberFormat="1" applyFont="1" applyFill="1" applyBorder="1" applyAlignment="1" applyProtection="1">
      <alignment horizontal="center" vertical="center"/>
      <protection locked="0"/>
    </xf>
    <xf numFmtId="14" fontId="27" fillId="37" borderId="15" xfId="0" applyNumberFormat="1" applyFont="1" applyFill="1" applyBorder="1" applyAlignment="1" applyProtection="1">
      <alignment horizontal="center" vertical="center"/>
      <protection locked="0"/>
    </xf>
    <xf numFmtId="0" fontId="29" fillId="0" borderId="11" xfId="0" quotePrefix="1" applyFont="1" applyFill="1" applyBorder="1" applyAlignment="1">
      <alignment horizontal="center" vertical="center"/>
    </xf>
    <xf numFmtId="20" fontId="29" fillId="0" borderId="10" xfId="0" applyNumberFormat="1" applyFont="1" applyFill="1" applyBorder="1" applyAlignment="1">
      <alignment horizontal="center" vertical="center"/>
    </xf>
    <xf numFmtId="0" fontId="27" fillId="33" borderId="11" xfId="0" applyFont="1" applyFill="1" applyBorder="1" applyAlignment="1">
      <alignment horizontal="left" vertical="center"/>
    </xf>
    <xf numFmtId="0" fontId="29" fillId="33" borderId="11" xfId="0" applyFont="1" applyFill="1" applyBorder="1" applyAlignment="1" applyProtection="1">
      <alignment vertical="center"/>
      <protection locked="0"/>
    </xf>
    <xf numFmtId="0" fontId="27" fillId="36" borderId="19" xfId="0" applyFont="1" applyFill="1" applyBorder="1" applyAlignment="1">
      <alignment horizontal="left" vertical="center"/>
    </xf>
    <xf numFmtId="0" fontId="63" fillId="36" borderId="19" xfId="0" applyFont="1" applyFill="1" applyBorder="1" applyAlignment="1">
      <alignment horizontal="center" vertical="center"/>
    </xf>
    <xf numFmtId="14" fontId="29" fillId="36" borderId="19" xfId="0" applyNumberFormat="1" applyFont="1" applyFill="1" applyBorder="1" applyAlignment="1">
      <alignment horizontal="left" vertical="center" wrapText="1"/>
    </xf>
    <xf numFmtId="14" fontId="31" fillId="36" borderId="19" xfId="0" applyNumberFormat="1" applyFont="1" applyFill="1" applyBorder="1" applyAlignment="1">
      <alignment horizontal="center" vertical="center"/>
    </xf>
    <xf numFmtId="3" fontId="29" fillId="36" borderId="19" xfId="0" applyNumberFormat="1" applyFont="1" applyFill="1" applyBorder="1" applyAlignment="1">
      <alignment horizontal="center" vertical="center"/>
    </xf>
    <xf numFmtId="3" fontId="57" fillId="36" borderId="19" xfId="0" applyNumberFormat="1" applyFont="1" applyFill="1" applyBorder="1" applyAlignment="1">
      <alignment horizontal="center" vertical="center"/>
    </xf>
    <xf numFmtId="14" fontId="27" fillId="36" borderId="19" xfId="0" applyNumberFormat="1" applyFont="1" applyFill="1" applyBorder="1" applyAlignment="1" applyProtection="1">
      <alignment horizontal="center" vertical="center"/>
      <protection locked="0"/>
    </xf>
    <xf numFmtId="3" fontId="29" fillId="36" borderId="19" xfId="0" applyNumberFormat="1" applyFont="1" applyFill="1" applyBorder="1" applyAlignment="1" applyProtection="1">
      <alignment horizontal="center" vertical="center"/>
      <protection locked="0"/>
    </xf>
    <xf numFmtId="0" fontId="27" fillId="36" borderId="19" xfId="0" applyFont="1" applyFill="1" applyBorder="1" applyAlignment="1" applyProtection="1">
      <alignment horizontal="center" vertical="center"/>
      <protection locked="0"/>
    </xf>
    <xf numFmtId="1" fontId="27" fillId="36" borderId="19" xfId="0" applyNumberFormat="1" applyFont="1" applyFill="1" applyBorder="1" applyAlignment="1">
      <alignment horizontal="center" vertical="center"/>
    </xf>
    <xf numFmtId="0" fontId="29" fillId="36" borderId="19" xfId="0" applyFont="1" applyFill="1" applyBorder="1" applyAlignment="1" applyProtection="1">
      <alignment vertical="center"/>
      <protection locked="0"/>
    </xf>
    <xf numFmtId="173" fontId="29" fillId="36" borderId="19" xfId="0" applyNumberFormat="1" applyFont="1" applyFill="1" applyBorder="1" applyAlignment="1" applyProtection="1">
      <alignment vertical="center"/>
      <protection locked="0"/>
    </xf>
    <xf numFmtId="169" fontId="29" fillId="36" borderId="19" xfId="0" applyNumberFormat="1" applyFont="1" applyFill="1" applyBorder="1" applyAlignment="1" applyProtection="1">
      <alignment vertical="center"/>
      <protection locked="0"/>
    </xf>
    <xf numFmtId="167" fontId="29" fillId="36" borderId="11" xfId="0" applyNumberFormat="1" applyFont="1" applyFill="1" applyBorder="1" applyAlignment="1" applyProtection="1">
      <alignment horizontal="center" vertical="center"/>
      <protection locked="0"/>
    </xf>
    <xf numFmtId="0" fontId="38" fillId="36" borderId="11" xfId="0" applyFont="1" applyFill="1" applyBorder="1" applyAlignment="1" applyProtection="1">
      <alignment vertical="center"/>
      <protection locked="0"/>
    </xf>
    <xf numFmtId="20" fontId="38" fillId="36" borderId="10" xfId="0" applyNumberFormat="1" applyFont="1" applyFill="1" applyBorder="1" applyAlignment="1">
      <alignment horizontal="center" vertical="center"/>
    </xf>
    <xf numFmtId="3" fontId="38" fillId="36" borderId="10" xfId="0" applyNumberFormat="1" applyFont="1" applyFill="1" applyBorder="1" applyAlignment="1">
      <alignment horizontal="center" vertical="center"/>
    </xf>
    <xf numFmtId="0" fontId="44" fillId="36" borderId="10" xfId="0" applyFont="1" applyFill="1" applyBorder="1" applyAlignment="1">
      <alignment horizontal="center" vertical="center"/>
    </xf>
    <xf numFmtId="0" fontId="29" fillId="70" borderId="19" xfId="0" applyFont="1" applyFill="1" applyBorder="1" applyAlignment="1">
      <alignment horizontal="center" vertical="center"/>
    </xf>
    <xf numFmtId="14" fontId="52" fillId="0" borderId="12" xfId="0" applyNumberFormat="1" applyFont="1" applyFill="1" applyBorder="1" applyAlignment="1" applyProtection="1">
      <alignment horizontal="center" vertical="center"/>
      <protection locked="0"/>
    </xf>
    <xf numFmtId="14" fontId="37" fillId="0" borderId="11" xfId="0" applyNumberFormat="1" applyFont="1" applyFill="1" applyBorder="1" applyAlignment="1">
      <alignment horizontal="left" vertical="center"/>
    </xf>
    <xf numFmtId="0" fontId="0" fillId="70" borderId="11" xfId="0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172" fontId="29" fillId="0" borderId="10" xfId="0" applyNumberFormat="1" applyFont="1" applyFill="1" applyBorder="1" applyAlignment="1" applyProtection="1">
      <alignment horizontal="center" vertical="center"/>
      <protection locked="0"/>
    </xf>
    <xf numFmtId="167" fontId="29" fillId="0" borderId="10" xfId="0" applyNumberFormat="1" applyFont="1" applyFill="1" applyBorder="1" applyAlignment="1" applyProtection="1">
      <alignment horizontal="center" vertical="center"/>
      <protection locked="0"/>
    </xf>
    <xf numFmtId="3" fontId="29" fillId="0" borderId="10" xfId="0" applyNumberFormat="1" applyFont="1" applyFill="1" applyBorder="1" applyAlignment="1" applyProtection="1">
      <alignment horizontal="center" vertical="center"/>
      <protection locked="0"/>
    </xf>
    <xf numFmtId="0" fontId="27" fillId="38" borderId="12" xfId="0" applyNumberFormat="1" applyFont="1" applyFill="1" applyBorder="1" applyAlignment="1">
      <alignment horizontal="center" vertical="center"/>
    </xf>
    <xf numFmtId="0" fontId="22" fillId="38" borderId="12" xfId="0" applyFont="1" applyFill="1" applyBorder="1" applyAlignment="1">
      <alignment horizontal="center"/>
    </xf>
    <xf numFmtId="0" fontId="29" fillId="38" borderId="19" xfId="0" applyFont="1" applyFill="1" applyBorder="1" applyAlignment="1"/>
    <xf numFmtId="0" fontId="29" fillId="38" borderId="19" xfId="0" applyFont="1" applyFill="1" applyBorder="1" applyAlignment="1">
      <alignment horizontal="center"/>
    </xf>
    <xf numFmtId="3" fontId="28" fillId="38" borderId="19" xfId="0" applyNumberFormat="1" applyFont="1" applyFill="1" applyBorder="1" applyAlignment="1">
      <alignment horizontal="right" vertical="center"/>
    </xf>
    <xf numFmtId="3" fontId="29" fillId="38" borderId="27" xfId="0" applyNumberFormat="1" applyFont="1" applyFill="1" applyBorder="1" applyAlignment="1">
      <alignment horizontal="right" vertical="center"/>
    </xf>
    <xf numFmtId="0" fontId="29" fillId="38" borderId="28" xfId="0" applyFont="1" applyFill="1" applyBorder="1" applyAlignment="1">
      <alignment horizontal="center"/>
    </xf>
    <xf numFmtId="0" fontId="27" fillId="38" borderId="0" xfId="257" applyFont="1" applyFill="1" applyBorder="1" applyAlignment="1">
      <alignment horizontal="center" vertical="center"/>
    </xf>
    <xf numFmtId="4" fontId="29" fillId="35" borderId="11" xfId="0" applyNumberFormat="1" applyFont="1" applyFill="1" applyBorder="1" applyAlignment="1">
      <alignment horizontal="center"/>
    </xf>
    <xf numFmtId="1" fontId="58" fillId="38" borderId="11" xfId="0" applyNumberFormat="1" applyFont="1" applyFill="1" applyBorder="1" applyAlignment="1">
      <alignment horizontal="left" vertical="justify"/>
    </xf>
    <xf numFmtId="0" fontId="29" fillId="0" borderId="11" xfId="0" applyNumberFormat="1" applyFont="1" applyFill="1" applyBorder="1" applyAlignment="1" applyProtection="1">
      <alignment vertical="top"/>
      <protection locked="0"/>
    </xf>
    <xf numFmtId="3" fontId="29" fillId="0" borderId="20" xfId="0" applyNumberFormat="1" applyFont="1" applyFill="1" applyBorder="1" applyAlignment="1">
      <alignment horizontal="right" vertical="center"/>
    </xf>
    <xf numFmtId="14" fontId="29" fillId="35" borderId="12" xfId="0" applyNumberFormat="1" applyFont="1" applyFill="1" applyBorder="1" applyAlignment="1" applyProtection="1">
      <alignment horizontal="center"/>
      <protection locked="0"/>
    </xf>
    <xf numFmtId="169" fontId="29" fillId="35" borderId="11" xfId="0" applyNumberFormat="1" applyFont="1" applyFill="1" applyBorder="1" applyAlignment="1">
      <alignment horizontal="center"/>
    </xf>
    <xf numFmtId="1" fontId="29" fillId="35" borderId="12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right"/>
    </xf>
    <xf numFmtId="169" fontId="29" fillId="35" borderId="11" xfId="0" applyNumberFormat="1" applyFont="1" applyFill="1" applyBorder="1" applyAlignment="1">
      <alignment horizontal="right"/>
    </xf>
    <xf numFmtId="0" fontId="39" fillId="35" borderId="12" xfId="0" applyFont="1" applyFill="1" applyBorder="1" applyAlignment="1" applyProtection="1">
      <alignment horizontal="center" vertical="center"/>
      <protection locked="0"/>
    </xf>
    <xf numFmtId="0" fontId="89" fillId="38" borderId="11" xfId="0" applyFont="1" applyFill="1" applyBorder="1"/>
    <xf numFmtId="0" fontId="29" fillId="38" borderId="26" xfId="0" applyNumberFormat="1" applyFont="1" applyFill="1" applyBorder="1" applyAlignment="1">
      <alignment horizontal="right" vertical="center"/>
    </xf>
    <xf numFmtId="14" fontId="29" fillId="35" borderId="11" xfId="0" applyNumberFormat="1" applyFont="1" applyFill="1" applyBorder="1" applyAlignment="1" applyProtection="1">
      <protection locked="0"/>
    </xf>
    <xf numFmtId="14" fontId="29" fillId="73" borderId="10" xfId="0" applyNumberFormat="1" applyFont="1" applyFill="1" applyBorder="1" applyAlignment="1" applyProtection="1">
      <alignment horizontal="center" vertical="top"/>
      <protection locked="0"/>
    </xf>
    <xf numFmtId="14" fontId="67" fillId="0" borderId="11" xfId="0" applyNumberFormat="1" applyFont="1" applyFill="1" applyBorder="1" applyAlignment="1" applyProtection="1">
      <alignment horizontal="center"/>
      <protection locked="0"/>
    </xf>
    <xf numFmtId="0" fontId="67" fillId="0" borderId="11" xfId="0" applyFont="1" applyFill="1" applyBorder="1" applyAlignment="1" applyProtection="1">
      <alignment horizontal="center"/>
      <protection locked="0"/>
    </xf>
    <xf numFmtId="0" fontId="93" fillId="69" borderId="11" xfId="0" applyFont="1" applyFill="1" applyBorder="1" applyAlignment="1">
      <alignment horizontal="center" vertical="center"/>
    </xf>
    <xf numFmtId="0" fontId="67" fillId="0" borderId="11" xfId="0" applyNumberFormat="1" applyFont="1" applyFill="1" applyBorder="1" applyAlignment="1" applyProtection="1">
      <protection locked="0"/>
    </xf>
    <xf numFmtId="0" fontId="67" fillId="0" borderId="11" xfId="0" applyFont="1" applyFill="1" applyBorder="1" applyAlignment="1">
      <alignment horizontal="center"/>
    </xf>
    <xf numFmtId="3" fontId="67" fillId="0" borderId="26" xfId="0" applyNumberFormat="1" applyFont="1" applyFill="1" applyBorder="1" applyAlignment="1">
      <alignment horizontal="right" vertical="center"/>
    </xf>
    <xf numFmtId="0" fontId="22" fillId="35" borderId="11" xfId="0" applyFont="1" applyFill="1" applyBorder="1" applyAlignment="1" applyProtection="1">
      <alignment horizontal="center"/>
      <protection locked="0"/>
    </xf>
    <xf numFmtId="0" fontId="22" fillId="35" borderId="11" xfId="0" applyNumberFormat="1" applyFont="1" applyFill="1" applyBorder="1" applyAlignment="1" applyProtection="1">
      <alignment horizontal="center"/>
      <protection locked="0"/>
    </xf>
    <xf numFmtId="14" fontId="69" fillId="35" borderId="11" xfId="0" applyNumberFormat="1" applyFont="1" applyFill="1" applyBorder="1" applyAlignment="1" applyProtection="1">
      <alignment horizontal="center"/>
      <protection locked="0"/>
    </xf>
    <xf numFmtId="0" fontId="75" fillId="35" borderId="11" xfId="0" applyNumberFormat="1" applyFont="1" applyFill="1" applyBorder="1" applyAlignment="1" applyProtection="1">
      <alignment horizontal="center"/>
      <protection locked="0"/>
    </xf>
    <xf numFmtId="14" fontId="0" fillId="35" borderId="11" xfId="0" applyNumberFormat="1" applyFont="1" applyFill="1" applyBorder="1" applyAlignment="1" applyProtection="1">
      <alignment horizontal="center"/>
      <protection locked="0"/>
    </xf>
    <xf numFmtId="0" fontId="74" fillId="35" borderId="11" xfId="304" applyNumberFormat="1" applyFont="1" applyFill="1" applyBorder="1" applyAlignment="1">
      <alignment horizontal="left" vertical="top"/>
    </xf>
    <xf numFmtId="0" fontId="0" fillId="35" borderId="11" xfId="0" applyNumberFormat="1" applyFont="1" applyFill="1" applyBorder="1" applyAlignment="1" applyProtection="1">
      <alignment horizontal="left"/>
      <protection locked="0"/>
    </xf>
    <xf numFmtId="0" fontId="72" fillId="35" borderId="11" xfId="0" applyFont="1" applyFill="1" applyBorder="1" applyAlignment="1" applyProtection="1">
      <alignment horizontal="left"/>
      <protection locked="0"/>
    </xf>
    <xf numFmtId="0" fontId="77" fillId="38" borderId="35" xfId="304" applyNumberFormat="1" applyFont="1" applyFill="1" applyBorder="1" applyAlignment="1">
      <alignment horizontal="left" vertical="top"/>
    </xf>
    <xf numFmtId="169" fontId="29" fillId="35" borderId="12" xfId="0" applyNumberFormat="1" applyFont="1" applyFill="1" applyBorder="1" applyAlignment="1">
      <alignment horizontal="center"/>
    </xf>
    <xf numFmtId="0" fontId="29" fillId="35" borderId="12" xfId="0" applyNumberFormat="1" applyFont="1" applyFill="1" applyBorder="1" applyAlignment="1" applyProtection="1">
      <alignment horizontal="center" vertical="center"/>
      <protection locked="0"/>
    </xf>
    <xf numFmtId="0" fontId="63" fillId="0" borderId="11" xfId="0" applyFont="1" applyBorder="1" applyAlignment="1"/>
    <xf numFmtId="0" fontId="94" fillId="35" borderId="10" xfId="0" applyFont="1" applyFill="1" applyBorder="1" applyAlignment="1" applyProtection="1">
      <alignment vertical="center"/>
      <protection locked="0"/>
    </xf>
    <xf numFmtId="9" fontId="48" fillId="35" borderId="10" xfId="0" applyNumberFormat="1" applyFont="1" applyFill="1" applyBorder="1" applyAlignment="1" applyProtection="1">
      <alignment horizontal="center"/>
      <protection locked="0"/>
    </xf>
    <xf numFmtId="0" fontId="48" fillId="35" borderId="10" xfId="0" applyFont="1" applyFill="1" applyBorder="1" applyAlignment="1" applyProtection="1">
      <alignment horizontal="center" vertical="center"/>
      <protection locked="0"/>
    </xf>
    <xf numFmtId="0" fontId="29" fillId="76" borderId="15" xfId="0" applyFont="1" applyFill="1" applyBorder="1" applyAlignment="1"/>
    <xf numFmtId="0" fontId="29" fillId="0" borderId="11" xfId="0" applyFont="1" applyBorder="1" applyAlignment="1"/>
    <xf numFmtId="0" fontId="0" fillId="0" borderId="11" xfId="0" applyBorder="1" applyAlignment="1"/>
    <xf numFmtId="0" fontId="29" fillId="0" borderId="15" xfId="0" applyFont="1" applyBorder="1" applyAlignment="1"/>
    <xf numFmtId="1" fontId="27" fillId="24" borderId="11" xfId="0" applyNumberFormat="1" applyFont="1" applyFill="1" applyBorder="1" applyAlignment="1">
      <alignment horizontal="right"/>
    </xf>
    <xf numFmtId="169" fontId="27" fillId="24" borderId="11" xfId="0" applyNumberFormat="1" applyFont="1" applyFill="1" applyBorder="1" applyAlignment="1">
      <alignment horizontal="right"/>
    </xf>
    <xf numFmtId="1" fontId="29" fillId="59" borderId="11" xfId="0" applyNumberFormat="1" applyFont="1" applyFill="1" applyBorder="1" applyAlignment="1"/>
    <xf numFmtId="3" fontId="29" fillId="38" borderId="11" xfId="0" applyNumberFormat="1" applyFont="1" applyFill="1" applyBorder="1" applyAlignment="1">
      <alignment horizontal="left" vertical="top"/>
    </xf>
    <xf numFmtId="14" fontId="29" fillId="34" borderId="10" xfId="0" applyNumberFormat="1" applyFont="1" applyFill="1" applyBorder="1" applyAlignment="1">
      <alignment horizontal="left" vertical="top"/>
    </xf>
    <xf numFmtId="49" fontId="29" fillId="38" borderId="10" xfId="0" applyNumberFormat="1" applyFont="1" applyFill="1" applyBorder="1" applyAlignment="1">
      <alignment horizontal="center"/>
    </xf>
    <xf numFmtId="0" fontId="32" fillId="38" borderId="19" xfId="0" applyNumberFormat="1" applyFont="1" applyFill="1" applyBorder="1" applyAlignment="1" applyProtection="1">
      <alignment horizontal="center" vertical="top"/>
      <protection locked="0"/>
    </xf>
    <xf numFmtId="0" fontId="74" fillId="25" borderId="11" xfId="304" applyNumberFormat="1" applyFont="1" applyFill="1" applyBorder="1" applyAlignment="1">
      <alignment horizontal="left" vertical="top"/>
    </xf>
    <xf numFmtId="14" fontId="29" fillId="38" borderId="10" xfId="0" applyNumberFormat="1" applyFont="1" applyFill="1" applyBorder="1" applyAlignment="1" applyProtection="1">
      <alignment horizontal="right"/>
      <protection locked="0"/>
    </xf>
    <xf numFmtId="2" fontId="29" fillId="38" borderId="10" xfId="0" applyNumberFormat="1" applyFont="1" applyFill="1" applyBorder="1" applyAlignment="1" applyProtection="1">
      <alignment horizontal="center"/>
      <protection locked="0"/>
    </xf>
    <xf numFmtId="0" fontId="32" fillId="38" borderId="10" xfId="0" applyNumberFormat="1" applyFont="1" applyFill="1" applyBorder="1" applyAlignment="1" applyProtection="1">
      <alignment horizontal="right"/>
      <protection locked="0"/>
    </xf>
    <xf numFmtId="2" fontId="29" fillId="38" borderId="12" xfId="0" applyNumberFormat="1" applyFont="1" applyFill="1" applyBorder="1" applyAlignment="1" applyProtection="1">
      <alignment horizontal="right"/>
      <protection locked="0"/>
    </xf>
    <xf numFmtId="0" fontId="39" fillId="38" borderId="11" xfId="0" applyFont="1" applyFill="1" applyBorder="1" applyProtection="1">
      <protection locked="0"/>
    </xf>
    <xf numFmtId="0" fontId="29" fillId="38" borderId="42" xfId="0" applyFont="1" applyFill="1" applyBorder="1" applyAlignment="1" applyProtection="1">
      <alignment horizontal="center" vertical="top"/>
      <protection locked="0"/>
    </xf>
    <xf numFmtId="0" fontId="29" fillId="38" borderId="19" xfId="0" applyFont="1" applyFill="1" applyBorder="1" applyAlignment="1" applyProtection="1">
      <alignment horizontal="left" vertical="center"/>
      <protection locked="0"/>
    </xf>
    <xf numFmtId="169" fontId="29" fillId="38" borderId="19" xfId="0" applyNumberFormat="1" applyFont="1" applyFill="1" applyBorder="1" applyAlignment="1" applyProtection="1">
      <alignment horizontal="center"/>
      <protection locked="0"/>
    </xf>
    <xf numFmtId="0" fontId="39" fillId="38" borderId="19" xfId="0" applyFont="1" applyFill="1" applyBorder="1" applyAlignment="1">
      <alignment horizontal="center" vertical="center"/>
    </xf>
    <xf numFmtId="1" fontId="27" fillId="24" borderId="44" xfId="0" applyNumberFormat="1" applyFont="1" applyFill="1" applyBorder="1" applyAlignment="1">
      <alignment horizontal="center" vertical="center"/>
    </xf>
    <xf numFmtId="1" fontId="29" fillId="24" borderId="45" xfId="0" applyNumberFormat="1" applyFont="1" applyFill="1" applyBorder="1" applyAlignment="1">
      <alignment horizontal="center" vertical="center"/>
    </xf>
    <xf numFmtId="0" fontId="29" fillId="24" borderId="13" xfId="0" applyFont="1" applyFill="1" applyBorder="1" applyAlignment="1">
      <alignment horizontal="center" vertical="center"/>
    </xf>
    <xf numFmtId="14" fontId="78" fillId="36" borderId="11" xfId="0" applyNumberFormat="1" applyFont="1" applyFill="1" applyBorder="1" applyAlignment="1">
      <alignment horizontal="center" vertical="center"/>
    </xf>
    <xf numFmtId="14" fontId="29" fillId="36" borderId="11" xfId="0" applyNumberFormat="1" applyFont="1" applyFill="1" applyBorder="1" applyAlignment="1" applyProtection="1">
      <alignment horizontal="center"/>
      <protection locked="0"/>
    </xf>
    <xf numFmtId="0" fontId="29" fillId="36" borderId="11" xfId="0" applyFont="1" applyFill="1" applyBorder="1" applyAlignment="1" applyProtection="1">
      <alignment horizontal="left"/>
      <protection locked="0"/>
    </xf>
    <xf numFmtId="0" fontId="27" fillId="36" borderId="11" xfId="0" applyFont="1" applyFill="1" applyBorder="1"/>
    <xf numFmtId="0" fontId="29" fillId="36" borderId="11" xfId="0" applyFont="1" applyFill="1" applyBorder="1" applyAlignment="1"/>
    <xf numFmtId="0" fontId="29" fillId="36" borderId="11" xfId="0" applyFont="1" applyFill="1" applyBorder="1" applyAlignment="1">
      <alignment horizontal="center"/>
    </xf>
    <xf numFmtId="3" fontId="28" fillId="36" borderId="11" xfId="0" applyNumberFormat="1" applyFont="1" applyFill="1" applyBorder="1" applyAlignment="1">
      <alignment horizontal="right" vertical="center"/>
    </xf>
    <xf numFmtId="1" fontId="58" fillId="36" borderId="19" xfId="0" applyNumberFormat="1" applyFont="1" applyFill="1" applyBorder="1" applyAlignment="1">
      <alignment horizontal="left" vertical="justify"/>
    </xf>
    <xf numFmtId="0" fontId="58" fillId="36" borderId="19" xfId="0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left" vertical="center"/>
    </xf>
    <xf numFmtId="1" fontId="29" fillId="34" borderId="12" xfId="0" applyNumberFormat="1" applyFont="1" applyFill="1" applyBorder="1" applyAlignment="1" applyProtection="1">
      <alignment horizontal="center"/>
      <protection locked="0"/>
    </xf>
    <xf numFmtId="0" fontId="27" fillId="34" borderId="10" xfId="0" applyNumberFormat="1" applyFont="1" applyFill="1" applyBorder="1" applyAlignment="1">
      <alignment horizontal="center" vertical="center"/>
    </xf>
    <xf numFmtId="0" fontId="68" fillId="34" borderId="10" xfId="0" applyFont="1" applyFill="1" applyBorder="1" applyAlignment="1">
      <alignment horizontal="center" vertical="center"/>
    </xf>
    <xf numFmtId="14" fontId="29" fillId="34" borderId="11" xfId="0" applyNumberFormat="1" applyFont="1" applyFill="1" applyBorder="1" applyAlignment="1">
      <alignment horizontal="center" wrapText="1"/>
    </xf>
    <xf numFmtId="14" fontId="29" fillId="34" borderId="11" xfId="0" applyNumberFormat="1" applyFont="1" applyFill="1" applyBorder="1" applyAlignment="1">
      <alignment horizontal="left" vertical="center"/>
    </xf>
    <xf numFmtId="0" fontId="29" fillId="34" borderId="11" xfId="0" applyFont="1" applyFill="1" applyBorder="1" applyAlignment="1" applyProtection="1">
      <alignment horizontal="center"/>
      <protection locked="0"/>
    </xf>
    <xf numFmtId="3" fontId="40" fillId="34" borderId="11" xfId="0" applyNumberFormat="1" applyFont="1" applyFill="1" applyBorder="1" applyAlignment="1"/>
    <xf numFmtId="3" fontId="29" fillId="34" borderId="11" xfId="0" applyNumberFormat="1" applyFont="1" applyFill="1" applyBorder="1" applyAlignment="1" applyProtection="1">
      <alignment horizontal="right"/>
      <protection locked="0"/>
    </xf>
    <xf numFmtId="3" fontId="57" fillId="34" borderId="26" xfId="0" applyNumberFormat="1" applyFont="1" applyFill="1" applyBorder="1" applyAlignment="1">
      <alignment horizontal="right"/>
    </xf>
    <xf numFmtId="0" fontId="29" fillId="34" borderId="11" xfId="0" applyFont="1" applyFill="1" applyBorder="1" applyAlignment="1"/>
    <xf numFmtId="14" fontId="29" fillId="34" borderId="15" xfId="0" applyNumberFormat="1" applyFont="1" applyFill="1" applyBorder="1" applyAlignment="1" applyProtection="1">
      <alignment horizontal="center" vertical="top"/>
      <protection locked="0"/>
    </xf>
    <xf numFmtId="0" fontId="29" fillId="34" borderId="11" xfId="0" applyFont="1" applyFill="1" applyBorder="1" applyAlignment="1" applyProtection="1">
      <alignment horizontal="center" vertical="top"/>
      <protection locked="0"/>
    </xf>
    <xf numFmtId="0" fontId="29" fillId="34" borderId="11" xfId="0" applyFont="1" applyFill="1" applyBorder="1" applyAlignment="1">
      <alignment horizontal="right"/>
    </xf>
    <xf numFmtId="14" fontId="29" fillId="34" borderId="11" xfId="0" applyNumberFormat="1" applyFont="1" applyFill="1" applyBorder="1" applyAlignment="1" applyProtection="1">
      <alignment horizontal="right"/>
      <protection locked="0"/>
    </xf>
    <xf numFmtId="2" fontId="29" fillId="34" borderId="11" xfId="0" applyNumberFormat="1" applyFont="1" applyFill="1" applyBorder="1" applyAlignment="1" applyProtection="1">
      <alignment horizontal="right"/>
      <protection locked="0"/>
    </xf>
    <xf numFmtId="0" fontId="29" fillId="34" borderId="11" xfId="0" applyNumberFormat="1" applyFont="1" applyFill="1" applyBorder="1" applyAlignment="1" applyProtection="1">
      <alignment horizontal="center" vertical="top"/>
      <protection locked="0"/>
    </xf>
    <xf numFmtId="1" fontId="27" fillId="34" borderId="19" xfId="0" applyNumberFormat="1" applyFont="1" applyFill="1" applyBorder="1" applyAlignment="1">
      <alignment horizontal="center" vertical="center"/>
    </xf>
    <xf numFmtId="0" fontId="39" fillId="34" borderId="19" xfId="0" applyFont="1" applyFill="1" applyBorder="1" applyAlignment="1">
      <alignment horizontal="center" vertical="center"/>
    </xf>
    <xf numFmtId="0" fontId="27" fillId="34" borderId="19" xfId="0" applyFont="1" applyFill="1" applyBorder="1" applyAlignment="1">
      <alignment horizontal="center" vertical="center"/>
    </xf>
    <xf numFmtId="0" fontId="29" fillId="34" borderId="19" xfId="0" applyFont="1" applyFill="1" applyBorder="1" applyAlignment="1">
      <alignment horizontal="center" vertical="center"/>
    </xf>
    <xf numFmtId="14" fontId="29" fillId="34" borderId="19" xfId="0" applyNumberFormat="1" applyFont="1" applyFill="1" applyBorder="1" applyAlignment="1">
      <alignment horizontal="center" vertical="center"/>
    </xf>
    <xf numFmtId="49" fontId="29" fillId="34" borderId="19" xfId="0" applyNumberFormat="1" applyFont="1" applyFill="1" applyBorder="1" applyAlignment="1">
      <alignment horizontal="center"/>
    </xf>
    <xf numFmtId="1" fontId="29" fillId="38" borderId="12" xfId="0" applyNumberFormat="1" applyFont="1" applyFill="1" applyBorder="1" applyAlignment="1" applyProtection="1">
      <alignment horizontal="center"/>
      <protection locked="0"/>
    </xf>
    <xf numFmtId="14" fontId="29" fillId="0" borderId="11" xfId="0" applyNumberFormat="1" applyFont="1" applyFill="1" applyBorder="1" applyAlignment="1">
      <alignment horizontal="center" wrapText="1"/>
    </xf>
    <xf numFmtId="0" fontId="29" fillId="35" borderId="11" xfId="0" applyFont="1" applyFill="1" applyBorder="1" applyAlignment="1"/>
    <xf numFmtId="4" fontId="29" fillId="35" borderId="11" xfId="0" applyNumberFormat="1" applyFont="1" applyFill="1" applyBorder="1" applyAlignment="1" applyProtection="1">
      <protection locked="0"/>
    </xf>
    <xf numFmtId="0" fontId="37" fillId="35" borderId="11" xfId="0" applyFont="1" applyFill="1" applyBorder="1" applyAlignment="1">
      <alignment horizontal="center" vertical="center"/>
    </xf>
    <xf numFmtId="49" fontId="29" fillId="35" borderId="11" xfId="0" applyNumberFormat="1" applyFont="1" applyFill="1" applyBorder="1" applyAlignment="1">
      <alignment horizontal="center"/>
    </xf>
    <xf numFmtId="0" fontId="37" fillId="35" borderId="12" xfId="0" applyFont="1" applyFill="1" applyBorder="1" applyAlignment="1">
      <alignment horizontal="center" vertical="center"/>
    </xf>
    <xf numFmtId="14" fontId="29" fillId="0" borderId="10" xfId="0" applyNumberFormat="1" applyFont="1" applyFill="1" applyBorder="1" applyAlignment="1">
      <alignment horizontal="center" wrapText="1"/>
    </xf>
    <xf numFmtId="1" fontId="55" fillId="35" borderId="11" xfId="0" applyNumberFormat="1" applyFont="1" applyFill="1" applyBorder="1" applyAlignment="1">
      <alignment horizontal="left" vertical="center"/>
    </xf>
    <xf numFmtId="1" fontId="27" fillId="35" borderId="11" xfId="0" applyNumberFormat="1" applyFont="1" applyFill="1" applyBorder="1" applyAlignment="1">
      <alignment horizontal="center" vertical="center"/>
    </xf>
    <xf numFmtId="3" fontId="29" fillId="24" borderId="12" xfId="0" applyNumberFormat="1" applyFont="1" applyFill="1" applyBorder="1" applyAlignment="1"/>
    <xf numFmtId="0" fontId="29" fillId="36" borderId="12" xfId="0" applyFont="1" applyFill="1" applyBorder="1" applyAlignment="1" applyProtection="1">
      <alignment horizontal="center" vertical="top"/>
      <protection locked="0"/>
    </xf>
    <xf numFmtId="169" fontId="29" fillId="24" borderId="12" xfId="0" applyNumberFormat="1" applyFont="1" applyFill="1" applyBorder="1" applyAlignment="1">
      <alignment horizontal="right"/>
    </xf>
    <xf numFmtId="0" fontId="29" fillId="24" borderId="12" xfId="0" applyFont="1" applyFill="1" applyBorder="1" applyAlignment="1" applyProtection="1">
      <alignment horizontal="center" vertical="center"/>
      <protection locked="0"/>
    </xf>
    <xf numFmtId="14" fontId="29" fillId="24" borderId="12" xfId="0" applyNumberFormat="1" applyFont="1" applyFill="1" applyBorder="1" applyAlignment="1" applyProtection="1">
      <alignment horizontal="center" vertical="center"/>
      <protection locked="0"/>
    </xf>
    <xf numFmtId="0" fontId="39" fillId="24" borderId="12" xfId="0" applyFont="1" applyFill="1" applyBorder="1" applyAlignment="1" applyProtection="1">
      <alignment horizontal="center" vertical="center"/>
      <protection locked="0"/>
    </xf>
    <xf numFmtId="14" fontId="28" fillId="24" borderId="12" xfId="0" applyNumberFormat="1" applyFont="1" applyFill="1" applyBorder="1" applyAlignment="1" applyProtection="1">
      <alignment horizontal="center" vertical="center"/>
      <protection locked="0"/>
    </xf>
    <xf numFmtId="1" fontId="27" fillId="24" borderId="12" xfId="0" applyNumberFormat="1" applyFont="1" applyFill="1" applyBorder="1" applyAlignment="1">
      <alignment horizontal="left" vertical="center"/>
    </xf>
    <xf numFmtId="1" fontId="58" fillId="24" borderId="12" xfId="0" applyNumberFormat="1" applyFont="1" applyFill="1" applyBorder="1" applyAlignment="1">
      <alignment horizontal="left" vertical="center"/>
    </xf>
    <xf numFmtId="0" fontId="91" fillId="0" borderId="0" xfId="0" applyFont="1" applyAlignment="1">
      <alignment horizontal="center" vertical="center"/>
    </xf>
    <xf numFmtId="0" fontId="63" fillId="0" borderId="46" xfId="0" applyFont="1" applyBorder="1" applyAlignment="1">
      <alignment wrapText="1"/>
    </xf>
    <xf numFmtId="14" fontId="29" fillId="38" borderId="12" xfId="0" applyNumberFormat="1" applyFont="1" applyFill="1" applyBorder="1" applyAlignment="1" applyProtection="1">
      <alignment horizontal="left" vertical="top"/>
    </xf>
    <xf numFmtId="0" fontId="91" fillId="0" borderId="0" xfId="0" applyFont="1"/>
    <xf numFmtId="1" fontId="0" fillId="33" borderId="11" xfId="0" applyNumberFormat="1" applyFont="1" applyFill="1" applyBorder="1"/>
    <xf numFmtId="0" fontId="29" fillId="35" borderId="12" xfId="0" applyFont="1" applyFill="1" applyBorder="1" applyAlignment="1">
      <alignment vertical="center"/>
    </xf>
    <xf numFmtId="4" fontId="29" fillId="35" borderId="12" xfId="0" applyNumberFormat="1" applyFont="1" applyFill="1" applyBorder="1" applyAlignment="1">
      <alignment horizontal="center"/>
    </xf>
    <xf numFmtId="0" fontId="29" fillId="38" borderId="11" xfId="0" applyFont="1" applyFill="1" applyBorder="1" applyAlignment="1" applyProtection="1">
      <alignment horizontal="right" vertical="center"/>
      <protection locked="0"/>
    </xf>
    <xf numFmtId="14" fontId="29" fillId="73" borderId="19" xfId="0" applyNumberFormat="1" applyFont="1" applyFill="1" applyBorder="1" applyAlignment="1" applyProtection="1">
      <alignment horizontal="center" vertical="top"/>
      <protection locked="0"/>
    </xf>
    <xf numFmtId="0" fontId="32" fillId="68" borderId="19" xfId="0" applyNumberFormat="1" applyFont="1" applyFill="1" applyBorder="1" applyAlignment="1" applyProtection="1">
      <alignment horizontal="right"/>
      <protection locked="0"/>
    </xf>
    <xf numFmtId="0" fontId="29" fillId="68" borderId="12" xfId="0" applyNumberFormat="1" applyFont="1" applyFill="1" applyBorder="1" applyAlignment="1" applyProtection="1">
      <alignment horizontal="center" vertical="top"/>
      <protection locked="0"/>
    </xf>
    <xf numFmtId="0" fontId="29" fillId="68" borderId="12" xfId="0" applyFont="1" applyFill="1" applyBorder="1" applyAlignment="1" applyProtection="1">
      <alignment horizontal="center" vertical="top"/>
      <protection locked="0"/>
    </xf>
    <xf numFmtId="0" fontId="28" fillId="68" borderId="12" xfId="0" applyNumberFormat="1" applyFont="1" applyFill="1" applyBorder="1" applyAlignment="1" applyProtection="1">
      <alignment horizontal="center" vertical="top"/>
      <protection locked="0"/>
    </xf>
    <xf numFmtId="0" fontId="28" fillId="35" borderId="19" xfId="0" applyNumberFormat="1" applyFont="1" applyFill="1" applyBorder="1" applyAlignment="1" applyProtection="1">
      <alignment horizontal="center" vertical="top"/>
      <protection locked="0"/>
    </xf>
    <xf numFmtId="169" fontId="29" fillId="24" borderId="10" xfId="0" applyNumberFormat="1" applyFont="1" applyFill="1" applyBorder="1" applyAlignment="1">
      <alignment horizontal="center"/>
    </xf>
    <xf numFmtId="0" fontId="39" fillId="24" borderId="19" xfId="0" applyFont="1" applyFill="1" applyBorder="1" applyAlignment="1">
      <alignment horizontal="center" vertical="center"/>
    </xf>
    <xf numFmtId="0" fontId="29" fillId="24" borderId="19" xfId="0" applyNumberFormat="1" applyFont="1" applyFill="1" applyBorder="1" applyAlignment="1">
      <alignment horizontal="center" vertical="center"/>
    </xf>
    <xf numFmtId="0" fontId="27" fillId="24" borderId="0" xfId="0" applyFont="1" applyFill="1" applyBorder="1"/>
    <xf numFmtId="0" fontId="0" fillId="0" borderId="11" xfId="0" applyBorder="1" applyAlignment="1">
      <alignment horizontal="center" vertical="center"/>
    </xf>
    <xf numFmtId="0" fontId="38" fillId="35" borderId="19" xfId="0" applyFont="1" applyFill="1" applyBorder="1" applyAlignment="1" applyProtection="1">
      <alignment vertical="center"/>
      <protection locked="0"/>
    </xf>
    <xf numFmtId="0" fontId="48" fillId="35" borderId="12" xfId="0" applyFont="1" applyFill="1" applyBorder="1" applyAlignment="1" applyProtection="1">
      <alignment vertical="center"/>
      <protection locked="0"/>
    </xf>
    <xf numFmtId="49" fontId="48" fillId="38" borderId="11" xfId="0" applyNumberFormat="1" applyFont="1" applyFill="1" applyBorder="1" applyAlignment="1" applyProtection="1">
      <alignment horizontal="center"/>
      <protection locked="0"/>
    </xf>
    <xf numFmtId="167" fontId="48" fillId="38" borderId="12" xfId="0" applyNumberFormat="1" applyFont="1" applyFill="1" applyBorder="1" applyAlignment="1">
      <alignment horizontal="center" vertical="center"/>
    </xf>
    <xf numFmtId="1" fontId="29" fillId="37" borderId="11" xfId="0" applyNumberFormat="1" applyFont="1" applyFill="1" applyBorder="1" applyAlignment="1">
      <alignment horizontal="left" vertical="top"/>
    </xf>
    <xf numFmtId="49" fontId="29" fillId="37" borderId="19" xfId="0" applyNumberFormat="1" applyFont="1" applyFill="1" applyBorder="1" applyAlignment="1">
      <alignment horizontal="center"/>
    </xf>
    <xf numFmtId="49" fontId="29" fillId="37" borderId="10" xfId="0" applyNumberFormat="1" applyFont="1" applyFill="1" applyBorder="1" applyAlignment="1">
      <alignment horizontal="center"/>
    </xf>
    <xf numFmtId="0" fontId="27" fillId="33" borderId="11" xfId="0" applyFont="1" applyFill="1" applyBorder="1" applyAlignment="1" applyProtection="1">
      <alignment horizontal="left" vertical="center"/>
    </xf>
    <xf numFmtId="1" fontId="58" fillId="37" borderId="12" xfId="0" applyNumberFormat="1" applyFont="1" applyFill="1" applyBorder="1" applyAlignment="1">
      <alignment horizontal="left" vertical="center"/>
    </xf>
    <xf numFmtId="14" fontId="0" fillId="37" borderId="15" xfId="0" applyNumberFormat="1" applyFont="1" applyFill="1" applyBorder="1" applyAlignment="1" applyProtection="1">
      <alignment horizontal="center"/>
      <protection locked="0"/>
    </xf>
  </cellXfs>
  <cellStyles count="306">
    <cellStyle name="1911-" xfId="1"/>
    <cellStyle name="20% - Акцент1 2" xfId="3"/>
    <cellStyle name="20% - Акцент1 2 2" xfId="4"/>
    <cellStyle name="20% - Акцент1 3" xfId="5"/>
    <cellStyle name="20% - Акцент1 4" xfId="6"/>
    <cellStyle name="20% - Акцент1 5" xfId="7"/>
    <cellStyle name="20% - Акцент1 6" xfId="8"/>
    <cellStyle name="20% - Акцент2 2" xfId="10"/>
    <cellStyle name="20% - Акцент2 2 2" xfId="11"/>
    <cellStyle name="20% - Акцент2 3" xfId="12"/>
    <cellStyle name="20% - Акцент2 4" xfId="13"/>
    <cellStyle name="20% - Акцент2 5" xfId="14"/>
    <cellStyle name="20% - Акцент2 6" xfId="15"/>
    <cellStyle name="20% - Акцент3 2" xfId="17"/>
    <cellStyle name="20% - Акцент3 2 2" xfId="18"/>
    <cellStyle name="20% - Акцент3 3" xfId="19"/>
    <cellStyle name="20% - Акцент3 4" xfId="20"/>
    <cellStyle name="20% - Акцент3 5" xfId="21"/>
    <cellStyle name="20% - Акцент3 6" xfId="22"/>
    <cellStyle name="20% - Акцент4 2" xfId="24"/>
    <cellStyle name="20% - Акцент4 2 2" xfId="25"/>
    <cellStyle name="20% - Акцент4 3" xfId="26"/>
    <cellStyle name="20% - Акцент4 4" xfId="27"/>
    <cellStyle name="20% - Акцент4 5" xfId="28"/>
    <cellStyle name="20% - Акцент4 6" xfId="29"/>
    <cellStyle name="20% - Акцент5 2" xfId="31"/>
    <cellStyle name="20% - Акцент5 2 2" xfId="32"/>
    <cellStyle name="20% - Акцент5 3" xfId="33"/>
    <cellStyle name="20% - Акцент5 4" xfId="34"/>
    <cellStyle name="20% - Акцент5 5" xfId="35"/>
    <cellStyle name="20% - Акцент5 6" xfId="36"/>
    <cellStyle name="20% - Акцент6 2" xfId="38"/>
    <cellStyle name="20% - Акцент6 2 2" xfId="39"/>
    <cellStyle name="20% - Акцент6 3" xfId="40"/>
    <cellStyle name="20% - Акцент6 4" xfId="41"/>
    <cellStyle name="20% - Акцент6 5" xfId="42"/>
    <cellStyle name="20% - Акцент6 6" xfId="43"/>
    <cellStyle name="20% — Акцент1" xfId="2" builtinId="30" customBuiltin="1"/>
    <cellStyle name="20% — Акцент2" xfId="9" builtinId="34" customBuiltin="1"/>
    <cellStyle name="20% — Акцент3" xfId="16" builtinId="38" customBuiltin="1"/>
    <cellStyle name="20% — Акцент4" xfId="23" builtinId="42" customBuiltin="1"/>
    <cellStyle name="20% — Акцент5" xfId="30" builtinId="46" customBuiltin="1"/>
    <cellStyle name="20% — Акцент6" xfId="37" builtinId="50" customBuiltin="1"/>
    <cellStyle name="40% - Акцент1 2" xfId="45"/>
    <cellStyle name="40% - Акцент1 2 2" xfId="46"/>
    <cellStyle name="40% - Акцент1 3" xfId="47"/>
    <cellStyle name="40% - Акцент1 4" xfId="48"/>
    <cellStyle name="40% - Акцент1 5" xfId="49"/>
    <cellStyle name="40% - Акцент1 6" xfId="50"/>
    <cellStyle name="40% - Акцент2 2" xfId="52"/>
    <cellStyle name="40% - Акцент2 2 2" xfId="53"/>
    <cellStyle name="40% - Акцент2 3" xfId="54"/>
    <cellStyle name="40% - Акцент2 4" xfId="55"/>
    <cellStyle name="40% - Акцент2 5" xfId="56"/>
    <cellStyle name="40% - Акцент2 6" xfId="57"/>
    <cellStyle name="40% - Акцент3 2" xfId="59"/>
    <cellStyle name="40% - Акцент3 2 2" xfId="60"/>
    <cellStyle name="40% - Акцент3 3" xfId="61"/>
    <cellStyle name="40% - Акцент3 4" xfId="62"/>
    <cellStyle name="40% - Акцент3 5" xfId="63"/>
    <cellStyle name="40% - Акцент3 6" xfId="64"/>
    <cellStyle name="40% - Акцент4 2" xfId="66"/>
    <cellStyle name="40% - Акцент4 2 2" xfId="67"/>
    <cellStyle name="40% - Акцент4 3" xfId="68"/>
    <cellStyle name="40% - Акцент4 4" xfId="69"/>
    <cellStyle name="40% - Акцент4 5" xfId="70"/>
    <cellStyle name="40% - Акцент4 6" xfId="71"/>
    <cellStyle name="40% - Акцент5 2" xfId="73"/>
    <cellStyle name="40% - Акцент5 2 2" xfId="74"/>
    <cellStyle name="40% - Акцент5 3" xfId="75"/>
    <cellStyle name="40% - Акцент5 4" xfId="76"/>
    <cellStyle name="40% - Акцент5 5" xfId="77"/>
    <cellStyle name="40% - Акцент5 6" xfId="78"/>
    <cellStyle name="40% - Акцент6 2" xfId="80"/>
    <cellStyle name="40% - Акцент6 2 2" xfId="81"/>
    <cellStyle name="40% - Акцент6 3" xfId="82"/>
    <cellStyle name="40% - Акцент6 4" xfId="83"/>
    <cellStyle name="40% - Акцент6 5" xfId="84"/>
    <cellStyle name="40% - Акцент6 6" xfId="85"/>
    <cellStyle name="40% — Акцент1" xfId="44" builtinId="31" customBuiltin="1"/>
    <cellStyle name="40% — Акцент2" xfId="51" builtinId="35" customBuiltin="1"/>
    <cellStyle name="40% — Акцент3" xfId="58" builtinId="39" customBuiltin="1"/>
    <cellStyle name="40% — Акцент4" xfId="65" builtinId="43" customBuiltin="1"/>
    <cellStyle name="40% — Акцент5" xfId="72" builtinId="47" customBuiltin="1"/>
    <cellStyle name="40% — Акцент6" xfId="79" builtinId="51" customBuiltin="1"/>
    <cellStyle name="60% - Акцент1 2" xfId="87"/>
    <cellStyle name="60% - Акцент1 2 2" xfId="88"/>
    <cellStyle name="60% - Акцент1 3" xfId="89"/>
    <cellStyle name="60% - Акцент1 4" xfId="90"/>
    <cellStyle name="60% - Акцент1 5" xfId="91"/>
    <cellStyle name="60% - Акцент1 6" xfId="92"/>
    <cellStyle name="60% - Акцент2 2" xfId="94"/>
    <cellStyle name="60% - Акцент2 2 2" xfId="95"/>
    <cellStyle name="60% - Акцент2 3" xfId="96"/>
    <cellStyle name="60% - Акцент2 4" xfId="97"/>
    <cellStyle name="60% - Акцент2 5" xfId="98"/>
    <cellStyle name="60% - Акцент2 6" xfId="99"/>
    <cellStyle name="60% - Акцент3 2" xfId="101"/>
    <cellStyle name="60% - Акцент3 2 2" xfId="102"/>
    <cellStyle name="60% - Акцент3 3" xfId="103"/>
    <cellStyle name="60% - Акцент3 4" xfId="104"/>
    <cellStyle name="60% - Акцент3 5" xfId="105"/>
    <cellStyle name="60% - Акцент3 6" xfId="106"/>
    <cellStyle name="60% - Акцент4 2" xfId="108"/>
    <cellStyle name="60% - Акцент4 2 2" xfId="109"/>
    <cellStyle name="60% - Акцент4 3" xfId="110"/>
    <cellStyle name="60% - Акцент4 4" xfId="111"/>
    <cellStyle name="60% - Акцент4 5" xfId="112"/>
    <cellStyle name="60% - Акцент4 6" xfId="113"/>
    <cellStyle name="60% - Акцент5 2" xfId="115"/>
    <cellStyle name="60% - Акцент5 2 2" xfId="116"/>
    <cellStyle name="60% - Акцент5 3" xfId="117"/>
    <cellStyle name="60% - Акцент5 4" xfId="118"/>
    <cellStyle name="60% - Акцент5 5" xfId="119"/>
    <cellStyle name="60% - Акцент5 6" xfId="120"/>
    <cellStyle name="60% - Акцент6 2" xfId="122"/>
    <cellStyle name="60% - Акцент6 2 2" xfId="123"/>
    <cellStyle name="60% - Акцент6 3" xfId="124"/>
    <cellStyle name="60% - Акцент6 4" xfId="125"/>
    <cellStyle name="60% - Акцент6 5" xfId="126"/>
    <cellStyle name="60% - Акцент6 6" xfId="127"/>
    <cellStyle name="60% — Акцент1" xfId="86" builtinId="32" customBuiltin="1"/>
    <cellStyle name="60% — Акцент2" xfId="93" builtinId="36" customBuiltin="1"/>
    <cellStyle name="60% — Акцент3" xfId="100" builtinId="40" customBuiltin="1"/>
    <cellStyle name="60% — Акцент4" xfId="107" builtinId="44" customBuiltin="1"/>
    <cellStyle name="60% — Акцент5" xfId="114" builtinId="48" customBuiltin="1"/>
    <cellStyle name="60% — Акцент6" xfId="121" builtinId="52" customBuiltin="1"/>
    <cellStyle name="Normal_Datamaps comments" xfId="128"/>
    <cellStyle name="Normalny_G060515" xfId="129"/>
    <cellStyle name="Акцент1" xfId="130" builtinId="29" customBuiltin="1"/>
    <cellStyle name="Акцент1 2" xfId="131"/>
    <cellStyle name="Акцент1 2 2" xfId="132"/>
    <cellStyle name="Акцент1 3" xfId="133"/>
    <cellStyle name="Акцент1 4" xfId="134"/>
    <cellStyle name="Акцент1 5" xfId="135"/>
    <cellStyle name="Акцент1 6" xfId="136"/>
    <cellStyle name="Акцент2" xfId="137" builtinId="33" customBuiltin="1"/>
    <cellStyle name="Акцент2 2" xfId="138"/>
    <cellStyle name="Акцент2 2 2" xfId="139"/>
    <cellStyle name="Акцент2 3" xfId="140"/>
    <cellStyle name="Акцент2 4" xfId="141"/>
    <cellStyle name="Акцент2 5" xfId="142"/>
    <cellStyle name="Акцент2 6" xfId="143"/>
    <cellStyle name="Акцент3" xfId="144" builtinId="37" customBuiltin="1"/>
    <cellStyle name="Акцент3 2" xfId="145"/>
    <cellStyle name="Акцент3 2 2" xfId="146"/>
    <cellStyle name="Акцент3 3" xfId="147"/>
    <cellStyle name="Акцент3 4" xfId="148"/>
    <cellStyle name="Акцент3 5" xfId="149"/>
    <cellStyle name="Акцент3 6" xfId="150"/>
    <cellStyle name="Акцент4" xfId="151" builtinId="41" customBuiltin="1"/>
    <cellStyle name="Акцент4 2" xfId="152"/>
    <cellStyle name="Акцент4 2 2" xfId="153"/>
    <cellStyle name="Акцент4 3" xfId="154"/>
    <cellStyle name="Акцент4 4" xfId="155"/>
    <cellStyle name="Акцент4 5" xfId="156"/>
    <cellStyle name="Акцент4 6" xfId="157"/>
    <cellStyle name="Акцент5" xfId="158" builtinId="45" customBuiltin="1"/>
    <cellStyle name="Акцент5 2" xfId="159"/>
    <cellStyle name="Акцент5 2 2" xfId="160"/>
    <cellStyle name="Акцент5 3" xfId="161"/>
    <cellStyle name="Акцент5 4" xfId="162"/>
    <cellStyle name="Акцент5 5" xfId="163"/>
    <cellStyle name="Акцент5 6" xfId="164"/>
    <cellStyle name="Акцент6" xfId="165" builtinId="49" customBuiltin="1"/>
    <cellStyle name="Акцент6 2" xfId="166"/>
    <cellStyle name="Акцент6 2 2" xfId="167"/>
    <cellStyle name="Акцент6 3" xfId="168"/>
    <cellStyle name="Акцент6 4" xfId="169"/>
    <cellStyle name="Акцент6 5" xfId="170"/>
    <cellStyle name="Акцент6 6" xfId="171"/>
    <cellStyle name="Ввод" xfId="172" builtinId="20" customBuiltin="1"/>
    <cellStyle name="Ввод  2" xfId="173"/>
    <cellStyle name="Ввод  2 2" xfId="174"/>
    <cellStyle name="Ввод  3" xfId="175"/>
    <cellStyle name="Ввод  4" xfId="176"/>
    <cellStyle name="Ввод  5" xfId="177"/>
    <cellStyle name="Ввод  6" xfId="178"/>
    <cellStyle name="Вывод" xfId="179" builtinId="21" customBuiltin="1"/>
    <cellStyle name="Вывод 2" xfId="180"/>
    <cellStyle name="Вывод 2 2" xfId="181"/>
    <cellStyle name="Вывод 3" xfId="182"/>
    <cellStyle name="Вывод 4" xfId="183"/>
    <cellStyle name="Вывод 5" xfId="184"/>
    <cellStyle name="Вывод 6" xfId="185"/>
    <cellStyle name="Вычисление" xfId="186" builtinId="22" customBuiltin="1"/>
    <cellStyle name="Вычисление 2" xfId="187"/>
    <cellStyle name="Вычисление 2 2" xfId="188"/>
    <cellStyle name="Вычисление 3" xfId="189"/>
    <cellStyle name="Вычисление 4" xfId="190"/>
    <cellStyle name="Вычисление 5" xfId="191"/>
    <cellStyle name="Вычисление 6" xfId="192"/>
    <cellStyle name="Денежный 2" xfId="193"/>
    <cellStyle name="Денежный 3" xfId="194"/>
    <cellStyle name="Денежный 4" xfId="195"/>
    <cellStyle name="Заголовок 1" xfId="196" builtinId="16" customBuiltin="1"/>
    <cellStyle name="Заголовок 1 2" xfId="197"/>
    <cellStyle name="Заголовок 1 2 2" xfId="198"/>
    <cellStyle name="Заголовок 1 3" xfId="199"/>
    <cellStyle name="Заголовок 1 4" xfId="200"/>
    <cellStyle name="Заголовок 1 5" xfId="201"/>
    <cellStyle name="Заголовок 1 6" xfId="202"/>
    <cellStyle name="Заголовок 2" xfId="203" builtinId="17" customBuiltin="1"/>
    <cellStyle name="Заголовок 2 2" xfId="204"/>
    <cellStyle name="Заголовок 2 2 2" xfId="205"/>
    <cellStyle name="Заголовок 2 3" xfId="206"/>
    <cellStyle name="Заголовок 2 4" xfId="207"/>
    <cellStyle name="Заголовок 2 5" xfId="208"/>
    <cellStyle name="Заголовок 2 6" xfId="209"/>
    <cellStyle name="Заголовок 3" xfId="210" builtinId="18" customBuiltin="1"/>
    <cellStyle name="Заголовок 3 2" xfId="211"/>
    <cellStyle name="Заголовок 3 2 2" xfId="212"/>
    <cellStyle name="Заголовок 3 3" xfId="213"/>
    <cellStyle name="Заголовок 3 4" xfId="214"/>
    <cellStyle name="Заголовок 3 5" xfId="215"/>
    <cellStyle name="Заголовок 3 6" xfId="216"/>
    <cellStyle name="Заголовок 4" xfId="217" builtinId="19" customBuiltin="1"/>
    <cellStyle name="Заголовок 4 2" xfId="218"/>
    <cellStyle name="Заголовок 4 2 2" xfId="219"/>
    <cellStyle name="Заголовок 4 3" xfId="220"/>
    <cellStyle name="Заголовок 4 4" xfId="221"/>
    <cellStyle name="Заголовок 4 5" xfId="222"/>
    <cellStyle name="Заголовок 4 6" xfId="223"/>
    <cellStyle name="Заметка" xfId="272" builtinId="10" customBuiltin="1"/>
    <cellStyle name="Итог" xfId="224" builtinId="25" customBuiltin="1"/>
    <cellStyle name="Итог 2" xfId="225"/>
    <cellStyle name="Итог 2 2" xfId="226"/>
    <cellStyle name="Итог 3" xfId="227"/>
    <cellStyle name="Итог 4" xfId="228"/>
    <cellStyle name="Итог 5" xfId="229"/>
    <cellStyle name="Итог 6" xfId="230"/>
    <cellStyle name="Контрольная ячейка" xfId="231" builtinId="23" customBuiltin="1"/>
    <cellStyle name="Контрольная ячейка 2" xfId="232"/>
    <cellStyle name="Контрольная ячейка 2 2" xfId="233"/>
    <cellStyle name="Контрольная ячейка 3" xfId="234"/>
    <cellStyle name="Контрольная ячейка 4" xfId="235"/>
    <cellStyle name="Контрольная ячейка 5" xfId="236"/>
    <cellStyle name="Контрольная ячейка 6" xfId="237"/>
    <cellStyle name="Название" xfId="238" builtinId="15" customBuiltin="1"/>
    <cellStyle name="Название 2" xfId="239"/>
    <cellStyle name="Название 2 2" xfId="240"/>
    <cellStyle name="Название 3" xfId="241"/>
    <cellStyle name="Название 4" xfId="242"/>
    <cellStyle name="Название 5" xfId="243"/>
    <cellStyle name="Название 6" xfId="244"/>
    <cellStyle name="Нейтральный" xfId="245" builtinId="28" customBuiltin="1"/>
    <cellStyle name="Нейтральный 2" xfId="246"/>
    <cellStyle name="Нейтральный 2 2" xfId="247"/>
    <cellStyle name="Нейтральный 3" xfId="248"/>
    <cellStyle name="Нейтральный 4" xfId="249"/>
    <cellStyle name="Нейтральный 5" xfId="250"/>
    <cellStyle name="Нейтральный 6" xfId="251"/>
    <cellStyle name="Обычный" xfId="0" builtinId="0"/>
    <cellStyle name="Обычный 2" xfId="303"/>
    <cellStyle name="Обычный 2 2" xfId="252"/>
    <cellStyle name="Обычный 2 3" xfId="253"/>
    <cellStyle name="Обычный 5" xfId="254"/>
    <cellStyle name="Обычный 6" xfId="255"/>
    <cellStyle name="Обычный 7" xfId="256"/>
    <cellStyle name="Обычный_Nissan_Магнитогорск" xfId="304"/>
    <cellStyle name="Обычный_Магнитогорск " xfId="257"/>
    <cellStyle name="Плохой" xfId="258" builtinId="27" customBuiltin="1"/>
    <cellStyle name="Плохой 2" xfId="259"/>
    <cellStyle name="Плохой 2 2" xfId="260"/>
    <cellStyle name="Плохой 3" xfId="261"/>
    <cellStyle name="Плохой 4" xfId="262"/>
    <cellStyle name="Плохой 5" xfId="263"/>
    <cellStyle name="Плохой 6" xfId="264"/>
    <cellStyle name="Пояснение" xfId="265" builtinId="53" customBuiltin="1"/>
    <cellStyle name="Пояснение 2" xfId="266"/>
    <cellStyle name="Пояснение 2 2" xfId="267"/>
    <cellStyle name="Пояснение 3" xfId="268"/>
    <cellStyle name="Пояснение 4" xfId="269"/>
    <cellStyle name="Пояснение 5" xfId="270"/>
    <cellStyle name="Пояснение 6" xfId="271"/>
    <cellStyle name="Примечание 2" xfId="273"/>
    <cellStyle name="Примечание 2 2" xfId="274"/>
    <cellStyle name="Примечание 3" xfId="275"/>
    <cellStyle name="Примечание 4" xfId="276"/>
    <cellStyle name="Примечание 5" xfId="277"/>
    <cellStyle name="Примечание 6" xfId="278"/>
    <cellStyle name="Процентный 2" xfId="279"/>
    <cellStyle name="Процентный 3" xfId="280"/>
    <cellStyle name="Связанная ячейка" xfId="281" builtinId="24" customBuiltin="1"/>
    <cellStyle name="Связанная ячейка 2" xfId="282"/>
    <cellStyle name="Связанная ячейка 2 2" xfId="283"/>
    <cellStyle name="Связанная ячейка 3" xfId="284"/>
    <cellStyle name="Связанная ячейка 4" xfId="285"/>
    <cellStyle name="Связанная ячейка 5" xfId="286"/>
    <cellStyle name="Связанная ячейка 6" xfId="287"/>
    <cellStyle name="Стиль 1" xfId="288"/>
    <cellStyle name="Текст предупреждения" xfId="289" builtinId="11" customBuiltin="1"/>
    <cellStyle name="Текст предупреждения 2" xfId="290"/>
    <cellStyle name="Текст предупреждения 2 2" xfId="291"/>
    <cellStyle name="Текст предупреждения 3" xfId="292"/>
    <cellStyle name="Текст предупреждения 4" xfId="293"/>
    <cellStyle name="Текст предупреждения 5" xfId="294"/>
    <cellStyle name="Текст предупреждения 6" xfId="295"/>
    <cellStyle name="Финансовый" xfId="305" builtinId="3"/>
    <cellStyle name="Хороший" xfId="296" builtinId="26" customBuiltin="1"/>
    <cellStyle name="Хороший 2" xfId="297"/>
    <cellStyle name="Хороший 2 2" xfId="298"/>
    <cellStyle name="Хороший 3" xfId="299"/>
    <cellStyle name="Хороший 4" xfId="300"/>
    <cellStyle name="Хороший 5" xfId="301"/>
    <cellStyle name="Хороший 6" xfId="302"/>
  </cellStyles>
  <dxfs count="0"/>
  <tableStyles count="0" defaultTableStyle="TableStyleMedium9" defaultPivotStyle="PivotStyleLight16"/>
  <colors>
    <mruColors>
      <color rgb="FF00FF00"/>
      <color rgb="FFFF0066"/>
      <color rgb="FF008000"/>
      <color rgb="FF660066"/>
      <color rgb="FFFF9999"/>
      <color rgb="FFFF00FF"/>
      <color rgb="FFFF6699"/>
      <color rgb="FF65FFFF"/>
      <color rgb="FFCC33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00FFFF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enableFormatConditionsCalculation="0">
    <tabColor rgb="FFFF0000"/>
  </sheetPr>
  <dimension ref="A1:BZ1088"/>
  <sheetViews>
    <sheetView tabSelected="1" zoomScale="80" zoomScaleNormal="80" zoomScalePageLayoutView="80" workbookViewId="0">
      <pane ySplit="1" topLeftCell="A2" activePane="bottomLeft" state="frozen"/>
      <selection activeCell="J1" sqref="J1"/>
      <selection pane="bottomLeft" activeCell="D17" sqref="D17"/>
    </sheetView>
  </sheetViews>
  <sheetFormatPr baseColWidth="10" defaultColWidth="16" defaultRowHeight="10.5" customHeight="1" x14ac:dyDescent="0"/>
  <cols>
    <col min="1" max="1" width="4.85546875" style="56" customWidth="1"/>
    <col min="2" max="2" width="16.5703125" style="13" customWidth="1"/>
    <col min="3" max="3" width="14.42578125" style="13" customWidth="1"/>
    <col min="4" max="4" width="9.42578125" style="9" customWidth="1"/>
    <col min="5" max="5" width="8.7109375" style="9" customWidth="1"/>
    <col min="6" max="6" width="6.28515625" style="9" customWidth="1"/>
    <col min="7" max="7" width="13.42578125" style="15" customWidth="1"/>
    <col min="8" max="8" width="41.28515625" style="52" customWidth="1"/>
    <col min="9" max="9" width="25.5703125" style="15" customWidth="1"/>
    <col min="10" max="10" width="24.85546875" style="45" customWidth="1"/>
    <col min="11" max="11" width="10.85546875" style="15" customWidth="1"/>
    <col min="12" max="12" width="13.7109375" style="46" customWidth="1"/>
    <col min="13" max="13" width="9.140625" style="4" customWidth="1"/>
    <col min="14" max="14" width="13.140625" style="46" customWidth="1"/>
    <col min="15" max="15" width="21.7109375" style="46" customWidth="1"/>
    <col min="16" max="16" width="15.85546875" style="54" customWidth="1"/>
    <col min="17" max="17" width="14.5703125" style="55" customWidth="1"/>
    <col min="18" max="18" width="10.85546875" style="57" customWidth="1"/>
    <col min="19" max="19" width="9.28515625" style="8" customWidth="1"/>
    <col min="20" max="20" width="12.140625" style="8" customWidth="1"/>
    <col min="21" max="21" width="11.7109375" style="20" customWidth="1"/>
    <col min="22" max="22" width="13.42578125" style="18" customWidth="1"/>
    <col min="23" max="23" width="13.140625" style="58" customWidth="1"/>
    <col min="24" max="24" width="43.42578125" style="45" customWidth="1"/>
    <col min="25" max="25" width="18.140625" style="53" bestFit="1" customWidth="1"/>
    <col min="26" max="26" width="17.140625" style="48" customWidth="1"/>
    <col min="27" max="27" width="11.28515625" style="48" customWidth="1"/>
    <col min="28" max="28" width="13.5703125" style="13" customWidth="1"/>
    <col min="29" max="29" width="14.5703125" style="54" customWidth="1"/>
    <col min="30" max="30" width="14.28515625" style="106" customWidth="1"/>
    <col min="31" max="31" width="60.7109375" style="63" customWidth="1"/>
    <col min="32" max="32" width="33.85546875" style="2330" customWidth="1"/>
    <col min="33" max="33" width="18" style="20" customWidth="1"/>
    <col min="34" max="35" width="33.85546875" style="42" customWidth="1"/>
    <col min="36" max="37" width="33.85546875" style="15" customWidth="1"/>
    <col min="38" max="40" width="33.85546875" style="13" customWidth="1"/>
    <col min="41" max="41" width="33.85546875" style="5" customWidth="1"/>
    <col min="42" max="42" width="33.85546875" style="15" customWidth="1"/>
    <col min="43" max="45" width="33.85546875" style="13" customWidth="1"/>
    <col min="46" max="46" width="33.85546875" style="45" customWidth="1"/>
    <col min="47" max="47" width="12" style="15" bestFit="1" customWidth="1"/>
    <col min="48" max="48" width="26" style="15" bestFit="1" customWidth="1"/>
    <col min="49" max="49" width="17.140625" style="45" bestFit="1" customWidth="1"/>
    <col min="50" max="50" width="20.85546875" style="411" bestFit="1" customWidth="1"/>
    <col min="51" max="51" width="19.85546875" style="15" bestFit="1" customWidth="1"/>
    <col min="52" max="52" width="16" style="15"/>
    <col min="53" max="53" width="16.28515625" style="15" bestFit="1" customWidth="1"/>
    <col min="54" max="54" width="16" style="15"/>
    <col min="55" max="55" width="9.5703125" style="15" bestFit="1" customWidth="1"/>
    <col min="56" max="56" width="16" style="15"/>
    <col min="57" max="57" width="38.7109375" style="15" bestFit="1" customWidth="1"/>
    <col min="58" max="74" width="16" style="15"/>
    <col min="75" max="75" width="14.5703125" style="15" bestFit="1" customWidth="1"/>
    <col min="76" max="76" width="17.28515625" style="15" bestFit="1" customWidth="1"/>
    <col min="77" max="77" width="16" style="15"/>
    <col min="78" max="78" width="14.5703125" style="15" bestFit="1" customWidth="1"/>
    <col min="79" max="16384" width="16" style="15"/>
  </cols>
  <sheetData>
    <row r="1" spans="1:78" s="24" customFormat="1" ht="81" customHeight="1" thickBot="1">
      <c r="A1" s="22" t="s">
        <v>185</v>
      </c>
      <c r="B1" s="23" t="s">
        <v>58</v>
      </c>
      <c r="C1" s="23" t="s">
        <v>152</v>
      </c>
      <c r="D1" s="24" t="s">
        <v>232</v>
      </c>
      <c r="E1" s="24" t="s">
        <v>144</v>
      </c>
      <c r="F1" s="24" t="s">
        <v>126</v>
      </c>
      <c r="G1" s="24" t="s">
        <v>145</v>
      </c>
      <c r="H1" s="25" t="s">
        <v>167</v>
      </c>
      <c r="I1" s="24" t="s">
        <v>181</v>
      </c>
      <c r="J1" s="24" t="s">
        <v>147</v>
      </c>
      <c r="K1" s="24" t="s">
        <v>93</v>
      </c>
      <c r="L1" s="26" t="s">
        <v>51</v>
      </c>
      <c r="M1" s="26" t="s">
        <v>257</v>
      </c>
      <c r="N1" s="26" t="s">
        <v>159</v>
      </c>
      <c r="O1" s="26" t="s">
        <v>253</v>
      </c>
      <c r="P1" s="24" t="s">
        <v>146</v>
      </c>
      <c r="Q1" s="24" t="s">
        <v>160</v>
      </c>
      <c r="R1" s="27" t="s">
        <v>247</v>
      </c>
      <c r="S1" s="28" t="s">
        <v>31</v>
      </c>
      <c r="T1" s="24" t="s">
        <v>940</v>
      </c>
      <c r="U1" s="24" t="s">
        <v>168</v>
      </c>
      <c r="V1" s="29" t="s">
        <v>230</v>
      </c>
      <c r="W1" s="24" t="s">
        <v>237</v>
      </c>
      <c r="X1" s="24" t="s">
        <v>120</v>
      </c>
      <c r="Y1" s="24" t="s">
        <v>119</v>
      </c>
      <c r="Z1" s="30" t="s">
        <v>59</v>
      </c>
      <c r="AA1" s="30" t="s">
        <v>234</v>
      </c>
      <c r="AB1" s="23" t="s">
        <v>69</v>
      </c>
      <c r="AC1" s="1842" t="s">
        <v>140</v>
      </c>
      <c r="AD1" s="23" t="s">
        <v>278</v>
      </c>
      <c r="AE1" s="29" t="s">
        <v>239</v>
      </c>
      <c r="AF1" s="2328" t="s">
        <v>256</v>
      </c>
      <c r="AG1" s="25" t="s">
        <v>469</v>
      </c>
      <c r="AH1" s="23" t="s">
        <v>32</v>
      </c>
      <c r="AI1" s="23" t="s">
        <v>1495</v>
      </c>
      <c r="AJ1" s="24" t="s">
        <v>154</v>
      </c>
      <c r="AK1" s="24" t="s">
        <v>233</v>
      </c>
      <c r="AL1" s="23" t="s">
        <v>44</v>
      </c>
      <c r="AM1" s="23" t="s">
        <v>55</v>
      </c>
      <c r="AN1" s="31" t="s">
        <v>41</v>
      </c>
      <c r="AO1" s="29" t="s">
        <v>97</v>
      </c>
      <c r="AP1" s="24" t="s">
        <v>98</v>
      </c>
      <c r="AQ1" s="23" t="s">
        <v>252</v>
      </c>
      <c r="AR1" s="23" t="s">
        <v>191</v>
      </c>
      <c r="AS1" s="23" t="s">
        <v>153</v>
      </c>
      <c r="AT1" s="1002" t="s">
        <v>238</v>
      </c>
      <c r="AU1" s="24" t="s">
        <v>33</v>
      </c>
      <c r="AV1" s="24" t="s">
        <v>47</v>
      </c>
      <c r="AW1" s="24" t="s">
        <v>646</v>
      </c>
      <c r="AX1" s="407" t="s">
        <v>704</v>
      </c>
      <c r="AY1" s="24" t="s">
        <v>883</v>
      </c>
      <c r="BW1" s="23"/>
      <c r="BX1" s="24" t="s">
        <v>874</v>
      </c>
      <c r="BZ1" s="23"/>
    </row>
    <row r="2" spans="1:78" s="102" customFormat="1" ht="15" customHeight="1" thickBot="1">
      <c r="A2" s="760"/>
      <c r="B2" s="88"/>
      <c r="C2" s="89"/>
      <c r="D2" s="89"/>
      <c r="E2" s="90" t="s">
        <v>46</v>
      </c>
      <c r="F2" s="89"/>
      <c r="G2" s="90"/>
      <c r="H2" s="91"/>
      <c r="I2" s="92" t="s">
        <v>231</v>
      </c>
      <c r="J2" s="93"/>
      <c r="K2" s="90"/>
      <c r="L2" s="94"/>
      <c r="M2" s="94"/>
      <c r="N2" s="94"/>
      <c r="O2" s="94"/>
      <c r="P2" s="95"/>
      <c r="Q2" s="96"/>
      <c r="R2" s="97"/>
      <c r="S2" s="97"/>
      <c r="T2" s="97"/>
      <c r="U2" s="98"/>
      <c r="V2" s="98"/>
      <c r="W2" s="99"/>
      <c r="X2" s="93"/>
      <c r="Y2" s="761"/>
      <c r="Z2" s="762"/>
      <c r="AA2" s="762"/>
      <c r="AB2" s="88"/>
      <c r="AC2" s="95"/>
      <c r="AD2" s="105"/>
      <c r="AE2" s="101"/>
      <c r="AF2" s="101"/>
      <c r="AG2" s="98"/>
      <c r="AH2" s="100"/>
      <c r="AI2" s="100"/>
      <c r="AJ2" s="90"/>
      <c r="AK2" s="90"/>
      <c r="AL2" s="88"/>
      <c r="AM2" s="88"/>
      <c r="AN2" s="88"/>
      <c r="AO2" s="88"/>
      <c r="AP2" s="90"/>
      <c r="AQ2" s="88"/>
      <c r="AR2" s="88"/>
      <c r="AS2" s="88"/>
      <c r="AU2" s="90"/>
      <c r="AX2" s="408"/>
      <c r="BW2" s="763"/>
      <c r="BZ2" s="763"/>
    </row>
    <row r="3" spans="1:78" s="37" customFormat="1" ht="14.25" customHeight="1">
      <c r="A3" s="1075">
        <v>13</v>
      </c>
      <c r="B3" s="11" t="s">
        <v>85</v>
      </c>
      <c r="C3" s="12">
        <v>41529</v>
      </c>
      <c r="D3" s="147">
        <f ca="1">TODAY()-C3</f>
        <v>15</v>
      </c>
      <c r="E3" s="14" t="s">
        <v>57</v>
      </c>
      <c r="F3" s="167">
        <v>13</v>
      </c>
      <c r="G3" s="155" t="s">
        <v>206</v>
      </c>
      <c r="H3" s="32" t="s">
        <v>62</v>
      </c>
      <c r="I3" s="1981" t="s">
        <v>2179</v>
      </c>
      <c r="J3" s="1395" t="s">
        <v>308</v>
      </c>
      <c r="K3" s="49" t="s">
        <v>184</v>
      </c>
      <c r="L3" s="168">
        <v>789000</v>
      </c>
      <c r="M3" s="168">
        <v>13000</v>
      </c>
      <c r="N3" s="168">
        <f>L3+M3</f>
        <v>802000</v>
      </c>
      <c r="O3" s="832">
        <v>53000</v>
      </c>
      <c r="P3" s="14" t="s">
        <v>2090</v>
      </c>
      <c r="Q3" s="157" t="s">
        <v>139</v>
      </c>
      <c r="R3" s="150">
        <v>1033</v>
      </c>
      <c r="S3" s="150">
        <v>93</v>
      </c>
      <c r="T3" s="19"/>
      <c r="U3" s="34"/>
      <c r="V3" s="11"/>
      <c r="W3" s="170" t="s">
        <v>80</v>
      </c>
      <c r="X3" s="159" t="s">
        <v>3791</v>
      </c>
      <c r="Y3" s="752" t="s">
        <v>187</v>
      </c>
      <c r="Z3" s="136">
        <v>41544</v>
      </c>
      <c r="AA3" s="2791">
        <v>0.375</v>
      </c>
      <c r="AB3" s="123">
        <v>41535</v>
      </c>
      <c r="AC3" s="1502">
        <v>1000</v>
      </c>
      <c r="AD3" s="161" t="s">
        <v>111</v>
      </c>
      <c r="AE3" s="47" t="s">
        <v>3990</v>
      </c>
      <c r="AF3" s="236" t="s">
        <v>2227</v>
      </c>
      <c r="AG3" s="162"/>
      <c r="AH3" s="18"/>
      <c r="AI3" s="14" t="s">
        <v>165</v>
      </c>
      <c r="AJ3" s="14" t="s">
        <v>157</v>
      </c>
      <c r="AK3" s="14" t="s">
        <v>4</v>
      </c>
      <c r="AL3" s="11">
        <v>41536</v>
      </c>
      <c r="AM3" s="11">
        <v>41536</v>
      </c>
      <c r="AN3" s="11"/>
      <c r="AO3" s="11"/>
      <c r="AP3" s="14"/>
      <c r="AQ3" s="12"/>
      <c r="AR3" s="12"/>
      <c r="AS3" s="12"/>
      <c r="AT3" s="14"/>
      <c r="AX3" s="409"/>
      <c r="BW3" s="166"/>
      <c r="BZ3" s="166"/>
    </row>
    <row r="4" spans="1:78" s="37" customFormat="1" ht="14.25" customHeight="1">
      <c r="A4" s="1075">
        <v>10</v>
      </c>
      <c r="B4" s="11" t="s">
        <v>85</v>
      </c>
      <c r="C4" s="12">
        <v>41500</v>
      </c>
      <c r="D4" s="193">
        <f ca="1">TODAY()-C4</f>
        <v>44</v>
      </c>
      <c r="E4" s="14" t="s">
        <v>170</v>
      </c>
      <c r="F4" s="167">
        <v>13</v>
      </c>
      <c r="G4" s="11">
        <v>41544</v>
      </c>
      <c r="H4" s="32" t="s">
        <v>99</v>
      </c>
      <c r="I4" s="1067" t="s">
        <v>1929</v>
      </c>
      <c r="J4" s="1395" t="s">
        <v>1934</v>
      </c>
      <c r="K4" s="49" t="s">
        <v>9</v>
      </c>
      <c r="L4" s="194">
        <v>1043000</v>
      </c>
      <c r="M4" s="168">
        <v>0</v>
      </c>
      <c r="N4" s="168">
        <f>L4+M4</f>
        <v>1043000</v>
      </c>
      <c r="O4" s="1477"/>
      <c r="P4" s="14" t="s">
        <v>1923</v>
      </c>
      <c r="Q4" s="175" t="s">
        <v>1545</v>
      </c>
      <c r="R4" s="150">
        <v>1033</v>
      </c>
      <c r="S4" s="18">
        <v>93</v>
      </c>
      <c r="T4" s="19"/>
      <c r="U4" s="34"/>
      <c r="V4" s="11"/>
      <c r="W4" s="177" t="s">
        <v>80</v>
      </c>
      <c r="X4" s="159" t="s">
        <v>3933</v>
      </c>
      <c r="Y4" s="752" t="s">
        <v>43</v>
      </c>
      <c r="Z4" s="136">
        <v>41544</v>
      </c>
      <c r="AA4" s="123"/>
      <c r="AB4" s="123">
        <v>41540</v>
      </c>
      <c r="AC4" s="1502" t="s">
        <v>323</v>
      </c>
      <c r="AD4" s="161" t="s">
        <v>188</v>
      </c>
      <c r="AE4" s="47"/>
      <c r="AF4" s="171"/>
      <c r="AG4" s="162"/>
      <c r="AH4" s="18"/>
      <c r="AI4" s="14"/>
      <c r="AJ4" s="14"/>
      <c r="AK4" s="14"/>
      <c r="AL4" s="11"/>
      <c r="AM4" s="11"/>
      <c r="AN4" s="11"/>
      <c r="AO4" s="11"/>
      <c r="AP4" s="14"/>
      <c r="AQ4" s="12"/>
      <c r="AR4" s="12"/>
      <c r="AS4" s="12"/>
      <c r="AX4" s="409"/>
      <c r="BW4" s="166"/>
      <c r="BZ4" s="166"/>
    </row>
    <row r="5" spans="1:78" s="37" customFormat="1" ht="14.25" customHeight="1">
      <c r="A5" s="1075">
        <v>29</v>
      </c>
      <c r="B5" s="11" t="s">
        <v>85</v>
      </c>
      <c r="C5" s="110">
        <v>41542</v>
      </c>
      <c r="D5" s="147">
        <f ca="1">TODAY()-C5</f>
        <v>2</v>
      </c>
      <c r="E5" s="14" t="s">
        <v>57</v>
      </c>
      <c r="F5" s="167">
        <v>13</v>
      </c>
      <c r="G5" s="11">
        <v>41544</v>
      </c>
      <c r="H5" s="32" t="s">
        <v>62</v>
      </c>
      <c r="I5" s="1067" t="s">
        <v>2184</v>
      </c>
      <c r="J5" s="1395" t="s">
        <v>308</v>
      </c>
      <c r="K5" s="49" t="s">
        <v>155</v>
      </c>
      <c r="L5" s="168">
        <v>789000</v>
      </c>
      <c r="M5" s="168">
        <v>13000</v>
      </c>
      <c r="N5" s="168">
        <f>L5+M5</f>
        <v>802000</v>
      </c>
      <c r="O5" s="832">
        <v>53000</v>
      </c>
      <c r="P5" s="14" t="s">
        <v>2096</v>
      </c>
      <c r="Q5" s="157" t="s">
        <v>139</v>
      </c>
      <c r="R5" s="18">
        <v>1033</v>
      </c>
      <c r="S5" s="18">
        <v>93</v>
      </c>
      <c r="T5" s="19"/>
      <c r="U5" s="34"/>
      <c r="V5" s="11"/>
      <c r="W5" s="170" t="s">
        <v>80</v>
      </c>
      <c r="X5" s="159" t="s">
        <v>3883</v>
      </c>
      <c r="Y5" s="752" t="s">
        <v>125</v>
      </c>
      <c r="Z5" s="136">
        <v>41544</v>
      </c>
      <c r="AA5" s="123"/>
      <c r="AB5" s="123">
        <v>41539</v>
      </c>
      <c r="AC5" s="1502">
        <v>10000</v>
      </c>
      <c r="AD5" s="161" t="s">
        <v>83</v>
      </c>
      <c r="AE5" s="769"/>
      <c r="AF5" s="236" t="s">
        <v>2227</v>
      </c>
      <c r="AG5" s="162"/>
      <c r="AH5" s="18"/>
      <c r="AI5" s="14"/>
      <c r="AJ5" s="14"/>
      <c r="AK5" s="14"/>
      <c r="AL5" s="11"/>
      <c r="AM5" s="11"/>
      <c r="AN5" s="11"/>
      <c r="AO5" s="11"/>
      <c r="AP5" s="14"/>
      <c r="AQ5" s="12"/>
      <c r="AR5" s="12"/>
      <c r="AS5" s="12"/>
      <c r="AT5" s="14"/>
      <c r="AX5" s="409"/>
      <c r="BW5" s="166"/>
      <c r="BZ5" s="166"/>
    </row>
    <row r="6" spans="1:78" s="14" customFormat="1" ht="13.5" customHeight="1">
      <c r="A6" s="1075">
        <v>1</v>
      </c>
      <c r="B6" s="11" t="s">
        <v>85</v>
      </c>
      <c r="C6" s="12">
        <v>41534</v>
      </c>
      <c r="D6" s="147">
        <f t="shared" ref="D6" ca="1" si="0">TODAY()-C6</f>
        <v>10</v>
      </c>
      <c r="E6" s="14" t="s">
        <v>57</v>
      </c>
      <c r="F6" s="167">
        <v>13</v>
      </c>
      <c r="G6" s="155" t="s">
        <v>206</v>
      </c>
      <c r="H6" s="32" t="s">
        <v>3194</v>
      </c>
      <c r="I6" s="195" t="s">
        <v>3226</v>
      </c>
      <c r="J6" s="16" t="s">
        <v>3230</v>
      </c>
      <c r="K6" s="49" t="s">
        <v>184</v>
      </c>
      <c r="L6" s="168">
        <v>940000</v>
      </c>
      <c r="M6" s="168">
        <v>13000</v>
      </c>
      <c r="N6" s="168">
        <f t="shared" ref="N6" si="1">L6+M6</f>
        <v>953000</v>
      </c>
      <c r="O6" s="832">
        <v>60000</v>
      </c>
      <c r="P6" s="1064" t="s">
        <v>3227</v>
      </c>
      <c r="Q6" s="157" t="s">
        <v>139</v>
      </c>
      <c r="R6" s="150">
        <v>1033</v>
      </c>
      <c r="S6" s="150">
        <v>93</v>
      </c>
      <c r="T6" s="118"/>
      <c r="U6" s="162"/>
      <c r="V6" s="11"/>
      <c r="W6" s="170" t="s">
        <v>80</v>
      </c>
      <c r="X6" s="159" t="s">
        <v>3195</v>
      </c>
      <c r="Y6" s="752" t="s">
        <v>125</v>
      </c>
      <c r="Z6" s="108">
        <v>41544</v>
      </c>
      <c r="AA6" s="123" t="s">
        <v>3961</v>
      </c>
      <c r="AB6" s="123">
        <v>41524</v>
      </c>
      <c r="AC6" s="1502">
        <v>10000</v>
      </c>
      <c r="AD6" s="161" t="s">
        <v>83</v>
      </c>
      <c r="AE6" s="769"/>
      <c r="AF6" s="236" t="s">
        <v>2227</v>
      </c>
      <c r="AG6" s="162"/>
      <c r="AH6" s="749"/>
      <c r="AI6" s="14" t="s">
        <v>165</v>
      </c>
      <c r="AL6" s="11"/>
      <c r="AM6" s="11"/>
      <c r="AN6" s="11"/>
      <c r="AO6" s="1309"/>
      <c r="AQ6" s="11"/>
      <c r="AR6" s="11"/>
      <c r="AS6" s="11"/>
      <c r="AX6" s="1891"/>
      <c r="BW6" s="11"/>
      <c r="BZ6" s="11"/>
    </row>
    <row r="7" spans="1:78" s="37" customFormat="1" ht="14" customHeight="1">
      <c r="A7" s="1075">
        <v>37</v>
      </c>
      <c r="B7" s="11" t="s">
        <v>85</v>
      </c>
      <c r="C7" s="12">
        <v>41537</v>
      </c>
      <c r="D7" s="147">
        <f ca="1">TODAY()-C7</f>
        <v>7</v>
      </c>
      <c r="E7" s="14" t="s">
        <v>343</v>
      </c>
      <c r="F7" s="167">
        <v>13</v>
      </c>
      <c r="G7" s="155" t="s">
        <v>206</v>
      </c>
      <c r="H7" s="32" t="s">
        <v>829</v>
      </c>
      <c r="I7" s="146" t="s">
        <v>973</v>
      </c>
      <c r="J7" s="16" t="s">
        <v>780</v>
      </c>
      <c r="K7" s="49" t="s">
        <v>690</v>
      </c>
      <c r="L7" s="168">
        <v>509000</v>
      </c>
      <c r="M7" s="168">
        <v>6000</v>
      </c>
      <c r="N7" s="168">
        <f>L7+M7</f>
        <v>515000</v>
      </c>
      <c r="O7" s="1477"/>
      <c r="P7" s="14" t="s">
        <v>932</v>
      </c>
      <c r="Q7" s="2795" t="s">
        <v>1847</v>
      </c>
      <c r="R7" s="18">
        <v>1033</v>
      </c>
      <c r="S7" s="18">
        <v>93</v>
      </c>
      <c r="T7" s="19"/>
      <c r="U7" s="104"/>
      <c r="V7" s="11"/>
      <c r="W7" s="170" t="s">
        <v>80</v>
      </c>
      <c r="X7" s="172" t="s">
        <v>1518</v>
      </c>
      <c r="Y7" s="160" t="s">
        <v>43</v>
      </c>
      <c r="Z7" s="108">
        <v>41544</v>
      </c>
      <c r="AA7" s="140"/>
      <c r="AB7" s="140"/>
      <c r="AC7" s="1846"/>
      <c r="AD7" s="913" t="s">
        <v>188</v>
      </c>
      <c r="AE7" s="311" t="s">
        <v>1879</v>
      </c>
      <c r="AF7" s="236"/>
      <c r="AG7" s="162"/>
      <c r="AH7" s="18"/>
      <c r="AI7" s="18"/>
      <c r="AJ7" s="14"/>
      <c r="AK7" s="14"/>
      <c r="AL7" s="11"/>
      <c r="AM7" s="11"/>
      <c r="AN7" s="11"/>
      <c r="AO7" s="11"/>
      <c r="AP7" s="14"/>
      <c r="AQ7" s="12"/>
      <c r="AR7" s="12"/>
      <c r="AS7" s="12"/>
      <c r="AX7" s="409"/>
      <c r="BW7" s="166"/>
      <c r="BZ7" s="166" t="e">
        <v>#N/A</v>
      </c>
    </row>
    <row r="8" spans="1:78" s="37" customFormat="1" ht="14" customHeight="1">
      <c r="A8" s="1075">
        <v>2</v>
      </c>
      <c r="B8" s="276" t="s">
        <v>85</v>
      </c>
      <c r="C8" s="12">
        <v>41540</v>
      </c>
      <c r="D8" s="147">
        <f ca="1">TODAY()-C8</f>
        <v>4</v>
      </c>
      <c r="E8" s="14" t="s">
        <v>343</v>
      </c>
      <c r="F8" s="167">
        <v>13</v>
      </c>
      <c r="G8" s="155" t="s">
        <v>206</v>
      </c>
      <c r="H8" s="32" t="s">
        <v>713</v>
      </c>
      <c r="I8" s="1067" t="s">
        <v>982</v>
      </c>
      <c r="J8" s="16" t="s">
        <v>721</v>
      </c>
      <c r="K8" s="49" t="s">
        <v>711</v>
      </c>
      <c r="L8" s="168">
        <v>478000</v>
      </c>
      <c r="M8" s="194">
        <v>6000</v>
      </c>
      <c r="N8" s="205">
        <f>L8+M8</f>
        <v>484000</v>
      </c>
      <c r="O8" s="1477"/>
      <c r="P8" s="14" t="s">
        <v>926</v>
      </c>
      <c r="Q8" s="157" t="s">
        <v>139</v>
      </c>
      <c r="R8" s="150">
        <v>1033</v>
      </c>
      <c r="S8" s="18">
        <v>93</v>
      </c>
      <c r="T8" s="118"/>
      <c r="U8" s="191">
        <v>50000</v>
      </c>
      <c r="V8" s="11"/>
      <c r="W8" s="177" t="s">
        <v>80</v>
      </c>
      <c r="X8" s="172" t="s">
        <v>1704</v>
      </c>
      <c r="Y8" s="160" t="s">
        <v>990</v>
      </c>
      <c r="Z8" s="108">
        <v>41544</v>
      </c>
      <c r="AA8" s="123"/>
      <c r="AB8" s="123">
        <v>41478</v>
      </c>
      <c r="AC8" s="1502">
        <v>50000</v>
      </c>
      <c r="AD8" s="161" t="s">
        <v>111</v>
      </c>
      <c r="AE8" s="47"/>
      <c r="AF8" s="236" t="s">
        <v>3955</v>
      </c>
      <c r="AG8" s="162"/>
      <c r="AH8" s="18"/>
      <c r="AI8" s="18"/>
      <c r="AJ8" s="14"/>
      <c r="AK8" s="14"/>
      <c r="AL8" s="11"/>
      <c r="AM8" s="11"/>
      <c r="AN8" s="11"/>
      <c r="AO8" s="11"/>
      <c r="AP8" s="14"/>
      <c r="AQ8" s="12"/>
      <c r="AR8" s="12"/>
      <c r="AS8" s="12"/>
      <c r="AX8" s="409"/>
      <c r="BW8" s="166"/>
      <c r="BZ8" s="166" t="e">
        <v>#N/A</v>
      </c>
    </row>
    <row r="9" spans="1:78" s="14" customFormat="1" ht="13.5" customHeight="1">
      <c r="A9" s="1075">
        <v>4</v>
      </c>
      <c r="B9" s="11" t="s">
        <v>85</v>
      </c>
      <c r="C9" s="12">
        <v>41533</v>
      </c>
      <c r="D9" s="147">
        <f ca="1">TODAY()-C9</f>
        <v>11</v>
      </c>
      <c r="E9" s="14" t="s">
        <v>249</v>
      </c>
      <c r="F9" s="167">
        <v>13</v>
      </c>
      <c r="G9" s="155" t="s">
        <v>206</v>
      </c>
      <c r="H9" s="32" t="s">
        <v>314</v>
      </c>
      <c r="I9" s="1067" t="s">
        <v>3353</v>
      </c>
      <c r="J9" s="16" t="s">
        <v>310</v>
      </c>
      <c r="K9" s="49" t="s">
        <v>54</v>
      </c>
      <c r="L9" s="194">
        <v>1251500</v>
      </c>
      <c r="M9" s="168">
        <v>16000</v>
      </c>
      <c r="N9" s="169">
        <f>L9+M9</f>
        <v>1267500</v>
      </c>
      <c r="O9" s="832">
        <v>120000</v>
      </c>
      <c r="P9" s="1064" t="s">
        <v>3295</v>
      </c>
      <c r="Q9" s="175" t="s">
        <v>139</v>
      </c>
      <c r="R9" s="150">
        <v>1033</v>
      </c>
      <c r="S9" s="150">
        <v>93</v>
      </c>
      <c r="T9" s="118"/>
      <c r="U9" s="162"/>
      <c r="V9" s="11"/>
      <c r="W9" s="177" t="s">
        <v>80</v>
      </c>
      <c r="X9" s="159" t="s">
        <v>3839</v>
      </c>
      <c r="Y9" s="752" t="s">
        <v>125</v>
      </c>
      <c r="Z9" s="108">
        <v>41544</v>
      </c>
      <c r="AA9" s="123"/>
      <c r="AB9" s="123">
        <v>41537</v>
      </c>
      <c r="AC9" s="1502">
        <v>2000</v>
      </c>
      <c r="AD9" s="161" t="s">
        <v>83</v>
      </c>
      <c r="AE9" s="47" t="s">
        <v>3888</v>
      </c>
      <c r="AF9" s="236" t="s">
        <v>2227</v>
      </c>
      <c r="AG9" s="162"/>
      <c r="AH9" s="749"/>
      <c r="AI9" s="749"/>
      <c r="AL9" s="11"/>
      <c r="AM9" s="11"/>
      <c r="AN9" s="11"/>
      <c r="AO9" s="1309"/>
      <c r="AQ9" s="11"/>
      <c r="AR9" s="11"/>
      <c r="AS9" s="11"/>
      <c r="AX9" s="1891"/>
      <c r="BW9" s="11"/>
      <c r="BZ9" s="11"/>
    </row>
    <row r="10" spans="1:78" s="37" customFormat="1" ht="14" customHeight="1">
      <c r="A10" s="1075">
        <v>5</v>
      </c>
      <c r="B10" s="11" t="s">
        <v>85</v>
      </c>
      <c r="C10" s="12">
        <v>41537</v>
      </c>
      <c r="D10" s="147">
        <f t="shared" ref="D10" ca="1" si="2">TODAY()-C10</f>
        <v>7</v>
      </c>
      <c r="E10" s="14" t="s">
        <v>343</v>
      </c>
      <c r="F10" s="167">
        <v>13</v>
      </c>
      <c r="G10" s="2978" t="s">
        <v>4038</v>
      </c>
      <c r="H10" s="32" t="s">
        <v>829</v>
      </c>
      <c r="I10" s="146" t="s">
        <v>971</v>
      </c>
      <c r="J10" s="16" t="s">
        <v>780</v>
      </c>
      <c r="K10" s="49" t="s">
        <v>690</v>
      </c>
      <c r="L10" s="168">
        <v>509000</v>
      </c>
      <c r="M10" s="168">
        <v>6000</v>
      </c>
      <c r="N10" s="168">
        <f t="shared" ref="N10" si="3">L10+M10</f>
        <v>515000</v>
      </c>
      <c r="O10" s="1477"/>
      <c r="P10" s="14" t="s">
        <v>927</v>
      </c>
      <c r="Q10" s="1475" t="s">
        <v>1847</v>
      </c>
      <c r="R10" s="150">
        <v>1033</v>
      </c>
      <c r="S10" s="18">
        <v>93</v>
      </c>
      <c r="T10" s="118"/>
      <c r="U10" s="34"/>
      <c r="V10" s="11"/>
      <c r="W10" s="170" t="s">
        <v>80</v>
      </c>
      <c r="X10" s="172" t="s">
        <v>1518</v>
      </c>
      <c r="Y10" s="160" t="s">
        <v>43</v>
      </c>
      <c r="Z10" s="108">
        <v>41544</v>
      </c>
      <c r="AA10" s="140"/>
      <c r="AB10" s="140"/>
      <c r="AC10" s="1846"/>
      <c r="AD10" s="913" t="s">
        <v>188</v>
      </c>
      <c r="AE10" s="311" t="s">
        <v>1879</v>
      </c>
      <c r="AF10" s="236"/>
      <c r="AG10" s="162"/>
      <c r="AH10" s="18"/>
      <c r="AI10" s="18"/>
      <c r="AJ10" s="14"/>
      <c r="AK10" s="14"/>
      <c r="AL10" s="11"/>
      <c r="AM10" s="11"/>
      <c r="AN10" s="11"/>
      <c r="AO10" s="11"/>
      <c r="AP10" s="14"/>
      <c r="AQ10" s="12"/>
      <c r="AR10" s="12"/>
      <c r="AS10" s="12"/>
      <c r="AX10" s="409"/>
      <c r="BW10" s="166"/>
      <c r="BZ10" s="166" t="e">
        <v>#N/A</v>
      </c>
    </row>
    <row r="11" spans="1:78" s="37" customFormat="1" ht="14" customHeight="1">
      <c r="A11" s="1075">
        <v>6</v>
      </c>
      <c r="B11" s="11" t="s">
        <v>85</v>
      </c>
      <c r="C11" s="110">
        <v>41484</v>
      </c>
      <c r="D11" s="193">
        <f t="shared" ref="D11:D17" ca="1" si="4">TODAY()-C11</f>
        <v>60</v>
      </c>
      <c r="E11" s="14" t="s">
        <v>57</v>
      </c>
      <c r="F11" s="167">
        <v>13</v>
      </c>
      <c r="G11" s="155" t="s">
        <v>206</v>
      </c>
      <c r="H11" s="32" t="s">
        <v>48</v>
      </c>
      <c r="I11" s="11" t="s">
        <v>1597</v>
      </c>
      <c r="J11" s="16" t="s">
        <v>410</v>
      </c>
      <c r="K11" s="49" t="s">
        <v>138</v>
      </c>
      <c r="L11" s="168">
        <v>844000</v>
      </c>
      <c r="M11" s="247">
        <v>13000</v>
      </c>
      <c r="N11" s="169">
        <f>L11+M11</f>
        <v>857000</v>
      </c>
      <c r="O11" s="832">
        <v>70000</v>
      </c>
      <c r="P11" s="1064" t="s">
        <v>1563</v>
      </c>
      <c r="Q11" s="175" t="s">
        <v>139</v>
      </c>
      <c r="R11" s="150">
        <v>1033</v>
      </c>
      <c r="S11" s="150">
        <v>93</v>
      </c>
      <c r="T11" s="19"/>
      <c r="U11" s="34"/>
      <c r="V11" s="11"/>
      <c r="W11" s="177" t="s">
        <v>80</v>
      </c>
      <c r="X11" s="159" t="s">
        <v>3882</v>
      </c>
      <c r="Y11" s="160" t="s">
        <v>125</v>
      </c>
      <c r="Z11" s="153">
        <v>41544</v>
      </c>
      <c r="AA11" s="123" t="s">
        <v>3961</v>
      </c>
      <c r="AB11" s="123">
        <v>41539</v>
      </c>
      <c r="AC11" s="1502">
        <v>5000</v>
      </c>
      <c r="AD11" s="161" t="s">
        <v>111</v>
      </c>
      <c r="AE11" s="47" t="s">
        <v>3889</v>
      </c>
      <c r="AF11" s="236" t="s">
        <v>2227</v>
      </c>
      <c r="AG11" s="162"/>
      <c r="AH11" s="18"/>
      <c r="AI11" s="14" t="s">
        <v>165</v>
      </c>
      <c r="AJ11" s="14"/>
      <c r="AK11" s="14"/>
      <c r="AL11" s="11"/>
      <c r="AM11" s="11"/>
      <c r="AN11" s="11"/>
      <c r="AO11" s="11"/>
      <c r="AP11" s="14"/>
      <c r="AQ11" s="12"/>
      <c r="AR11" s="12"/>
      <c r="AS11" s="12"/>
      <c r="AX11" s="409"/>
      <c r="BW11" s="166"/>
      <c r="BZ11" s="166"/>
    </row>
    <row r="12" spans="1:78" s="37" customFormat="1" ht="14.25" customHeight="1">
      <c r="A12" s="1075">
        <v>27</v>
      </c>
      <c r="B12" s="11" t="s">
        <v>132</v>
      </c>
      <c r="C12" s="12">
        <v>41224</v>
      </c>
      <c r="D12" s="396">
        <f t="shared" ca="1" si="4"/>
        <v>320</v>
      </c>
      <c r="E12" s="14" t="s">
        <v>170</v>
      </c>
      <c r="F12" s="38">
        <v>12</v>
      </c>
      <c r="G12" s="155" t="s">
        <v>206</v>
      </c>
      <c r="H12" s="32" t="s">
        <v>1330</v>
      </c>
      <c r="I12" s="112" t="s">
        <v>1331</v>
      </c>
      <c r="J12" s="16" t="s">
        <v>1332</v>
      </c>
      <c r="K12" s="49" t="s">
        <v>1327</v>
      </c>
      <c r="L12" s="1">
        <v>1033000</v>
      </c>
      <c r="M12" s="1">
        <v>0</v>
      </c>
      <c r="N12" s="202">
        <v>918000</v>
      </c>
      <c r="O12" s="1"/>
      <c r="P12" s="156" t="s">
        <v>1333</v>
      </c>
      <c r="Q12" s="157" t="s">
        <v>139</v>
      </c>
      <c r="R12" s="18">
        <v>1047</v>
      </c>
      <c r="S12" s="18">
        <v>93</v>
      </c>
      <c r="T12" s="19"/>
      <c r="U12" s="191">
        <v>2000</v>
      </c>
      <c r="V12" s="2750" t="s">
        <v>3954</v>
      </c>
      <c r="W12" s="177" t="s">
        <v>80</v>
      </c>
      <c r="X12" s="159" t="s">
        <v>4039</v>
      </c>
      <c r="Y12" s="752" t="s">
        <v>125</v>
      </c>
      <c r="Z12" s="136">
        <v>41545</v>
      </c>
      <c r="AA12" s="123"/>
      <c r="AB12" s="123">
        <v>41542</v>
      </c>
      <c r="AC12" s="1502">
        <v>5000</v>
      </c>
      <c r="AD12" s="161" t="s">
        <v>111</v>
      </c>
      <c r="AE12" s="47" t="s">
        <v>157</v>
      </c>
      <c r="AF12" s="171" t="s">
        <v>35</v>
      </c>
      <c r="AG12" s="211" t="s">
        <v>109</v>
      </c>
      <c r="AH12" s="18"/>
      <c r="AI12" s="14"/>
      <c r="AJ12" s="14"/>
      <c r="AK12" s="14"/>
      <c r="AL12" s="11"/>
      <c r="AM12" s="11"/>
      <c r="AN12" s="11"/>
      <c r="AO12" s="11"/>
      <c r="AP12" s="14"/>
      <c r="AQ12" s="12"/>
      <c r="AR12" s="12"/>
      <c r="AS12" s="12"/>
      <c r="AX12" s="409"/>
      <c r="BW12" s="166"/>
      <c r="BZ12" s="166"/>
    </row>
    <row r="13" spans="1:78" s="14" customFormat="1" ht="13.5" customHeight="1">
      <c r="A13" s="1075">
        <v>3</v>
      </c>
      <c r="B13" s="11" t="s">
        <v>85</v>
      </c>
      <c r="C13" s="12">
        <v>41533</v>
      </c>
      <c r="D13" s="147">
        <f t="shared" ca="1" si="4"/>
        <v>11</v>
      </c>
      <c r="E13" s="14" t="s">
        <v>45</v>
      </c>
      <c r="F13" s="167">
        <v>13</v>
      </c>
      <c r="G13" s="155" t="s">
        <v>206</v>
      </c>
      <c r="H13" s="32" t="s">
        <v>2599</v>
      </c>
      <c r="I13" s="1067" t="s">
        <v>3004</v>
      </c>
      <c r="J13" s="16" t="s">
        <v>2594</v>
      </c>
      <c r="K13" s="49" t="s">
        <v>38</v>
      </c>
      <c r="L13" s="168">
        <v>1553000</v>
      </c>
      <c r="M13" s="168">
        <v>15000</v>
      </c>
      <c r="N13" s="168">
        <f>L13+M13</f>
        <v>1568000</v>
      </c>
      <c r="O13" s="832">
        <v>45000</v>
      </c>
      <c r="P13" s="1064" t="s">
        <v>2908</v>
      </c>
      <c r="Q13" s="175" t="s">
        <v>1545</v>
      </c>
      <c r="R13" s="150">
        <v>1033</v>
      </c>
      <c r="S13" s="150">
        <v>93</v>
      </c>
      <c r="T13" s="118"/>
      <c r="U13" s="162"/>
      <c r="V13" s="11"/>
      <c r="W13" s="177" t="s">
        <v>80</v>
      </c>
      <c r="X13" s="159" t="s">
        <v>2922</v>
      </c>
      <c r="Y13" s="752" t="s">
        <v>43</v>
      </c>
      <c r="Z13" s="136">
        <v>41545</v>
      </c>
      <c r="AA13" s="123"/>
      <c r="AB13" s="123">
        <v>41521</v>
      </c>
      <c r="AC13" s="1502">
        <v>5000</v>
      </c>
      <c r="AD13" s="161" t="s">
        <v>188</v>
      </c>
      <c r="AE13" s="769"/>
      <c r="AF13" s="236" t="s">
        <v>2227</v>
      </c>
      <c r="AG13" s="162"/>
      <c r="AH13" s="749"/>
      <c r="AI13" s="749"/>
      <c r="AL13" s="11"/>
      <c r="AM13" s="11"/>
      <c r="AN13" s="11"/>
      <c r="AO13" s="1309"/>
      <c r="AQ13" s="11"/>
      <c r="AR13" s="11"/>
      <c r="AS13" s="11"/>
      <c r="AX13" s="1891"/>
      <c r="BW13" s="11"/>
      <c r="BZ13" s="11"/>
    </row>
    <row r="14" spans="1:78" s="37" customFormat="1" ht="14" customHeight="1">
      <c r="A14" s="1075">
        <v>32</v>
      </c>
      <c r="B14" s="11" t="s">
        <v>85</v>
      </c>
      <c r="C14" s="12">
        <v>41537</v>
      </c>
      <c r="D14" s="147">
        <f t="shared" ca="1" si="4"/>
        <v>7</v>
      </c>
      <c r="E14" s="14" t="s">
        <v>343</v>
      </c>
      <c r="F14" s="167">
        <v>13</v>
      </c>
      <c r="G14" s="2978" t="s">
        <v>4038</v>
      </c>
      <c r="H14" s="32" t="s">
        <v>829</v>
      </c>
      <c r="I14" s="146" t="s">
        <v>889</v>
      </c>
      <c r="J14" s="16" t="s">
        <v>780</v>
      </c>
      <c r="K14" s="49" t="s">
        <v>795</v>
      </c>
      <c r="L14" s="168">
        <v>524000</v>
      </c>
      <c r="M14" s="168">
        <v>0</v>
      </c>
      <c r="N14" s="168">
        <f>L14+M14</f>
        <v>524000</v>
      </c>
      <c r="O14" s="1477"/>
      <c r="P14" s="14" t="s">
        <v>884</v>
      </c>
      <c r="Q14" s="157" t="s">
        <v>139</v>
      </c>
      <c r="R14" s="18">
        <v>1033</v>
      </c>
      <c r="S14" s="18">
        <v>93</v>
      </c>
      <c r="T14" s="19"/>
      <c r="U14" s="191">
        <v>75326</v>
      </c>
      <c r="V14" s="11"/>
      <c r="W14" s="170" t="s">
        <v>80</v>
      </c>
      <c r="X14" s="172" t="s">
        <v>3991</v>
      </c>
      <c r="Y14" s="160" t="s">
        <v>187</v>
      </c>
      <c r="Z14" s="136">
        <v>41547</v>
      </c>
      <c r="AA14" s="140"/>
      <c r="AB14" s="140">
        <v>41542</v>
      </c>
      <c r="AC14" s="1846">
        <v>10000</v>
      </c>
      <c r="AD14" s="913" t="s">
        <v>188</v>
      </c>
      <c r="AE14" s="311"/>
      <c r="AF14" s="236" t="s">
        <v>3955</v>
      </c>
      <c r="AG14" s="162"/>
      <c r="AH14" s="18"/>
      <c r="AI14" s="18"/>
      <c r="AJ14" s="14"/>
      <c r="AK14" s="14"/>
      <c r="AL14" s="11"/>
      <c r="AM14" s="11"/>
      <c r="AN14" s="11"/>
      <c r="AO14" s="11"/>
      <c r="AP14" s="14"/>
      <c r="AQ14" s="12"/>
      <c r="AR14" s="12"/>
      <c r="AS14" s="12"/>
      <c r="AX14" s="409"/>
      <c r="BW14" s="166"/>
      <c r="BZ14" s="166" t="e">
        <v>#N/A</v>
      </c>
    </row>
    <row r="15" spans="1:78" s="14" customFormat="1" ht="13.5" customHeight="1">
      <c r="A15" s="1075">
        <v>30</v>
      </c>
      <c r="B15" s="11" t="s">
        <v>4010</v>
      </c>
      <c r="C15" s="110">
        <v>41542</v>
      </c>
      <c r="D15" s="147">
        <f t="shared" ca="1" si="4"/>
        <v>2</v>
      </c>
      <c r="E15" s="14" t="s">
        <v>142</v>
      </c>
      <c r="F15" s="203">
        <v>13</v>
      </c>
      <c r="G15" s="315" t="s">
        <v>1047</v>
      </c>
      <c r="H15" s="32" t="s">
        <v>1826</v>
      </c>
      <c r="I15" s="1067" t="s">
        <v>3811</v>
      </c>
      <c r="J15" s="16" t="s">
        <v>1825</v>
      </c>
      <c r="K15" s="49" t="s">
        <v>155</v>
      </c>
      <c r="L15" s="168">
        <v>844000</v>
      </c>
      <c r="M15" s="168">
        <v>13000</v>
      </c>
      <c r="N15" s="168">
        <f>L15+M15</f>
        <v>857000</v>
      </c>
      <c r="O15" s="832">
        <v>60000</v>
      </c>
      <c r="P15" s="1064" t="s">
        <v>3758</v>
      </c>
      <c r="Q15" s="157" t="s">
        <v>139</v>
      </c>
      <c r="R15" s="18">
        <v>1033</v>
      </c>
      <c r="S15" s="18">
        <v>93</v>
      </c>
      <c r="T15" s="19"/>
      <c r="U15" s="162"/>
      <c r="V15" s="11"/>
      <c r="W15" s="170" t="s">
        <v>80</v>
      </c>
      <c r="X15" s="159" t="s">
        <v>3705</v>
      </c>
      <c r="Y15" s="752" t="s">
        <v>125</v>
      </c>
      <c r="Z15" s="108">
        <v>41547</v>
      </c>
      <c r="AA15" s="123"/>
      <c r="AB15" s="123">
        <v>41535</v>
      </c>
      <c r="AC15" s="1502">
        <v>4000</v>
      </c>
      <c r="AD15" s="161" t="s">
        <v>83</v>
      </c>
      <c r="AE15" s="769"/>
      <c r="AF15" s="236" t="s">
        <v>2227</v>
      </c>
      <c r="AG15" s="162"/>
      <c r="AH15" s="749"/>
      <c r="AI15" s="749"/>
      <c r="AL15" s="11"/>
      <c r="AM15" s="11"/>
      <c r="AN15" s="11"/>
      <c r="AO15" s="1309"/>
      <c r="AQ15" s="11"/>
      <c r="AR15" s="11"/>
      <c r="AS15" s="11"/>
      <c r="AX15" s="1891"/>
      <c r="BW15" s="11"/>
      <c r="BZ15" s="11"/>
    </row>
    <row r="16" spans="1:78" s="37" customFormat="1" ht="14.25" customHeight="1">
      <c r="A16" s="1075">
        <v>40</v>
      </c>
      <c r="B16" s="1480" t="s">
        <v>4010</v>
      </c>
      <c r="C16" s="110">
        <v>41514</v>
      </c>
      <c r="D16" s="193">
        <f t="shared" ca="1" si="4"/>
        <v>30</v>
      </c>
      <c r="E16" s="14" t="s">
        <v>169</v>
      </c>
      <c r="F16" s="167">
        <v>13</v>
      </c>
      <c r="G16" s="11" t="s">
        <v>165</v>
      </c>
      <c r="H16" s="40" t="s">
        <v>2</v>
      </c>
      <c r="I16" s="146" t="s">
        <v>2130</v>
      </c>
      <c r="J16" s="1395" t="s">
        <v>445</v>
      </c>
      <c r="K16" s="49" t="s">
        <v>15</v>
      </c>
      <c r="L16" s="168">
        <v>655000</v>
      </c>
      <c r="M16" s="168">
        <v>11000</v>
      </c>
      <c r="N16" s="168">
        <f>L16+M16</f>
        <v>666000</v>
      </c>
      <c r="O16" s="832">
        <v>30000</v>
      </c>
      <c r="P16" s="14" t="s">
        <v>2057</v>
      </c>
      <c r="Q16" s="157" t="s">
        <v>139</v>
      </c>
      <c r="R16" s="150">
        <v>1033</v>
      </c>
      <c r="S16" s="150">
        <v>93</v>
      </c>
      <c r="T16" s="19"/>
      <c r="U16" s="34"/>
      <c r="V16" s="11"/>
      <c r="W16" s="170" t="s">
        <v>80</v>
      </c>
      <c r="X16" s="172" t="s">
        <v>3628</v>
      </c>
      <c r="Y16" s="160" t="s">
        <v>187</v>
      </c>
      <c r="Z16" s="136">
        <v>41547</v>
      </c>
      <c r="AA16" s="123"/>
      <c r="AB16" s="123">
        <v>41540</v>
      </c>
      <c r="AC16" s="1502">
        <v>1000</v>
      </c>
      <c r="AD16" s="161" t="s">
        <v>111</v>
      </c>
      <c r="AE16" s="47" t="s">
        <v>4003</v>
      </c>
      <c r="AF16" s="2329" t="s">
        <v>2227</v>
      </c>
      <c r="AG16" s="162"/>
      <c r="AH16" s="18"/>
      <c r="AI16" s="14" t="s">
        <v>165</v>
      </c>
      <c r="AJ16" s="14"/>
      <c r="AK16" s="14"/>
      <c r="AL16" s="11"/>
      <c r="AM16" s="11"/>
      <c r="AN16" s="11"/>
      <c r="AO16" s="11"/>
      <c r="AP16" s="14"/>
      <c r="AQ16" s="12"/>
      <c r="AR16" s="12"/>
      <c r="AS16" s="12"/>
      <c r="AX16" s="409"/>
      <c r="BW16" s="166"/>
      <c r="BZ16" s="166"/>
    </row>
    <row r="17" spans="1:78" s="37" customFormat="1" ht="14" customHeight="1">
      <c r="A17" s="1075">
        <v>36</v>
      </c>
      <c r="B17" s="11" t="s">
        <v>85</v>
      </c>
      <c r="C17" s="12">
        <v>41456</v>
      </c>
      <c r="D17" s="147">
        <f t="shared" ca="1" si="4"/>
        <v>88</v>
      </c>
      <c r="E17" s="14" t="s">
        <v>61</v>
      </c>
      <c r="F17" s="167">
        <v>13</v>
      </c>
      <c r="G17" s="155" t="s">
        <v>206</v>
      </c>
      <c r="H17" s="32" t="s">
        <v>174</v>
      </c>
      <c r="I17" s="146" t="s">
        <v>1091</v>
      </c>
      <c r="J17" s="16" t="s">
        <v>792</v>
      </c>
      <c r="K17" s="49" t="s">
        <v>67</v>
      </c>
      <c r="L17" s="168">
        <v>816000</v>
      </c>
      <c r="M17" s="168">
        <v>11000</v>
      </c>
      <c r="N17" s="169">
        <f>L17+M17</f>
        <v>827000</v>
      </c>
      <c r="O17" s="832">
        <v>30000</v>
      </c>
      <c r="P17" s="14" t="s">
        <v>1083</v>
      </c>
      <c r="Q17" s="157" t="s">
        <v>139</v>
      </c>
      <c r="R17" s="18">
        <v>1033</v>
      </c>
      <c r="S17" s="18">
        <v>93</v>
      </c>
      <c r="T17" s="19"/>
      <c r="U17" s="34"/>
      <c r="V17" s="11"/>
      <c r="W17" s="177" t="s">
        <v>80</v>
      </c>
      <c r="X17" s="2792" t="s">
        <v>3993</v>
      </c>
      <c r="Y17" s="160" t="s">
        <v>125</v>
      </c>
      <c r="Z17" s="136">
        <v>41547</v>
      </c>
      <c r="AA17" s="717"/>
      <c r="AB17" s="123">
        <v>41543</v>
      </c>
      <c r="AC17" s="1502">
        <v>5000</v>
      </c>
      <c r="AD17" s="405" t="s">
        <v>111</v>
      </c>
      <c r="AE17" s="47"/>
      <c r="AF17" s="236" t="s">
        <v>2227</v>
      </c>
      <c r="AG17" s="162"/>
      <c r="AH17" s="18"/>
      <c r="AI17" s="18"/>
      <c r="AJ17" s="14"/>
      <c r="AK17" s="14"/>
      <c r="AL17" s="11"/>
      <c r="AM17" s="11"/>
      <c r="AN17" s="11"/>
      <c r="AO17" s="11"/>
      <c r="AP17" s="14"/>
      <c r="AQ17" s="12"/>
      <c r="AR17" s="12"/>
      <c r="AS17" s="12"/>
      <c r="AX17" s="409"/>
      <c r="BW17" s="166"/>
      <c r="BZ17" s="166"/>
    </row>
    <row r="18" spans="1:78" s="37" customFormat="1" ht="14.25" customHeight="1">
      <c r="A18" s="1075">
        <v>8</v>
      </c>
      <c r="B18" s="276" t="s">
        <v>85</v>
      </c>
      <c r="C18" s="12">
        <v>41500</v>
      </c>
      <c r="D18" s="193">
        <f t="shared" ref="D18:D19" ca="1" si="5">TODAY()-C18</f>
        <v>44</v>
      </c>
      <c r="E18" s="14" t="s">
        <v>133</v>
      </c>
      <c r="F18" s="167">
        <v>13</v>
      </c>
      <c r="G18" s="155" t="s">
        <v>206</v>
      </c>
      <c r="H18" s="32" t="s">
        <v>50</v>
      </c>
      <c r="I18" s="146" t="s">
        <v>2004</v>
      </c>
      <c r="J18" s="1353" t="s">
        <v>306</v>
      </c>
      <c r="K18" s="49" t="s">
        <v>127</v>
      </c>
      <c r="L18" s="194">
        <v>647000</v>
      </c>
      <c r="M18" s="168">
        <v>10000</v>
      </c>
      <c r="N18" s="169">
        <f t="shared" ref="N18:N19" si="6">L18+M18</f>
        <v>657000</v>
      </c>
      <c r="O18" s="895" t="s">
        <v>894</v>
      </c>
      <c r="P18" s="14" t="s">
        <v>1962</v>
      </c>
      <c r="Q18" s="157" t="s">
        <v>139</v>
      </c>
      <c r="R18" s="18">
        <v>1033</v>
      </c>
      <c r="S18" s="18">
        <v>93</v>
      </c>
      <c r="T18" s="19"/>
      <c r="U18" s="34"/>
      <c r="V18" s="11"/>
      <c r="W18" s="170" t="s">
        <v>80</v>
      </c>
      <c r="X18" s="159" t="s">
        <v>3186</v>
      </c>
      <c r="Y18" s="752" t="s">
        <v>5</v>
      </c>
      <c r="Z18" s="136">
        <v>41547</v>
      </c>
      <c r="AA18" s="123"/>
      <c r="AB18" s="123">
        <v>41523</v>
      </c>
      <c r="AC18" s="1502">
        <v>1000</v>
      </c>
      <c r="AD18" s="161" t="s">
        <v>111</v>
      </c>
      <c r="AE18" s="47" t="s">
        <v>3785</v>
      </c>
      <c r="AF18" s="236" t="s">
        <v>2227</v>
      </c>
      <c r="AG18" s="162"/>
      <c r="AH18" s="18"/>
      <c r="AI18" s="14"/>
      <c r="AJ18" s="14" t="s">
        <v>157</v>
      </c>
      <c r="AK18" s="14" t="s">
        <v>190</v>
      </c>
      <c r="AL18" s="11">
        <v>41522</v>
      </c>
      <c r="AM18" s="11"/>
      <c r="AN18" s="11"/>
      <c r="AO18" s="11"/>
      <c r="AP18" s="14">
        <v>1</v>
      </c>
      <c r="AQ18" s="12"/>
      <c r="AR18" s="12"/>
      <c r="AS18" s="12"/>
      <c r="AT18" s="37" t="s">
        <v>3380</v>
      </c>
      <c r="AX18" s="409"/>
      <c r="BW18" s="166"/>
      <c r="BZ18" s="166"/>
    </row>
    <row r="19" spans="1:78" s="37" customFormat="1" ht="14.25" customHeight="1">
      <c r="A19" s="1075">
        <v>9</v>
      </c>
      <c r="B19" s="11" t="s">
        <v>85</v>
      </c>
      <c r="C19" s="110">
        <v>41511</v>
      </c>
      <c r="D19" s="193">
        <f t="shared" ca="1" si="5"/>
        <v>33</v>
      </c>
      <c r="E19" s="14" t="s">
        <v>133</v>
      </c>
      <c r="F19" s="167">
        <v>13</v>
      </c>
      <c r="G19" s="155" t="s">
        <v>206</v>
      </c>
      <c r="H19" s="32" t="s">
        <v>78</v>
      </c>
      <c r="I19" s="195" t="s">
        <v>2211</v>
      </c>
      <c r="J19" s="1617" t="s">
        <v>289</v>
      </c>
      <c r="K19" s="49" t="s">
        <v>184</v>
      </c>
      <c r="L19" s="168">
        <v>529000</v>
      </c>
      <c r="M19" s="168">
        <v>10000</v>
      </c>
      <c r="N19" s="169">
        <f t="shared" si="6"/>
        <v>539000</v>
      </c>
      <c r="O19" s="895" t="s">
        <v>894</v>
      </c>
      <c r="P19" s="14" t="s">
        <v>2157</v>
      </c>
      <c r="Q19" s="175" t="s">
        <v>139</v>
      </c>
      <c r="R19" s="150">
        <v>1033</v>
      </c>
      <c r="S19" s="150">
        <v>93</v>
      </c>
      <c r="T19" s="19"/>
      <c r="U19" s="34"/>
      <c r="V19" s="11"/>
      <c r="W19" s="170" t="s">
        <v>80</v>
      </c>
      <c r="X19" s="159" t="s">
        <v>3473</v>
      </c>
      <c r="Y19" s="752" t="s">
        <v>121</v>
      </c>
      <c r="Z19" s="136">
        <v>41547</v>
      </c>
      <c r="AA19" s="123"/>
      <c r="AB19" s="123">
        <v>41532</v>
      </c>
      <c r="AC19" s="1502">
        <v>10000</v>
      </c>
      <c r="AD19" s="161" t="s">
        <v>83</v>
      </c>
      <c r="AE19" s="2476" t="s">
        <v>3474</v>
      </c>
      <c r="AF19" s="236" t="s">
        <v>2227</v>
      </c>
      <c r="AG19" s="162"/>
      <c r="AH19" s="18"/>
      <c r="AI19" s="14"/>
      <c r="AJ19" s="14"/>
      <c r="AK19" s="14"/>
      <c r="AL19" s="11"/>
      <c r="AM19" s="11"/>
      <c r="AN19" s="11"/>
      <c r="AO19" s="11"/>
      <c r="AP19" s="14"/>
      <c r="AQ19" s="12"/>
      <c r="AR19" s="12"/>
      <c r="AS19" s="12"/>
      <c r="AT19" s="14"/>
      <c r="AX19" s="409"/>
      <c r="BW19" s="166"/>
      <c r="BZ19" s="166"/>
    </row>
    <row r="20" spans="1:78" s="37" customFormat="1" ht="14" customHeight="1">
      <c r="A20" s="1075">
        <v>11</v>
      </c>
      <c r="B20" s="11" t="s">
        <v>85</v>
      </c>
      <c r="C20" s="12">
        <v>41496</v>
      </c>
      <c r="D20" s="147">
        <f t="shared" ref="D20" ca="1" si="7">TODAY()-C20</f>
        <v>48</v>
      </c>
      <c r="E20" s="14" t="s">
        <v>61</v>
      </c>
      <c r="F20" s="167">
        <v>13</v>
      </c>
      <c r="G20" s="155" t="s">
        <v>206</v>
      </c>
      <c r="H20" s="32" t="s">
        <v>219</v>
      </c>
      <c r="I20" s="195" t="s">
        <v>1864</v>
      </c>
      <c r="J20" s="47" t="s">
        <v>307</v>
      </c>
      <c r="K20" s="14" t="s">
        <v>138</v>
      </c>
      <c r="L20" s="168">
        <v>760000</v>
      </c>
      <c r="M20" s="168">
        <v>11000</v>
      </c>
      <c r="N20" s="169">
        <f t="shared" ref="N20" si="8">L20+M20</f>
        <v>771000</v>
      </c>
      <c r="O20" s="832">
        <v>30000</v>
      </c>
      <c r="P20" s="14" t="s">
        <v>1850</v>
      </c>
      <c r="Q20" s="157" t="s">
        <v>139</v>
      </c>
      <c r="R20" s="18">
        <v>1033</v>
      </c>
      <c r="S20" s="18">
        <v>93</v>
      </c>
      <c r="T20" s="19"/>
      <c r="U20" s="34"/>
      <c r="V20" s="11"/>
      <c r="W20" s="170" t="s">
        <v>80</v>
      </c>
      <c r="X20" s="159" t="s">
        <v>3425</v>
      </c>
      <c r="Y20" s="160" t="s">
        <v>723</v>
      </c>
      <c r="Z20" s="107">
        <v>41542</v>
      </c>
      <c r="AA20" s="123"/>
      <c r="AB20" s="123">
        <v>41529</v>
      </c>
      <c r="AC20" s="1502">
        <v>1000</v>
      </c>
      <c r="AD20" s="161" t="s">
        <v>111</v>
      </c>
      <c r="AE20" s="47" t="s">
        <v>3890</v>
      </c>
      <c r="AF20" s="236" t="s">
        <v>2227</v>
      </c>
      <c r="AG20" s="162"/>
      <c r="AH20" s="18"/>
      <c r="AI20" s="18"/>
      <c r="AJ20" s="14"/>
      <c r="AK20" s="14"/>
      <c r="AL20" s="11"/>
      <c r="AM20" s="11"/>
      <c r="AN20" s="11"/>
      <c r="AO20" s="11"/>
      <c r="AP20" s="14"/>
      <c r="AQ20" s="12"/>
      <c r="AR20" s="12"/>
      <c r="AS20" s="12"/>
      <c r="AX20" s="409"/>
      <c r="BW20" s="166"/>
      <c r="BZ20" s="166"/>
    </row>
    <row r="21" spans="1:78" s="129" customFormat="1" ht="13.5" customHeight="1">
      <c r="A21" s="1075">
        <v>12</v>
      </c>
      <c r="B21" s="11" t="s">
        <v>85</v>
      </c>
      <c r="C21" s="110">
        <v>41534</v>
      </c>
      <c r="D21" s="193">
        <f t="shared" ref="D21:D23" ca="1" si="9">TODAY()-C21</f>
        <v>10</v>
      </c>
      <c r="E21" s="129" t="s">
        <v>57</v>
      </c>
      <c r="F21" s="203">
        <v>13</v>
      </c>
      <c r="G21" s="155" t="s">
        <v>206</v>
      </c>
      <c r="H21" s="40" t="s">
        <v>3194</v>
      </c>
      <c r="I21" s="195" t="s">
        <v>3355</v>
      </c>
      <c r="J21" s="149" t="s">
        <v>3230</v>
      </c>
      <c r="K21" s="204" t="s">
        <v>155</v>
      </c>
      <c r="L21" s="194">
        <v>940000</v>
      </c>
      <c r="M21" s="194">
        <v>13000</v>
      </c>
      <c r="N21" s="194">
        <f t="shared" ref="N21" si="10">L21+M21</f>
        <v>953000</v>
      </c>
      <c r="O21" s="1743">
        <v>60000</v>
      </c>
      <c r="P21" s="1898" t="s">
        <v>3297</v>
      </c>
      <c r="Q21" s="175" t="s">
        <v>139</v>
      </c>
      <c r="R21" s="150">
        <v>1033</v>
      </c>
      <c r="S21" s="150">
        <v>93</v>
      </c>
      <c r="T21" s="118"/>
      <c r="U21" s="211"/>
      <c r="V21" s="112"/>
      <c r="W21" s="177" t="s">
        <v>80</v>
      </c>
      <c r="X21" s="207" t="s">
        <v>3255</v>
      </c>
      <c r="Y21" s="1384" t="s">
        <v>2226</v>
      </c>
      <c r="Z21" s="398">
        <v>41544</v>
      </c>
      <c r="AA21" s="140"/>
      <c r="AB21" s="140">
        <v>41526</v>
      </c>
      <c r="AC21" s="1846">
        <v>10000</v>
      </c>
      <c r="AD21" s="913" t="s">
        <v>111</v>
      </c>
      <c r="AE21" s="209" t="s">
        <v>3894</v>
      </c>
      <c r="AF21" s="236" t="s">
        <v>2227</v>
      </c>
      <c r="AG21" s="211"/>
      <c r="AH21" s="1058"/>
      <c r="AI21" s="14" t="s">
        <v>165</v>
      </c>
      <c r="AL21" s="112"/>
      <c r="AM21" s="112"/>
      <c r="AN21" s="112"/>
      <c r="AO21" s="1900"/>
      <c r="AQ21" s="112"/>
      <c r="AR21" s="112"/>
      <c r="AS21" s="112"/>
      <c r="AX21" s="1901"/>
      <c r="BW21" s="112"/>
      <c r="BZ21" s="112"/>
    </row>
    <row r="22" spans="1:78" s="14" customFormat="1" ht="13.5" customHeight="1">
      <c r="A22" s="1075">
        <v>14</v>
      </c>
      <c r="B22" s="11" t="s">
        <v>85</v>
      </c>
      <c r="C22" s="110">
        <v>41527</v>
      </c>
      <c r="D22" s="193">
        <f t="shared" ca="1" si="9"/>
        <v>17</v>
      </c>
      <c r="E22" s="245" t="s">
        <v>249</v>
      </c>
      <c r="F22" s="203">
        <v>13</v>
      </c>
      <c r="G22" s="155" t="s">
        <v>206</v>
      </c>
      <c r="H22" s="40" t="s">
        <v>141</v>
      </c>
      <c r="I22" s="146" t="s">
        <v>3138</v>
      </c>
      <c r="J22" s="16" t="s">
        <v>316</v>
      </c>
      <c r="K22" s="49" t="s">
        <v>90</v>
      </c>
      <c r="L22" s="168">
        <v>1185500</v>
      </c>
      <c r="M22" s="168">
        <v>16000</v>
      </c>
      <c r="N22" s="169">
        <f>L22+M22</f>
        <v>1201500</v>
      </c>
      <c r="O22" s="832">
        <v>120000</v>
      </c>
      <c r="P22" s="1064" t="s">
        <v>3084</v>
      </c>
      <c r="Q22" s="175" t="s">
        <v>139</v>
      </c>
      <c r="R22" s="150">
        <v>1033</v>
      </c>
      <c r="S22" s="150">
        <v>93</v>
      </c>
      <c r="T22" s="118"/>
      <c r="U22" s="162"/>
      <c r="V22" s="11"/>
      <c r="W22" s="177" t="s">
        <v>80</v>
      </c>
      <c r="X22" s="159" t="s">
        <v>3626</v>
      </c>
      <c r="Y22" s="752" t="s">
        <v>43</v>
      </c>
      <c r="Z22" s="123">
        <v>41545</v>
      </c>
      <c r="AA22" s="123"/>
      <c r="AB22" s="123">
        <v>41534</v>
      </c>
      <c r="AC22" s="1502">
        <v>5000</v>
      </c>
      <c r="AD22" s="2471" t="s">
        <v>83</v>
      </c>
      <c r="AE22" s="769"/>
      <c r="AF22" s="236" t="s">
        <v>2227</v>
      </c>
      <c r="AG22" s="162"/>
      <c r="AH22" s="749"/>
      <c r="AI22" s="14" t="s">
        <v>165</v>
      </c>
      <c r="AL22" s="11"/>
      <c r="AM22" s="11"/>
      <c r="AN22" s="11"/>
      <c r="AO22" s="1309"/>
      <c r="AQ22" s="11"/>
      <c r="AR22" s="11"/>
      <c r="AS22" s="11"/>
      <c r="AX22" s="1891"/>
      <c r="BW22" s="11"/>
      <c r="BZ22" s="11"/>
    </row>
    <row r="23" spans="1:78" s="14" customFormat="1" ht="13.5" customHeight="1">
      <c r="A23" s="1075">
        <v>15</v>
      </c>
      <c r="B23" s="11" t="s">
        <v>85</v>
      </c>
      <c r="C23" s="110">
        <v>41533</v>
      </c>
      <c r="D23" s="193">
        <f t="shared" ca="1" si="9"/>
        <v>11</v>
      </c>
      <c r="E23" s="14" t="s">
        <v>249</v>
      </c>
      <c r="F23" s="167">
        <v>13</v>
      </c>
      <c r="G23" s="155" t="s">
        <v>206</v>
      </c>
      <c r="H23" s="32" t="s">
        <v>79</v>
      </c>
      <c r="I23" s="146" t="s">
        <v>3147</v>
      </c>
      <c r="J23" s="16" t="s">
        <v>365</v>
      </c>
      <c r="K23" s="49" t="s">
        <v>16</v>
      </c>
      <c r="L23" s="168">
        <v>1109000</v>
      </c>
      <c r="M23" s="168">
        <v>16000</v>
      </c>
      <c r="N23" s="168">
        <f>L23+M23</f>
        <v>1125000</v>
      </c>
      <c r="O23" s="832">
        <v>70000</v>
      </c>
      <c r="P23" s="1064" t="s">
        <v>3093</v>
      </c>
      <c r="Q23" s="175" t="s">
        <v>139</v>
      </c>
      <c r="R23" s="18">
        <v>1033</v>
      </c>
      <c r="S23" s="150">
        <v>93</v>
      </c>
      <c r="T23" s="19"/>
      <c r="U23" s="162"/>
      <c r="V23" s="11"/>
      <c r="W23" s="170" t="s">
        <v>80</v>
      </c>
      <c r="X23" s="159" t="s">
        <v>3880</v>
      </c>
      <c r="Y23" s="2673" t="s">
        <v>187</v>
      </c>
      <c r="Z23" s="123">
        <v>41547</v>
      </c>
      <c r="AA23" s="123"/>
      <c r="AB23" s="123">
        <v>41539</v>
      </c>
      <c r="AC23" s="1502">
        <v>2000</v>
      </c>
      <c r="AD23" s="161" t="s">
        <v>111</v>
      </c>
      <c r="AE23" s="769"/>
      <c r="AF23" s="236" t="s">
        <v>2227</v>
      </c>
      <c r="AG23" s="162"/>
      <c r="AH23" s="749"/>
      <c r="AI23" s="14" t="s">
        <v>165</v>
      </c>
      <c r="AL23" s="11"/>
      <c r="AM23" s="11"/>
      <c r="AN23" s="11"/>
      <c r="AO23" s="1309"/>
      <c r="AQ23" s="11"/>
      <c r="AR23" s="11"/>
      <c r="AS23" s="11"/>
      <c r="AX23" s="1891"/>
      <c r="BW23" s="11"/>
      <c r="BZ23" s="11"/>
    </row>
    <row r="24" spans="1:78" s="37" customFormat="1" ht="14.25" customHeight="1">
      <c r="A24" s="1075">
        <v>16</v>
      </c>
      <c r="B24" s="11" t="s">
        <v>85</v>
      </c>
      <c r="C24" s="110">
        <v>41505</v>
      </c>
      <c r="D24" s="193">
        <f t="shared" ref="D24" ca="1" si="11">TODAY()-C24</f>
        <v>39</v>
      </c>
      <c r="E24" s="14" t="s">
        <v>133</v>
      </c>
      <c r="F24" s="167">
        <v>13</v>
      </c>
      <c r="G24" s="155" t="s">
        <v>206</v>
      </c>
      <c r="H24" s="32" t="s">
        <v>194</v>
      </c>
      <c r="I24" s="146" t="s">
        <v>1996</v>
      </c>
      <c r="J24" s="1353" t="s">
        <v>290</v>
      </c>
      <c r="K24" s="49" t="s">
        <v>25</v>
      </c>
      <c r="L24" s="168">
        <v>584000</v>
      </c>
      <c r="M24" s="168">
        <v>0</v>
      </c>
      <c r="N24" s="169">
        <f t="shared" ref="N24" si="12">L24+M24</f>
        <v>584000</v>
      </c>
      <c r="O24" s="895" t="s">
        <v>894</v>
      </c>
      <c r="P24" s="14" t="s">
        <v>1954</v>
      </c>
      <c r="Q24" s="157" t="s">
        <v>139</v>
      </c>
      <c r="R24" s="150">
        <v>1033</v>
      </c>
      <c r="S24" s="150">
        <v>93</v>
      </c>
      <c r="T24" s="19"/>
      <c r="U24" s="34"/>
      <c r="V24" s="11"/>
      <c r="W24" s="177" t="s">
        <v>80</v>
      </c>
      <c r="X24" s="159" t="s">
        <v>3475</v>
      </c>
      <c r="Y24" s="752" t="s">
        <v>187</v>
      </c>
      <c r="Z24" s="123" t="s">
        <v>3254</v>
      </c>
      <c r="AA24" s="123"/>
      <c r="AB24" s="123">
        <v>41532</v>
      </c>
      <c r="AC24" s="1502">
        <v>1000</v>
      </c>
      <c r="AD24" s="161" t="s">
        <v>111</v>
      </c>
      <c r="AE24" s="47" t="s">
        <v>3787</v>
      </c>
      <c r="AF24" s="236" t="s">
        <v>2227</v>
      </c>
      <c r="AG24" s="162"/>
      <c r="AH24" s="18"/>
      <c r="AI24" s="14"/>
      <c r="AJ24" s="14"/>
      <c r="AK24" s="14"/>
      <c r="AL24" s="11"/>
      <c r="AM24" s="11"/>
      <c r="AN24" s="11"/>
      <c r="AO24" s="11"/>
      <c r="AP24" s="14"/>
      <c r="AQ24" s="12"/>
      <c r="AR24" s="12"/>
      <c r="AS24" s="12"/>
      <c r="AX24" s="409"/>
      <c r="BW24" s="166"/>
      <c r="BZ24" s="166"/>
    </row>
    <row r="25" spans="1:78" s="37" customFormat="1" ht="14" customHeight="1">
      <c r="A25" s="1075">
        <v>17</v>
      </c>
      <c r="B25" s="11" t="s">
        <v>85</v>
      </c>
      <c r="C25" s="12">
        <v>41455</v>
      </c>
      <c r="D25" s="147">
        <f ca="1">TODAY()-C25</f>
        <v>89</v>
      </c>
      <c r="E25" s="14" t="s">
        <v>249</v>
      </c>
      <c r="F25" s="167">
        <v>13</v>
      </c>
      <c r="G25" s="155" t="s">
        <v>206</v>
      </c>
      <c r="H25" s="32" t="s">
        <v>141</v>
      </c>
      <c r="I25" s="146" t="s">
        <v>1122</v>
      </c>
      <c r="J25" s="16" t="s">
        <v>316</v>
      </c>
      <c r="K25" s="49" t="s">
        <v>16</v>
      </c>
      <c r="L25" s="168">
        <v>1185500</v>
      </c>
      <c r="M25" s="168">
        <v>16000</v>
      </c>
      <c r="N25" s="169">
        <f t="shared" ref="N25:N28" si="13">L25+M25</f>
        <v>1201500</v>
      </c>
      <c r="O25" s="832">
        <v>120000</v>
      </c>
      <c r="P25" s="156" t="s">
        <v>1107</v>
      </c>
      <c r="Q25" s="175" t="s">
        <v>139</v>
      </c>
      <c r="R25" s="18">
        <v>1033</v>
      </c>
      <c r="S25" s="18">
        <v>93</v>
      </c>
      <c r="T25" s="19"/>
      <c r="U25" s="34"/>
      <c r="V25" s="11"/>
      <c r="W25" s="170" t="s">
        <v>80</v>
      </c>
      <c r="X25" s="2672" t="s">
        <v>3873</v>
      </c>
      <c r="Y25" s="160" t="s">
        <v>121</v>
      </c>
      <c r="Z25" s="107"/>
      <c r="AA25" s="2644"/>
      <c r="AB25" s="123">
        <v>41538</v>
      </c>
      <c r="AC25" s="1845">
        <v>1000</v>
      </c>
      <c r="AD25" s="1611" t="s">
        <v>83</v>
      </c>
      <c r="AE25" s="47"/>
      <c r="AF25" s="171" t="s">
        <v>1519</v>
      </c>
      <c r="AG25" s="162" t="s">
        <v>109</v>
      </c>
      <c r="AH25" s="18"/>
      <c r="AI25" s="14" t="s">
        <v>165</v>
      </c>
      <c r="AJ25" s="14"/>
      <c r="AK25" s="14"/>
      <c r="AL25" s="11"/>
      <c r="AM25" s="11"/>
      <c r="AN25" s="11"/>
      <c r="AO25" s="11"/>
      <c r="AP25" s="14"/>
      <c r="AQ25" s="12"/>
      <c r="AR25" s="12"/>
      <c r="AS25" s="12"/>
      <c r="AX25" s="409"/>
      <c r="BW25" s="166"/>
      <c r="BZ25" s="166"/>
    </row>
    <row r="26" spans="1:78" s="37" customFormat="1" ht="14.25" customHeight="1">
      <c r="A26" s="1075">
        <v>18</v>
      </c>
      <c r="B26" s="11" t="s">
        <v>85</v>
      </c>
      <c r="C26" s="12">
        <v>41505</v>
      </c>
      <c r="D26" s="147">
        <f ca="1">TODAY()-C26</f>
        <v>39</v>
      </c>
      <c r="E26" s="14" t="s">
        <v>133</v>
      </c>
      <c r="F26" s="167">
        <v>13</v>
      </c>
      <c r="G26" s="155" t="s">
        <v>206</v>
      </c>
      <c r="H26" s="32" t="s">
        <v>50</v>
      </c>
      <c r="I26" s="1067" t="s">
        <v>2005</v>
      </c>
      <c r="J26" s="1353" t="s">
        <v>306</v>
      </c>
      <c r="K26" s="49" t="s">
        <v>25</v>
      </c>
      <c r="L26" s="168">
        <v>647000</v>
      </c>
      <c r="M26" s="168">
        <v>0</v>
      </c>
      <c r="N26" s="169">
        <f>L26+M26</f>
        <v>647000</v>
      </c>
      <c r="O26" s="895" t="s">
        <v>894</v>
      </c>
      <c r="P26" s="156" t="s">
        <v>1963</v>
      </c>
      <c r="Q26" s="157" t="s">
        <v>139</v>
      </c>
      <c r="R26" s="18">
        <v>1033</v>
      </c>
      <c r="S26" s="18">
        <v>93</v>
      </c>
      <c r="T26" s="19"/>
      <c r="U26" s="34"/>
      <c r="V26" s="11"/>
      <c r="W26" s="170" t="s">
        <v>80</v>
      </c>
      <c r="X26" s="159" t="s">
        <v>3881</v>
      </c>
      <c r="Y26" s="752" t="s">
        <v>723</v>
      </c>
      <c r="Z26" s="136">
        <v>41551</v>
      </c>
      <c r="AA26" s="123"/>
      <c r="AB26" s="123">
        <v>41539</v>
      </c>
      <c r="AC26" s="1502">
        <v>1000</v>
      </c>
      <c r="AD26" s="161" t="s">
        <v>83</v>
      </c>
      <c r="AE26" s="47" t="s">
        <v>3892</v>
      </c>
      <c r="AF26" s="171" t="s">
        <v>1876</v>
      </c>
      <c r="AG26" s="162" t="s">
        <v>109</v>
      </c>
      <c r="AH26" s="18"/>
      <c r="AI26" s="14"/>
      <c r="AJ26" s="14"/>
      <c r="AK26" s="14" t="s">
        <v>3381</v>
      </c>
      <c r="AL26" s="11">
        <v>41507</v>
      </c>
      <c r="AM26" s="11"/>
      <c r="AN26" s="11"/>
      <c r="AO26" s="11"/>
      <c r="AP26" s="14">
        <v>0</v>
      </c>
      <c r="AQ26" s="12"/>
      <c r="AR26" s="12"/>
      <c r="AS26" s="12"/>
      <c r="AT26" s="37" t="s">
        <v>3378</v>
      </c>
      <c r="AX26" s="409"/>
      <c r="BW26" s="166"/>
      <c r="BZ26" s="166"/>
    </row>
    <row r="27" spans="1:78" s="129" customFormat="1" ht="13.5" customHeight="1">
      <c r="A27" s="1075">
        <v>19</v>
      </c>
      <c r="B27" s="11" t="s">
        <v>85</v>
      </c>
      <c r="C27" s="110">
        <v>41532</v>
      </c>
      <c r="D27" s="193">
        <f ca="1">TODAY()-C27</f>
        <v>12</v>
      </c>
      <c r="E27" s="129" t="s">
        <v>61</v>
      </c>
      <c r="F27" s="203">
        <v>13</v>
      </c>
      <c r="G27" s="2978" t="s">
        <v>4027</v>
      </c>
      <c r="H27" s="40" t="s">
        <v>724</v>
      </c>
      <c r="I27" s="146" t="s">
        <v>3228</v>
      </c>
      <c r="J27" s="149" t="s">
        <v>728</v>
      </c>
      <c r="K27" s="204" t="s">
        <v>116</v>
      </c>
      <c r="L27" s="394">
        <v>756000</v>
      </c>
      <c r="M27" s="194">
        <v>11000</v>
      </c>
      <c r="N27" s="395">
        <f>L27+M27</f>
        <v>767000</v>
      </c>
      <c r="O27" s="1743">
        <v>30000</v>
      </c>
      <c r="P27" s="1898" t="s">
        <v>3229</v>
      </c>
      <c r="Q27" s="175" t="s">
        <v>139</v>
      </c>
      <c r="R27" s="150">
        <v>1033</v>
      </c>
      <c r="S27" s="150">
        <v>93</v>
      </c>
      <c r="T27" s="118"/>
      <c r="U27" s="211"/>
      <c r="V27" s="112"/>
      <c r="W27" s="177" t="s">
        <v>80</v>
      </c>
      <c r="X27" s="207" t="s">
        <v>3201</v>
      </c>
      <c r="Y27" s="1384" t="s">
        <v>43</v>
      </c>
      <c r="Z27" s="398">
        <v>41546</v>
      </c>
      <c r="AA27" s="140"/>
      <c r="AB27" s="140">
        <v>41524</v>
      </c>
      <c r="AC27" s="1846">
        <v>5000</v>
      </c>
      <c r="AD27" s="913" t="s">
        <v>111</v>
      </c>
      <c r="AE27" s="209" t="s">
        <v>3458</v>
      </c>
      <c r="AF27" s="236" t="s">
        <v>2227</v>
      </c>
      <c r="AG27" s="211"/>
      <c r="AH27" s="1058"/>
      <c r="AI27" s="14" t="s">
        <v>165</v>
      </c>
      <c r="AL27" s="112"/>
      <c r="AM27" s="112"/>
      <c r="AN27" s="112"/>
      <c r="AO27" s="1900"/>
      <c r="AQ27" s="112"/>
      <c r="AR27" s="112"/>
      <c r="AS27" s="112"/>
      <c r="AX27" s="1901"/>
      <c r="BW27" s="112"/>
      <c r="BZ27" s="112"/>
    </row>
    <row r="28" spans="1:78" s="14" customFormat="1" ht="14.25" customHeight="1">
      <c r="A28" s="1075">
        <v>20</v>
      </c>
      <c r="B28" s="276">
        <v>41572</v>
      </c>
      <c r="C28" s="12">
        <v>41537</v>
      </c>
      <c r="D28" s="147">
        <f ca="1">TODAY()-C28</f>
        <v>7</v>
      </c>
      <c r="E28" s="14" t="s">
        <v>249</v>
      </c>
      <c r="F28" s="167">
        <v>13</v>
      </c>
      <c r="G28" s="315"/>
      <c r="H28" s="32" t="s">
        <v>63</v>
      </c>
      <c r="I28" s="1067" t="s">
        <v>3320</v>
      </c>
      <c r="J28" s="16" t="s">
        <v>2697</v>
      </c>
      <c r="K28" s="49" t="s">
        <v>54</v>
      </c>
      <c r="L28" s="168">
        <v>1360000</v>
      </c>
      <c r="M28" s="168">
        <v>16000</v>
      </c>
      <c r="N28" s="168">
        <f t="shared" si="13"/>
        <v>1376000</v>
      </c>
      <c r="O28" s="832">
        <v>120000</v>
      </c>
      <c r="P28" s="1064" t="s">
        <v>3321</v>
      </c>
      <c r="Q28" s="157" t="s">
        <v>139</v>
      </c>
      <c r="R28" s="18">
        <v>1033</v>
      </c>
      <c r="S28" s="150">
        <v>93</v>
      </c>
      <c r="T28" s="19"/>
      <c r="U28" s="162"/>
      <c r="V28" s="11"/>
      <c r="W28" s="170" t="s">
        <v>80</v>
      </c>
      <c r="X28" s="159" t="s">
        <v>3322</v>
      </c>
      <c r="Y28" s="752" t="s">
        <v>43</v>
      </c>
      <c r="Z28" s="107" t="s">
        <v>2807</v>
      </c>
      <c r="AA28" s="123"/>
      <c r="AB28" s="123">
        <v>41527</v>
      </c>
      <c r="AC28" s="1502">
        <v>10000</v>
      </c>
      <c r="AD28" s="161" t="s">
        <v>111</v>
      </c>
      <c r="AE28" s="769"/>
      <c r="AF28" s="236"/>
      <c r="AG28" s="162"/>
      <c r="AH28" s="749"/>
      <c r="AI28" s="749"/>
      <c r="AL28" s="11"/>
      <c r="AM28" s="11"/>
      <c r="AN28" s="11"/>
      <c r="AO28" s="1309"/>
      <c r="AQ28" s="11"/>
      <c r="AR28" s="11"/>
      <c r="AS28" s="11"/>
      <c r="AX28" s="1891"/>
      <c r="BW28" s="11"/>
      <c r="BZ28" s="11"/>
    </row>
    <row r="29" spans="1:78" s="37" customFormat="1" ht="14" customHeight="1">
      <c r="A29" s="1075">
        <v>21</v>
      </c>
      <c r="B29" s="11" t="s">
        <v>85</v>
      </c>
      <c r="C29" s="12">
        <v>40996</v>
      </c>
      <c r="D29" s="729">
        <f t="shared" ref="D29:D30" ca="1" si="14">TODAY()-C29</f>
        <v>548</v>
      </c>
      <c r="E29" s="188" t="s">
        <v>61</v>
      </c>
      <c r="F29" s="38">
        <v>12</v>
      </c>
      <c r="G29" s="189" t="s">
        <v>206</v>
      </c>
      <c r="H29" s="32" t="s">
        <v>115</v>
      </c>
      <c r="I29" s="11" t="s">
        <v>28</v>
      </c>
      <c r="J29" s="47" t="s">
        <v>95</v>
      </c>
      <c r="K29" s="14" t="s">
        <v>138</v>
      </c>
      <c r="L29" s="1">
        <v>1094000</v>
      </c>
      <c r="M29" s="1">
        <v>10000</v>
      </c>
      <c r="N29" s="190">
        <v>999000</v>
      </c>
      <c r="O29" s="202" t="s">
        <v>273</v>
      </c>
      <c r="P29" s="156" t="s">
        <v>161</v>
      </c>
      <c r="Q29" s="382" t="s">
        <v>151</v>
      </c>
      <c r="R29" s="18">
        <v>1033</v>
      </c>
      <c r="S29" s="33">
        <v>93</v>
      </c>
      <c r="T29" s="19"/>
      <c r="U29" s="191">
        <v>76565</v>
      </c>
      <c r="V29" s="11"/>
      <c r="W29" s="170" t="s">
        <v>80</v>
      </c>
      <c r="X29" s="2239" t="s">
        <v>3198</v>
      </c>
      <c r="Y29" s="160" t="s">
        <v>43</v>
      </c>
      <c r="Z29" s="107" t="s">
        <v>2807</v>
      </c>
      <c r="AA29" s="157"/>
      <c r="AB29" s="107">
        <v>41524</v>
      </c>
      <c r="AC29" s="1845">
        <v>5000</v>
      </c>
      <c r="AD29" s="1611" t="s">
        <v>83</v>
      </c>
      <c r="AE29" s="186" t="s">
        <v>43</v>
      </c>
      <c r="AF29" s="183" t="s">
        <v>18</v>
      </c>
      <c r="AG29" s="242"/>
      <c r="AH29" s="17"/>
      <c r="AI29" s="17"/>
      <c r="AJ29" s="17"/>
      <c r="AK29" s="17"/>
      <c r="AL29" s="12"/>
      <c r="AM29" s="12"/>
      <c r="AN29" s="36"/>
      <c r="AO29" s="184"/>
      <c r="AP29" s="17"/>
      <c r="AQ29" s="12"/>
      <c r="AR29" s="12"/>
      <c r="AS29" s="12"/>
      <c r="AX29" s="409"/>
      <c r="BW29" s="166">
        <v>957030.01</v>
      </c>
      <c r="BZ29" s="166">
        <v>957030.01</v>
      </c>
    </row>
    <row r="30" spans="1:78" s="37" customFormat="1" ht="14.25" customHeight="1">
      <c r="A30" s="1075">
        <v>22</v>
      </c>
      <c r="B30" s="11" t="s">
        <v>85</v>
      </c>
      <c r="C30" s="110">
        <v>41440</v>
      </c>
      <c r="D30" s="193">
        <f t="shared" ca="1" si="14"/>
        <v>104</v>
      </c>
      <c r="E30" s="14" t="s">
        <v>45</v>
      </c>
      <c r="F30" s="203">
        <v>13</v>
      </c>
      <c r="G30" s="155" t="s">
        <v>206</v>
      </c>
      <c r="H30" s="32" t="s">
        <v>292</v>
      </c>
      <c r="I30" s="154" t="s">
        <v>1042</v>
      </c>
      <c r="J30" s="16" t="s">
        <v>1044</v>
      </c>
      <c r="K30" s="49" t="s">
        <v>77</v>
      </c>
      <c r="L30" s="168">
        <v>1383000</v>
      </c>
      <c r="M30" s="168">
        <v>0</v>
      </c>
      <c r="N30" s="168">
        <f t="shared" ref="N30" si="15">L30+M30</f>
        <v>1383000</v>
      </c>
      <c r="O30" s="832">
        <v>45000</v>
      </c>
      <c r="P30" s="14" t="s">
        <v>1024</v>
      </c>
      <c r="Q30" s="794" t="s">
        <v>37</v>
      </c>
      <c r="R30" s="150">
        <v>1033</v>
      </c>
      <c r="S30" s="150">
        <v>93</v>
      </c>
      <c r="T30" s="19"/>
      <c r="U30" s="34"/>
      <c r="V30" s="11"/>
      <c r="W30" s="170" t="s">
        <v>80</v>
      </c>
      <c r="X30" s="159" t="s">
        <v>2075</v>
      </c>
      <c r="Y30" s="157" t="s">
        <v>43</v>
      </c>
      <c r="Z30" s="107" t="s">
        <v>2807</v>
      </c>
      <c r="AA30" s="107"/>
      <c r="AB30" s="123"/>
      <c r="AC30" s="1845"/>
      <c r="AD30" s="782" t="s">
        <v>1026</v>
      </c>
      <c r="AE30" s="47"/>
      <c r="AF30" s="171"/>
      <c r="AG30" s="162"/>
      <c r="AH30" s="18"/>
      <c r="AI30" s="14" t="s">
        <v>165</v>
      </c>
      <c r="AJ30" s="14"/>
      <c r="AK30" s="14"/>
      <c r="AL30" s="11"/>
      <c r="AM30" s="11"/>
      <c r="AN30" s="11"/>
      <c r="AO30" s="11"/>
      <c r="AP30" s="14"/>
      <c r="AQ30" s="12"/>
      <c r="AR30" s="12"/>
      <c r="AS30" s="12"/>
      <c r="AX30" s="409"/>
      <c r="BA30" s="37" t="s">
        <v>1135</v>
      </c>
      <c r="BW30" s="166"/>
      <c r="BZ30" s="166"/>
    </row>
    <row r="31" spans="1:78" s="37" customFormat="1" ht="14" customHeight="1">
      <c r="A31" s="1075">
        <v>23</v>
      </c>
      <c r="B31" s="11" t="s">
        <v>85</v>
      </c>
      <c r="C31" s="110">
        <v>41367</v>
      </c>
      <c r="D31" s="397">
        <f ca="1">TODAY()-C31</f>
        <v>177</v>
      </c>
      <c r="E31" s="129" t="s">
        <v>249</v>
      </c>
      <c r="F31" s="167">
        <v>13</v>
      </c>
      <c r="G31" s="155" t="s">
        <v>206</v>
      </c>
      <c r="H31" s="40" t="s">
        <v>40</v>
      </c>
      <c r="I31" s="146" t="s">
        <v>545</v>
      </c>
      <c r="J31" s="16" t="s">
        <v>305</v>
      </c>
      <c r="K31" s="49" t="s">
        <v>143</v>
      </c>
      <c r="L31" s="168">
        <v>1354500</v>
      </c>
      <c r="M31" s="168">
        <v>16000</v>
      </c>
      <c r="N31" s="169">
        <f>L31+M31</f>
        <v>1370500</v>
      </c>
      <c r="O31" s="832" t="s">
        <v>2925</v>
      </c>
      <c r="P31" s="14" t="s">
        <v>477</v>
      </c>
      <c r="Q31" s="175" t="s">
        <v>3781</v>
      </c>
      <c r="R31" s="18">
        <v>1033</v>
      </c>
      <c r="S31" s="150">
        <v>93</v>
      </c>
      <c r="T31" s="186"/>
      <c r="U31" s="34"/>
      <c r="V31" s="11"/>
      <c r="W31" s="170" t="s">
        <v>80</v>
      </c>
      <c r="X31" s="159" t="s">
        <v>3946</v>
      </c>
      <c r="Y31" s="160" t="s">
        <v>43</v>
      </c>
      <c r="Z31" s="123" t="s">
        <v>2807</v>
      </c>
      <c r="AA31" s="123"/>
      <c r="AB31" s="123">
        <v>41540</v>
      </c>
      <c r="AC31" s="1502">
        <v>2000</v>
      </c>
      <c r="AD31" s="1331" t="s">
        <v>149</v>
      </c>
      <c r="AE31" s="47"/>
      <c r="AF31" s="236"/>
      <c r="AG31" s="162"/>
      <c r="AH31" s="18"/>
      <c r="AI31" s="18"/>
      <c r="AJ31" s="14"/>
      <c r="AK31" s="14"/>
      <c r="AL31" s="11"/>
      <c r="AM31" s="11"/>
      <c r="AN31" s="11"/>
      <c r="AO31" s="11"/>
      <c r="AP31" s="14"/>
      <c r="AQ31" s="12"/>
      <c r="AR31" s="12"/>
      <c r="AS31" s="12"/>
      <c r="AX31" s="409">
        <v>25424</v>
      </c>
      <c r="BW31" s="166" t="e">
        <v>#N/A</v>
      </c>
      <c r="BZ31" s="166">
        <v>1249675</v>
      </c>
    </row>
    <row r="32" spans="1:78" s="37" customFormat="1" ht="14" customHeight="1">
      <c r="A32" s="1075">
        <v>24</v>
      </c>
      <c r="B32" s="11" t="s">
        <v>85</v>
      </c>
      <c r="C32" s="110">
        <v>41367</v>
      </c>
      <c r="D32" s="397">
        <f ca="1">TODAY()-C32</f>
        <v>177</v>
      </c>
      <c r="E32" s="129" t="s">
        <v>249</v>
      </c>
      <c r="F32" s="167">
        <v>13</v>
      </c>
      <c r="G32" s="155" t="s">
        <v>206</v>
      </c>
      <c r="H32" s="40" t="s">
        <v>40</v>
      </c>
      <c r="I32" s="146" t="s">
        <v>546</v>
      </c>
      <c r="J32" s="16" t="s">
        <v>305</v>
      </c>
      <c r="K32" s="49" t="s">
        <v>143</v>
      </c>
      <c r="L32" s="168">
        <v>1354500</v>
      </c>
      <c r="M32" s="168">
        <v>16000</v>
      </c>
      <c r="N32" s="169">
        <f>L32+M32</f>
        <v>1370500</v>
      </c>
      <c r="O32" s="832" t="s">
        <v>2925</v>
      </c>
      <c r="P32" s="14" t="s">
        <v>478</v>
      </c>
      <c r="Q32" s="175" t="s">
        <v>3781</v>
      </c>
      <c r="R32" s="18">
        <v>1033</v>
      </c>
      <c r="S32" s="150">
        <v>93</v>
      </c>
      <c r="T32" s="186"/>
      <c r="U32" s="34"/>
      <c r="V32" s="11"/>
      <c r="W32" s="170" t="s">
        <v>80</v>
      </c>
      <c r="X32" s="159" t="s">
        <v>3948</v>
      </c>
      <c r="Y32" s="160" t="s">
        <v>43</v>
      </c>
      <c r="Z32" s="123" t="s">
        <v>2807</v>
      </c>
      <c r="AA32" s="123"/>
      <c r="AB32" s="123">
        <v>41540</v>
      </c>
      <c r="AC32" s="1502">
        <v>2000</v>
      </c>
      <c r="AD32" s="1331" t="s">
        <v>149</v>
      </c>
      <c r="AE32" s="47"/>
      <c r="AF32" s="236"/>
      <c r="AG32" s="162"/>
      <c r="AH32" s="18"/>
      <c r="AI32" s="18"/>
      <c r="AJ32" s="14"/>
      <c r="AK32" s="14"/>
      <c r="AL32" s="11"/>
      <c r="AM32" s="11"/>
      <c r="AN32" s="11"/>
      <c r="AO32" s="11"/>
      <c r="AP32" s="14"/>
      <c r="AQ32" s="12"/>
      <c r="AR32" s="12"/>
      <c r="AS32" s="12"/>
      <c r="AX32" s="409">
        <v>25424</v>
      </c>
      <c r="BW32" s="166" t="e">
        <v>#N/A</v>
      </c>
      <c r="BZ32" s="166">
        <v>1249675</v>
      </c>
    </row>
    <row r="33" spans="1:78" s="37" customFormat="1" ht="14.25" customHeight="1">
      <c r="A33" s="1075">
        <v>25</v>
      </c>
      <c r="B33" s="11" t="s">
        <v>85</v>
      </c>
      <c r="C33" s="12">
        <v>41532</v>
      </c>
      <c r="D33" s="147">
        <f t="shared" ref="D33" ca="1" si="16">TODAY()-C33</f>
        <v>12</v>
      </c>
      <c r="E33" s="14" t="s">
        <v>57</v>
      </c>
      <c r="F33" s="167">
        <v>13</v>
      </c>
      <c r="G33" s="155" t="s">
        <v>206</v>
      </c>
      <c r="H33" s="32" t="s">
        <v>62</v>
      </c>
      <c r="I33" s="146" t="s">
        <v>2174</v>
      </c>
      <c r="J33" s="1395" t="s">
        <v>308</v>
      </c>
      <c r="K33" s="49" t="s">
        <v>138</v>
      </c>
      <c r="L33" s="168">
        <v>789000</v>
      </c>
      <c r="M33" s="168">
        <v>13000</v>
      </c>
      <c r="N33" s="168">
        <f t="shared" ref="N33" si="17">L33+M33</f>
        <v>802000</v>
      </c>
      <c r="O33" s="832">
        <v>53000</v>
      </c>
      <c r="P33" s="14" t="s">
        <v>2084</v>
      </c>
      <c r="Q33" s="175" t="s">
        <v>139</v>
      </c>
      <c r="R33" s="150">
        <v>1033</v>
      </c>
      <c r="S33" s="150">
        <v>93</v>
      </c>
      <c r="T33" s="19"/>
      <c r="U33" s="34"/>
      <c r="V33" s="11"/>
      <c r="W33" s="170" t="s">
        <v>80</v>
      </c>
      <c r="X33" s="159" t="s">
        <v>3426</v>
      </c>
      <c r="Y33" s="752" t="s">
        <v>2226</v>
      </c>
      <c r="Z33" s="123">
        <v>41543</v>
      </c>
      <c r="AA33" s="123"/>
      <c r="AB33" s="123">
        <v>41529</v>
      </c>
      <c r="AC33" s="1502">
        <v>1000</v>
      </c>
      <c r="AD33" s="161" t="s">
        <v>111</v>
      </c>
      <c r="AE33" s="47" t="s">
        <v>3895</v>
      </c>
      <c r="AF33" s="236" t="s">
        <v>2227</v>
      </c>
      <c r="AG33" s="162"/>
      <c r="AH33" s="18"/>
      <c r="AI33" s="14" t="s">
        <v>165</v>
      </c>
      <c r="AJ33" s="14"/>
      <c r="AK33" s="14"/>
      <c r="AL33" s="11"/>
      <c r="AM33" s="11"/>
      <c r="AN33" s="11"/>
      <c r="AO33" s="11"/>
      <c r="AP33" s="14"/>
      <c r="AQ33" s="12"/>
      <c r="AR33" s="12"/>
      <c r="AS33" s="12"/>
      <c r="AT33" s="14"/>
      <c r="AX33" s="409"/>
      <c r="BW33" s="166"/>
      <c r="BZ33" s="166"/>
    </row>
    <row r="34" spans="1:78" s="37" customFormat="1" ht="14" customHeight="1">
      <c r="A34" s="1075">
        <v>26</v>
      </c>
      <c r="B34" s="11" t="s">
        <v>85</v>
      </c>
      <c r="C34" s="12">
        <v>41458</v>
      </c>
      <c r="D34" s="147">
        <f ca="1">TODAY()-C34</f>
        <v>86</v>
      </c>
      <c r="E34" s="14" t="s">
        <v>169</v>
      </c>
      <c r="F34" s="167">
        <v>13</v>
      </c>
      <c r="G34" s="155" t="s">
        <v>206</v>
      </c>
      <c r="H34" s="32" t="s">
        <v>129</v>
      </c>
      <c r="I34" s="146" t="s">
        <v>1131</v>
      </c>
      <c r="J34" s="16" t="s">
        <v>441</v>
      </c>
      <c r="K34" s="49" t="s">
        <v>14</v>
      </c>
      <c r="L34" s="168">
        <v>593000</v>
      </c>
      <c r="M34" s="168">
        <v>11000</v>
      </c>
      <c r="N34" s="168">
        <f>L34+M34</f>
        <v>604000</v>
      </c>
      <c r="O34" s="832">
        <v>30000</v>
      </c>
      <c r="P34" s="156" t="s">
        <v>1116</v>
      </c>
      <c r="Q34" s="175" t="s">
        <v>139</v>
      </c>
      <c r="R34" s="18">
        <v>1033</v>
      </c>
      <c r="S34" s="150">
        <v>93</v>
      </c>
      <c r="T34" s="19"/>
      <c r="U34" s="34"/>
      <c r="V34" s="11"/>
      <c r="W34" s="170" t="s">
        <v>80</v>
      </c>
      <c r="X34" s="172" t="s">
        <v>3964</v>
      </c>
      <c r="Y34" s="160" t="s">
        <v>2226</v>
      </c>
      <c r="Z34" s="107"/>
      <c r="AA34" s="107"/>
      <c r="AB34" s="107">
        <v>41542</v>
      </c>
      <c r="AC34" s="1845">
        <v>3000</v>
      </c>
      <c r="AD34" s="1611" t="s">
        <v>111</v>
      </c>
      <c r="AE34" s="47"/>
      <c r="AF34" s="171" t="s">
        <v>1519</v>
      </c>
      <c r="AG34" s="162" t="s">
        <v>109</v>
      </c>
      <c r="AH34" s="1483"/>
      <c r="AI34" s="14" t="s">
        <v>165</v>
      </c>
      <c r="AJ34" s="14"/>
      <c r="AK34" s="14"/>
      <c r="AL34" s="11"/>
      <c r="AM34" s="11"/>
      <c r="AN34" s="11"/>
      <c r="AO34" s="11"/>
      <c r="AP34" s="14"/>
      <c r="AQ34" s="12"/>
      <c r="AR34" s="12"/>
      <c r="AS34" s="12"/>
      <c r="AX34" s="409"/>
      <c r="BW34" s="166"/>
      <c r="BZ34" s="166"/>
    </row>
    <row r="35" spans="1:78" s="212" customFormat="1" ht="14" customHeight="1">
      <c r="A35" s="1075">
        <v>28</v>
      </c>
      <c r="B35" s="11" t="s">
        <v>85</v>
      </c>
      <c r="C35" s="110">
        <v>41507</v>
      </c>
      <c r="D35" s="193">
        <f t="shared" ref="D35" ca="1" si="18">TODAY()-C35</f>
        <v>37</v>
      </c>
      <c r="E35" s="129" t="s">
        <v>343</v>
      </c>
      <c r="F35" s="203">
        <v>13</v>
      </c>
      <c r="G35" s="155" t="s">
        <v>206</v>
      </c>
      <c r="H35" s="40" t="s">
        <v>460</v>
      </c>
      <c r="I35" s="195" t="s">
        <v>961</v>
      </c>
      <c r="J35" s="149" t="s">
        <v>464</v>
      </c>
      <c r="K35" s="204" t="s">
        <v>690</v>
      </c>
      <c r="L35" s="194">
        <v>525000</v>
      </c>
      <c r="M35" s="194">
        <v>6000</v>
      </c>
      <c r="N35" s="205">
        <f t="shared" ref="N35:N41" si="19">L35+M35</f>
        <v>531000</v>
      </c>
      <c r="O35" s="1896"/>
      <c r="P35" s="206" t="s">
        <v>903</v>
      </c>
      <c r="Q35" s="157" t="s">
        <v>139</v>
      </c>
      <c r="R35" s="150">
        <v>1033</v>
      </c>
      <c r="S35" s="150">
        <v>93</v>
      </c>
      <c r="T35" s="19"/>
      <c r="U35" s="34"/>
      <c r="V35" s="11"/>
      <c r="W35" s="170" t="s">
        <v>80</v>
      </c>
      <c r="X35" s="159" t="s">
        <v>3963</v>
      </c>
      <c r="Y35" s="160" t="s">
        <v>2226</v>
      </c>
      <c r="Z35" s="107" t="s">
        <v>2807</v>
      </c>
      <c r="AA35" s="717"/>
      <c r="AB35" s="123">
        <v>41516</v>
      </c>
      <c r="AC35" s="1502">
        <v>100000</v>
      </c>
      <c r="AD35" s="405" t="s">
        <v>83</v>
      </c>
      <c r="AE35" s="47"/>
      <c r="AF35" s="171" t="s">
        <v>1876</v>
      </c>
      <c r="AG35" s="162" t="s">
        <v>109</v>
      </c>
      <c r="AH35" s="150"/>
      <c r="AI35" s="150"/>
      <c r="AJ35" s="129"/>
      <c r="AK35" s="129"/>
      <c r="AL35" s="112"/>
      <c r="AM35" s="112"/>
      <c r="AN35" s="112"/>
      <c r="AO35" s="112"/>
      <c r="AP35" s="129"/>
      <c r="AQ35" s="110"/>
      <c r="AR35" s="110"/>
      <c r="AS35" s="110"/>
      <c r="AX35" s="410"/>
      <c r="BW35" s="214"/>
      <c r="BZ35" s="214" t="e">
        <v>#N/A</v>
      </c>
    </row>
    <row r="36" spans="1:78" s="14" customFormat="1" ht="13.5" customHeight="1">
      <c r="A36" s="1075">
        <v>31</v>
      </c>
      <c r="B36" s="1480" t="s">
        <v>4010</v>
      </c>
      <c r="C36" s="110">
        <v>41542</v>
      </c>
      <c r="D36" s="147">
        <f t="shared" ref="D36:D41" ca="1" si="20">TODAY()-C36</f>
        <v>2</v>
      </c>
      <c r="E36" s="14" t="s">
        <v>61</v>
      </c>
      <c r="F36" s="167">
        <v>13</v>
      </c>
      <c r="G36" s="315" t="s">
        <v>1047</v>
      </c>
      <c r="H36" s="32" t="s">
        <v>3777</v>
      </c>
      <c r="I36" s="1067" t="s">
        <v>3828</v>
      </c>
      <c r="J36" s="16" t="s">
        <v>3836</v>
      </c>
      <c r="K36" s="49" t="s">
        <v>138</v>
      </c>
      <c r="L36" s="168">
        <v>842000</v>
      </c>
      <c r="M36" s="168">
        <v>11000</v>
      </c>
      <c r="N36" s="168">
        <f t="shared" si="19"/>
        <v>853000</v>
      </c>
      <c r="O36" s="1743">
        <v>30000</v>
      </c>
      <c r="P36" s="1064" t="s">
        <v>3775</v>
      </c>
      <c r="Q36" s="157" t="s">
        <v>139</v>
      </c>
      <c r="R36" s="18">
        <v>1033</v>
      </c>
      <c r="S36" s="18">
        <v>93</v>
      </c>
      <c r="T36" s="19"/>
      <c r="U36" s="162"/>
      <c r="V36" s="11"/>
      <c r="W36" s="170" t="s">
        <v>80</v>
      </c>
      <c r="X36" s="159" t="s">
        <v>3720</v>
      </c>
      <c r="Y36" s="752" t="s">
        <v>5</v>
      </c>
      <c r="Z36" s="107" t="s">
        <v>107</v>
      </c>
      <c r="AA36" s="123"/>
      <c r="AB36" s="123">
        <v>41536</v>
      </c>
      <c r="AC36" s="1502">
        <v>10000</v>
      </c>
      <c r="AD36" s="161" t="s">
        <v>83</v>
      </c>
      <c r="AE36" s="769"/>
      <c r="AF36" s="236" t="s">
        <v>2227</v>
      </c>
      <c r="AG36" s="162"/>
      <c r="AH36" s="749"/>
      <c r="AI36" s="749"/>
      <c r="AL36" s="11"/>
      <c r="AM36" s="11"/>
      <c r="AN36" s="11"/>
      <c r="AO36" s="1309"/>
      <c r="AQ36" s="11"/>
      <c r="AR36" s="11"/>
      <c r="AS36" s="11"/>
      <c r="AX36" s="1891"/>
      <c r="BW36" s="11"/>
      <c r="BZ36" s="11"/>
    </row>
    <row r="37" spans="1:78" s="37" customFormat="1" ht="14" customHeight="1">
      <c r="A37" s="1075">
        <v>33</v>
      </c>
      <c r="B37" s="11" t="s">
        <v>85</v>
      </c>
      <c r="C37" s="12">
        <v>41457</v>
      </c>
      <c r="D37" s="147">
        <f t="shared" ca="1" si="20"/>
        <v>87</v>
      </c>
      <c r="E37" s="129" t="s">
        <v>249</v>
      </c>
      <c r="F37" s="203">
        <v>13</v>
      </c>
      <c r="G37" s="155" t="s">
        <v>206</v>
      </c>
      <c r="H37" s="40" t="s">
        <v>279</v>
      </c>
      <c r="I37" s="146" t="s">
        <v>1030</v>
      </c>
      <c r="J37" s="16" t="s">
        <v>304</v>
      </c>
      <c r="K37" s="49" t="s">
        <v>262</v>
      </c>
      <c r="L37" s="168">
        <v>1060000</v>
      </c>
      <c r="M37" s="168">
        <v>16000</v>
      </c>
      <c r="N37" s="169">
        <f t="shared" si="19"/>
        <v>1076000</v>
      </c>
      <c r="O37" s="832" t="s">
        <v>2923</v>
      </c>
      <c r="P37" s="156" t="s">
        <v>1012</v>
      </c>
      <c r="Q37" s="157" t="s">
        <v>139</v>
      </c>
      <c r="R37" s="18">
        <v>1033</v>
      </c>
      <c r="S37" s="18">
        <v>93</v>
      </c>
      <c r="T37" s="19"/>
      <c r="U37" s="34"/>
      <c r="V37" s="11"/>
      <c r="W37" s="170" t="s">
        <v>80</v>
      </c>
      <c r="X37" s="2672" t="s">
        <v>3994</v>
      </c>
      <c r="Y37" s="160" t="s">
        <v>200</v>
      </c>
      <c r="Z37" s="107"/>
      <c r="AA37" s="107"/>
      <c r="AB37" s="107">
        <v>41543</v>
      </c>
      <c r="AC37" s="1845">
        <v>15000</v>
      </c>
      <c r="AD37" s="173"/>
      <c r="AE37" s="47"/>
      <c r="AF37" s="171" t="s">
        <v>1519</v>
      </c>
      <c r="AG37" s="162" t="s">
        <v>109</v>
      </c>
      <c r="AH37" s="18"/>
      <c r="AI37" s="14" t="s">
        <v>165</v>
      </c>
      <c r="AJ37" s="14"/>
      <c r="AK37" s="14"/>
      <c r="AL37" s="11"/>
      <c r="AM37" s="11"/>
      <c r="AN37" s="11"/>
      <c r="AO37" s="11"/>
      <c r="AP37" s="14"/>
      <c r="AQ37" s="12"/>
      <c r="AR37" s="12"/>
      <c r="AS37" s="12"/>
      <c r="AX37" s="409"/>
      <c r="BW37" s="166"/>
      <c r="BZ37" s="166"/>
    </row>
    <row r="38" spans="1:78" s="37" customFormat="1" ht="14" customHeight="1">
      <c r="A38" s="1075">
        <v>34</v>
      </c>
      <c r="B38" s="11" t="s">
        <v>85</v>
      </c>
      <c r="C38" s="12">
        <v>41480</v>
      </c>
      <c r="D38" s="147">
        <f t="shared" ca="1" si="20"/>
        <v>64</v>
      </c>
      <c r="E38" s="14" t="s">
        <v>57</v>
      </c>
      <c r="F38" s="167">
        <v>13</v>
      </c>
      <c r="G38" s="155" t="s">
        <v>206</v>
      </c>
      <c r="H38" s="32" t="s">
        <v>42</v>
      </c>
      <c r="I38" s="1067" t="s">
        <v>1543</v>
      </c>
      <c r="J38" s="978" t="s">
        <v>701</v>
      </c>
      <c r="K38" s="927" t="s">
        <v>171</v>
      </c>
      <c r="L38" s="402">
        <v>849000</v>
      </c>
      <c r="M38" s="168">
        <v>13000</v>
      </c>
      <c r="N38" s="403">
        <f t="shared" si="19"/>
        <v>862000</v>
      </c>
      <c r="O38" s="832">
        <v>60000</v>
      </c>
      <c r="P38" s="182" t="s">
        <v>1527</v>
      </c>
      <c r="Q38" s="157" t="s">
        <v>139</v>
      </c>
      <c r="R38" s="18">
        <v>1033</v>
      </c>
      <c r="S38" s="18">
        <v>93</v>
      </c>
      <c r="T38" s="19"/>
      <c r="U38" s="34"/>
      <c r="V38" s="11"/>
      <c r="W38" s="158" t="s">
        <v>80</v>
      </c>
      <c r="X38" s="2790" t="s">
        <v>3988</v>
      </c>
      <c r="Y38" s="160" t="s">
        <v>121</v>
      </c>
      <c r="Z38" s="107"/>
      <c r="AA38" s="717"/>
      <c r="AB38" s="107">
        <v>41542</v>
      </c>
      <c r="AC38" s="1845">
        <v>1000</v>
      </c>
      <c r="AD38" s="1611" t="s">
        <v>111</v>
      </c>
      <c r="AE38" s="35"/>
      <c r="AF38" s="171" t="s">
        <v>1876</v>
      </c>
      <c r="AG38" s="162" t="s">
        <v>109</v>
      </c>
      <c r="AH38" s="18"/>
      <c r="AI38" s="14" t="s">
        <v>165</v>
      </c>
      <c r="AJ38" s="17"/>
      <c r="AK38" s="17"/>
      <c r="AL38" s="12"/>
      <c r="AM38" s="12"/>
      <c r="AN38" s="36"/>
      <c r="AO38" s="163"/>
      <c r="AP38" s="17"/>
      <c r="AQ38" s="12"/>
      <c r="AR38" s="12"/>
      <c r="AS38" s="12"/>
      <c r="AX38" s="409"/>
      <c r="BW38" s="166"/>
      <c r="BZ38" s="166"/>
    </row>
    <row r="39" spans="1:78" s="37" customFormat="1" ht="14.25" customHeight="1">
      <c r="A39" s="1075">
        <v>35</v>
      </c>
      <c r="B39" s="11" t="s">
        <v>85</v>
      </c>
      <c r="C39" s="12">
        <v>41486</v>
      </c>
      <c r="D39" s="147">
        <f t="shared" ca="1" si="20"/>
        <v>58</v>
      </c>
      <c r="E39" s="14" t="s">
        <v>57</v>
      </c>
      <c r="F39" s="167">
        <v>13</v>
      </c>
      <c r="G39" s="155" t="s">
        <v>206</v>
      </c>
      <c r="H39" s="32" t="s">
        <v>48</v>
      </c>
      <c r="I39" s="146" t="s">
        <v>1790</v>
      </c>
      <c r="J39" s="1395" t="s">
        <v>410</v>
      </c>
      <c r="K39" s="49" t="s">
        <v>286</v>
      </c>
      <c r="L39" s="168">
        <v>844000</v>
      </c>
      <c r="M39" s="247">
        <v>13000</v>
      </c>
      <c r="N39" s="169">
        <f t="shared" si="19"/>
        <v>857000</v>
      </c>
      <c r="O39" s="832">
        <v>70000</v>
      </c>
      <c r="P39" s="14" t="s">
        <v>1769</v>
      </c>
      <c r="Q39" s="157" t="s">
        <v>139</v>
      </c>
      <c r="R39" s="18">
        <v>1033</v>
      </c>
      <c r="S39" s="18">
        <v>93</v>
      </c>
      <c r="T39" s="19"/>
      <c r="U39" s="34"/>
      <c r="V39" s="11"/>
      <c r="W39" s="177" t="s">
        <v>80</v>
      </c>
      <c r="X39" s="172" t="s">
        <v>3992</v>
      </c>
      <c r="Y39" s="160" t="s">
        <v>187</v>
      </c>
      <c r="Z39" s="123">
        <v>41547</v>
      </c>
      <c r="AA39" s="123"/>
      <c r="AB39" s="123">
        <v>41542</v>
      </c>
      <c r="AC39" s="1502">
        <v>3000</v>
      </c>
      <c r="AD39" s="405" t="s">
        <v>83</v>
      </c>
      <c r="AE39" s="47"/>
      <c r="AF39" s="236" t="s">
        <v>2227</v>
      </c>
      <c r="AG39" s="162"/>
      <c r="AH39" s="18"/>
      <c r="AI39" s="14" t="s">
        <v>165</v>
      </c>
      <c r="AJ39" s="14"/>
      <c r="AK39" s="14"/>
      <c r="AL39" s="11"/>
      <c r="AM39" s="11"/>
      <c r="AN39" s="11"/>
      <c r="AO39" s="11"/>
      <c r="AP39" s="14"/>
      <c r="AQ39" s="12"/>
      <c r="AR39" s="12"/>
      <c r="AS39" s="12"/>
      <c r="AX39" s="409"/>
      <c r="BW39" s="166"/>
      <c r="BZ39" s="166"/>
    </row>
    <row r="40" spans="1:78" s="908" customFormat="1" ht="14" customHeight="1">
      <c r="A40" s="1075">
        <v>7</v>
      </c>
      <c r="B40" s="11" t="s">
        <v>85</v>
      </c>
      <c r="C40" s="12">
        <v>41172</v>
      </c>
      <c r="D40" s="729">
        <f ca="1">TODAY()-C40</f>
        <v>372</v>
      </c>
      <c r="E40" s="188" t="s">
        <v>162</v>
      </c>
      <c r="F40" s="38">
        <v>12</v>
      </c>
      <c r="G40" s="189" t="s">
        <v>206</v>
      </c>
      <c r="H40" s="32" t="s">
        <v>156</v>
      </c>
      <c r="I40" s="238" t="s">
        <v>244</v>
      </c>
      <c r="J40" s="16" t="s">
        <v>245</v>
      </c>
      <c r="K40" s="14" t="s">
        <v>14</v>
      </c>
      <c r="L40" s="1">
        <v>3200000</v>
      </c>
      <c r="M40" s="1">
        <v>30000</v>
      </c>
      <c r="N40" s="190">
        <v>2600000</v>
      </c>
      <c r="O40" s="202" t="s">
        <v>273</v>
      </c>
      <c r="P40" s="156" t="s">
        <v>241</v>
      </c>
      <c r="Q40" s="382" t="s">
        <v>151</v>
      </c>
      <c r="R40" s="18">
        <v>1033</v>
      </c>
      <c r="S40" s="18">
        <v>93</v>
      </c>
      <c r="T40" s="19"/>
      <c r="U40" s="277">
        <v>6728</v>
      </c>
      <c r="V40" s="11"/>
      <c r="W40" s="170" t="s">
        <v>80</v>
      </c>
      <c r="X40" s="2239" t="s">
        <v>3459</v>
      </c>
      <c r="Y40" s="160" t="s">
        <v>187</v>
      </c>
      <c r="Z40" s="107" t="s">
        <v>2807</v>
      </c>
      <c r="AA40" s="157"/>
      <c r="AB40" s="107">
        <v>41531</v>
      </c>
      <c r="AC40" s="1845">
        <v>5000</v>
      </c>
      <c r="AD40" s="2471" t="s">
        <v>83</v>
      </c>
      <c r="AE40" s="1081" t="s">
        <v>3460</v>
      </c>
      <c r="AF40" s="906" t="s">
        <v>240</v>
      </c>
      <c r="AG40" s="904"/>
      <c r="AH40" s="248"/>
      <c r="AI40" s="248"/>
      <c r="AL40" s="816"/>
      <c r="AM40" s="816"/>
      <c r="AN40" s="816"/>
      <c r="AO40" s="445"/>
      <c r="AQ40" s="816"/>
      <c r="AR40" s="816"/>
      <c r="AS40" s="816"/>
      <c r="AT40" s="1082"/>
      <c r="AX40" s="1083"/>
      <c r="BW40" s="1084">
        <v>2932644.01</v>
      </c>
      <c r="BZ40" s="1084">
        <v>2932644.01</v>
      </c>
    </row>
    <row r="41" spans="1:78" s="37" customFormat="1" ht="14.25" customHeight="1">
      <c r="A41" s="1075">
        <v>38</v>
      </c>
      <c r="B41" s="11" t="s">
        <v>85</v>
      </c>
      <c r="C41" s="12">
        <v>41540</v>
      </c>
      <c r="D41" s="147">
        <f t="shared" ca="1" si="20"/>
        <v>4</v>
      </c>
      <c r="E41" s="14" t="s">
        <v>57</v>
      </c>
      <c r="F41" s="167">
        <v>13</v>
      </c>
      <c r="G41" s="155" t="s">
        <v>206</v>
      </c>
      <c r="H41" s="32" t="s">
        <v>62</v>
      </c>
      <c r="I41" s="195" t="s">
        <v>2170</v>
      </c>
      <c r="J41" s="1395" t="s">
        <v>308</v>
      </c>
      <c r="K41" s="49" t="s">
        <v>64</v>
      </c>
      <c r="L41" s="168">
        <v>789000</v>
      </c>
      <c r="M41" s="168">
        <v>13000</v>
      </c>
      <c r="N41" s="168">
        <f t="shared" si="19"/>
        <v>802000</v>
      </c>
      <c r="O41" s="832">
        <v>53000</v>
      </c>
      <c r="P41" s="14" t="s">
        <v>2101</v>
      </c>
      <c r="Q41" s="175" t="s">
        <v>139</v>
      </c>
      <c r="R41" s="150">
        <v>1033</v>
      </c>
      <c r="S41" s="248">
        <v>93</v>
      </c>
      <c r="T41" s="118"/>
      <c r="U41" s="34"/>
      <c r="V41" s="11"/>
      <c r="W41" s="170" t="s">
        <v>80</v>
      </c>
      <c r="X41" s="159" t="s">
        <v>3648</v>
      </c>
      <c r="Y41" s="752" t="s">
        <v>121</v>
      </c>
      <c r="Z41" s="123" t="s">
        <v>107</v>
      </c>
      <c r="AA41" s="123"/>
      <c r="AB41" s="123">
        <v>41535</v>
      </c>
      <c r="AC41" s="1502">
        <v>5000</v>
      </c>
      <c r="AD41" s="161" t="s">
        <v>83</v>
      </c>
      <c r="AE41" s="769"/>
      <c r="AF41" s="236" t="s">
        <v>2227</v>
      </c>
      <c r="AG41" s="162"/>
      <c r="AH41" s="18"/>
      <c r="AI41" s="14" t="s">
        <v>165</v>
      </c>
      <c r="AJ41" s="14"/>
      <c r="AK41" s="14"/>
      <c r="AL41" s="11"/>
      <c r="AM41" s="11"/>
      <c r="AN41" s="11"/>
      <c r="AO41" s="11"/>
      <c r="AP41" s="14"/>
      <c r="AQ41" s="12"/>
      <c r="AR41" s="12"/>
      <c r="AS41" s="12"/>
      <c r="AT41" s="14"/>
      <c r="AX41" s="409"/>
      <c r="BW41" s="166"/>
      <c r="BZ41" s="166"/>
    </row>
    <row r="42" spans="1:78" s="37" customFormat="1" ht="14" customHeight="1">
      <c r="A42" s="1075">
        <v>39</v>
      </c>
      <c r="B42" s="11">
        <v>41569</v>
      </c>
      <c r="C42" s="12">
        <v>41476</v>
      </c>
      <c r="D42" s="147">
        <f t="shared" ref="D42" ca="1" si="21">TODAY()-C42</f>
        <v>68</v>
      </c>
      <c r="E42" s="14" t="s">
        <v>162</v>
      </c>
      <c r="F42" s="38">
        <v>12</v>
      </c>
      <c r="G42" s="14" t="s">
        <v>165</v>
      </c>
      <c r="H42" s="32" t="s">
        <v>156</v>
      </c>
      <c r="I42" s="146" t="s">
        <v>1552</v>
      </c>
      <c r="J42" s="16" t="s">
        <v>245</v>
      </c>
      <c r="K42" s="49" t="s">
        <v>131</v>
      </c>
      <c r="L42" s="1">
        <v>3200000</v>
      </c>
      <c r="M42" s="1">
        <v>30000</v>
      </c>
      <c r="N42" s="190">
        <v>2999000</v>
      </c>
      <c r="O42" s="1"/>
      <c r="P42" s="14" t="s">
        <v>1549</v>
      </c>
      <c r="Q42" s="157" t="s">
        <v>1545</v>
      </c>
      <c r="R42" s="18">
        <v>1033</v>
      </c>
      <c r="S42" s="18">
        <v>93</v>
      </c>
      <c r="T42" s="19"/>
      <c r="U42" s="191">
        <v>0</v>
      </c>
      <c r="V42" s="11"/>
      <c r="W42" s="170" t="s">
        <v>80</v>
      </c>
      <c r="X42" s="172" t="s">
        <v>1550</v>
      </c>
      <c r="Y42" s="160" t="s">
        <v>43</v>
      </c>
      <c r="Z42" s="107" t="s">
        <v>2807</v>
      </c>
      <c r="AA42" s="157"/>
      <c r="AB42" s="107">
        <v>41501</v>
      </c>
      <c r="AC42" s="1845"/>
      <c r="AD42" s="782" t="s">
        <v>1026</v>
      </c>
      <c r="AE42" s="47"/>
      <c r="AF42" s="236"/>
      <c r="AG42" s="162"/>
      <c r="AH42" s="18"/>
      <c r="AI42" s="14" t="s">
        <v>165</v>
      </c>
      <c r="AJ42" s="14"/>
      <c r="AK42" s="14"/>
      <c r="AL42" s="11"/>
      <c r="AM42" s="11"/>
      <c r="AN42" s="11"/>
      <c r="AO42" s="11"/>
      <c r="AP42" s="14"/>
      <c r="AQ42" s="12"/>
      <c r="AR42" s="12"/>
      <c r="AS42" s="12"/>
      <c r="AX42" s="409"/>
      <c r="BW42" s="166"/>
      <c r="BZ42" s="166"/>
    </row>
    <row r="43" spans="1:78" ht="13.5" customHeight="1">
      <c r="A43" s="1075">
        <v>41</v>
      </c>
      <c r="B43" s="11" t="s">
        <v>85</v>
      </c>
      <c r="C43" s="110">
        <v>41285</v>
      </c>
      <c r="D43" s="728">
        <f ca="1">TODAY()-C43</f>
        <v>259</v>
      </c>
      <c r="E43" s="188" t="s">
        <v>61</v>
      </c>
      <c r="F43" s="38">
        <v>12</v>
      </c>
      <c r="G43" s="155" t="s">
        <v>206</v>
      </c>
      <c r="H43" s="32" t="s">
        <v>270</v>
      </c>
      <c r="I43" s="146" t="s">
        <v>276</v>
      </c>
      <c r="J43" s="268" t="s">
        <v>271</v>
      </c>
      <c r="K43" s="60" t="s">
        <v>65</v>
      </c>
      <c r="L43" s="1">
        <v>943000</v>
      </c>
      <c r="M43" s="1">
        <v>10000</v>
      </c>
      <c r="N43" s="190">
        <v>854000</v>
      </c>
      <c r="O43" s="202" t="s">
        <v>273</v>
      </c>
      <c r="P43" s="156" t="s">
        <v>267</v>
      </c>
      <c r="Q43" s="382" t="s">
        <v>151</v>
      </c>
      <c r="R43" s="18">
        <v>1033</v>
      </c>
      <c r="S43" s="150">
        <v>93</v>
      </c>
      <c r="T43" s="19"/>
      <c r="U43" s="277">
        <v>50446</v>
      </c>
      <c r="V43" s="11"/>
      <c r="W43" s="170" t="s">
        <v>80</v>
      </c>
      <c r="X43" s="172" t="s">
        <v>4004</v>
      </c>
      <c r="Y43" s="160" t="s">
        <v>43</v>
      </c>
      <c r="Z43" s="107"/>
      <c r="AA43" s="157"/>
      <c r="AB43" s="107">
        <v>41543</v>
      </c>
      <c r="AC43" s="1845">
        <v>2000</v>
      </c>
      <c r="AD43" s="173" t="s">
        <v>864</v>
      </c>
      <c r="AE43" s="63" t="s">
        <v>990</v>
      </c>
      <c r="AF43" s="44" t="s">
        <v>284</v>
      </c>
      <c r="AH43" s="18"/>
      <c r="AI43" s="18"/>
      <c r="AT43" s="179"/>
      <c r="AW43" s="15"/>
      <c r="BW43" s="59">
        <v>812909</v>
      </c>
      <c r="BZ43" s="59">
        <v>812909</v>
      </c>
    </row>
    <row r="44" spans="1:78" s="14" customFormat="1" ht="13.5" customHeight="1">
      <c r="A44" s="1075">
        <v>42</v>
      </c>
      <c r="B44" s="276" t="s">
        <v>85</v>
      </c>
      <c r="C44" s="12">
        <v>41534</v>
      </c>
      <c r="D44" s="1886">
        <f ca="1">TODAY()-C44</f>
        <v>10</v>
      </c>
      <c r="E44" s="14" t="s">
        <v>133</v>
      </c>
      <c r="F44" s="203">
        <v>13</v>
      </c>
      <c r="G44" s="155" t="s">
        <v>206</v>
      </c>
      <c r="H44" s="32" t="s">
        <v>50</v>
      </c>
      <c r="I44" s="195" t="s">
        <v>3337</v>
      </c>
      <c r="J44" s="16" t="s">
        <v>306</v>
      </c>
      <c r="K44" s="49" t="s">
        <v>184</v>
      </c>
      <c r="L44" s="194">
        <v>647000</v>
      </c>
      <c r="M44" s="168">
        <v>10000</v>
      </c>
      <c r="N44" s="169">
        <f>L44+M44</f>
        <v>657000</v>
      </c>
      <c r="O44" s="895" t="s">
        <v>894</v>
      </c>
      <c r="P44" s="1064" t="s">
        <v>3271</v>
      </c>
      <c r="Q44" s="175" t="s">
        <v>139</v>
      </c>
      <c r="R44" s="150">
        <v>1033</v>
      </c>
      <c r="S44" s="18">
        <v>93</v>
      </c>
      <c r="T44" s="118"/>
      <c r="U44" s="162"/>
      <c r="V44" s="11"/>
      <c r="W44" s="177" t="s">
        <v>80</v>
      </c>
      <c r="X44" s="159" t="s">
        <v>3864</v>
      </c>
      <c r="Y44" s="752" t="s">
        <v>2226</v>
      </c>
      <c r="Z44" s="108">
        <v>41543</v>
      </c>
      <c r="AA44" s="123"/>
      <c r="AB44" s="123">
        <v>41537</v>
      </c>
      <c r="AC44" s="1502">
        <v>1000</v>
      </c>
      <c r="AD44" s="161" t="s">
        <v>111</v>
      </c>
      <c r="AE44" s="769" t="s">
        <v>3896</v>
      </c>
      <c r="AF44" s="236" t="s">
        <v>2227</v>
      </c>
      <c r="AG44" s="162"/>
      <c r="AH44" s="749"/>
      <c r="AI44" s="14" t="s">
        <v>165</v>
      </c>
      <c r="AL44" s="11"/>
      <c r="AM44" s="11"/>
      <c r="AN44" s="11"/>
      <c r="AO44" s="1309"/>
      <c r="AQ44" s="11"/>
      <c r="AR44" s="11"/>
      <c r="AS44" s="11"/>
      <c r="AX44" s="1891"/>
      <c r="BW44" s="11"/>
      <c r="BZ44" s="11"/>
    </row>
    <row r="45" spans="1:78" s="37" customFormat="1" ht="14" customHeight="1" thickBot="1">
      <c r="A45" s="220">
        <v>5</v>
      </c>
      <c r="B45" s="11" t="s">
        <v>85</v>
      </c>
      <c r="C45" s="12">
        <v>40984</v>
      </c>
      <c r="D45" s="729">
        <f ca="1">TODAY()-C45</f>
        <v>560</v>
      </c>
      <c r="E45" s="188" t="s">
        <v>128</v>
      </c>
      <c r="F45" s="38">
        <v>12</v>
      </c>
      <c r="G45" s="174" t="s">
        <v>206</v>
      </c>
      <c r="H45" s="32" t="s">
        <v>36</v>
      </c>
      <c r="I45" s="11" t="s">
        <v>101</v>
      </c>
      <c r="J45" s="16" t="s">
        <v>164</v>
      </c>
      <c r="K45" s="14" t="s">
        <v>14</v>
      </c>
      <c r="L45" s="1">
        <v>1849000</v>
      </c>
      <c r="M45" s="1">
        <v>0</v>
      </c>
      <c r="N45" s="190">
        <v>1556000</v>
      </c>
      <c r="O45" s="202" t="s">
        <v>273</v>
      </c>
      <c r="P45" s="156" t="s">
        <v>176</v>
      </c>
      <c r="Q45" s="382" t="s">
        <v>151</v>
      </c>
      <c r="R45" s="18">
        <v>1033</v>
      </c>
      <c r="S45" s="33">
        <v>93</v>
      </c>
      <c r="T45" s="19"/>
      <c r="U45" s="191">
        <v>10168</v>
      </c>
      <c r="V45" s="11"/>
      <c r="W45" s="170" t="s">
        <v>80</v>
      </c>
      <c r="X45" s="159" t="s">
        <v>121</v>
      </c>
      <c r="Y45" s="160" t="s">
        <v>121</v>
      </c>
      <c r="Z45" s="107"/>
      <c r="AA45" s="157"/>
      <c r="AB45" s="107">
        <v>41544</v>
      </c>
      <c r="AC45" s="1845">
        <v>5000</v>
      </c>
      <c r="AD45" s="2471"/>
      <c r="AE45" s="186" t="s">
        <v>3192</v>
      </c>
      <c r="AF45" s="183" t="s">
        <v>18</v>
      </c>
      <c r="AG45" s="34"/>
      <c r="AH45" s="33"/>
      <c r="AI45" s="33"/>
      <c r="AJ45" s="17"/>
      <c r="AK45" s="17"/>
      <c r="AL45" s="12"/>
      <c r="AM45" s="12"/>
      <c r="AN45" s="36"/>
      <c r="AO45" s="184"/>
      <c r="AP45" s="17"/>
      <c r="AQ45" s="12"/>
      <c r="AR45" s="12"/>
      <c r="AS45" s="12"/>
      <c r="AX45" s="409"/>
      <c r="BW45" s="166">
        <v>1591989</v>
      </c>
      <c r="BZ45" s="166">
        <v>1591989</v>
      </c>
    </row>
    <row r="46" spans="1:78" s="102" customFormat="1" ht="12.75" customHeight="1" thickBot="1">
      <c r="A46" s="216"/>
      <c r="B46" s="88"/>
      <c r="C46" s="88"/>
      <c r="D46" s="88"/>
      <c r="E46" s="89"/>
      <c r="F46" s="89"/>
      <c r="G46" s="90"/>
      <c r="H46" s="91"/>
      <c r="I46" s="92" t="s">
        <v>1004</v>
      </c>
      <c r="J46" s="93"/>
      <c r="K46" s="90"/>
      <c r="L46" s="94"/>
      <c r="M46" s="94"/>
      <c r="N46" s="94"/>
      <c r="O46" s="94"/>
      <c r="P46" s="95"/>
      <c r="Q46" s="94"/>
      <c r="R46" s="97"/>
      <c r="S46" s="217"/>
      <c r="T46" s="217"/>
      <c r="U46" s="98"/>
      <c r="V46" s="95"/>
      <c r="W46" s="99"/>
      <c r="X46" s="98"/>
      <c r="Y46" s="98"/>
      <c r="Z46" s="109"/>
      <c r="AA46" s="105"/>
      <c r="AB46" s="105"/>
      <c r="AC46" s="98"/>
      <c r="AD46" s="105"/>
      <c r="AE46" s="218"/>
      <c r="AF46" s="101"/>
      <c r="AG46" s="98"/>
      <c r="AH46" s="100"/>
      <c r="AI46" s="100"/>
      <c r="AJ46" s="90"/>
      <c r="AK46" s="90"/>
      <c r="AL46" s="88"/>
      <c r="AM46" s="88"/>
      <c r="AN46" s="88"/>
      <c r="AO46" s="88"/>
      <c r="AP46" s="90"/>
      <c r="AQ46" s="88"/>
      <c r="AR46" s="88"/>
      <c r="AS46" s="88"/>
      <c r="AU46" s="90"/>
      <c r="AX46" s="408"/>
      <c r="BW46" s="219" t="e">
        <v>#N/A</v>
      </c>
      <c r="BZ46" s="219" t="e">
        <v>#N/A</v>
      </c>
    </row>
    <row r="47" spans="1:78" s="37" customFormat="1" ht="14.25" customHeight="1">
      <c r="A47" s="2048">
        <v>1</v>
      </c>
      <c r="B47" s="11" t="s">
        <v>85</v>
      </c>
      <c r="C47" s="110">
        <v>41485</v>
      </c>
      <c r="D47" s="147">
        <f t="shared" ref="D47" ca="1" si="22">TODAY()-C47</f>
        <v>59</v>
      </c>
      <c r="E47" s="245" t="s">
        <v>133</v>
      </c>
      <c r="F47" s="167">
        <v>13</v>
      </c>
      <c r="G47" s="306" t="s">
        <v>204</v>
      </c>
      <c r="H47" s="32" t="s">
        <v>50</v>
      </c>
      <c r="I47" s="1067" t="s">
        <v>1702</v>
      </c>
      <c r="J47" s="1353" t="s">
        <v>306</v>
      </c>
      <c r="K47" s="49" t="s">
        <v>127</v>
      </c>
      <c r="L47" s="168">
        <v>647000</v>
      </c>
      <c r="M47" s="168">
        <v>10000</v>
      </c>
      <c r="N47" s="169">
        <f t="shared" ref="N47" si="23">L47+M47</f>
        <v>657000</v>
      </c>
      <c r="O47" s="895" t="s">
        <v>894</v>
      </c>
      <c r="P47" s="156" t="s">
        <v>1657</v>
      </c>
      <c r="Q47" s="175" t="s">
        <v>139</v>
      </c>
      <c r="R47" s="150">
        <v>1033</v>
      </c>
      <c r="S47" s="150">
        <v>90</v>
      </c>
      <c r="T47" s="19"/>
      <c r="U47" s="34"/>
      <c r="V47" s="11"/>
      <c r="W47" s="177" t="s">
        <v>80</v>
      </c>
      <c r="X47" s="159" t="s">
        <v>3704</v>
      </c>
      <c r="Y47" s="160" t="s">
        <v>187</v>
      </c>
      <c r="Z47" s="123" t="s">
        <v>3254</v>
      </c>
      <c r="AA47" s="123"/>
      <c r="AB47" s="123">
        <v>41535</v>
      </c>
      <c r="AC47" s="1502">
        <v>1000</v>
      </c>
      <c r="AD47" s="161" t="s">
        <v>83</v>
      </c>
      <c r="AE47" s="47" t="s">
        <v>3887</v>
      </c>
      <c r="AF47" s="171" t="s">
        <v>1876</v>
      </c>
      <c r="AG47" s="162" t="s">
        <v>109</v>
      </c>
      <c r="AH47" s="18"/>
      <c r="AI47" s="14" t="s">
        <v>165</v>
      </c>
      <c r="AJ47" s="14"/>
      <c r="AK47" s="14"/>
      <c r="AL47" s="11"/>
      <c r="AM47" s="11"/>
      <c r="AN47" s="11"/>
      <c r="AO47" s="11"/>
      <c r="AP47" s="14"/>
      <c r="AQ47" s="12"/>
      <c r="AR47" s="12"/>
      <c r="AS47" s="12"/>
      <c r="AX47" s="409"/>
      <c r="BW47" s="166"/>
      <c r="BZ47" s="166"/>
    </row>
    <row r="48" spans="1:78" s="37" customFormat="1" ht="14" customHeight="1">
      <c r="A48" s="2048">
        <v>2</v>
      </c>
      <c r="B48" s="11" t="s">
        <v>85</v>
      </c>
      <c r="C48" s="12">
        <v>41370</v>
      </c>
      <c r="D48" s="396">
        <f t="shared" ref="D48:D54" ca="1" si="24">TODAY()-C48</f>
        <v>174</v>
      </c>
      <c r="E48" s="14" t="s">
        <v>128</v>
      </c>
      <c r="F48" s="167">
        <v>13</v>
      </c>
      <c r="G48" s="306" t="s">
        <v>204</v>
      </c>
      <c r="H48" s="32" t="s">
        <v>36</v>
      </c>
      <c r="I48" s="146" t="s">
        <v>631</v>
      </c>
      <c r="J48" s="16" t="s">
        <v>349</v>
      </c>
      <c r="K48" s="49" t="s">
        <v>74</v>
      </c>
      <c r="L48" s="168">
        <v>1785000</v>
      </c>
      <c r="M48" s="168">
        <v>0</v>
      </c>
      <c r="N48" s="169">
        <f t="shared" ref="N48:N53" si="25">L48+M48</f>
        <v>1785000</v>
      </c>
      <c r="O48" s="832">
        <v>100000</v>
      </c>
      <c r="P48" s="14" t="s">
        <v>496</v>
      </c>
      <c r="Q48" s="175" t="s">
        <v>139</v>
      </c>
      <c r="R48" s="18">
        <v>1033</v>
      </c>
      <c r="S48" s="18">
        <v>90</v>
      </c>
      <c r="T48" s="19"/>
      <c r="U48" s="34"/>
      <c r="V48" s="11"/>
      <c r="W48" s="170" t="s">
        <v>80</v>
      </c>
      <c r="X48" s="159" t="s">
        <v>3884</v>
      </c>
      <c r="Y48" s="160" t="s">
        <v>187</v>
      </c>
      <c r="Z48" s="123">
        <v>41547</v>
      </c>
      <c r="AA48" s="123"/>
      <c r="AB48" s="123">
        <v>41539</v>
      </c>
      <c r="AC48" s="1502">
        <v>10000</v>
      </c>
      <c r="AD48" s="161" t="s">
        <v>111</v>
      </c>
      <c r="AE48" s="47" t="s">
        <v>3989</v>
      </c>
      <c r="AF48" s="236" t="s">
        <v>2227</v>
      </c>
      <c r="AG48" s="162"/>
      <c r="AH48" s="18"/>
      <c r="AI48" s="18"/>
      <c r="AJ48" s="14"/>
      <c r="AK48" s="14"/>
      <c r="AL48" s="11"/>
      <c r="AM48" s="11"/>
      <c r="AN48" s="11"/>
      <c r="AO48" s="11"/>
      <c r="AP48" s="14"/>
      <c r="AQ48" s="12"/>
      <c r="AR48" s="12"/>
      <c r="AS48" s="12"/>
      <c r="AX48" s="409"/>
      <c r="BW48" s="166" t="e">
        <v>#N/A</v>
      </c>
      <c r="BX48" s="37">
        <v>84746</v>
      </c>
      <c r="BZ48" s="166">
        <v>1743624.99</v>
      </c>
    </row>
    <row r="49" spans="1:78" s="37" customFormat="1" ht="14.25" customHeight="1">
      <c r="A49" s="2048">
        <v>3</v>
      </c>
      <c r="B49" s="11" t="s">
        <v>85</v>
      </c>
      <c r="C49" s="12">
        <v>41540</v>
      </c>
      <c r="D49" s="1886">
        <f t="shared" ca="1" si="24"/>
        <v>4</v>
      </c>
      <c r="E49" s="14" t="s">
        <v>57</v>
      </c>
      <c r="F49" s="167">
        <v>13</v>
      </c>
      <c r="G49" s="155" t="s">
        <v>206</v>
      </c>
      <c r="H49" s="32" t="s">
        <v>62</v>
      </c>
      <c r="I49" s="195" t="s">
        <v>2038</v>
      </c>
      <c r="J49" s="1353" t="s">
        <v>308</v>
      </c>
      <c r="K49" s="49" t="s">
        <v>25</v>
      </c>
      <c r="L49" s="205">
        <v>789000</v>
      </c>
      <c r="M49" s="168">
        <v>0</v>
      </c>
      <c r="N49" s="205">
        <f t="shared" si="25"/>
        <v>789000</v>
      </c>
      <c r="O49" s="832">
        <v>53000</v>
      </c>
      <c r="P49" s="14" t="s">
        <v>1973</v>
      </c>
      <c r="Q49" s="175" t="s">
        <v>139</v>
      </c>
      <c r="R49" s="150">
        <v>1033</v>
      </c>
      <c r="S49" s="248">
        <v>90</v>
      </c>
      <c r="T49" s="19"/>
      <c r="U49" s="34"/>
      <c r="V49" s="11"/>
      <c r="W49" s="177" t="s">
        <v>80</v>
      </c>
      <c r="X49" s="159" t="s">
        <v>3203</v>
      </c>
      <c r="Y49" s="752" t="s">
        <v>2226</v>
      </c>
      <c r="Z49" s="108">
        <v>41544</v>
      </c>
      <c r="AA49" s="123"/>
      <c r="AB49" s="123">
        <v>41525</v>
      </c>
      <c r="AC49" s="1502">
        <v>1000</v>
      </c>
      <c r="AD49" s="161" t="s">
        <v>83</v>
      </c>
      <c r="AE49" s="47"/>
      <c r="AF49" s="236" t="s">
        <v>2227</v>
      </c>
      <c r="AG49" s="162"/>
      <c r="AH49" s="18"/>
      <c r="AI49" s="14" t="s">
        <v>165</v>
      </c>
      <c r="AJ49" s="14"/>
      <c r="AK49" s="14"/>
      <c r="AL49" s="11"/>
      <c r="AM49" s="11"/>
      <c r="AN49" s="11"/>
      <c r="AO49" s="11"/>
      <c r="AP49" s="14"/>
      <c r="AQ49" s="12"/>
      <c r="AR49" s="12"/>
      <c r="AS49" s="12"/>
      <c r="AX49" s="409"/>
      <c r="BW49" s="166"/>
      <c r="BZ49" s="166"/>
    </row>
    <row r="50" spans="1:78" s="14" customFormat="1" ht="13.5" customHeight="1">
      <c r="A50" s="2048">
        <v>4</v>
      </c>
      <c r="B50" s="11" t="s">
        <v>85</v>
      </c>
      <c r="C50" s="12">
        <v>41542</v>
      </c>
      <c r="D50" s="147">
        <f t="shared" ca="1" si="24"/>
        <v>2</v>
      </c>
      <c r="E50" s="14" t="s">
        <v>61</v>
      </c>
      <c r="F50" s="167">
        <v>13</v>
      </c>
      <c r="G50" s="2978" t="s">
        <v>4027</v>
      </c>
      <c r="H50" s="32" t="s">
        <v>534</v>
      </c>
      <c r="I50" s="146" t="s">
        <v>3582</v>
      </c>
      <c r="J50" s="16" t="s">
        <v>3615</v>
      </c>
      <c r="K50" s="49" t="s">
        <v>130</v>
      </c>
      <c r="L50" s="168">
        <v>987000</v>
      </c>
      <c r="M50" s="168">
        <v>11000</v>
      </c>
      <c r="N50" s="169">
        <f t="shared" si="25"/>
        <v>998000</v>
      </c>
      <c r="O50" s="832">
        <v>30000</v>
      </c>
      <c r="P50" s="1064" t="s">
        <v>3502</v>
      </c>
      <c r="Q50" s="157" t="s">
        <v>139</v>
      </c>
      <c r="R50" s="18">
        <v>1033</v>
      </c>
      <c r="S50" s="18">
        <v>90</v>
      </c>
      <c r="T50" s="19"/>
      <c r="U50" s="162"/>
      <c r="V50" s="11"/>
      <c r="W50" s="170" t="s">
        <v>80</v>
      </c>
      <c r="X50" s="159" t="s">
        <v>3463</v>
      </c>
      <c r="Y50" s="752" t="s">
        <v>990</v>
      </c>
      <c r="Z50" s="108">
        <v>41547</v>
      </c>
      <c r="AA50" s="123"/>
      <c r="AB50" s="123">
        <v>41531</v>
      </c>
      <c r="AC50" s="1502">
        <v>50000</v>
      </c>
      <c r="AD50" s="161" t="s">
        <v>111</v>
      </c>
      <c r="AE50" s="769" t="s">
        <v>3480</v>
      </c>
      <c r="AF50" s="236" t="s">
        <v>2227</v>
      </c>
      <c r="AG50" s="162"/>
      <c r="AH50" s="749"/>
      <c r="AI50" s="14" t="s">
        <v>165</v>
      </c>
      <c r="AL50" s="11"/>
      <c r="AM50" s="11"/>
      <c r="AN50" s="11"/>
      <c r="AO50" s="1309"/>
      <c r="AQ50" s="11"/>
      <c r="AR50" s="11"/>
      <c r="AS50" s="11"/>
      <c r="AX50" s="1891"/>
      <c r="BW50" s="11"/>
      <c r="BZ50" s="11"/>
    </row>
    <row r="51" spans="1:78" s="14" customFormat="1" ht="13.5" customHeight="1">
      <c r="A51" s="2048">
        <v>5</v>
      </c>
      <c r="B51" s="11">
        <v>41575</v>
      </c>
      <c r="C51" s="12">
        <v>41542</v>
      </c>
      <c r="D51" s="147">
        <f t="shared" ca="1" si="24"/>
        <v>2</v>
      </c>
      <c r="E51" s="14" t="s">
        <v>45</v>
      </c>
      <c r="F51" s="167">
        <v>13</v>
      </c>
      <c r="G51" s="315"/>
      <c r="H51" s="32" t="s">
        <v>292</v>
      </c>
      <c r="I51" s="1067" t="s">
        <v>3581</v>
      </c>
      <c r="J51" s="16" t="s">
        <v>1044</v>
      </c>
      <c r="K51" s="49" t="s">
        <v>14</v>
      </c>
      <c r="L51" s="168">
        <v>1383000</v>
      </c>
      <c r="M51" s="168">
        <v>15000</v>
      </c>
      <c r="N51" s="168">
        <f t="shared" si="25"/>
        <v>1398000</v>
      </c>
      <c r="O51" s="832">
        <v>45000</v>
      </c>
      <c r="P51" s="1064" t="s">
        <v>3501</v>
      </c>
      <c r="Q51" s="157" t="s">
        <v>139</v>
      </c>
      <c r="R51" s="18">
        <v>1033</v>
      </c>
      <c r="S51" s="18">
        <v>90</v>
      </c>
      <c r="T51" s="19"/>
      <c r="U51" s="162"/>
      <c r="V51" s="11"/>
      <c r="W51" s="170" t="s">
        <v>80</v>
      </c>
      <c r="X51" s="159" t="s">
        <v>3465</v>
      </c>
      <c r="Y51" s="752" t="s">
        <v>723</v>
      </c>
      <c r="Z51" s="107" t="s">
        <v>107</v>
      </c>
      <c r="AA51" s="123"/>
      <c r="AB51" s="123">
        <v>41531</v>
      </c>
      <c r="AC51" s="1502">
        <v>50000</v>
      </c>
      <c r="AD51" s="161" t="s">
        <v>83</v>
      </c>
      <c r="AE51" s="769"/>
      <c r="AF51" s="236"/>
      <c r="AG51" s="162"/>
      <c r="AH51" s="749"/>
      <c r="AI51" s="749"/>
      <c r="AL51" s="11"/>
      <c r="AM51" s="11"/>
      <c r="AN51" s="11"/>
      <c r="AO51" s="1309"/>
      <c r="AQ51" s="11"/>
      <c r="AR51" s="11"/>
      <c r="AS51" s="11"/>
      <c r="AX51" s="1891"/>
      <c r="BW51" s="11"/>
      <c r="BZ51" s="11"/>
    </row>
    <row r="52" spans="1:78" s="14" customFormat="1" ht="13.5" customHeight="1">
      <c r="A52" s="2048">
        <v>6</v>
      </c>
      <c r="B52" s="11" t="s">
        <v>85</v>
      </c>
      <c r="C52" s="12">
        <v>41543</v>
      </c>
      <c r="D52" s="147">
        <f t="shared" ca="1" si="24"/>
        <v>1</v>
      </c>
      <c r="E52" s="14" t="s">
        <v>57</v>
      </c>
      <c r="F52" s="167">
        <v>13</v>
      </c>
      <c r="G52" s="2978" t="s">
        <v>4027</v>
      </c>
      <c r="H52" s="32" t="s">
        <v>725</v>
      </c>
      <c r="I52" s="1067" t="s">
        <v>3105</v>
      </c>
      <c r="J52" s="16" t="s">
        <v>791</v>
      </c>
      <c r="K52" s="49" t="s">
        <v>155</v>
      </c>
      <c r="L52" s="168">
        <v>916000</v>
      </c>
      <c r="M52" s="168">
        <v>13000</v>
      </c>
      <c r="N52" s="168">
        <f t="shared" si="25"/>
        <v>929000</v>
      </c>
      <c r="O52" s="832">
        <v>60000</v>
      </c>
      <c r="P52" s="1064" t="s">
        <v>3049</v>
      </c>
      <c r="Q52" s="157" t="s">
        <v>139</v>
      </c>
      <c r="R52" s="18">
        <v>1033</v>
      </c>
      <c r="S52" s="18">
        <v>90</v>
      </c>
      <c r="T52" s="19"/>
      <c r="U52" s="162"/>
      <c r="V52" s="11"/>
      <c r="W52" s="170" t="s">
        <v>80</v>
      </c>
      <c r="X52" s="172" t="s">
        <v>2815</v>
      </c>
      <c r="Y52" s="160" t="s">
        <v>121</v>
      </c>
      <c r="Z52" s="123">
        <v>41546</v>
      </c>
      <c r="AA52" s="123"/>
      <c r="AB52" s="123">
        <v>41518</v>
      </c>
      <c r="AC52" s="1502">
        <v>5000</v>
      </c>
      <c r="AD52" s="161" t="s">
        <v>111</v>
      </c>
      <c r="AE52" s="47" t="s">
        <v>3786</v>
      </c>
      <c r="AF52" s="236" t="s">
        <v>2227</v>
      </c>
      <c r="AG52" s="162"/>
      <c r="AH52" s="749"/>
      <c r="AI52" s="749"/>
      <c r="AL52" s="11"/>
      <c r="AM52" s="11"/>
      <c r="AN52" s="11"/>
      <c r="AO52" s="1309"/>
      <c r="AQ52" s="11"/>
      <c r="AR52" s="11"/>
      <c r="AS52" s="11"/>
      <c r="AX52" s="1891"/>
      <c r="BW52" s="11"/>
      <c r="BZ52" s="11"/>
    </row>
    <row r="53" spans="1:78" s="14" customFormat="1" ht="13.5" customHeight="1">
      <c r="A53" s="2048">
        <v>7</v>
      </c>
      <c r="B53" s="11" t="s">
        <v>85</v>
      </c>
      <c r="C53" s="12">
        <v>41543</v>
      </c>
      <c r="D53" s="147">
        <f t="shared" ca="1" si="24"/>
        <v>1</v>
      </c>
      <c r="E53" s="14" t="s">
        <v>142</v>
      </c>
      <c r="F53" s="167">
        <v>13</v>
      </c>
      <c r="G53" s="2978" t="s">
        <v>4027</v>
      </c>
      <c r="H53" s="32" t="s">
        <v>535</v>
      </c>
      <c r="I53" s="1067" t="s">
        <v>3499</v>
      </c>
      <c r="J53" s="16" t="s">
        <v>608</v>
      </c>
      <c r="K53" s="49" t="s">
        <v>184</v>
      </c>
      <c r="L53" s="402">
        <v>911000</v>
      </c>
      <c r="M53" s="402">
        <v>13000</v>
      </c>
      <c r="N53" s="402">
        <f t="shared" si="25"/>
        <v>924000</v>
      </c>
      <c r="O53" s="832">
        <v>60000</v>
      </c>
      <c r="P53" s="1064" t="s">
        <v>3500</v>
      </c>
      <c r="Q53" s="157" t="s">
        <v>139</v>
      </c>
      <c r="R53" s="18">
        <v>1033</v>
      </c>
      <c r="S53" s="18">
        <v>90</v>
      </c>
      <c r="T53" s="19"/>
      <c r="U53" s="162"/>
      <c r="V53" s="11"/>
      <c r="W53" s="170" t="s">
        <v>80</v>
      </c>
      <c r="X53" s="159" t="s">
        <v>3476</v>
      </c>
      <c r="Y53" s="160" t="s">
        <v>3477</v>
      </c>
      <c r="Z53" s="108">
        <v>41547</v>
      </c>
      <c r="AA53" s="717"/>
      <c r="AB53" s="123">
        <v>41532</v>
      </c>
      <c r="AC53" s="1502">
        <v>80000</v>
      </c>
      <c r="AD53" s="405" t="s">
        <v>83</v>
      </c>
      <c r="AE53" s="769"/>
      <c r="AF53" s="236" t="s">
        <v>2227</v>
      </c>
      <c r="AG53" s="162"/>
      <c r="AH53" s="749"/>
      <c r="AI53" s="749"/>
      <c r="AL53" s="11"/>
      <c r="AM53" s="11"/>
      <c r="AN53" s="11"/>
      <c r="AO53" s="1309"/>
      <c r="AQ53" s="11"/>
      <c r="AR53" s="11"/>
      <c r="AS53" s="11"/>
      <c r="AX53" s="1891"/>
      <c r="BW53" s="11"/>
      <c r="BZ53" s="11"/>
    </row>
    <row r="54" spans="1:78" s="2864" customFormat="1" ht="13.5" customHeight="1" thickBot="1">
      <c r="A54" s="2048">
        <v>8</v>
      </c>
      <c r="B54" s="2842" t="s">
        <v>132</v>
      </c>
      <c r="C54" s="2842">
        <v>41421</v>
      </c>
      <c r="D54" s="1886">
        <f t="shared" ca="1" si="24"/>
        <v>123</v>
      </c>
      <c r="E54" s="245" t="s">
        <v>70</v>
      </c>
      <c r="F54" s="2685">
        <v>12</v>
      </c>
      <c r="G54" s="2843" t="s">
        <v>415</v>
      </c>
      <c r="H54" s="2844" t="s">
        <v>1361</v>
      </c>
      <c r="I54" s="2845" t="s">
        <v>1362</v>
      </c>
      <c r="J54" s="2846" t="s">
        <v>1363</v>
      </c>
      <c r="K54" s="2845" t="s">
        <v>60</v>
      </c>
      <c r="L54" s="2847"/>
      <c r="M54" s="2848"/>
      <c r="N54" s="2847"/>
      <c r="O54" s="2847"/>
      <c r="P54" s="2849" t="s">
        <v>1364</v>
      </c>
      <c r="Q54" s="383" t="s">
        <v>151</v>
      </c>
      <c r="R54" s="2850" t="s">
        <v>4007</v>
      </c>
      <c r="S54" s="248">
        <v>90</v>
      </c>
      <c r="T54" s="2851"/>
      <c r="U54" s="2852"/>
      <c r="V54" s="2851"/>
      <c r="W54" s="2666" t="s">
        <v>80</v>
      </c>
      <c r="X54" s="2853" t="s">
        <v>4008</v>
      </c>
      <c r="Y54" s="2854" t="s">
        <v>200</v>
      </c>
      <c r="Z54" s="2855">
        <v>41545</v>
      </c>
      <c r="AA54" s="2855"/>
      <c r="AB54" s="2855"/>
      <c r="AC54" s="2856"/>
      <c r="AD54" s="2857"/>
      <c r="AE54" s="2858"/>
      <c r="AF54" s="2858" t="s">
        <v>35</v>
      </c>
      <c r="AG54" s="2852"/>
      <c r="AH54" s="2859"/>
      <c r="AI54" s="2859"/>
      <c r="AJ54" s="2860"/>
      <c r="AK54" s="2860"/>
      <c r="AL54" s="2861"/>
      <c r="AM54" s="2861"/>
      <c r="AN54" s="2862"/>
      <c r="AO54" s="2860"/>
      <c r="AP54" s="2860"/>
      <c r="AQ54" s="2861"/>
      <c r="AR54" s="2861"/>
      <c r="AS54" s="2842"/>
      <c r="AT54" s="2845"/>
      <c r="AU54" s="2845"/>
      <c r="AV54" s="2845"/>
      <c r="AW54" s="2845"/>
      <c r="AX54" s="2863"/>
      <c r="BW54" s="2865"/>
      <c r="BZ54" s="2865"/>
    </row>
    <row r="55" spans="1:78" s="102" customFormat="1" ht="14.25" customHeight="1" thickBot="1">
      <c r="A55" s="216"/>
      <c r="B55" s="88"/>
      <c r="C55" s="88"/>
      <c r="D55" s="88"/>
      <c r="E55" s="89"/>
      <c r="F55" s="89"/>
      <c r="G55" s="90"/>
      <c r="H55" s="91"/>
      <c r="I55" s="92" t="s">
        <v>73</v>
      </c>
      <c r="J55" s="93"/>
      <c r="K55" s="90"/>
      <c r="L55" s="94"/>
      <c r="M55" s="94"/>
      <c r="N55" s="94"/>
      <c r="O55" s="94"/>
      <c r="P55" s="95"/>
      <c r="Q55" s="94"/>
      <c r="R55" s="97"/>
      <c r="S55" s="217"/>
      <c r="T55" s="217"/>
      <c r="U55" s="98"/>
      <c r="V55" s="95"/>
      <c r="W55" s="99"/>
      <c r="X55" s="98"/>
      <c r="Y55" s="98"/>
      <c r="Z55" s="109"/>
      <c r="AA55" s="109"/>
      <c r="AB55" s="105"/>
      <c r="AC55" s="98"/>
      <c r="AD55" s="105"/>
      <c r="AE55" s="218"/>
      <c r="AF55" s="101"/>
      <c r="AG55" s="98"/>
      <c r="AH55" s="100"/>
      <c r="AI55" s="100"/>
      <c r="AJ55" s="90"/>
      <c r="AK55" s="90"/>
      <c r="AL55" s="88"/>
      <c r="AM55" s="88"/>
      <c r="AN55" s="88"/>
      <c r="AO55" s="88"/>
      <c r="AP55" s="90"/>
      <c r="AQ55" s="88"/>
      <c r="AR55" s="88"/>
      <c r="AS55" s="88"/>
      <c r="AU55" s="90"/>
      <c r="AX55" s="408"/>
      <c r="BW55" s="219" t="e">
        <v>#N/A</v>
      </c>
      <c r="BZ55" s="219" t="e">
        <v>#N/A</v>
      </c>
    </row>
    <row r="56" spans="1:78" s="212" customFormat="1" ht="14" customHeight="1">
      <c r="A56" s="220">
        <v>1</v>
      </c>
      <c r="B56" s="11" t="s">
        <v>85</v>
      </c>
      <c r="C56" s="110">
        <v>41272</v>
      </c>
      <c r="D56" s="397">
        <f t="shared" ref="D56" ca="1" si="26">TODAY()-C56</f>
        <v>272</v>
      </c>
      <c r="E56" s="129" t="s">
        <v>162</v>
      </c>
      <c r="F56" s="222">
        <v>12</v>
      </c>
      <c r="G56" s="155" t="s">
        <v>206</v>
      </c>
      <c r="H56" s="40" t="s">
        <v>156</v>
      </c>
      <c r="I56" s="112" t="s">
        <v>283</v>
      </c>
      <c r="J56" s="209" t="s">
        <v>245</v>
      </c>
      <c r="K56" s="223" t="s">
        <v>166</v>
      </c>
      <c r="L56" s="148">
        <v>3200000</v>
      </c>
      <c r="M56" s="148">
        <v>30000</v>
      </c>
      <c r="N56" s="1070">
        <v>2750000</v>
      </c>
      <c r="O56" s="148"/>
      <c r="P56" s="129" t="s">
        <v>281</v>
      </c>
      <c r="Q56" s="225" t="s">
        <v>8</v>
      </c>
      <c r="R56" s="150">
        <v>1033</v>
      </c>
      <c r="S56" s="150">
        <v>93</v>
      </c>
      <c r="T56" s="19"/>
      <c r="U56" s="288">
        <v>9322</v>
      </c>
      <c r="V56" s="235"/>
      <c r="W56" s="226" t="s">
        <v>80</v>
      </c>
      <c r="X56" s="209"/>
      <c r="Y56" s="129"/>
      <c r="Z56" s="110"/>
      <c r="AA56" s="112"/>
      <c r="AB56" s="110"/>
      <c r="AC56" s="1847"/>
      <c r="AD56" s="150"/>
      <c r="AE56" s="209"/>
      <c r="AF56" s="2332"/>
      <c r="AG56" s="227"/>
      <c r="AH56" s="150"/>
      <c r="AI56" s="150"/>
      <c r="AJ56" s="41"/>
      <c r="AK56" s="41"/>
      <c r="AL56" s="110"/>
      <c r="AM56" s="110"/>
      <c r="AN56" s="228"/>
      <c r="AO56" s="229"/>
      <c r="AP56" s="41"/>
      <c r="AQ56" s="110"/>
      <c r="AR56" s="110"/>
      <c r="AS56" s="110"/>
      <c r="AX56" s="410"/>
      <c r="BW56" s="214">
        <v>2959113.82</v>
      </c>
      <c r="BZ56" s="214">
        <v>2959113.82</v>
      </c>
    </row>
    <row r="57" spans="1:78" s="37" customFormat="1" ht="14.25" customHeight="1">
      <c r="A57" s="220">
        <v>2</v>
      </c>
      <c r="B57" s="11" t="s">
        <v>85</v>
      </c>
      <c r="C57" s="110">
        <v>41490</v>
      </c>
      <c r="D57" s="193">
        <f t="shared" ref="D57" ca="1" si="27">TODAY()-C57</f>
        <v>54</v>
      </c>
      <c r="E57" s="14" t="s">
        <v>70</v>
      </c>
      <c r="F57" s="167">
        <v>13</v>
      </c>
      <c r="G57" s="155" t="s">
        <v>206</v>
      </c>
      <c r="H57" s="40" t="s">
        <v>644</v>
      </c>
      <c r="I57" s="195" t="s">
        <v>1827</v>
      </c>
      <c r="J57" s="1395" t="s">
        <v>695</v>
      </c>
      <c r="K57" s="1397" t="s">
        <v>60</v>
      </c>
      <c r="L57" s="168">
        <v>1490000</v>
      </c>
      <c r="M57" s="168">
        <v>14000</v>
      </c>
      <c r="N57" s="168">
        <f>L57+M57</f>
        <v>1504000</v>
      </c>
      <c r="O57" s="832">
        <v>50000</v>
      </c>
      <c r="P57" s="14" t="s">
        <v>1828</v>
      </c>
      <c r="Q57" s="41" t="s">
        <v>37</v>
      </c>
      <c r="R57" s="150">
        <v>1033</v>
      </c>
      <c r="S57" s="150">
        <v>93</v>
      </c>
      <c r="T57" s="19"/>
      <c r="U57" s="34"/>
      <c r="V57" s="355" t="s">
        <v>418</v>
      </c>
      <c r="W57" s="32" t="s">
        <v>80</v>
      </c>
      <c r="Y57" s="14"/>
      <c r="Z57" s="11"/>
      <c r="AA57" s="11"/>
      <c r="AB57" s="11"/>
      <c r="AC57" s="56"/>
      <c r="AD57" s="231"/>
      <c r="AE57" s="47"/>
      <c r="AF57" s="171"/>
      <c r="AG57" s="162"/>
      <c r="AH57" s="18"/>
      <c r="AI57" s="14"/>
      <c r="AJ57" s="14"/>
      <c r="AK57" s="14"/>
      <c r="AL57" s="11"/>
      <c r="AM57" s="11"/>
      <c r="AN57" s="11"/>
      <c r="AO57" s="11"/>
      <c r="AP57" s="14"/>
      <c r="AQ57" s="12"/>
      <c r="AR57" s="12"/>
      <c r="AS57" s="12"/>
      <c r="AX57" s="409"/>
      <c r="BW57" s="166"/>
      <c r="BZ57" s="166"/>
    </row>
    <row r="58" spans="1:78" s="37" customFormat="1" ht="14.25" customHeight="1">
      <c r="A58" s="220">
        <v>3</v>
      </c>
      <c r="B58" s="11" t="s">
        <v>85</v>
      </c>
      <c r="C58" s="110">
        <v>41489</v>
      </c>
      <c r="D58" s="193">
        <f ca="1">TODAY()-C58</f>
        <v>55</v>
      </c>
      <c r="E58" s="14" t="s">
        <v>268</v>
      </c>
      <c r="F58" s="38">
        <v>12</v>
      </c>
      <c r="G58" s="155" t="s">
        <v>206</v>
      </c>
      <c r="H58" s="32" t="s">
        <v>638</v>
      </c>
      <c r="I58" s="146" t="s">
        <v>1845</v>
      </c>
      <c r="J58" s="1395" t="s">
        <v>1538</v>
      </c>
      <c r="K58" s="1397" t="s">
        <v>68</v>
      </c>
      <c r="L58" s="1">
        <v>2275000</v>
      </c>
      <c r="M58" s="272">
        <v>19000</v>
      </c>
      <c r="N58" s="190">
        <v>1980000</v>
      </c>
      <c r="O58" s="1"/>
      <c r="P58" s="14" t="s">
        <v>1836</v>
      </c>
      <c r="Q58" s="41" t="s">
        <v>37</v>
      </c>
      <c r="R58" s="150">
        <v>1033</v>
      </c>
      <c r="S58" s="150">
        <v>93</v>
      </c>
      <c r="T58" s="19"/>
      <c r="U58" s="191">
        <v>0</v>
      </c>
      <c r="V58" s="11"/>
      <c r="W58" s="32" t="s">
        <v>80</v>
      </c>
      <c r="Y58" s="14"/>
      <c r="Z58" s="11"/>
      <c r="AA58" s="11"/>
      <c r="AB58" s="11"/>
      <c r="AC58" s="56"/>
      <c r="AD58" s="231"/>
      <c r="AE58" s="47"/>
      <c r="AF58" s="2332"/>
      <c r="AG58" s="162"/>
      <c r="AH58" s="18"/>
      <c r="AI58" s="14"/>
      <c r="AJ58" s="14"/>
      <c r="AK58" s="14"/>
      <c r="AL58" s="11"/>
      <c r="AM58" s="11"/>
      <c r="AN58" s="11"/>
      <c r="AO58" s="11"/>
      <c r="AP58" s="14"/>
      <c r="AQ58" s="12"/>
      <c r="AR58" s="12"/>
      <c r="AS58" s="12"/>
      <c r="AX58" s="409"/>
      <c r="BW58" s="166"/>
      <c r="BZ58" s="166"/>
    </row>
    <row r="59" spans="1:78" s="37" customFormat="1" ht="14" customHeight="1">
      <c r="A59" s="220">
        <v>4</v>
      </c>
      <c r="B59" s="13" t="s">
        <v>85</v>
      </c>
      <c r="C59" s="12">
        <v>41127</v>
      </c>
      <c r="D59" s="396">
        <f t="shared" ref="D59" ca="1" si="28">TODAY()-C59</f>
        <v>417</v>
      </c>
      <c r="E59" s="14" t="s">
        <v>269</v>
      </c>
      <c r="F59" s="38">
        <v>12</v>
      </c>
      <c r="G59" s="189" t="s">
        <v>206</v>
      </c>
      <c r="H59" s="32" t="s">
        <v>638</v>
      </c>
      <c r="I59" s="11" t="s">
        <v>226</v>
      </c>
      <c r="J59" s="237" t="s">
        <v>104</v>
      </c>
      <c r="K59" s="181" t="s">
        <v>228</v>
      </c>
      <c r="L59" s="1">
        <v>2275000</v>
      </c>
      <c r="M59" s="1">
        <v>19000</v>
      </c>
      <c r="N59" s="190">
        <v>1980000</v>
      </c>
      <c r="O59" s="1"/>
      <c r="P59" s="39" t="s">
        <v>227</v>
      </c>
      <c r="Q59" s="41" t="s">
        <v>37</v>
      </c>
      <c r="R59" s="18">
        <v>1033</v>
      </c>
      <c r="S59" s="33">
        <v>93</v>
      </c>
      <c r="T59" s="19"/>
      <c r="U59" s="191">
        <v>0</v>
      </c>
      <c r="V59" s="11"/>
      <c r="W59" s="32" t="s">
        <v>80</v>
      </c>
      <c r="Y59" s="14"/>
      <c r="Z59" s="12"/>
      <c r="AA59" s="12"/>
      <c r="AB59" s="12"/>
      <c r="AC59" s="660"/>
      <c r="AD59" s="33"/>
      <c r="AE59" s="35"/>
      <c r="AF59" s="2332"/>
      <c r="AG59" s="34"/>
      <c r="AH59" s="18"/>
      <c r="AI59" s="18"/>
      <c r="AJ59" s="17"/>
      <c r="AK59" s="17"/>
      <c r="AL59" s="12"/>
      <c r="AM59" s="12"/>
      <c r="AN59" s="36"/>
      <c r="AO59" s="163"/>
      <c r="AP59" s="17"/>
      <c r="AQ59" s="12"/>
      <c r="AR59" s="12"/>
      <c r="AS59" s="12"/>
      <c r="AX59" s="411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59">
        <v>2102220</v>
      </c>
      <c r="BZ59" s="166">
        <v>2102220</v>
      </c>
    </row>
    <row r="60" spans="1:78" s="14" customFormat="1" ht="13.5" customHeight="1">
      <c r="A60" s="220">
        <v>5</v>
      </c>
      <c r="B60" s="11">
        <v>41558</v>
      </c>
      <c r="C60" s="110">
        <v>41524</v>
      </c>
      <c r="D60" s="193">
        <f ca="1">TODAY()-C60</f>
        <v>20</v>
      </c>
      <c r="E60" s="14" t="s">
        <v>268</v>
      </c>
      <c r="F60" s="203">
        <v>13</v>
      </c>
      <c r="G60" s="11" t="s">
        <v>165</v>
      </c>
      <c r="H60" s="32" t="s">
        <v>542</v>
      </c>
      <c r="I60" s="146" t="s">
        <v>2858</v>
      </c>
      <c r="J60" s="16" t="s">
        <v>337</v>
      </c>
      <c r="K60" s="49" t="s">
        <v>13</v>
      </c>
      <c r="L60" s="168">
        <v>1833000</v>
      </c>
      <c r="M60" s="168">
        <v>0</v>
      </c>
      <c r="N60" s="168">
        <f>L60+M60</f>
        <v>1833000</v>
      </c>
      <c r="O60" s="832">
        <v>200000</v>
      </c>
      <c r="P60" s="1064" t="s">
        <v>2805</v>
      </c>
      <c r="Q60" s="41" t="s">
        <v>37</v>
      </c>
      <c r="R60" s="150">
        <v>1033</v>
      </c>
      <c r="S60" s="150">
        <v>93</v>
      </c>
      <c r="T60" s="118"/>
      <c r="U60" s="162"/>
      <c r="V60" s="11"/>
      <c r="W60" s="40" t="s">
        <v>80</v>
      </c>
      <c r="X60" s="47"/>
      <c r="Y60" s="49"/>
      <c r="Z60" s="11"/>
      <c r="AA60" s="11"/>
      <c r="AB60" s="11"/>
      <c r="AC60" s="56"/>
      <c r="AD60" s="231"/>
      <c r="AE60" s="769"/>
      <c r="AF60" s="171"/>
      <c r="AG60" s="162"/>
      <c r="AH60" s="749"/>
      <c r="AI60" s="14" t="s">
        <v>165</v>
      </c>
      <c r="AL60" s="11"/>
      <c r="AM60" s="11"/>
      <c r="AN60" s="11"/>
      <c r="AO60" s="1309"/>
      <c r="AQ60" s="11"/>
      <c r="AR60" s="11"/>
      <c r="AS60" s="11"/>
      <c r="AX60" s="1891"/>
      <c r="BW60" s="11"/>
      <c r="BZ60" s="11"/>
    </row>
    <row r="61" spans="1:78" s="37" customFormat="1" ht="14" customHeight="1">
      <c r="A61" s="220">
        <v>6</v>
      </c>
      <c r="B61" s="276" t="s">
        <v>85</v>
      </c>
      <c r="C61" s="12">
        <v>41331</v>
      </c>
      <c r="D61" s="396">
        <f t="shared" ref="D61:D88" ca="1" si="29">TODAY()-C61</f>
        <v>213</v>
      </c>
      <c r="E61" s="14" t="s">
        <v>268</v>
      </c>
      <c r="F61" s="167">
        <v>13</v>
      </c>
      <c r="G61" s="155" t="s">
        <v>206</v>
      </c>
      <c r="H61" s="32" t="s">
        <v>542</v>
      </c>
      <c r="I61" s="112" t="s">
        <v>402</v>
      </c>
      <c r="J61" s="16" t="s">
        <v>337</v>
      </c>
      <c r="K61" s="49" t="s">
        <v>68</v>
      </c>
      <c r="L61" s="168">
        <v>1833000</v>
      </c>
      <c r="M61" s="168">
        <v>19000</v>
      </c>
      <c r="N61" s="168">
        <f t="shared" ref="N61:N80" si="30">L61+M61</f>
        <v>1852000</v>
      </c>
      <c r="O61" s="832">
        <v>200000</v>
      </c>
      <c r="P61" s="14" t="s">
        <v>383</v>
      </c>
      <c r="Q61" s="17" t="s">
        <v>37</v>
      </c>
      <c r="R61" s="150">
        <v>1033</v>
      </c>
      <c r="S61" s="18">
        <v>93</v>
      </c>
      <c r="T61" s="19"/>
      <c r="U61" s="34"/>
      <c r="V61" s="231"/>
      <c r="W61" s="234" t="s">
        <v>80</v>
      </c>
      <c r="Y61" s="14"/>
      <c r="Z61" s="12"/>
      <c r="AA61" s="17"/>
      <c r="AB61" s="12"/>
      <c r="AC61" s="660"/>
      <c r="AD61" s="33"/>
      <c r="AE61" s="47"/>
      <c r="AF61" s="171"/>
      <c r="AG61" s="162"/>
      <c r="AH61" s="18"/>
      <c r="AI61" s="18"/>
      <c r="AJ61" s="14"/>
      <c r="AK61" s="14"/>
      <c r="AL61" s="11"/>
      <c r="AM61" s="11"/>
      <c r="AN61" s="11"/>
      <c r="AO61" s="11"/>
      <c r="AP61" s="14"/>
      <c r="AQ61" s="12"/>
      <c r="AR61" s="12"/>
      <c r="AS61" s="12"/>
      <c r="AX61" s="409"/>
      <c r="BW61" s="166">
        <v>1658974.79</v>
      </c>
      <c r="BZ61" s="166">
        <v>1658974.79</v>
      </c>
    </row>
    <row r="62" spans="1:78" s="129" customFormat="1" ht="13.5" customHeight="1">
      <c r="A62" s="220">
        <v>7</v>
      </c>
      <c r="B62" s="112">
        <v>41558</v>
      </c>
      <c r="C62" s="110">
        <v>41524</v>
      </c>
      <c r="D62" s="193">
        <f ca="1">TODAY()-C62</f>
        <v>20</v>
      </c>
      <c r="E62" s="129" t="s">
        <v>268</v>
      </c>
      <c r="F62" s="203">
        <v>13</v>
      </c>
      <c r="G62" s="11" t="s">
        <v>165</v>
      </c>
      <c r="H62" s="40" t="s">
        <v>542</v>
      </c>
      <c r="I62" s="146" t="s">
        <v>2859</v>
      </c>
      <c r="J62" s="149" t="s">
        <v>337</v>
      </c>
      <c r="K62" s="204" t="s">
        <v>60</v>
      </c>
      <c r="L62" s="194">
        <v>1833000</v>
      </c>
      <c r="M62" s="194">
        <v>19000</v>
      </c>
      <c r="N62" s="194">
        <f t="shared" si="30"/>
        <v>1852000</v>
      </c>
      <c r="O62" s="832">
        <v>200000</v>
      </c>
      <c r="P62" s="1898" t="s">
        <v>2806</v>
      </c>
      <c r="Q62" s="41" t="s">
        <v>37</v>
      </c>
      <c r="R62" s="150">
        <v>1033</v>
      </c>
      <c r="S62" s="150">
        <v>93</v>
      </c>
      <c r="T62" s="118"/>
      <c r="U62" s="211"/>
      <c r="V62" s="112"/>
      <c r="W62" s="40" t="s">
        <v>80</v>
      </c>
      <c r="X62" s="209"/>
      <c r="Y62" s="204"/>
      <c r="Z62" s="112"/>
      <c r="AA62" s="112"/>
      <c r="AB62" s="112"/>
      <c r="AC62" s="1847"/>
      <c r="AD62" s="235"/>
      <c r="AE62" s="1899"/>
      <c r="AF62" s="215"/>
      <c r="AG62" s="211"/>
      <c r="AH62" s="1058"/>
      <c r="AI62" s="14" t="s">
        <v>165</v>
      </c>
      <c r="AL62" s="112"/>
      <c r="AM62" s="112"/>
      <c r="AN62" s="112"/>
      <c r="AO62" s="1900"/>
      <c r="AQ62" s="112"/>
      <c r="AR62" s="112"/>
      <c r="AS62" s="112"/>
      <c r="AX62" s="1901"/>
      <c r="BW62" s="112"/>
      <c r="BZ62" s="112"/>
    </row>
    <row r="63" spans="1:78" s="37" customFormat="1" ht="14" customHeight="1">
      <c r="A63" s="220">
        <v>8</v>
      </c>
      <c r="B63" s="11" t="s">
        <v>85</v>
      </c>
      <c r="C63" s="12">
        <v>41457</v>
      </c>
      <c r="D63" s="147">
        <f ca="1">TODAY()-C63</f>
        <v>87</v>
      </c>
      <c r="E63" s="14" t="s">
        <v>128</v>
      </c>
      <c r="F63" s="167">
        <v>13</v>
      </c>
      <c r="G63" s="155" t="s">
        <v>206</v>
      </c>
      <c r="H63" s="32" t="s">
        <v>541</v>
      </c>
      <c r="I63" s="112" t="s">
        <v>1099</v>
      </c>
      <c r="J63" s="16" t="s">
        <v>1120</v>
      </c>
      <c r="K63" s="49" t="s">
        <v>77</v>
      </c>
      <c r="L63" s="168">
        <v>1880000</v>
      </c>
      <c r="M63" s="168">
        <v>0</v>
      </c>
      <c r="N63" s="169">
        <f>L63+M63</f>
        <v>1880000</v>
      </c>
      <c r="O63" s="832">
        <v>90000</v>
      </c>
      <c r="P63" s="14" t="s">
        <v>1101</v>
      </c>
      <c r="Q63" s="977" t="s">
        <v>139</v>
      </c>
      <c r="R63" s="18">
        <v>1033</v>
      </c>
      <c r="S63" s="150">
        <v>93</v>
      </c>
      <c r="T63" s="118"/>
      <c r="U63" s="34"/>
      <c r="V63" s="355" t="s">
        <v>418</v>
      </c>
      <c r="W63" s="32" t="s">
        <v>80</v>
      </c>
      <c r="Y63" s="14"/>
      <c r="Z63" s="12"/>
      <c r="AA63" s="12"/>
      <c r="AB63" s="12"/>
      <c r="AC63" s="660"/>
      <c r="AD63" s="19"/>
      <c r="AE63" s="47"/>
      <c r="AF63" s="236" t="s">
        <v>2227</v>
      </c>
      <c r="AG63" s="162"/>
      <c r="AH63" s="18"/>
      <c r="AI63" s="14" t="s">
        <v>165</v>
      </c>
      <c r="AJ63" s="14"/>
      <c r="AK63" s="14"/>
      <c r="AL63" s="11"/>
      <c r="AM63" s="11"/>
      <c r="AN63" s="11"/>
      <c r="AO63" s="11"/>
      <c r="AP63" s="14"/>
      <c r="AQ63" s="12"/>
      <c r="AR63" s="12"/>
      <c r="AS63" s="12"/>
      <c r="AX63" s="409"/>
      <c r="BW63" s="166"/>
      <c r="BZ63" s="166"/>
    </row>
    <row r="64" spans="1:78" s="37" customFormat="1" ht="14" customHeight="1">
      <c r="A64" s="220">
        <v>9</v>
      </c>
      <c r="B64" s="276" t="s">
        <v>85</v>
      </c>
      <c r="C64" s="12">
        <v>41499</v>
      </c>
      <c r="D64" s="193">
        <f t="shared" ref="D64" ca="1" si="31">TODAY()-C64</f>
        <v>45</v>
      </c>
      <c r="E64" s="14" t="s">
        <v>128</v>
      </c>
      <c r="F64" s="167">
        <v>13</v>
      </c>
      <c r="G64" s="155" t="s">
        <v>206</v>
      </c>
      <c r="H64" s="32" t="s">
        <v>1569</v>
      </c>
      <c r="I64" s="146" t="s">
        <v>1571</v>
      </c>
      <c r="J64" s="16" t="s">
        <v>1572</v>
      </c>
      <c r="K64" s="49" t="s">
        <v>77</v>
      </c>
      <c r="L64" s="168">
        <v>1835000</v>
      </c>
      <c r="M64" s="168">
        <v>0</v>
      </c>
      <c r="N64" s="168">
        <f t="shared" si="30"/>
        <v>1835000</v>
      </c>
      <c r="O64" s="832">
        <v>90000</v>
      </c>
      <c r="P64" s="1064" t="s">
        <v>1561</v>
      </c>
      <c r="Q64" s="17" t="s">
        <v>37</v>
      </c>
      <c r="R64" s="150">
        <v>1033</v>
      </c>
      <c r="S64" s="18">
        <v>93</v>
      </c>
      <c r="T64" s="19"/>
      <c r="U64" s="34"/>
      <c r="V64" s="11"/>
      <c r="W64" s="40" t="s">
        <v>80</v>
      </c>
      <c r="X64" s="47"/>
      <c r="Y64" s="14"/>
      <c r="Z64" s="110"/>
      <c r="AA64" s="11"/>
      <c r="AB64" s="11"/>
      <c r="AC64" s="56"/>
      <c r="AD64" s="231"/>
      <c r="AE64" s="47"/>
      <c r="AF64" s="171"/>
      <c r="AG64" s="162"/>
      <c r="AH64" s="18"/>
      <c r="AI64" s="18"/>
      <c r="AJ64" s="14"/>
      <c r="AK64" s="14"/>
      <c r="AL64" s="11"/>
      <c r="AM64" s="11"/>
      <c r="AN64" s="11"/>
      <c r="AO64" s="11"/>
      <c r="AP64" s="14"/>
      <c r="AQ64" s="12"/>
      <c r="AR64" s="12"/>
      <c r="AS64" s="12"/>
      <c r="AX64" s="409"/>
      <c r="BW64" s="166"/>
      <c r="BZ64" s="166"/>
    </row>
    <row r="65" spans="1:78" s="37" customFormat="1" ht="14" customHeight="1">
      <c r="A65" s="220">
        <v>10</v>
      </c>
      <c r="B65" s="11" t="s">
        <v>85</v>
      </c>
      <c r="C65" s="110">
        <v>41367</v>
      </c>
      <c r="D65" s="397">
        <f ca="1">TODAY()-C65</f>
        <v>177</v>
      </c>
      <c r="E65" s="14" t="s">
        <v>128</v>
      </c>
      <c r="F65" s="167">
        <v>13</v>
      </c>
      <c r="G65" s="155" t="s">
        <v>206</v>
      </c>
      <c r="H65" s="40" t="s">
        <v>36</v>
      </c>
      <c r="I65" s="146" t="s">
        <v>563</v>
      </c>
      <c r="J65" s="16" t="s">
        <v>349</v>
      </c>
      <c r="K65" s="49" t="s">
        <v>71</v>
      </c>
      <c r="L65" s="168">
        <v>1785000</v>
      </c>
      <c r="M65" s="194">
        <v>0</v>
      </c>
      <c r="N65" s="205">
        <f>L65+M65</f>
        <v>1785000</v>
      </c>
      <c r="O65" s="832">
        <v>100000</v>
      </c>
      <c r="P65" s="14" t="s">
        <v>495</v>
      </c>
      <c r="Q65" s="41" t="s">
        <v>37</v>
      </c>
      <c r="R65" s="18">
        <v>1033</v>
      </c>
      <c r="S65" s="150">
        <v>93</v>
      </c>
      <c r="T65" s="118"/>
      <c r="U65" s="34"/>
      <c r="V65" s="11"/>
      <c r="W65" s="726" t="s">
        <v>80</v>
      </c>
      <c r="X65" s="80"/>
      <c r="Y65" s="78"/>
      <c r="Z65" s="81"/>
      <c r="AA65" s="81"/>
      <c r="AB65" s="81"/>
      <c r="AC65" s="1419"/>
      <c r="AD65" s="254"/>
      <c r="AE65" s="47"/>
      <c r="AF65" s="171"/>
      <c r="AG65" s="162"/>
      <c r="AH65" s="18"/>
      <c r="AI65" s="18"/>
      <c r="AJ65" s="14"/>
      <c r="AK65" s="14"/>
      <c r="AL65" s="11"/>
      <c r="AM65" s="11"/>
      <c r="AN65" s="11"/>
      <c r="AO65" s="11"/>
      <c r="AP65" s="14"/>
      <c r="AQ65" s="12"/>
      <c r="AR65" s="12"/>
      <c r="AS65" s="12"/>
      <c r="AX65" s="409"/>
      <c r="BW65" s="166" t="e">
        <v>#N/A</v>
      </c>
      <c r="BX65" s="37">
        <v>84746</v>
      </c>
      <c r="BZ65" s="166">
        <v>1743624.99</v>
      </c>
    </row>
    <row r="66" spans="1:78" s="37" customFormat="1" ht="14" customHeight="1">
      <c r="A66" s="220">
        <v>11</v>
      </c>
      <c r="B66" s="11" t="s">
        <v>85</v>
      </c>
      <c r="C66" s="110">
        <v>41507</v>
      </c>
      <c r="D66" s="193">
        <f ca="1">TODAY()-C66</f>
        <v>37</v>
      </c>
      <c r="E66" s="14" t="s">
        <v>128</v>
      </c>
      <c r="F66" s="167">
        <v>13</v>
      </c>
      <c r="G66" s="155" t="s">
        <v>206</v>
      </c>
      <c r="H66" s="32" t="s">
        <v>1568</v>
      </c>
      <c r="I66" s="146" t="s">
        <v>1601</v>
      </c>
      <c r="J66" s="16" t="s">
        <v>1610</v>
      </c>
      <c r="K66" s="49" t="s">
        <v>987</v>
      </c>
      <c r="L66" s="168">
        <v>1750000</v>
      </c>
      <c r="M66" s="168">
        <v>0</v>
      </c>
      <c r="N66" s="168">
        <f t="shared" si="30"/>
        <v>1750000</v>
      </c>
      <c r="O66" s="832">
        <v>90000</v>
      </c>
      <c r="P66" s="1064" t="s">
        <v>1567</v>
      </c>
      <c r="Q66" s="17" t="s">
        <v>37</v>
      </c>
      <c r="R66" s="150">
        <v>1033</v>
      </c>
      <c r="S66" s="150">
        <v>93</v>
      </c>
      <c r="T66" s="19"/>
      <c r="U66" s="34"/>
      <c r="V66" s="11"/>
      <c r="W66" s="40" t="s">
        <v>80</v>
      </c>
      <c r="X66" s="47"/>
      <c r="Y66" s="14"/>
      <c r="Z66" s="110"/>
      <c r="AA66" s="11"/>
      <c r="AB66" s="11"/>
      <c r="AC66" s="56"/>
      <c r="AD66" s="231"/>
      <c r="AE66" s="47"/>
      <c r="AF66" s="171"/>
      <c r="AG66" s="162"/>
      <c r="AH66" s="18"/>
      <c r="AI66" s="14" t="s">
        <v>165</v>
      </c>
      <c r="AJ66" s="14"/>
      <c r="AK66" s="14"/>
      <c r="AL66" s="11"/>
      <c r="AM66" s="11"/>
      <c r="AN66" s="11"/>
      <c r="AO66" s="11"/>
      <c r="AP66" s="14"/>
      <c r="AQ66" s="12"/>
      <c r="AR66" s="12"/>
      <c r="AS66" s="12"/>
      <c r="AX66" s="409"/>
      <c r="BW66" s="166"/>
      <c r="BZ66" s="166"/>
    </row>
    <row r="67" spans="1:78" s="212" customFormat="1" ht="14" customHeight="1">
      <c r="A67" s="220">
        <v>12</v>
      </c>
      <c r="B67" s="11" t="s">
        <v>85</v>
      </c>
      <c r="C67" s="12">
        <v>41457</v>
      </c>
      <c r="D67" s="147">
        <f t="shared" ca="1" si="29"/>
        <v>87</v>
      </c>
      <c r="E67" s="129" t="s">
        <v>128</v>
      </c>
      <c r="F67" s="203">
        <v>13</v>
      </c>
      <c r="G67" s="155" t="s">
        <v>206</v>
      </c>
      <c r="H67" s="253" t="s">
        <v>89</v>
      </c>
      <c r="I67" s="146" t="s">
        <v>958</v>
      </c>
      <c r="J67" s="149" t="s">
        <v>960</v>
      </c>
      <c r="K67" s="204" t="s">
        <v>38</v>
      </c>
      <c r="L67" s="194">
        <v>1700000</v>
      </c>
      <c r="M67" s="194">
        <v>0</v>
      </c>
      <c r="N67" s="205">
        <f t="shared" si="30"/>
        <v>1700000</v>
      </c>
      <c r="O67" s="1743">
        <v>90000</v>
      </c>
      <c r="P67" s="129" t="s">
        <v>900</v>
      </c>
      <c r="Q67" s="41" t="s">
        <v>37</v>
      </c>
      <c r="R67" s="150">
        <v>1033</v>
      </c>
      <c r="S67" s="150">
        <v>93</v>
      </c>
      <c r="T67" s="118"/>
      <c r="U67" s="152"/>
      <c r="V67" s="112"/>
      <c r="W67" s="40" t="s">
        <v>80</v>
      </c>
      <c r="X67" s="209"/>
      <c r="Y67" s="14"/>
      <c r="Z67" s="112"/>
      <c r="AA67" s="731"/>
      <c r="AB67" s="112"/>
      <c r="AC67" s="1847"/>
      <c r="AD67" s="150"/>
      <c r="AE67" s="209"/>
      <c r="AF67" s="215"/>
      <c r="AG67" s="211"/>
      <c r="AH67" s="150"/>
      <c r="AI67" s="14" t="s">
        <v>165</v>
      </c>
      <c r="AJ67" s="129"/>
      <c r="AK67" s="129"/>
      <c r="AL67" s="112"/>
      <c r="AM67" s="112"/>
      <c r="AN67" s="112"/>
      <c r="AO67" s="112"/>
      <c r="AP67" s="129"/>
      <c r="AQ67" s="110"/>
      <c r="AR67" s="110"/>
      <c r="AS67" s="110"/>
      <c r="AX67" s="410"/>
      <c r="BW67" s="214"/>
      <c r="BZ67" s="214" t="e">
        <v>#N/A</v>
      </c>
    </row>
    <row r="68" spans="1:78" s="37" customFormat="1" ht="14" customHeight="1">
      <c r="A68" s="220">
        <v>13</v>
      </c>
      <c r="B68" s="13" t="s">
        <v>85</v>
      </c>
      <c r="C68" s="12">
        <v>41463</v>
      </c>
      <c r="D68" s="147">
        <f t="shared" ca="1" si="29"/>
        <v>81</v>
      </c>
      <c r="E68" s="14" t="s">
        <v>128</v>
      </c>
      <c r="F68" s="167">
        <v>13</v>
      </c>
      <c r="G68" s="155" t="s">
        <v>206</v>
      </c>
      <c r="H68" s="253" t="s">
        <v>89</v>
      </c>
      <c r="I68" s="146" t="s">
        <v>1144</v>
      </c>
      <c r="J68" s="16" t="s">
        <v>960</v>
      </c>
      <c r="K68" s="49" t="s">
        <v>82</v>
      </c>
      <c r="L68" s="194">
        <v>1700000</v>
      </c>
      <c r="M68" s="194">
        <v>0</v>
      </c>
      <c r="N68" s="205">
        <f t="shared" si="30"/>
        <v>1700000</v>
      </c>
      <c r="O68" s="1743">
        <v>90000</v>
      </c>
      <c r="P68" s="14" t="s">
        <v>1139</v>
      </c>
      <c r="Q68" s="41" t="s">
        <v>37</v>
      </c>
      <c r="R68" s="18">
        <v>1033</v>
      </c>
      <c r="S68" s="150">
        <v>93</v>
      </c>
      <c r="T68" s="118"/>
      <c r="U68" s="34"/>
      <c r="V68" s="11"/>
      <c r="W68" s="40" t="s">
        <v>80</v>
      </c>
      <c r="Y68" s="245"/>
      <c r="Z68" s="12"/>
      <c r="AA68" s="12"/>
      <c r="AB68" s="12"/>
      <c r="AC68" s="660"/>
      <c r="AD68" s="19"/>
      <c r="AE68" s="47"/>
      <c r="AF68" s="171"/>
      <c r="AG68" s="162"/>
      <c r="AH68" s="18"/>
      <c r="AI68" s="14" t="s">
        <v>165</v>
      </c>
      <c r="AJ68" s="14"/>
      <c r="AK68" s="14"/>
      <c r="AL68" s="11"/>
      <c r="AM68" s="11"/>
      <c r="AN68" s="11"/>
      <c r="AO68" s="11"/>
      <c r="AP68" s="14"/>
      <c r="AQ68" s="12"/>
      <c r="AR68" s="12"/>
      <c r="AS68" s="12"/>
      <c r="AX68" s="409"/>
      <c r="BW68" s="166"/>
      <c r="BZ68" s="166"/>
    </row>
    <row r="69" spans="1:78" s="37" customFormat="1" ht="14" customHeight="1">
      <c r="A69" s="220">
        <v>14</v>
      </c>
      <c r="B69" s="13" t="s">
        <v>85</v>
      </c>
      <c r="C69" s="12">
        <v>41463</v>
      </c>
      <c r="D69" s="147">
        <f t="shared" ca="1" si="29"/>
        <v>81</v>
      </c>
      <c r="E69" s="14" t="s">
        <v>128</v>
      </c>
      <c r="F69" s="167">
        <v>13</v>
      </c>
      <c r="G69" s="155" t="s">
        <v>206</v>
      </c>
      <c r="H69" s="253" t="s">
        <v>89</v>
      </c>
      <c r="I69" s="146" t="s">
        <v>1145</v>
      </c>
      <c r="J69" s="16" t="s">
        <v>960</v>
      </c>
      <c r="K69" s="49" t="s">
        <v>285</v>
      </c>
      <c r="L69" s="194">
        <v>1700000</v>
      </c>
      <c r="M69" s="194">
        <v>0</v>
      </c>
      <c r="N69" s="205">
        <f t="shared" si="30"/>
        <v>1700000</v>
      </c>
      <c r="O69" s="1743">
        <v>90000</v>
      </c>
      <c r="P69" s="14" t="s">
        <v>1140</v>
      </c>
      <c r="Q69" s="41" t="s">
        <v>37</v>
      </c>
      <c r="R69" s="18">
        <v>1033</v>
      </c>
      <c r="S69" s="150">
        <v>93</v>
      </c>
      <c r="T69" s="118"/>
      <c r="U69" s="34"/>
      <c r="V69" s="11"/>
      <c r="W69" s="40" t="s">
        <v>80</v>
      </c>
      <c r="Y69" s="245"/>
      <c r="Z69" s="12"/>
      <c r="AA69" s="12"/>
      <c r="AB69" s="12"/>
      <c r="AC69" s="660"/>
      <c r="AD69" s="19"/>
      <c r="AE69" s="47"/>
      <c r="AF69" s="171"/>
      <c r="AG69" s="162"/>
      <c r="AH69" s="18"/>
      <c r="AI69" s="14" t="s">
        <v>165</v>
      </c>
      <c r="AJ69" s="14"/>
      <c r="AK69" s="14"/>
      <c r="AL69" s="11"/>
      <c r="AM69" s="11"/>
      <c r="AN69" s="11"/>
      <c r="AO69" s="11"/>
      <c r="AP69" s="14"/>
      <c r="AQ69" s="12"/>
      <c r="AR69" s="12"/>
      <c r="AS69" s="12"/>
      <c r="AX69" s="409"/>
      <c r="BW69" s="166"/>
      <c r="BZ69" s="166"/>
    </row>
    <row r="70" spans="1:78" s="37" customFormat="1" ht="14" customHeight="1">
      <c r="A70" s="220">
        <v>15</v>
      </c>
      <c r="B70" s="11" t="s">
        <v>85</v>
      </c>
      <c r="C70" s="110">
        <v>41459</v>
      </c>
      <c r="D70" s="147">
        <f t="shared" ca="1" si="29"/>
        <v>85</v>
      </c>
      <c r="E70" s="14" t="s">
        <v>45</v>
      </c>
      <c r="F70" s="167">
        <v>13</v>
      </c>
      <c r="G70" s="155" t="s">
        <v>206</v>
      </c>
      <c r="H70" s="32" t="s">
        <v>292</v>
      </c>
      <c r="I70" s="146" t="s">
        <v>1142</v>
      </c>
      <c r="J70" s="16" t="s">
        <v>1044</v>
      </c>
      <c r="K70" s="49" t="s">
        <v>77</v>
      </c>
      <c r="L70" s="168">
        <v>1383000</v>
      </c>
      <c r="M70" s="168">
        <v>0</v>
      </c>
      <c r="N70" s="168">
        <f t="shared" si="30"/>
        <v>1383000</v>
      </c>
      <c r="O70" s="832">
        <v>45000</v>
      </c>
      <c r="P70" s="14" t="s">
        <v>1137</v>
      </c>
      <c r="Q70" s="41" t="s">
        <v>37</v>
      </c>
      <c r="R70" s="18">
        <v>1033</v>
      </c>
      <c r="S70" s="150">
        <v>93</v>
      </c>
      <c r="T70" s="118"/>
      <c r="U70" s="34"/>
      <c r="V70" s="11"/>
      <c r="W70" s="40" t="s">
        <v>80</v>
      </c>
      <c r="Y70" s="245"/>
      <c r="Z70" s="12"/>
      <c r="AA70" s="12"/>
      <c r="AB70" s="12"/>
      <c r="AC70" s="660"/>
      <c r="AD70" s="19"/>
      <c r="AE70" s="47"/>
      <c r="AF70" s="171"/>
      <c r="AG70" s="162"/>
      <c r="AH70" s="18"/>
      <c r="AI70" s="14" t="s">
        <v>165</v>
      </c>
      <c r="AJ70" s="14"/>
      <c r="AK70" s="14"/>
      <c r="AL70" s="11"/>
      <c r="AM70" s="11"/>
      <c r="AN70" s="11"/>
      <c r="AO70" s="11"/>
      <c r="AP70" s="14"/>
      <c r="AQ70" s="12"/>
      <c r="AR70" s="12"/>
      <c r="AS70" s="12"/>
      <c r="AX70" s="409"/>
      <c r="BW70" s="166"/>
      <c r="BZ70" s="166"/>
    </row>
    <row r="71" spans="1:78" s="37" customFormat="1" ht="14.25" customHeight="1">
      <c r="A71" s="220">
        <v>16</v>
      </c>
      <c r="B71" s="11" t="s">
        <v>85</v>
      </c>
      <c r="C71" s="12">
        <v>41500</v>
      </c>
      <c r="D71" s="193">
        <f ca="1">TODAY()-C71</f>
        <v>44</v>
      </c>
      <c r="E71" s="14" t="s">
        <v>45</v>
      </c>
      <c r="F71" s="167">
        <v>13</v>
      </c>
      <c r="G71" s="155" t="s">
        <v>206</v>
      </c>
      <c r="H71" s="32" t="s">
        <v>292</v>
      </c>
      <c r="I71" s="146" t="s">
        <v>1984</v>
      </c>
      <c r="J71" s="1395" t="s">
        <v>1044</v>
      </c>
      <c r="K71" s="49" t="s">
        <v>166</v>
      </c>
      <c r="L71" s="168">
        <v>1383000</v>
      </c>
      <c r="M71" s="168">
        <v>15000</v>
      </c>
      <c r="N71" s="168">
        <f t="shared" si="30"/>
        <v>1398000</v>
      </c>
      <c r="O71" s="832">
        <v>45000</v>
      </c>
      <c r="P71" s="14" t="s">
        <v>1985</v>
      </c>
      <c r="Q71" s="41" t="s">
        <v>37</v>
      </c>
      <c r="R71" s="150">
        <v>1033</v>
      </c>
      <c r="S71" s="18">
        <v>93</v>
      </c>
      <c r="T71" s="19"/>
      <c r="U71" s="34"/>
      <c r="V71" s="11"/>
      <c r="W71" s="40" t="s">
        <v>80</v>
      </c>
      <c r="X71" s="47"/>
      <c r="Y71" s="49"/>
      <c r="Z71" s="11"/>
      <c r="AA71" s="11"/>
      <c r="AB71" s="11"/>
      <c r="AC71" s="56"/>
      <c r="AD71" s="2009"/>
      <c r="AE71" s="47"/>
      <c r="AF71" s="236"/>
      <c r="AG71" s="162"/>
      <c r="AH71" s="18"/>
      <c r="AI71" s="14"/>
      <c r="AJ71" s="14"/>
      <c r="AK71" s="14"/>
      <c r="AL71" s="11"/>
      <c r="AM71" s="11"/>
      <c r="AN71" s="11"/>
      <c r="AO71" s="11"/>
      <c r="AP71" s="14"/>
      <c r="AQ71" s="12"/>
      <c r="AR71" s="12"/>
      <c r="AS71" s="12"/>
      <c r="AX71" s="409"/>
      <c r="BW71" s="166"/>
      <c r="BZ71" s="166"/>
    </row>
    <row r="72" spans="1:78" s="37" customFormat="1" ht="14.25" customHeight="1">
      <c r="A72" s="220">
        <v>17</v>
      </c>
      <c r="B72" s="11" t="s">
        <v>85</v>
      </c>
      <c r="C72" s="12">
        <v>41503</v>
      </c>
      <c r="D72" s="147">
        <f ca="1">TODAY()-C72</f>
        <v>41</v>
      </c>
      <c r="E72" s="14" t="s">
        <v>45</v>
      </c>
      <c r="F72" s="167">
        <v>13</v>
      </c>
      <c r="G72" s="155" t="s">
        <v>206</v>
      </c>
      <c r="H72" s="32" t="s">
        <v>292</v>
      </c>
      <c r="I72" s="146" t="s">
        <v>2124</v>
      </c>
      <c r="J72" s="1395" t="s">
        <v>1044</v>
      </c>
      <c r="K72" s="49" t="s">
        <v>38</v>
      </c>
      <c r="L72" s="168">
        <v>1383000</v>
      </c>
      <c r="M72" s="168">
        <v>15000</v>
      </c>
      <c r="N72" s="168">
        <f>L72+M72</f>
        <v>1398000</v>
      </c>
      <c r="O72" s="832">
        <v>45000</v>
      </c>
      <c r="P72" s="14" t="s">
        <v>2049</v>
      </c>
      <c r="Q72" s="41" t="s">
        <v>37</v>
      </c>
      <c r="R72" s="18">
        <v>1033</v>
      </c>
      <c r="S72" s="18">
        <v>93</v>
      </c>
      <c r="T72" s="19"/>
      <c r="U72" s="34"/>
      <c r="V72" s="11"/>
      <c r="W72" s="144" t="s">
        <v>80</v>
      </c>
      <c r="X72" s="76"/>
      <c r="Y72" s="78"/>
      <c r="Z72" s="81"/>
      <c r="AA72" s="81"/>
      <c r="AB72" s="81"/>
      <c r="AC72" s="1419"/>
      <c r="AD72" s="254"/>
      <c r="AE72" s="47"/>
      <c r="AF72" s="171"/>
      <c r="AG72" s="162"/>
      <c r="AH72" s="18"/>
      <c r="AI72" s="14" t="s">
        <v>165</v>
      </c>
      <c r="AJ72" s="14"/>
      <c r="AK72" s="14"/>
      <c r="AL72" s="11"/>
      <c r="AM72" s="11"/>
      <c r="AN72" s="11"/>
      <c r="AO72" s="11"/>
      <c r="AP72" s="14"/>
      <c r="AQ72" s="12"/>
      <c r="AR72" s="12"/>
      <c r="AS72" s="12"/>
      <c r="AX72" s="409"/>
      <c r="BW72" s="166"/>
      <c r="BZ72" s="166"/>
    </row>
    <row r="73" spans="1:78" s="37" customFormat="1" ht="14.25" customHeight="1">
      <c r="A73" s="220">
        <v>18</v>
      </c>
      <c r="B73" s="11" t="s">
        <v>85</v>
      </c>
      <c r="C73" s="110">
        <v>41503</v>
      </c>
      <c r="D73" s="193">
        <f ca="1">TODAY()-C73</f>
        <v>41</v>
      </c>
      <c r="E73" s="14" t="s">
        <v>45</v>
      </c>
      <c r="F73" s="167">
        <v>13</v>
      </c>
      <c r="G73" s="155" t="s">
        <v>206</v>
      </c>
      <c r="H73" s="40" t="s">
        <v>297</v>
      </c>
      <c r="I73" s="146" t="s">
        <v>2123</v>
      </c>
      <c r="J73" s="1395" t="s">
        <v>896</v>
      </c>
      <c r="K73" s="49" t="s">
        <v>77</v>
      </c>
      <c r="L73" s="194">
        <v>1340000</v>
      </c>
      <c r="M73" s="194">
        <v>0</v>
      </c>
      <c r="N73" s="205">
        <f t="shared" si="30"/>
        <v>1340000</v>
      </c>
      <c r="O73" s="832">
        <v>45000</v>
      </c>
      <c r="P73" s="14" t="s">
        <v>2048</v>
      </c>
      <c r="Q73" s="41" t="s">
        <v>37</v>
      </c>
      <c r="R73" s="150">
        <v>1033</v>
      </c>
      <c r="S73" s="150">
        <v>93</v>
      </c>
      <c r="T73" s="19"/>
      <c r="U73" s="34"/>
      <c r="V73" s="11"/>
      <c r="W73" s="32" t="s">
        <v>80</v>
      </c>
      <c r="Y73" s="14"/>
      <c r="Z73" s="11"/>
      <c r="AA73" s="11"/>
      <c r="AB73" s="11"/>
      <c r="AC73" s="56"/>
      <c r="AD73" s="231"/>
      <c r="AE73" s="47"/>
      <c r="AF73" s="171"/>
      <c r="AG73" s="162"/>
      <c r="AH73" s="18"/>
      <c r="AI73" s="14" t="s">
        <v>165</v>
      </c>
      <c r="AJ73" s="14"/>
      <c r="AK73" s="14"/>
      <c r="AL73" s="11"/>
      <c r="AM73" s="11"/>
      <c r="AN73" s="11"/>
      <c r="AO73" s="11"/>
      <c r="AP73" s="14"/>
      <c r="AQ73" s="12"/>
      <c r="AR73" s="12"/>
      <c r="AS73" s="12"/>
      <c r="AX73" s="409"/>
      <c r="BW73" s="166"/>
      <c r="BZ73" s="166"/>
    </row>
    <row r="74" spans="1:78" s="14" customFormat="1" ht="13.5" customHeight="1">
      <c r="A74" s="220">
        <v>19</v>
      </c>
      <c r="B74" s="11">
        <v>41558</v>
      </c>
      <c r="C74" s="110">
        <v>41525</v>
      </c>
      <c r="D74" s="193">
        <f ca="1">TODAY()-C74</f>
        <v>19</v>
      </c>
      <c r="E74" s="14" t="s">
        <v>45</v>
      </c>
      <c r="F74" s="203">
        <v>13</v>
      </c>
      <c r="G74" s="11" t="s">
        <v>165</v>
      </c>
      <c r="H74" s="40" t="s">
        <v>297</v>
      </c>
      <c r="I74" s="146" t="s">
        <v>3107</v>
      </c>
      <c r="J74" s="16" t="s">
        <v>896</v>
      </c>
      <c r="K74" s="49" t="s">
        <v>38</v>
      </c>
      <c r="L74" s="194">
        <v>1340000</v>
      </c>
      <c r="M74" s="194">
        <v>15000</v>
      </c>
      <c r="N74" s="205">
        <f t="shared" si="30"/>
        <v>1355000</v>
      </c>
      <c r="O74" s="832">
        <v>45000</v>
      </c>
      <c r="P74" s="1064" t="s">
        <v>3052</v>
      </c>
      <c r="Q74" s="41" t="s">
        <v>37</v>
      </c>
      <c r="R74" s="150">
        <v>1033</v>
      </c>
      <c r="S74" s="150">
        <v>93</v>
      </c>
      <c r="T74" s="118"/>
      <c r="U74" s="162"/>
      <c r="V74" s="11"/>
      <c r="W74" s="40" t="s">
        <v>80</v>
      </c>
      <c r="X74" s="47"/>
      <c r="Y74" s="49"/>
      <c r="Z74" s="11"/>
      <c r="AA74" s="11"/>
      <c r="AB74" s="11"/>
      <c r="AC74" s="56"/>
      <c r="AD74" s="231"/>
      <c r="AE74" s="769"/>
      <c r="AF74" s="171"/>
      <c r="AG74" s="162"/>
      <c r="AH74" s="749"/>
      <c r="AI74" s="14" t="s">
        <v>165</v>
      </c>
      <c r="AL74" s="11"/>
      <c r="AM74" s="11"/>
      <c r="AN74" s="11"/>
      <c r="AO74" s="1309"/>
      <c r="AQ74" s="11"/>
      <c r="AR74" s="11"/>
      <c r="AS74" s="11"/>
      <c r="AX74" s="1891"/>
      <c r="BW74" s="11"/>
      <c r="BZ74" s="11"/>
    </row>
    <row r="75" spans="1:78" s="37" customFormat="1" ht="14.25" customHeight="1">
      <c r="A75" s="220">
        <v>20</v>
      </c>
      <c r="B75" s="11" t="s">
        <v>85</v>
      </c>
      <c r="C75" s="110">
        <v>41483</v>
      </c>
      <c r="D75" s="193">
        <f t="shared" ca="1" si="29"/>
        <v>61</v>
      </c>
      <c r="E75" s="14" t="s">
        <v>45</v>
      </c>
      <c r="F75" s="167">
        <v>13</v>
      </c>
      <c r="G75" s="155" t="s">
        <v>206</v>
      </c>
      <c r="H75" s="32" t="s">
        <v>296</v>
      </c>
      <c r="I75" s="11" t="s">
        <v>1700</v>
      </c>
      <c r="J75" s="1353" t="s">
        <v>1703</v>
      </c>
      <c r="K75" s="49" t="s">
        <v>77</v>
      </c>
      <c r="L75" s="394">
        <v>1279000</v>
      </c>
      <c r="M75" s="394">
        <v>0</v>
      </c>
      <c r="N75" s="394">
        <f t="shared" si="30"/>
        <v>1279000</v>
      </c>
      <c r="O75" s="832">
        <v>45000</v>
      </c>
      <c r="P75" s="14" t="s">
        <v>1655</v>
      </c>
      <c r="Q75" s="41" t="s">
        <v>37</v>
      </c>
      <c r="R75" s="150">
        <v>1033</v>
      </c>
      <c r="S75" s="150">
        <v>93</v>
      </c>
      <c r="T75" s="19"/>
      <c r="U75" s="34"/>
      <c r="V75" s="355" t="s">
        <v>418</v>
      </c>
      <c r="W75" s="40" t="s">
        <v>80</v>
      </c>
      <c r="X75" s="311"/>
      <c r="Y75" s="315"/>
      <c r="Z75" s="11"/>
      <c r="AA75" s="11"/>
      <c r="AB75" s="11"/>
      <c r="AC75" s="56"/>
      <c r="AD75" s="231"/>
      <c r="AE75" s="47"/>
      <c r="AF75" s="171"/>
      <c r="AG75" s="162"/>
      <c r="AH75" s="18"/>
      <c r="AI75" s="14" t="s">
        <v>165</v>
      </c>
      <c r="AJ75" s="14"/>
      <c r="AK75" s="14"/>
      <c r="AL75" s="11"/>
      <c r="AM75" s="11"/>
      <c r="AN75" s="11"/>
      <c r="AO75" s="11"/>
      <c r="AP75" s="14"/>
      <c r="AQ75" s="12"/>
      <c r="AR75" s="12"/>
      <c r="AS75" s="12"/>
      <c r="AX75" s="409"/>
      <c r="BW75" s="166"/>
      <c r="BZ75" s="166"/>
    </row>
    <row r="76" spans="1:78" s="37" customFormat="1" ht="14.25" customHeight="1">
      <c r="A76" s="220">
        <v>21</v>
      </c>
      <c r="B76" s="276" t="s">
        <v>85</v>
      </c>
      <c r="C76" s="12">
        <v>41498</v>
      </c>
      <c r="D76" s="193">
        <f ca="1">TODAY()-C76</f>
        <v>46</v>
      </c>
      <c r="E76" s="14" t="s">
        <v>45</v>
      </c>
      <c r="F76" s="167">
        <v>13</v>
      </c>
      <c r="G76" s="155" t="s">
        <v>206</v>
      </c>
      <c r="H76" s="32" t="s">
        <v>296</v>
      </c>
      <c r="I76" s="146" t="s">
        <v>1987</v>
      </c>
      <c r="J76" s="1353" t="s">
        <v>1703</v>
      </c>
      <c r="K76" s="49" t="s">
        <v>333</v>
      </c>
      <c r="L76" s="194">
        <v>1279000</v>
      </c>
      <c r="M76" s="168">
        <v>15000</v>
      </c>
      <c r="N76" s="168">
        <f t="shared" si="30"/>
        <v>1294000</v>
      </c>
      <c r="O76" s="832">
        <v>45000</v>
      </c>
      <c r="P76" s="14" t="s">
        <v>1938</v>
      </c>
      <c r="Q76" s="41" t="s">
        <v>37</v>
      </c>
      <c r="R76" s="150">
        <v>1033</v>
      </c>
      <c r="S76" s="18">
        <v>93</v>
      </c>
      <c r="T76" s="19"/>
      <c r="U76" s="34"/>
      <c r="V76" s="11"/>
      <c r="W76" s="40" t="s">
        <v>80</v>
      </c>
      <c r="X76" s="47"/>
      <c r="Y76" s="49"/>
      <c r="Z76" s="11"/>
      <c r="AA76" s="11"/>
      <c r="AB76" s="11"/>
      <c r="AC76" s="56"/>
      <c r="AD76" s="231"/>
      <c r="AE76" s="47"/>
      <c r="AF76" s="171"/>
      <c r="AG76" s="162"/>
      <c r="AH76" s="18"/>
      <c r="AI76" s="14"/>
      <c r="AJ76" s="14"/>
      <c r="AK76" s="14"/>
      <c r="AL76" s="11"/>
      <c r="AM76" s="11"/>
      <c r="AN76" s="11"/>
      <c r="AO76" s="11"/>
      <c r="AP76" s="14"/>
      <c r="AQ76" s="12"/>
      <c r="AR76" s="12"/>
      <c r="AS76" s="12"/>
      <c r="AX76" s="409"/>
      <c r="BW76" s="166"/>
      <c r="BZ76" s="166"/>
    </row>
    <row r="77" spans="1:78" s="37" customFormat="1" ht="14.25" customHeight="1">
      <c r="A77" s="220">
        <v>22</v>
      </c>
      <c r="B77" s="276">
        <v>41549</v>
      </c>
      <c r="C77" s="110">
        <v>41515</v>
      </c>
      <c r="D77" s="193">
        <f ca="1">TODAY()-C77</f>
        <v>29</v>
      </c>
      <c r="E77" s="14" t="s">
        <v>45</v>
      </c>
      <c r="F77" s="167">
        <v>13</v>
      </c>
      <c r="G77" s="11"/>
      <c r="H77" s="32" t="s">
        <v>296</v>
      </c>
      <c r="I77" s="146" t="s">
        <v>2329</v>
      </c>
      <c r="J77" s="1395" t="s">
        <v>1703</v>
      </c>
      <c r="K77" s="49" t="s">
        <v>38</v>
      </c>
      <c r="L77" s="194">
        <v>1279000</v>
      </c>
      <c r="M77" s="168">
        <v>15000</v>
      </c>
      <c r="N77" s="168">
        <f t="shared" si="30"/>
        <v>1294000</v>
      </c>
      <c r="O77" s="832">
        <v>45000</v>
      </c>
      <c r="P77" s="14" t="s">
        <v>2289</v>
      </c>
      <c r="Q77" s="41" t="s">
        <v>37</v>
      </c>
      <c r="R77" s="150">
        <v>1033</v>
      </c>
      <c r="S77" s="150">
        <v>93</v>
      </c>
      <c r="T77" s="19"/>
      <c r="U77" s="34"/>
      <c r="V77" s="11"/>
      <c r="W77" s="32" t="s">
        <v>80</v>
      </c>
      <c r="Y77" s="14"/>
      <c r="Z77" s="11"/>
      <c r="AA77" s="11"/>
      <c r="AB77" s="11"/>
      <c r="AC77" s="56"/>
      <c r="AD77" s="231"/>
      <c r="AE77" s="47"/>
      <c r="AF77" s="171"/>
      <c r="AG77" s="162"/>
      <c r="AH77" s="18"/>
      <c r="AI77" s="14"/>
      <c r="AJ77" s="14"/>
      <c r="AK77" s="14"/>
      <c r="AL77" s="11"/>
      <c r="AM77" s="11"/>
      <c r="AN77" s="11"/>
      <c r="AO77" s="11"/>
      <c r="AP77" s="14"/>
      <c r="AQ77" s="12"/>
      <c r="AR77" s="12"/>
      <c r="AS77" s="12"/>
      <c r="AX77" s="409"/>
      <c r="BW77" s="166"/>
      <c r="BZ77" s="166"/>
    </row>
    <row r="78" spans="1:78" s="37" customFormat="1" ht="14.25" customHeight="1">
      <c r="A78" s="220">
        <v>23</v>
      </c>
      <c r="B78" s="11" t="s">
        <v>85</v>
      </c>
      <c r="C78" s="110">
        <v>41503</v>
      </c>
      <c r="D78" s="193">
        <f ca="1">TODAY()-C78</f>
        <v>41</v>
      </c>
      <c r="E78" s="14" t="s">
        <v>45</v>
      </c>
      <c r="F78" s="167">
        <v>13</v>
      </c>
      <c r="G78" s="155" t="s">
        <v>206</v>
      </c>
      <c r="H78" s="32" t="s">
        <v>295</v>
      </c>
      <c r="I78" s="146" t="s">
        <v>2122</v>
      </c>
      <c r="J78" s="1395" t="s">
        <v>2134</v>
      </c>
      <c r="K78" s="49" t="s">
        <v>38</v>
      </c>
      <c r="L78" s="168">
        <v>1233000</v>
      </c>
      <c r="M78" s="168">
        <v>15000</v>
      </c>
      <c r="N78" s="168">
        <f t="shared" si="30"/>
        <v>1248000</v>
      </c>
      <c r="O78" s="832">
        <v>45000</v>
      </c>
      <c r="P78" s="14" t="s">
        <v>2047</v>
      </c>
      <c r="Q78" s="41" t="s">
        <v>37</v>
      </c>
      <c r="R78" s="150">
        <v>1033</v>
      </c>
      <c r="S78" s="150">
        <v>93</v>
      </c>
      <c r="T78" s="19"/>
      <c r="U78" s="34"/>
      <c r="V78" s="11"/>
      <c r="W78" s="32" t="s">
        <v>80</v>
      </c>
      <c r="Y78" s="14"/>
      <c r="Z78" s="11"/>
      <c r="AA78" s="11"/>
      <c r="AB78" s="11"/>
      <c r="AC78" s="56"/>
      <c r="AD78" s="231"/>
      <c r="AE78" s="47"/>
      <c r="AF78" s="171"/>
      <c r="AG78" s="162"/>
      <c r="AH78" s="18"/>
      <c r="AI78" s="14" t="s">
        <v>165</v>
      </c>
      <c r="AJ78" s="14"/>
      <c r="AK78" s="14"/>
      <c r="AL78" s="11"/>
      <c r="AM78" s="11"/>
      <c r="AN78" s="11"/>
      <c r="AO78" s="11"/>
      <c r="AP78" s="14"/>
      <c r="AQ78" s="12"/>
      <c r="AR78" s="12"/>
      <c r="AS78" s="12"/>
      <c r="AX78" s="409"/>
      <c r="BW78" s="166"/>
      <c r="BZ78" s="166"/>
    </row>
    <row r="79" spans="1:78" s="37" customFormat="1" ht="14.25" customHeight="1">
      <c r="A79" s="220">
        <v>24</v>
      </c>
      <c r="B79" s="276" t="s">
        <v>85</v>
      </c>
      <c r="C79" s="12">
        <v>41498</v>
      </c>
      <c r="D79" s="193">
        <f t="shared" ref="D79" ca="1" si="32">TODAY()-C79</f>
        <v>46</v>
      </c>
      <c r="E79" s="14" t="s">
        <v>45</v>
      </c>
      <c r="F79" s="167">
        <v>13</v>
      </c>
      <c r="G79" s="155" t="s">
        <v>206</v>
      </c>
      <c r="H79" s="32" t="s">
        <v>1980</v>
      </c>
      <c r="I79" s="146" t="s">
        <v>2008</v>
      </c>
      <c r="J79" s="1353" t="s">
        <v>2028</v>
      </c>
      <c r="K79" s="49" t="s">
        <v>38</v>
      </c>
      <c r="L79" s="194">
        <v>1199000</v>
      </c>
      <c r="M79" s="168">
        <v>15000</v>
      </c>
      <c r="N79" s="168">
        <f t="shared" si="30"/>
        <v>1214000</v>
      </c>
      <c r="O79" s="832">
        <v>45000</v>
      </c>
      <c r="P79" s="14" t="s">
        <v>1936</v>
      </c>
      <c r="Q79" s="41" t="s">
        <v>37</v>
      </c>
      <c r="R79" s="150">
        <v>1033</v>
      </c>
      <c r="S79" s="18">
        <v>93</v>
      </c>
      <c r="T79" s="19"/>
      <c r="U79" s="34"/>
      <c r="V79" s="11"/>
      <c r="W79" s="40" t="s">
        <v>80</v>
      </c>
      <c r="X79" s="47"/>
      <c r="Y79" s="49"/>
      <c r="Z79" s="11"/>
      <c r="AA79" s="11"/>
      <c r="AB79" s="11"/>
      <c r="AC79" s="56"/>
      <c r="AD79" s="231"/>
      <c r="AE79" s="47"/>
      <c r="AF79" s="171"/>
      <c r="AG79" s="162"/>
      <c r="AH79" s="18"/>
      <c r="AI79" s="14"/>
      <c r="AJ79" s="14"/>
      <c r="AK79" s="14"/>
      <c r="AL79" s="11"/>
      <c r="AM79" s="11"/>
      <c r="AN79" s="11"/>
      <c r="AO79" s="11"/>
      <c r="AP79" s="14"/>
      <c r="AQ79" s="12"/>
      <c r="AR79" s="12"/>
      <c r="AS79" s="12"/>
      <c r="AX79" s="409"/>
      <c r="BW79" s="166"/>
      <c r="BZ79" s="166"/>
    </row>
    <row r="80" spans="1:78" ht="12.75" customHeight="1">
      <c r="A80" s="220">
        <v>25</v>
      </c>
      <c r="B80" s="15" t="s">
        <v>132</v>
      </c>
      <c r="C80" s="13">
        <v>41443</v>
      </c>
      <c r="D80" s="147">
        <f ca="1">TODAY()-C80</f>
        <v>101</v>
      </c>
      <c r="E80" s="805" t="s">
        <v>45</v>
      </c>
      <c r="F80" s="203">
        <v>13</v>
      </c>
      <c r="G80" s="155" t="s">
        <v>206</v>
      </c>
      <c r="H80" s="806" t="s">
        <v>294</v>
      </c>
      <c r="I80" s="146" t="s">
        <v>1069</v>
      </c>
      <c r="J80" s="1300" t="s">
        <v>1608</v>
      </c>
      <c r="K80" s="15" t="s">
        <v>77</v>
      </c>
      <c r="L80" s="402">
        <v>1043000</v>
      </c>
      <c r="M80" s="402">
        <v>0</v>
      </c>
      <c r="N80" s="402">
        <f t="shared" si="30"/>
        <v>1043000</v>
      </c>
      <c r="O80" s="832">
        <v>45000</v>
      </c>
      <c r="P80" s="15" t="s">
        <v>1070</v>
      </c>
      <c r="Q80" s="17" t="s">
        <v>37</v>
      </c>
      <c r="R80" s="808">
        <v>1033</v>
      </c>
      <c r="S80" s="18">
        <v>93</v>
      </c>
      <c r="T80" s="15"/>
      <c r="U80" s="15"/>
      <c r="V80" s="19" t="s">
        <v>260</v>
      </c>
      <c r="W80" s="726" t="s">
        <v>80</v>
      </c>
      <c r="X80" s="80"/>
      <c r="Y80" s="78"/>
      <c r="Z80" s="81"/>
      <c r="AA80" s="78"/>
      <c r="AB80" s="81"/>
      <c r="AC80" s="1419"/>
      <c r="AD80" s="646"/>
      <c r="AE80" s="15"/>
      <c r="AF80" s="808"/>
      <c r="AG80" s="15"/>
      <c r="AH80" s="15"/>
      <c r="AI80" s="15"/>
      <c r="AL80" s="15"/>
      <c r="AM80" s="15"/>
      <c r="AN80" s="15"/>
      <c r="AO80" s="15"/>
      <c r="AQ80" s="15"/>
      <c r="AR80" s="15"/>
      <c r="AS80" s="15"/>
      <c r="AT80" s="15"/>
      <c r="AW80" s="15"/>
    </row>
    <row r="81" spans="1:78" s="37" customFormat="1" ht="14" customHeight="1">
      <c r="A81" s="220">
        <v>26</v>
      </c>
      <c r="B81" s="11" t="s">
        <v>85</v>
      </c>
      <c r="C81" s="12">
        <v>41364</v>
      </c>
      <c r="D81" s="396">
        <f t="shared" ref="D81" ca="1" si="33">TODAY()-C81</f>
        <v>180</v>
      </c>
      <c r="E81" s="14" t="s">
        <v>249</v>
      </c>
      <c r="F81" s="167">
        <v>13</v>
      </c>
      <c r="G81" s="155" t="s">
        <v>206</v>
      </c>
      <c r="H81" s="32" t="s">
        <v>540</v>
      </c>
      <c r="I81" s="146" t="s">
        <v>555</v>
      </c>
      <c r="J81" s="16" t="s">
        <v>600</v>
      </c>
      <c r="K81" s="49" t="s">
        <v>54</v>
      </c>
      <c r="L81" s="168">
        <v>1491000</v>
      </c>
      <c r="M81" s="168">
        <v>16000</v>
      </c>
      <c r="N81" s="168">
        <f>L81+M81</f>
        <v>1507000</v>
      </c>
      <c r="O81" s="832" t="s">
        <v>2924</v>
      </c>
      <c r="P81" s="14" t="s">
        <v>487</v>
      </c>
      <c r="Q81" s="17" t="s">
        <v>37</v>
      </c>
      <c r="R81" s="18">
        <v>1033</v>
      </c>
      <c r="S81" s="18">
        <v>93</v>
      </c>
      <c r="T81" s="186"/>
      <c r="U81" s="34"/>
      <c r="V81" s="11"/>
      <c r="W81" s="32" t="s">
        <v>80</v>
      </c>
      <c r="X81" s="47"/>
      <c r="Y81" s="14"/>
      <c r="Z81" s="11"/>
      <c r="AA81" s="11"/>
      <c r="AB81" s="11"/>
      <c r="AC81" s="56"/>
      <c r="AD81" s="231"/>
      <c r="AE81" s="47"/>
      <c r="AF81" s="236"/>
      <c r="AG81" s="162"/>
      <c r="AH81" s="18"/>
      <c r="AI81" s="18"/>
      <c r="AJ81" s="14"/>
      <c r="AK81" s="14"/>
      <c r="AL81" s="11"/>
      <c r="AM81" s="11"/>
      <c r="AN81" s="11"/>
      <c r="AO81" s="11"/>
      <c r="AP81" s="14"/>
      <c r="AQ81" s="12"/>
      <c r="AR81" s="12"/>
      <c r="AS81" s="12"/>
      <c r="AX81" s="409">
        <v>25424</v>
      </c>
      <c r="BW81" s="166" t="e">
        <v>#N/A</v>
      </c>
      <c r="BZ81" s="166">
        <v>1346437.5</v>
      </c>
    </row>
    <row r="82" spans="1:78" s="37" customFormat="1" ht="14" customHeight="1">
      <c r="A82" s="220">
        <v>27</v>
      </c>
      <c r="B82" s="11" t="s">
        <v>85</v>
      </c>
      <c r="C82" s="110">
        <v>41362</v>
      </c>
      <c r="D82" s="397">
        <f ca="1">TODAY()-C82</f>
        <v>182</v>
      </c>
      <c r="E82" s="129" t="s">
        <v>249</v>
      </c>
      <c r="F82" s="167">
        <v>13</v>
      </c>
      <c r="G82" s="155" t="s">
        <v>206</v>
      </c>
      <c r="H82" s="32" t="s">
        <v>360</v>
      </c>
      <c r="I82" s="146" t="s">
        <v>453</v>
      </c>
      <c r="J82" s="16" t="s">
        <v>366</v>
      </c>
      <c r="K82" s="49" t="s">
        <v>143</v>
      </c>
      <c r="L82" s="194">
        <v>1448000</v>
      </c>
      <c r="M82" s="168">
        <v>16000</v>
      </c>
      <c r="N82" s="205">
        <f t="shared" ref="N82:N111" si="34">L82+M82</f>
        <v>1464000</v>
      </c>
      <c r="O82" s="832" t="s">
        <v>2924</v>
      </c>
      <c r="P82" s="14" t="s">
        <v>449</v>
      </c>
      <c r="Q82" s="41" t="s">
        <v>37</v>
      </c>
      <c r="R82" s="18">
        <v>1033</v>
      </c>
      <c r="S82" s="150">
        <v>93</v>
      </c>
      <c r="T82" s="399"/>
      <c r="U82" s="34"/>
      <c r="V82" s="11"/>
      <c r="W82" s="40" t="s">
        <v>80</v>
      </c>
      <c r="Y82" s="14"/>
      <c r="Z82" s="12"/>
      <c r="AA82" s="12"/>
      <c r="AB82" s="12"/>
      <c r="AC82" s="660"/>
      <c r="AD82" s="19"/>
      <c r="AE82" s="47"/>
      <c r="AF82" s="171"/>
      <c r="AG82" s="162"/>
      <c r="AH82" s="18"/>
      <c r="AI82" s="18"/>
      <c r="AJ82" s="14"/>
      <c r="AK82" s="14"/>
      <c r="AL82" s="11"/>
      <c r="AM82" s="11"/>
      <c r="AN82" s="11"/>
      <c r="AO82" s="11"/>
      <c r="AP82" s="14"/>
      <c r="AQ82" s="12"/>
      <c r="AR82" s="12"/>
      <c r="AS82" s="12"/>
      <c r="AX82" s="409">
        <v>25424</v>
      </c>
      <c r="BW82" s="166">
        <v>1306662.5</v>
      </c>
      <c r="BZ82" s="166">
        <v>1306662.5</v>
      </c>
    </row>
    <row r="83" spans="1:78" s="14" customFormat="1" ht="13.5" customHeight="1">
      <c r="A83" s="220">
        <v>28</v>
      </c>
      <c r="B83" s="11">
        <v>41558</v>
      </c>
      <c r="C83" s="110">
        <v>41524</v>
      </c>
      <c r="D83" s="193">
        <f ca="1">TODAY()-C83</f>
        <v>20</v>
      </c>
      <c r="E83" s="245" t="s">
        <v>249</v>
      </c>
      <c r="F83" s="203">
        <v>13</v>
      </c>
      <c r="G83" s="11" t="s">
        <v>165</v>
      </c>
      <c r="H83" s="32" t="s">
        <v>451</v>
      </c>
      <c r="I83" s="146" t="s">
        <v>2857</v>
      </c>
      <c r="J83" s="16" t="s">
        <v>454</v>
      </c>
      <c r="K83" s="49" t="s">
        <v>54</v>
      </c>
      <c r="L83" s="168">
        <v>1396000</v>
      </c>
      <c r="M83" s="168">
        <v>16000</v>
      </c>
      <c r="N83" s="169">
        <f t="shared" si="34"/>
        <v>1412000</v>
      </c>
      <c r="O83" s="832">
        <v>120000</v>
      </c>
      <c r="P83" s="1064" t="s">
        <v>2804</v>
      </c>
      <c r="Q83" s="41" t="s">
        <v>37</v>
      </c>
      <c r="R83" s="150">
        <v>1033</v>
      </c>
      <c r="S83" s="150">
        <v>93</v>
      </c>
      <c r="T83" s="118"/>
      <c r="U83" s="162"/>
      <c r="V83" s="11"/>
      <c r="W83" s="40" t="s">
        <v>80</v>
      </c>
      <c r="X83" s="47"/>
      <c r="Y83" s="49"/>
      <c r="Z83" s="11"/>
      <c r="AA83" s="11"/>
      <c r="AB83" s="11"/>
      <c r="AC83" s="56"/>
      <c r="AD83" s="231"/>
      <c r="AE83" s="769"/>
      <c r="AF83" s="171"/>
      <c r="AG83" s="162"/>
      <c r="AH83" s="749"/>
      <c r="AI83" s="14" t="s">
        <v>165</v>
      </c>
      <c r="AL83" s="11"/>
      <c r="AM83" s="11"/>
      <c r="AN83" s="11"/>
      <c r="AO83" s="1309"/>
      <c r="AQ83" s="11"/>
      <c r="AR83" s="11"/>
      <c r="AS83" s="11"/>
      <c r="AX83" s="1891"/>
      <c r="BW83" s="11"/>
      <c r="BZ83" s="11"/>
    </row>
    <row r="84" spans="1:78" s="37" customFormat="1" ht="14" customHeight="1">
      <c r="A84" s="220">
        <v>29</v>
      </c>
      <c r="B84" s="11" t="s">
        <v>85</v>
      </c>
      <c r="C84" s="12">
        <v>41457</v>
      </c>
      <c r="D84" s="147">
        <f t="shared" ref="D84" ca="1" si="35">TODAY()-C84</f>
        <v>87</v>
      </c>
      <c r="E84" s="14" t="s">
        <v>249</v>
      </c>
      <c r="F84" s="167">
        <v>13</v>
      </c>
      <c r="G84" s="155" t="s">
        <v>206</v>
      </c>
      <c r="H84" s="32" t="s">
        <v>451</v>
      </c>
      <c r="I84" s="146" t="s">
        <v>1121</v>
      </c>
      <c r="J84" s="16" t="s">
        <v>454</v>
      </c>
      <c r="K84" s="49" t="s">
        <v>143</v>
      </c>
      <c r="L84" s="168">
        <v>1396000</v>
      </c>
      <c r="M84" s="168">
        <v>16000</v>
      </c>
      <c r="N84" s="169">
        <f>L84+M84</f>
        <v>1412000</v>
      </c>
      <c r="O84" s="832" t="s">
        <v>2924</v>
      </c>
      <c r="P84" s="14" t="s">
        <v>1106</v>
      </c>
      <c r="Q84" s="41" t="s">
        <v>37</v>
      </c>
      <c r="R84" s="18">
        <v>1033</v>
      </c>
      <c r="S84" s="150">
        <v>93</v>
      </c>
      <c r="T84" s="118"/>
      <c r="U84" s="34"/>
      <c r="V84" s="11"/>
      <c r="W84" s="40" t="s">
        <v>80</v>
      </c>
      <c r="X84" s="233"/>
      <c r="Y84" s="245"/>
      <c r="Z84" s="12"/>
      <c r="AA84" s="12"/>
      <c r="AB84" s="12"/>
      <c r="AC84" s="660"/>
      <c r="AD84" s="19"/>
      <c r="AE84" s="47"/>
      <c r="AF84" s="171"/>
      <c r="AG84" s="162"/>
      <c r="AH84" s="18"/>
      <c r="AI84" s="14" t="s">
        <v>165</v>
      </c>
      <c r="AJ84" s="14"/>
      <c r="AK84" s="14"/>
      <c r="AL84" s="11"/>
      <c r="AM84" s="11"/>
      <c r="AN84" s="11"/>
      <c r="AO84" s="11"/>
      <c r="AP84" s="14"/>
      <c r="AQ84" s="12"/>
      <c r="AR84" s="12"/>
      <c r="AS84" s="12"/>
      <c r="AX84" s="409"/>
      <c r="BW84" s="166"/>
      <c r="BZ84" s="166"/>
    </row>
    <row r="85" spans="1:78" s="37" customFormat="1" ht="13.5" customHeight="1">
      <c r="A85" s="220">
        <v>30</v>
      </c>
      <c r="B85" s="11" t="s">
        <v>85</v>
      </c>
      <c r="C85" s="110">
        <v>41360</v>
      </c>
      <c r="D85" s="397">
        <f t="shared" ca="1" si="29"/>
        <v>184</v>
      </c>
      <c r="E85" s="129" t="s">
        <v>249</v>
      </c>
      <c r="F85" s="167">
        <v>13</v>
      </c>
      <c r="G85" s="155" t="s">
        <v>206</v>
      </c>
      <c r="H85" s="32" t="s">
        <v>538</v>
      </c>
      <c r="I85" s="146" t="s">
        <v>558</v>
      </c>
      <c r="J85" s="16" t="s">
        <v>602</v>
      </c>
      <c r="K85" s="49" t="s">
        <v>143</v>
      </c>
      <c r="L85" s="168">
        <v>1375000</v>
      </c>
      <c r="M85" s="168">
        <v>16000</v>
      </c>
      <c r="N85" s="168">
        <f t="shared" si="34"/>
        <v>1391000</v>
      </c>
      <c r="O85" s="832">
        <v>120000</v>
      </c>
      <c r="P85" s="14" t="s">
        <v>490</v>
      </c>
      <c r="Q85" s="41" t="s">
        <v>37</v>
      </c>
      <c r="R85" s="18">
        <v>1033</v>
      </c>
      <c r="S85" s="150">
        <v>93</v>
      </c>
      <c r="T85" s="399"/>
      <c r="U85" s="741" t="s">
        <v>939</v>
      </c>
      <c r="V85" s="11"/>
      <c r="W85" s="40" t="s">
        <v>80</v>
      </c>
      <c r="X85" s="47"/>
      <c r="Y85" s="14"/>
      <c r="Z85" s="11"/>
      <c r="AA85" s="11"/>
      <c r="AB85" s="11"/>
      <c r="AC85" s="56"/>
      <c r="AD85" s="231"/>
      <c r="AE85" s="47"/>
      <c r="AF85" s="171"/>
      <c r="AG85" s="162"/>
      <c r="AH85" s="18"/>
      <c r="AI85" s="18"/>
      <c r="AJ85" s="14"/>
      <c r="AK85" s="14"/>
      <c r="AL85" s="11"/>
      <c r="AM85" s="11"/>
      <c r="AN85" s="11"/>
      <c r="AO85" s="11"/>
      <c r="AP85" s="14"/>
      <c r="AQ85" s="12"/>
      <c r="AR85" s="12"/>
      <c r="AS85" s="12"/>
      <c r="AX85" s="409">
        <v>25424</v>
      </c>
      <c r="BW85" s="166">
        <v>1268637.49</v>
      </c>
      <c r="BZ85" s="166">
        <v>1268637.49</v>
      </c>
    </row>
    <row r="86" spans="1:78" s="37" customFormat="1" ht="14" customHeight="1">
      <c r="A86" s="220">
        <v>31</v>
      </c>
      <c r="B86" s="11" t="s">
        <v>85</v>
      </c>
      <c r="C86" s="110">
        <v>41360</v>
      </c>
      <c r="D86" s="397">
        <f t="shared" ca="1" si="29"/>
        <v>184</v>
      </c>
      <c r="E86" s="129" t="s">
        <v>249</v>
      </c>
      <c r="F86" s="167">
        <v>13</v>
      </c>
      <c r="G86" s="155" t="s">
        <v>206</v>
      </c>
      <c r="H86" s="32" t="s">
        <v>538</v>
      </c>
      <c r="I86" s="146" t="s">
        <v>559</v>
      </c>
      <c r="J86" s="16" t="s">
        <v>602</v>
      </c>
      <c r="K86" s="49" t="s">
        <v>143</v>
      </c>
      <c r="L86" s="168">
        <v>1375000</v>
      </c>
      <c r="M86" s="168">
        <v>16000</v>
      </c>
      <c r="N86" s="168">
        <f t="shared" si="34"/>
        <v>1391000</v>
      </c>
      <c r="O86" s="832">
        <v>120000</v>
      </c>
      <c r="P86" s="14" t="s">
        <v>491</v>
      </c>
      <c r="Q86" s="41" t="s">
        <v>37</v>
      </c>
      <c r="R86" s="18">
        <v>1033</v>
      </c>
      <c r="S86" s="150">
        <v>93</v>
      </c>
      <c r="T86" s="399"/>
      <c r="U86" s="34"/>
      <c r="V86" s="11"/>
      <c r="W86" s="40" t="s">
        <v>80</v>
      </c>
      <c r="X86" s="47" t="s">
        <v>1118</v>
      </c>
      <c r="Y86" s="14"/>
      <c r="Z86" s="11"/>
      <c r="AA86" s="11"/>
      <c r="AB86" s="11"/>
      <c r="AC86" s="56"/>
      <c r="AD86" s="231"/>
      <c r="AE86" s="47"/>
      <c r="AF86" s="171"/>
      <c r="AG86" s="162"/>
      <c r="AH86" s="18"/>
      <c r="AI86" s="18"/>
      <c r="AJ86" s="14"/>
      <c r="AK86" s="14"/>
      <c r="AL86" s="11"/>
      <c r="AM86" s="11"/>
      <c r="AN86" s="11"/>
      <c r="AO86" s="11"/>
      <c r="AP86" s="14"/>
      <c r="AQ86" s="12"/>
      <c r="AR86" s="12"/>
      <c r="AS86" s="12"/>
      <c r="AX86" s="409">
        <v>25424</v>
      </c>
      <c r="BW86" s="166">
        <v>1268637.49</v>
      </c>
      <c r="BZ86" s="166">
        <v>1268637.49</v>
      </c>
    </row>
    <row r="87" spans="1:78" s="37" customFormat="1" ht="14" customHeight="1">
      <c r="A87" s="220">
        <v>32</v>
      </c>
      <c r="B87" s="11" t="s">
        <v>85</v>
      </c>
      <c r="C87" s="110">
        <v>41360</v>
      </c>
      <c r="D87" s="397">
        <f t="shared" ca="1" si="29"/>
        <v>184</v>
      </c>
      <c r="E87" s="129" t="s">
        <v>249</v>
      </c>
      <c r="F87" s="167">
        <v>13</v>
      </c>
      <c r="G87" s="155" t="s">
        <v>206</v>
      </c>
      <c r="H87" s="32" t="s">
        <v>538</v>
      </c>
      <c r="I87" s="146" t="s">
        <v>562</v>
      </c>
      <c r="J87" s="16" t="s">
        <v>602</v>
      </c>
      <c r="K87" s="49" t="s">
        <v>54</v>
      </c>
      <c r="L87" s="168">
        <v>1375000</v>
      </c>
      <c r="M87" s="168">
        <v>16000</v>
      </c>
      <c r="N87" s="168">
        <f t="shared" si="34"/>
        <v>1391000</v>
      </c>
      <c r="O87" s="832">
        <v>120000</v>
      </c>
      <c r="P87" s="14" t="s">
        <v>494</v>
      </c>
      <c r="Q87" s="41" t="s">
        <v>37</v>
      </c>
      <c r="R87" s="18">
        <v>1033</v>
      </c>
      <c r="S87" s="150">
        <v>93</v>
      </c>
      <c r="T87" s="399"/>
      <c r="U87" s="34"/>
      <c r="V87" s="11"/>
      <c r="W87" s="40" t="s">
        <v>80</v>
      </c>
      <c r="X87" s="47" t="s">
        <v>1117</v>
      </c>
      <c r="Y87" s="14"/>
      <c r="Z87" s="11"/>
      <c r="AA87" s="11"/>
      <c r="AB87" s="11"/>
      <c r="AC87" s="56"/>
      <c r="AD87" s="231"/>
      <c r="AE87" s="47"/>
      <c r="AF87" s="171"/>
      <c r="AG87" s="162"/>
      <c r="AH87" s="18"/>
      <c r="AI87" s="18"/>
      <c r="AJ87" s="14"/>
      <c r="AK87" s="14"/>
      <c r="AL87" s="11"/>
      <c r="AM87" s="11"/>
      <c r="AN87" s="11"/>
      <c r="AO87" s="11"/>
      <c r="AP87" s="14"/>
      <c r="AQ87" s="12"/>
      <c r="AR87" s="12"/>
      <c r="AS87" s="12"/>
      <c r="AX87" s="409">
        <v>25424</v>
      </c>
      <c r="BW87" s="166">
        <v>1268637.49</v>
      </c>
      <c r="BZ87" s="166">
        <v>1268637.49</v>
      </c>
    </row>
    <row r="88" spans="1:78" s="37" customFormat="1" ht="14" customHeight="1">
      <c r="A88" s="220">
        <v>33</v>
      </c>
      <c r="B88" s="11" t="s">
        <v>85</v>
      </c>
      <c r="C88" s="110">
        <v>41367</v>
      </c>
      <c r="D88" s="397">
        <f t="shared" ca="1" si="29"/>
        <v>177</v>
      </c>
      <c r="E88" s="129" t="s">
        <v>249</v>
      </c>
      <c r="F88" s="167">
        <v>13</v>
      </c>
      <c r="G88" s="155" t="s">
        <v>206</v>
      </c>
      <c r="H88" s="32" t="s">
        <v>538</v>
      </c>
      <c r="I88" s="146" t="s">
        <v>560</v>
      </c>
      <c r="J88" s="16" t="s">
        <v>602</v>
      </c>
      <c r="K88" s="49" t="s">
        <v>16</v>
      </c>
      <c r="L88" s="168">
        <v>1375000</v>
      </c>
      <c r="M88" s="168">
        <v>16000</v>
      </c>
      <c r="N88" s="168">
        <f t="shared" si="34"/>
        <v>1391000</v>
      </c>
      <c r="O88" s="832">
        <v>120000</v>
      </c>
      <c r="P88" s="14" t="s">
        <v>492</v>
      </c>
      <c r="Q88" s="41" t="s">
        <v>37</v>
      </c>
      <c r="R88" s="18">
        <v>1033</v>
      </c>
      <c r="S88" s="150">
        <v>93</v>
      </c>
      <c r="T88" s="399"/>
      <c r="U88" s="34"/>
      <c r="V88" s="11"/>
      <c r="W88" s="40" t="s">
        <v>80</v>
      </c>
      <c r="X88" s="47"/>
      <c r="Y88" s="14"/>
      <c r="Z88" s="11"/>
      <c r="AA88" s="11"/>
      <c r="AB88" s="11"/>
      <c r="AC88" s="56"/>
      <c r="AD88" s="231"/>
      <c r="AE88" s="47"/>
      <c r="AF88" s="171"/>
      <c r="AG88" s="162"/>
      <c r="AH88" s="18"/>
      <c r="AI88" s="18"/>
      <c r="AJ88" s="14"/>
      <c r="AK88" s="14"/>
      <c r="AL88" s="11"/>
      <c r="AM88" s="11"/>
      <c r="AN88" s="11"/>
      <c r="AO88" s="11"/>
      <c r="AP88" s="14"/>
      <c r="AQ88" s="12"/>
      <c r="AR88" s="12"/>
      <c r="AS88" s="12"/>
      <c r="AX88" s="409">
        <v>25424</v>
      </c>
      <c r="BW88" s="166" t="e">
        <v>#N/A</v>
      </c>
      <c r="BZ88" s="166">
        <v>1268637.49</v>
      </c>
    </row>
    <row r="89" spans="1:78" s="37" customFormat="1" ht="14" customHeight="1">
      <c r="A89" s="220">
        <v>34</v>
      </c>
      <c r="B89" s="11" t="s">
        <v>85</v>
      </c>
      <c r="C89" s="110">
        <v>41358</v>
      </c>
      <c r="D89" s="397">
        <f t="shared" ref="D89:D110" ca="1" si="36">TODAY()-C89</f>
        <v>186</v>
      </c>
      <c r="E89" s="129" t="s">
        <v>249</v>
      </c>
      <c r="F89" s="167">
        <v>13</v>
      </c>
      <c r="G89" s="155" t="s">
        <v>206</v>
      </c>
      <c r="H89" s="32" t="s">
        <v>538</v>
      </c>
      <c r="I89" s="195" t="s">
        <v>573</v>
      </c>
      <c r="J89" s="16" t="s">
        <v>602</v>
      </c>
      <c r="K89" s="49" t="s">
        <v>54</v>
      </c>
      <c r="L89" s="168">
        <v>1375000</v>
      </c>
      <c r="M89" s="168">
        <v>16000</v>
      </c>
      <c r="N89" s="168">
        <f t="shared" si="34"/>
        <v>1391000</v>
      </c>
      <c r="O89" s="832">
        <v>120000</v>
      </c>
      <c r="P89" s="14" t="s">
        <v>507</v>
      </c>
      <c r="Q89" s="41" t="s">
        <v>37</v>
      </c>
      <c r="R89" s="18">
        <v>1033</v>
      </c>
      <c r="S89" s="150">
        <v>93</v>
      </c>
      <c r="T89" s="399"/>
      <c r="U89" s="34"/>
      <c r="V89" s="11"/>
      <c r="W89" s="726" t="s">
        <v>80</v>
      </c>
      <c r="X89" s="80"/>
      <c r="Y89" s="78"/>
      <c r="Z89" s="81"/>
      <c r="AA89" s="81"/>
      <c r="AB89" s="81"/>
      <c r="AC89" s="1419"/>
      <c r="AD89" s="254"/>
      <c r="AE89" s="47"/>
      <c r="AF89" s="171"/>
      <c r="AG89" s="162"/>
      <c r="AH89" s="18"/>
      <c r="AI89" s="18"/>
      <c r="AJ89" s="14"/>
      <c r="AK89" s="14"/>
      <c r="AL89" s="11"/>
      <c r="AM89" s="11"/>
      <c r="AN89" s="11"/>
      <c r="AO89" s="11"/>
      <c r="AP89" s="14"/>
      <c r="AQ89" s="12"/>
      <c r="AR89" s="12"/>
      <c r="AS89" s="12"/>
      <c r="AX89" s="409">
        <v>25424</v>
      </c>
      <c r="BW89" s="166">
        <v>1268637.49</v>
      </c>
      <c r="BZ89" s="166">
        <v>1268637.49</v>
      </c>
    </row>
    <row r="90" spans="1:78" s="37" customFormat="1" ht="14" customHeight="1">
      <c r="A90" s="220">
        <v>35</v>
      </c>
      <c r="B90" s="11" t="s">
        <v>85</v>
      </c>
      <c r="C90" s="110">
        <v>41360</v>
      </c>
      <c r="D90" s="397">
        <f ca="1">TODAY()-C90</f>
        <v>184</v>
      </c>
      <c r="E90" s="129" t="s">
        <v>249</v>
      </c>
      <c r="F90" s="167">
        <v>13</v>
      </c>
      <c r="G90" s="155" t="s">
        <v>206</v>
      </c>
      <c r="H90" s="32" t="s">
        <v>538</v>
      </c>
      <c r="I90" s="146" t="s">
        <v>574</v>
      </c>
      <c r="J90" s="16" t="s">
        <v>602</v>
      </c>
      <c r="K90" s="49" t="s">
        <v>54</v>
      </c>
      <c r="L90" s="168">
        <v>1375000</v>
      </c>
      <c r="M90" s="168">
        <v>16000</v>
      </c>
      <c r="N90" s="168">
        <f t="shared" si="34"/>
        <v>1391000</v>
      </c>
      <c r="O90" s="832">
        <v>120000</v>
      </c>
      <c r="P90" s="14" t="s">
        <v>508</v>
      </c>
      <c r="Q90" s="41" t="s">
        <v>37</v>
      </c>
      <c r="R90" s="18">
        <v>1033</v>
      </c>
      <c r="S90" s="150">
        <v>93</v>
      </c>
      <c r="T90" s="399"/>
      <c r="U90" s="34"/>
      <c r="V90" s="11"/>
      <c r="W90" s="726" t="s">
        <v>80</v>
      </c>
      <c r="X90" s="80"/>
      <c r="Y90" s="78"/>
      <c r="Z90" s="79"/>
      <c r="AA90" s="81"/>
      <c r="AB90" s="81"/>
      <c r="AC90" s="1419"/>
      <c r="AD90" s="231"/>
      <c r="AE90" s="47"/>
      <c r="AF90" s="171"/>
      <c r="AG90" s="162"/>
      <c r="AH90" s="18"/>
      <c r="AI90" s="18"/>
      <c r="AJ90" s="14"/>
      <c r="AK90" s="14"/>
      <c r="AL90" s="11"/>
      <c r="AM90" s="11"/>
      <c r="AN90" s="11"/>
      <c r="AO90" s="11"/>
      <c r="AP90" s="14"/>
      <c r="AQ90" s="12"/>
      <c r="AR90" s="12"/>
      <c r="AS90" s="12"/>
      <c r="AX90" s="409">
        <v>25424</v>
      </c>
      <c r="BW90" s="166">
        <v>1268637.49</v>
      </c>
      <c r="BZ90" s="166">
        <v>1268637.49</v>
      </c>
    </row>
    <row r="91" spans="1:78" s="37" customFormat="1" ht="14" customHeight="1">
      <c r="A91" s="220">
        <v>36</v>
      </c>
      <c r="B91" s="11" t="s">
        <v>85</v>
      </c>
      <c r="C91" s="110">
        <v>41360</v>
      </c>
      <c r="D91" s="397">
        <f t="shared" ca="1" si="36"/>
        <v>184</v>
      </c>
      <c r="E91" s="129" t="s">
        <v>249</v>
      </c>
      <c r="F91" s="167">
        <v>13</v>
      </c>
      <c r="G91" s="155" t="s">
        <v>206</v>
      </c>
      <c r="H91" s="32" t="s">
        <v>539</v>
      </c>
      <c r="I91" s="146" t="s">
        <v>572</v>
      </c>
      <c r="J91" s="16" t="s">
        <v>601</v>
      </c>
      <c r="K91" s="49" t="s">
        <v>143</v>
      </c>
      <c r="L91" s="168">
        <v>1359000</v>
      </c>
      <c r="M91" s="168">
        <v>16000</v>
      </c>
      <c r="N91" s="168">
        <f t="shared" si="34"/>
        <v>1375000</v>
      </c>
      <c r="O91" s="832">
        <v>120000</v>
      </c>
      <c r="P91" s="14" t="s">
        <v>506</v>
      </c>
      <c r="Q91" s="41" t="s">
        <v>37</v>
      </c>
      <c r="R91" s="18">
        <v>1033</v>
      </c>
      <c r="S91" s="150">
        <v>93</v>
      </c>
      <c r="T91" s="399"/>
      <c r="U91" s="34"/>
      <c r="V91" s="11"/>
      <c r="W91" s="40" t="s">
        <v>80</v>
      </c>
      <c r="X91" s="47" t="s">
        <v>1117</v>
      </c>
      <c r="Y91" s="14"/>
      <c r="Z91" s="11"/>
      <c r="AA91" s="11"/>
      <c r="AB91" s="11"/>
      <c r="AC91" s="56"/>
      <c r="AD91" s="231"/>
      <c r="AE91" s="47"/>
      <c r="AF91" s="171"/>
      <c r="AG91" s="162"/>
      <c r="AH91" s="18"/>
      <c r="AI91" s="18"/>
      <c r="AJ91" s="14"/>
      <c r="AK91" s="14"/>
      <c r="AL91" s="11"/>
      <c r="AM91" s="11"/>
      <c r="AN91" s="11"/>
      <c r="AO91" s="11"/>
      <c r="AP91" s="14"/>
      <c r="AQ91" s="12"/>
      <c r="AR91" s="12"/>
      <c r="AS91" s="12"/>
      <c r="AX91" s="409">
        <v>25424</v>
      </c>
      <c r="BW91" s="166">
        <v>1253837.5</v>
      </c>
      <c r="BZ91" s="166">
        <v>1253837.5</v>
      </c>
    </row>
    <row r="92" spans="1:78" s="37" customFormat="1" ht="14" customHeight="1">
      <c r="A92" s="220">
        <v>37</v>
      </c>
      <c r="B92" s="11" t="s">
        <v>85</v>
      </c>
      <c r="C92" s="12">
        <v>41360</v>
      </c>
      <c r="D92" s="396">
        <f t="shared" ca="1" si="36"/>
        <v>184</v>
      </c>
      <c r="E92" s="14" t="s">
        <v>249</v>
      </c>
      <c r="F92" s="203">
        <v>13</v>
      </c>
      <c r="G92" s="155" t="s">
        <v>206</v>
      </c>
      <c r="H92" s="40" t="s">
        <v>539</v>
      </c>
      <c r="I92" s="146" t="s">
        <v>556</v>
      </c>
      <c r="J92" s="16" t="s">
        <v>601</v>
      </c>
      <c r="K92" s="49" t="s">
        <v>143</v>
      </c>
      <c r="L92" s="168">
        <v>1359000</v>
      </c>
      <c r="M92" s="168">
        <v>16000</v>
      </c>
      <c r="N92" s="168">
        <f t="shared" si="34"/>
        <v>1375000</v>
      </c>
      <c r="O92" s="832">
        <v>120000</v>
      </c>
      <c r="P92" s="14" t="s">
        <v>488</v>
      </c>
      <c r="Q92" s="41" t="s">
        <v>37</v>
      </c>
      <c r="R92" s="150">
        <v>1033</v>
      </c>
      <c r="S92" s="18">
        <v>93</v>
      </c>
      <c r="T92" s="399"/>
      <c r="U92" s="34"/>
      <c r="V92" s="11"/>
      <c r="W92" s="32" t="s">
        <v>80</v>
      </c>
      <c r="X92" s="47"/>
      <c r="Y92" s="14"/>
      <c r="Z92" s="11"/>
      <c r="AA92" s="11"/>
      <c r="AB92" s="11"/>
      <c r="AC92" s="56"/>
      <c r="AD92" s="231"/>
      <c r="AE92" s="47"/>
      <c r="AF92" s="171"/>
      <c r="AG92" s="162"/>
      <c r="AH92" s="18"/>
      <c r="AI92" s="18"/>
      <c r="AJ92" s="14"/>
      <c r="AK92" s="14"/>
      <c r="AL92" s="11"/>
      <c r="AM92" s="11"/>
      <c r="AN92" s="11"/>
      <c r="AO92" s="11"/>
      <c r="AP92" s="14"/>
      <c r="AQ92" s="12"/>
      <c r="AR92" s="12"/>
      <c r="AS92" s="12"/>
      <c r="AX92" s="409">
        <v>25424</v>
      </c>
      <c r="BW92" s="166">
        <v>1253837.5</v>
      </c>
      <c r="BZ92" s="166">
        <v>1253837.5</v>
      </c>
    </row>
    <row r="93" spans="1:78" s="37" customFormat="1" ht="14" customHeight="1">
      <c r="A93" s="220">
        <v>38</v>
      </c>
      <c r="B93" s="11" t="s">
        <v>85</v>
      </c>
      <c r="C93" s="12">
        <v>41436</v>
      </c>
      <c r="D93" s="147">
        <f t="shared" ca="1" si="36"/>
        <v>108</v>
      </c>
      <c r="E93" s="14" t="s">
        <v>249</v>
      </c>
      <c r="F93" s="167">
        <v>13</v>
      </c>
      <c r="G93" s="155" t="s">
        <v>206</v>
      </c>
      <c r="H93" s="32" t="s">
        <v>539</v>
      </c>
      <c r="I93" s="146" t="s">
        <v>998</v>
      </c>
      <c r="J93" s="16" t="s">
        <v>601</v>
      </c>
      <c r="K93" s="49" t="s">
        <v>143</v>
      </c>
      <c r="L93" s="168">
        <v>1359000</v>
      </c>
      <c r="M93" s="168">
        <v>16000</v>
      </c>
      <c r="N93" s="168">
        <f t="shared" si="34"/>
        <v>1375000</v>
      </c>
      <c r="O93" s="832">
        <v>120000</v>
      </c>
      <c r="P93" s="14" t="s">
        <v>997</v>
      </c>
      <c r="Q93" s="17" t="s">
        <v>37</v>
      </c>
      <c r="R93" s="18">
        <v>1033</v>
      </c>
      <c r="S93" s="18">
        <v>93</v>
      </c>
      <c r="T93" s="399"/>
      <c r="U93" s="34"/>
      <c r="V93" s="11"/>
      <c r="W93" s="234" t="s">
        <v>80</v>
      </c>
      <c r="Y93" s="14"/>
      <c r="Z93" s="12"/>
      <c r="AA93" s="12"/>
      <c r="AB93" s="12"/>
      <c r="AC93" s="660"/>
      <c r="AD93" s="33"/>
      <c r="AE93" s="47"/>
      <c r="AF93" s="171"/>
      <c r="AG93" s="162"/>
      <c r="AH93" s="18"/>
      <c r="AI93" s="14" t="s">
        <v>165</v>
      </c>
      <c r="AJ93" s="14"/>
      <c r="AK93" s="14"/>
      <c r="AL93" s="11"/>
      <c r="AM93" s="11"/>
      <c r="AN93" s="11"/>
      <c r="AO93" s="11"/>
      <c r="AP93" s="14"/>
      <c r="AQ93" s="12"/>
      <c r="AR93" s="12"/>
      <c r="AS93" s="12"/>
      <c r="AX93" s="409"/>
      <c r="BA93" s="37" t="s">
        <v>1135</v>
      </c>
      <c r="BW93" s="166"/>
      <c r="BZ93" s="166"/>
    </row>
    <row r="94" spans="1:78" s="37" customFormat="1" ht="14" customHeight="1">
      <c r="A94" s="220">
        <v>39</v>
      </c>
      <c r="B94" s="11" t="s">
        <v>85</v>
      </c>
      <c r="C94" s="110">
        <v>41367</v>
      </c>
      <c r="D94" s="397">
        <f t="shared" ca="1" si="36"/>
        <v>177</v>
      </c>
      <c r="E94" s="129" t="s">
        <v>249</v>
      </c>
      <c r="F94" s="167">
        <v>13</v>
      </c>
      <c r="G94" s="155" t="s">
        <v>206</v>
      </c>
      <c r="H94" s="40" t="s">
        <v>40</v>
      </c>
      <c r="I94" s="146" t="s">
        <v>550</v>
      </c>
      <c r="J94" s="16" t="s">
        <v>305</v>
      </c>
      <c r="K94" s="49" t="s">
        <v>143</v>
      </c>
      <c r="L94" s="168">
        <v>1354500</v>
      </c>
      <c r="M94" s="168">
        <v>16000</v>
      </c>
      <c r="N94" s="169">
        <f t="shared" si="34"/>
        <v>1370500</v>
      </c>
      <c r="O94" s="832" t="s">
        <v>2925</v>
      </c>
      <c r="P94" s="14" t="s">
        <v>482</v>
      </c>
      <c r="Q94" s="41" t="s">
        <v>37</v>
      </c>
      <c r="R94" s="18">
        <v>1033</v>
      </c>
      <c r="S94" s="150">
        <v>93</v>
      </c>
      <c r="T94" s="399"/>
      <c r="U94" s="34"/>
      <c r="V94" s="11"/>
      <c r="W94" s="40" t="s">
        <v>80</v>
      </c>
      <c r="X94" s="47"/>
      <c r="Y94" s="14"/>
      <c r="Z94" s="11"/>
      <c r="AA94" s="11"/>
      <c r="AB94" s="11"/>
      <c r="AC94" s="56"/>
      <c r="AD94" s="231"/>
      <c r="AE94" s="47"/>
      <c r="AF94" s="171"/>
      <c r="AG94" s="162"/>
      <c r="AH94" s="18"/>
      <c r="AI94" s="18"/>
      <c r="AJ94" s="14"/>
      <c r="AK94" s="14"/>
      <c r="AL94" s="11"/>
      <c r="AM94" s="11"/>
      <c r="AN94" s="11"/>
      <c r="AO94" s="11"/>
      <c r="AP94" s="14"/>
      <c r="AQ94" s="12"/>
      <c r="AR94" s="12"/>
      <c r="AS94" s="12"/>
      <c r="AX94" s="409">
        <v>25424</v>
      </c>
      <c r="BW94" s="166" t="e">
        <v>#N/A</v>
      </c>
      <c r="BZ94" s="166">
        <v>1249675</v>
      </c>
    </row>
    <row r="95" spans="1:78" s="37" customFormat="1" ht="14" customHeight="1">
      <c r="A95" s="220">
        <v>40</v>
      </c>
      <c r="B95" s="11" t="s">
        <v>85</v>
      </c>
      <c r="C95" s="110">
        <v>41367</v>
      </c>
      <c r="D95" s="397">
        <f t="shared" ca="1" si="36"/>
        <v>177</v>
      </c>
      <c r="E95" s="129" t="s">
        <v>249</v>
      </c>
      <c r="F95" s="167">
        <v>13</v>
      </c>
      <c r="G95" s="155" t="s">
        <v>206</v>
      </c>
      <c r="H95" s="40" t="s">
        <v>40</v>
      </c>
      <c r="I95" s="146" t="s">
        <v>552</v>
      </c>
      <c r="J95" s="16" t="s">
        <v>305</v>
      </c>
      <c r="K95" s="49" t="s">
        <v>143</v>
      </c>
      <c r="L95" s="168">
        <v>1354500</v>
      </c>
      <c r="M95" s="168">
        <v>16000</v>
      </c>
      <c r="N95" s="169">
        <f t="shared" si="34"/>
        <v>1370500</v>
      </c>
      <c r="O95" s="832" t="s">
        <v>2925</v>
      </c>
      <c r="P95" s="14" t="s">
        <v>484</v>
      </c>
      <c r="Q95" s="41" t="s">
        <v>37</v>
      </c>
      <c r="R95" s="18">
        <v>1033</v>
      </c>
      <c r="S95" s="150">
        <v>93</v>
      </c>
      <c r="T95" s="399"/>
      <c r="U95" s="34"/>
      <c r="V95" s="11"/>
      <c r="W95" s="40" t="s">
        <v>80</v>
      </c>
      <c r="X95" s="47"/>
      <c r="Y95" s="14"/>
      <c r="Z95" s="11"/>
      <c r="AA95" s="11"/>
      <c r="AB95" s="11"/>
      <c r="AC95" s="56"/>
      <c r="AD95" s="231"/>
      <c r="AE95" s="47"/>
      <c r="AF95" s="171"/>
      <c r="AG95" s="162"/>
      <c r="AH95" s="18"/>
      <c r="AI95" s="18"/>
      <c r="AJ95" s="14"/>
      <c r="AK95" s="14"/>
      <c r="AL95" s="11"/>
      <c r="AM95" s="11"/>
      <c r="AN95" s="11"/>
      <c r="AO95" s="11"/>
      <c r="AP95" s="14"/>
      <c r="AQ95" s="12"/>
      <c r="AR95" s="12"/>
      <c r="AS95" s="12"/>
      <c r="AX95" s="409">
        <v>25424</v>
      </c>
      <c r="BW95" s="166" t="e">
        <v>#N/A</v>
      </c>
      <c r="BZ95" s="166">
        <v>1249675</v>
      </c>
    </row>
    <row r="96" spans="1:78" s="37" customFormat="1" ht="14" customHeight="1">
      <c r="A96" s="220">
        <v>41</v>
      </c>
      <c r="B96" s="11" t="s">
        <v>85</v>
      </c>
      <c r="C96" s="110">
        <v>41369</v>
      </c>
      <c r="D96" s="397">
        <f t="shared" ca="1" si="36"/>
        <v>175</v>
      </c>
      <c r="E96" s="129" t="s">
        <v>249</v>
      </c>
      <c r="F96" s="167">
        <v>13</v>
      </c>
      <c r="G96" s="155" t="s">
        <v>206</v>
      </c>
      <c r="H96" s="40" t="s">
        <v>40</v>
      </c>
      <c r="I96" s="146" t="s">
        <v>547</v>
      </c>
      <c r="J96" s="16" t="s">
        <v>305</v>
      </c>
      <c r="K96" s="49" t="s">
        <v>143</v>
      </c>
      <c r="L96" s="168">
        <v>1354500</v>
      </c>
      <c r="M96" s="168">
        <v>16000</v>
      </c>
      <c r="N96" s="169">
        <f t="shared" si="34"/>
        <v>1370500</v>
      </c>
      <c r="O96" s="832" t="s">
        <v>2925</v>
      </c>
      <c r="P96" s="14" t="s">
        <v>479</v>
      </c>
      <c r="Q96" s="41" t="s">
        <v>37</v>
      </c>
      <c r="R96" s="18">
        <v>1033</v>
      </c>
      <c r="S96" s="150">
        <v>93</v>
      </c>
      <c r="T96" s="399"/>
      <c r="U96" s="34"/>
      <c r="V96" s="11"/>
      <c r="W96" s="40" t="s">
        <v>80</v>
      </c>
      <c r="X96" s="47"/>
      <c r="Y96" s="14"/>
      <c r="Z96" s="11"/>
      <c r="AA96" s="11"/>
      <c r="AB96" s="11"/>
      <c r="AC96" s="56"/>
      <c r="AD96" s="231"/>
      <c r="AE96" s="47"/>
      <c r="AF96" s="171"/>
      <c r="AG96" s="162"/>
      <c r="AH96" s="18"/>
      <c r="AI96" s="18"/>
      <c r="AJ96" s="14"/>
      <c r="AK96" s="14"/>
      <c r="AL96" s="11"/>
      <c r="AM96" s="11"/>
      <c r="AN96" s="11"/>
      <c r="AO96" s="11"/>
      <c r="AP96" s="14"/>
      <c r="AQ96" s="12"/>
      <c r="AR96" s="12"/>
      <c r="AS96" s="12"/>
      <c r="AX96" s="409">
        <v>25424</v>
      </c>
      <c r="BW96" s="166" t="e">
        <v>#N/A</v>
      </c>
      <c r="BZ96" s="166">
        <v>1249675</v>
      </c>
    </row>
    <row r="97" spans="1:78" s="37" customFormat="1" ht="14" customHeight="1">
      <c r="A97" s="220">
        <v>42</v>
      </c>
      <c r="B97" s="11" t="s">
        <v>85</v>
      </c>
      <c r="C97" s="110">
        <v>41369</v>
      </c>
      <c r="D97" s="397">
        <f t="shared" ca="1" si="36"/>
        <v>175</v>
      </c>
      <c r="E97" s="129" t="s">
        <v>249</v>
      </c>
      <c r="F97" s="167">
        <v>13</v>
      </c>
      <c r="G97" s="155" t="s">
        <v>206</v>
      </c>
      <c r="H97" s="40" t="s">
        <v>40</v>
      </c>
      <c r="I97" s="146" t="s">
        <v>548</v>
      </c>
      <c r="J97" s="16" t="s">
        <v>305</v>
      </c>
      <c r="K97" s="49" t="s">
        <v>143</v>
      </c>
      <c r="L97" s="168">
        <v>1354500</v>
      </c>
      <c r="M97" s="168">
        <v>16000</v>
      </c>
      <c r="N97" s="169">
        <f t="shared" si="34"/>
        <v>1370500</v>
      </c>
      <c r="O97" s="832" t="s">
        <v>2925</v>
      </c>
      <c r="P97" s="14" t="s">
        <v>480</v>
      </c>
      <c r="Q97" s="41" t="s">
        <v>37</v>
      </c>
      <c r="R97" s="18">
        <v>1033</v>
      </c>
      <c r="S97" s="150">
        <v>93</v>
      </c>
      <c r="T97" s="399"/>
      <c r="U97" s="34"/>
      <c r="V97" s="11"/>
      <c r="W97" s="40" t="s">
        <v>80</v>
      </c>
      <c r="X97" s="47"/>
      <c r="Y97" s="14"/>
      <c r="Z97" s="11"/>
      <c r="AA97" s="11"/>
      <c r="AB97" s="11"/>
      <c r="AC97" s="56"/>
      <c r="AD97" s="231"/>
      <c r="AE97" s="47"/>
      <c r="AF97" s="171"/>
      <c r="AG97" s="162"/>
      <c r="AH97" s="18"/>
      <c r="AI97" s="18"/>
      <c r="AJ97" s="14"/>
      <c r="AK97" s="14"/>
      <c r="AL97" s="11"/>
      <c r="AM97" s="11"/>
      <c r="AN97" s="11"/>
      <c r="AO97" s="11"/>
      <c r="AP97" s="14"/>
      <c r="AQ97" s="12"/>
      <c r="AR97" s="12"/>
      <c r="AS97" s="12"/>
      <c r="AX97" s="409">
        <v>25424</v>
      </c>
      <c r="BW97" s="166" t="e">
        <v>#N/A</v>
      </c>
      <c r="BZ97" s="166">
        <v>1249675</v>
      </c>
    </row>
    <row r="98" spans="1:78" s="37" customFormat="1" ht="14" customHeight="1">
      <c r="A98" s="220">
        <v>43</v>
      </c>
      <c r="B98" s="11" t="s">
        <v>85</v>
      </c>
      <c r="C98" s="110">
        <v>41369</v>
      </c>
      <c r="D98" s="397">
        <f t="shared" ca="1" si="36"/>
        <v>175</v>
      </c>
      <c r="E98" s="129" t="s">
        <v>249</v>
      </c>
      <c r="F98" s="167">
        <v>13</v>
      </c>
      <c r="G98" s="155" t="s">
        <v>206</v>
      </c>
      <c r="H98" s="40" t="s">
        <v>40</v>
      </c>
      <c r="I98" s="146" t="s">
        <v>549</v>
      </c>
      <c r="J98" s="16" t="s">
        <v>305</v>
      </c>
      <c r="K98" s="49" t="s">
        <v>143</v>
      </c>
      <c r="L98" s="168">
        <v>1354500</v>
      </c>
      <c r="M98" s="168">
        <v>16000</v>
      </c>
      <c r="N98" s="169">
        <f t="shared" si="34"/>
        <v>1370500</v>
      </c>
      <c r="O98" s="832" t="s">
        <v>2925</v>
      </c>
      <c r="P98" s="14" t="s">
        <v>481</v>
      </c>
      <c r="Q98" s="41" t="s">
        <v>37</v>
      </c>
      <c r="R98" s="18">
        <v>1033</v>
      </c>
      <c r="S98" s="150">
        <v>93</v>
      </c>
      <c r="T98" s="399"/>
      <c r="U98" s="34"/>
      <c r="V98" s="11"/>
      <c r="W98" s="40" t="s">
        <v>80</v>
      </c>
      <c r="X98" s="47"/>
      <c r="Y98" s="14"/>
      <c r="Z98" s="11"/>
      <c r="AA98" s="11"/>
      <c r="AB98" s="11"/>
      <c r="AC98" s="56"/>
      <c r="AD98" s="231"/>
      <c r="AE98" s="47"/>
      <c r="AF98" s="171"/>
      <c r="AG98" s="162"/>
      <c r="AH98" s="18"/>
      <c r="AI98" s="18"/>
      <c r="AJ98" s="14"/>
      <c r="AK98" s="14"/>
      <c r="AL98" s="11"/>
      <c r="AM98" s="11"/>
      <c r="AN98" s="11"/>
      <c r="AO98" s="11"/>
      <c r="AP98" s="14"/>
      <c r="AQ98" s="12"/>
      <c r="AR98" s="12"/>
      <c r="AS98" s="12"/>
      <c r="AX98" s="409">
        <v>25424</v>
      </c>
      <c r="BW98" s="166" t="e">
        <v>#N/A</v>
      </c>
      <c r="BZ98" s="166">
        <v>1249675</v>
      </c>
    </row>
    <row r="99" spans="1:78" s="37" customFormat="1" ht="14" customHeight="1">
      <c r="A99" s="220">
        <v>44</v>
      </c>
      <c r="B99" s="11" t="s">
        <v>85</v>
      </c>
      <c r="C99" s="12">
        <v>41369</v>
      </c>
      <c r="D99" s="396">
        <f t="shared" ca="1" si="36"/>
        <v>175</v>
      </c>
      <c r="E99" s="14" t="s">
        <v>249</v>
      </c>
      <c r="F99" s="203">
        <v>13</v>
      </c>
      <c r="G99" s="155" t="s">
        <v>206</v>
      </c>
      <c r="H99" s="32" t="s">
        <v>40</v>
      </c>
      <c r="I99" s="146" t="s">
        <v>551</v>
      </c>
      <c r="J99" s="16" t="s">
        <v>305</v>
      </c>
      <c r="K99" s="49" t="s">
        <v>143</v>
      </c>
      <c r="L99" s="168">
        <v>1354500</v>
      </c>
      <c r="M99" s="168">
        <v>16000</v>
      </c>
      <c r="N99" s="169">
        <f t="shared" si="34"/>
        <v>1370500</v>
      </c>
      <c r="O99" s="832" t="s">
        <v>2925</v>
      </c>
      <c r="P99" s="14" t="s">
        <v>483</v>
      </c>
      <c r="Q99" s="41" t="s">
        <v>37</v>
      </c>
      <c r="R99" s="150">
        <v>1033</v>
      </c>
      <c r="S99" s="18">
        <v>93</v>
      </c>
      <c r="T99" s="399"/>
      <c r="U99" s="34"/>
      <c r="V99" s="11"/>
      <c r="W99" s="40" t="s">
        <v>80</v>
      </c>
      <c r="X99" s="47"/>
      <c r="Y99" s="14"/>
      <c r="Z99" s="11"/>
      <c r="AA99" s="11"/>
      <c r="AB99" s="11"/>
      <c r="AC99" s="56"/>
      <c r="AD99" s="231"/>
      <c r="AE99" s="47"/>
      <c r="AF99" s="171"/>
      <c r="AG99" s="162"/>
      <c r="AH99" s="18"/>
      <c r="AI99" s="18"/>
      <c r="AJ99" s="14"/>
      <c r="AK99" s="14"/>
      <c r="AL99" s="11"/>
      <c r="AM99" s="11"/>
      <c r="AN99" s="11"/>
      <c r="AO99" s="11"/>
      <c r="AP99" s="14"/>
      <c r="AQ99" s="12"/>
      <c r="AR99" s="12"/>
      <c r="AS99" s="12"/>
      <c r="AX99" s="409">
        <v>25424</v>
      </c>
      <c r="BW99" s="166" t="e">
        <v>#N/A</v>
      </c>
      <c r="BZ99" s="166">
        <v>1249675</v>
      </c>
    </row>
    <row r="100" spans="1:78" s="129" customFormat="1" ht="13.5" customHeight="1">
      <c r="A100" s="220">
        <v>45</v>
      </c>
      <c r="B100" s="112">
        <v>41551</v>
      </c>
      <c r="C100" s="110">
        <v>41518</v>
      </c>
      <c r="D100" s="193">
        <f t="shared" ref="D100:D107" ca="1" si="37">TODAY()-C100</f>
        <v>26</v>
      </c>
      <c r="E100" s="245" t="s">
        <v>249</v>
      </c>
      <c r="F100" s="203">
        <v>13</v>
      </c>
      <c r="G100" s="1480" t="s">
        <v>1047</v>
      </c>
      <c r="H100" s="40" t="s">
        <v>314</v>
      </c>
      <c r="I100" s="1981" t="s">
        <v>2773</v>
      </c>
      <c r="J100" s="149" t="s">
        <v>310</v>
      </c>
      <c r="K100" s="204" t="s">
        <v>16</v>
      </c>
      <c r="L100" s="194">
        <v>1251500</v>
      </c>
      <c r="M100" s="168">
        <v>16000</v>
      </c>
      <c r="N100" s="205">
        <f t="shared" si="34"/>
        <v>1267500</v>
      </c>
      <c r="O100" s="832">
        <v>120000</v>
      </c>
      <c r="P100" s="1898" t="s">
        <v>2747</v>
      </c>
      <c r="Q100" s="41" t="s">
        <v>37</v>
      </c>
      <c r="R100" s="150">
        <v>1033</v>
      </c>
      <c r="S100" s="150">
        <v>93</v>
      </c>
      <c r="T100" s="118"/>
      <c r="U100" s="211"/>
      <c r="V100" s="112"/>
      <c r="W100" s="40" t="s">
        <v>80</v>
      </c>
      <c r="X100" s="209"/>
      <c r="Y100" s="204"/>
      <c r="Z100" s="112"/>
      <c r="AA100" s="112"/>
      <c r="AB100" s="112"/>
      <c r="AC100" s="1847"/>
      <c r="AD100" s="235"/>
      <c r="AE100" s="1899"/>
      <c r="AF100" s="817"/>
      <c r="AG100" s="211"/>
      <c r="AH100" s="1058"/>
      <c r="AI100" s="1058"/>
      <c r="AL100" s="112"/>
      <c r="AM100" s="112"/>
      <c r="AN100" s="112"/>
      <c r="AO100" s="1900"/>
      <c r="AQ100" s="112"/>
      <c r="AR100" s="112"/>
      <c r="AS100" s="112"/>
      <c r="AX100" s="1901"/>
      <c r="BW100" s="112"/>
      <c r="BZ100" s="112"/>
    </row>
    <row r="101" spans="1:78" s="14" customFormat="1" ht="13.5" customHeight="1">
      <c r="A101" s="220">
        <v>46</v>
      </c>
      <c r="B101" s="11">
        <v>41565</v>
      </c>
      <c r="C101" s="110">
        <v>41533</v>
      </c>
      <c r="D101" s="193">
        <f ca="1">TODAY()-C101</f>
        <v>11</v>
      </c>
      <c r="E101" s="129" t="s">
        <v>249</v>
      </c>
      <c r="F101" s="203">
        <v>13</v>
      </c>
      <c r="G101" s="315"/>
      <c r="H101" s="40" t="s">
        <v>314</v>
      </c>
      <c r="I101" s="1067" t="s">
        <v>3354</v>
      </c>
      <c r="J101" s="16" t="s">
        <v>310</v>
      </c>
      <c r="K101" s="49" t="s">
        <v>16</v>
      </c>
      <c r="L101" s="194">
        <v>1251500</v>
      </c>
      <c r="M101" s="168">
        <v>16000</v>
      </c>
      <c r="N101" s="169">
        <f>L101+M101</f>
        <v>1267500</v>
      </c>
      <c r="O101" s="832">
        <v>120000</v>
      </c>
      <c r="P101" s="1064" t="s">
        <v>3296</v>
      </c>
      <c r="Q101" s="41" t="s">
        <v>37</v>
      </c>
      <c r="R101" s="150">
        <v>1033</v>
      </c>
      <c r="S101" s="150">
        <v>93</v>
      </c>
      <c r="T101" s="118"/>
      <c r="U101" s="162"/>
      <c r="V101" s="11"/>
      <c r="W101" s="40" t="s">
        <v>80</v>
      </c>
      <c r="X101" s="47"/>
      <c r="Y101" s="49"/>
      <c r="Z101" s="12"/>
      <c r="AA101" s="11"/>
      <c r="AB101" s="11"/>
      <c r="AC101" s="56"/>
      <c r="AD101" s="231"/>
      <c r="AE101" s="769"/>
      <c r="AF101" s="171"/>
      <c r="AG101" s="162"/>
      <c r="AH101" s="749"/>
      <c r="AI101" s="749"/>
      <c r="AL101" s="11"/>
      <c r="AM101" s="11"/>
      <c r="AN101" s="11"/>
      <c r="AO101" s="1309"/>
      <c r="AQ101" s="11"/>
      <c r="AR101" s="11"/>
      <c r="AS101" s="11"/>
      <c r="AX101" s="1891"/>
      <c r="BW101" s="11"/>
      <c r="BZ101" s="11"/>
    </row>
    <row r="102" spans="1:78" s="37" customFormat="1" ht="14" customHeight="1">
      <c r="A102" s="220">
        <v>47</v>
      </c>
      <c r="B102" s="11" t="s">
        <v>85</v>
      </c>
      <c r="C102" s="110">
        <v>41366</v>
      </c>
      <c r="D102" s="397">
        <f ca="1">TODAY()-C102</f>
        <v>178</v>
      </c>
      <c r="E102" s="129" t="s">
        <v>249</v>
      </c>
      <c r="F102" s="167">
        <v>13</v>
      </c>
      <c r="G102" s="155" t="s">
        <v>206</v>
      </c>
      <c r="H102" s="40" t="s">
        <v>314</v>
      </c>
      <c r="I102" s="146" t="s">
        <v>624</v>
      </c>
      <c r="J102" s="16" t="s">
        <v>310</v>
      </c>
      <c r="K102" s="49" t="s">
        <v>90</v>
      </c>
      <c r="L102" s="194">
        <v>1251500</v>
      </c>
      <c r="M102" s="168">
        <v>16000</v>
      </c>
      <c r="N102" s="205">
        <f>L102+M102</f>
        <v>1267500</v>
      </c>
      <c r="O102" s="832">
        <v>120000</v>
      </c>
      <c r="P102" s="156" t="s">
        <v>616</v>
      </c>
      <c r="Q102" s="41" t="s">
        <v>139</v>
      </c>
      <c r="R102" s="150">
        <v>1033</v>
      </c>
      <c r="S102" s="150">
        <v>93</v>
      </c>
      <c r="T102" s="399"/>
      <c r="U102" s="34"/>
      <c r="V102" s="355" t="s">
        <v>418</v>
      </c>
      <c r="W102" s="726" t="s">
        <v>80</v>
      </c>
      <c r="X102" s="80"/>
      <c r="Y102" s="78"/>
      <c r="Z102" s="81"/>
      <c r="AA102" s="81"/>
      <c r="AB102" s="81"/>
      <c r="AC102" s="1419"/>
      <c r="AD102" s="254"/>
      <c r="AE102" s="47"/>
      <c r="AF102" s="171" t="s">
        <v>993</v>
      </c>
      <c r="AG102" s="162" t="s">
        <v>109</v>
      </c>
      <c r="AH102" s="18"/>
      <c r="AI102" s="18"/>
      <c r="AJ102" s="14"/>
      <c r="AK102" s="14"/>
      <c r="AL102" s="11"/>
      <c r="AM102" s="11"/>
      <c r="AN102" s="11"/>
      <c r="AO102" s="11"/>
      <c r="AP102" s="14"/>
      <c r="AQ102" s="12"/>
      <c r="AR102" s="12"/>
      <c r="AS102" s="12"/>
      <c r="AX102" s="409">
        <v>25424</v>
      </c>
      <c r="BC102" s="37" t="s">
        <v>1150</v>
      </c>
      <c r="BW102" s="166" t="e">
        <v>#N/A</v>
      </c>
      <c r="BZ102" s="166">
        <v>1154399.99</v>
      </c>
    </row>
    <row r="103" spans="1:78" s="14" customFormat="1" ht="13.5" customHeight="1">
      <c r="A103" s="220">
        <v>48</v>
      </c>
      <c r="B103" s="276">
        <v>41572</v>
      </c>
      <c r="C103" s="110">
        <v>41539</v>
      </c>
      <c r="D103" s="193">
        <f ca="1">TODAY()-C103</f>
        <v>5</v>
      </c>
      <c r="E103" s="129" t="s">
        <v>249</v>
      </c>
      <c r="F103" s="203">
        <v>13</v>
      </c>
      <c r="G103" s="315" t="s">
        <v>1047</v>
      </c>
      <c r="H103" s="40" t="s">
        <v>314</v>
      </c>
      <c r="I103" s="1067" t="s">
        <v>3611</v>
      </c>
      <c r="J103" s="16" t="s">
        <v>310</v>
      </c>
      <c r="K103" s="49" t="s">
        <v>143</v>
      </c>
      <c r="L103" s="194">
        <v>1251500</v>
      </c>
      <c r="M103" s="168">
        <v>16000</v>
      </c>
      <c r="N103" s="205">
        <f t="shared" ref="N103" si="38">L103+M103</f>
        <v>1267500</v>
      </c>
      <c r="O103" s="832">
        <v>120000</v>
      </c>
      <c r="P103" s="1064" t="s">
        <v>3566</v>
      </c>
      <c r="Q103" s="41" t="s">
        <v>37</v>
      </c>
      <c r="R103" s="150">
        <v>1033</v>
      </c>
      <c r="S103" s="150">
        <v>93</v>
      </c>
      <c r="T103" s="118"/>
      <c r="U103" s="162"/>
      <c r="V103" s="11"/>
      <c r="W103" s="40" t="s">
        <v>80</v>
      </c>
      <c r="X103" s="47"/>
      <c r="Y103" s="49"/>
      <c r="Z103" s="12"/>
      <c r="AA103" s="11"/>
      <c r="AB103" s="11"/>
      <c r="AC103" s="56"/>
      <c r="AD103" s="231"/>
      <c r="AE103" s="769"/>
      <c r="AF103" s="171"/>
      <c r="AG103" s="162"/>
      <c r="AH103" s="749"/>
      <c r="AI103" s="749"/>
      <c r="AL103" s="11"/>
      <c r="AM103" s="11"/>
      <c r="AN103" s="11"/>
      <c r="AO103" s="1309"/>
      <c r="AQ103" s="11"/>
      <c r="AR103" s="11"/>
      <c r="AS103" s="11"/>
      <c r="AX103" s="1891"/>
      <c r="BW103" s="11"/>
      <c r="BZ103" s="11"/>
    </row>
    <row r="104" spans="1:78" s="37" customFormat="1" ht="14" customHeight="1">
      <c r="A104" s="220">
        <v>49</v>
      </c>
      <c r="B104" s="11" t="s">
        <v>85</v>
      </c>
      <c r="C104" s="110">
        <v>41366</v>
      </c>
      <c r="D104" s="397">
        <f ca="1">TODAY()-C104</f>
        <v>178</v>
      </c>
      <c r="E104" s="129" t="s">
        <v>249</v>
      </c>
      <c r="F104" s="167">
        <v>13</v>
      </c>
      <c r="G104" s="155" t="s">
        <v>206</v>
      </c>
      <c r="H104" s="40" t="s">
        <v>314</v>
      </c>
      <c r="I104" s="146" t="s">
        <v>627</v>
      </c>
      <c r="J104" s="16" t="s">
        <v>310</v>
      </c>
      <c r="K104" s="49" t="s">
        <v>90</v>
      </c>
      <c r="L104" s="194">
        <v>1251500</v>
      </c>
      <c r="M104" s="168">
        <v>16000</v>
      </c>
      <c r="N104" s="205">
        <f t="shared" ref="N104" si="39">L104+M104</f>
        <v>1267500</v>
      </c>
      <c r="O104" s="832">
        <v>120000</v>
      </c>
      <c r="P104" s="156" t="s">
        <v>617</v>
      </c>
      <c r="Q104" s="17" t="s">
        <v>139</v>
      </c>
      <c r="R104" s="150">
        <v>1033</v>
      </c>
      <c r="S104" s="150">
        <v>93</v>
      </c>
      <c r="T104" s="399"/>
      <c r="U104" s="34"/>
      <c r="V104" s="11"/>
      <c r="W104" s="40" t="s">
        <v>80</v>
      </c>
      <c r="X104" s="47"/>
      <c r="Y104" s="14"/>
      <c r="Z104" s="11"/>
      <c r="AA104" s="11"/>
      <c r="AB104" s="11"/>
      <c r="AC104" s="56"/>
      <c r="AD104" s="231"/>
      <c r="AE104" s="47"/>
      <c r="AF104" s="171" t="s">
        <v>993</v>
      </c>
      <c r="AG104" s="162" t="s">
        <v>109</v>
      </c>
      <c r="AH104" s="18"/>
      <c r="AI104" s="18"/>
      <c r="AJ104" s="14"/>
      <c r="AK104" s="14"/>
      <c r="AL104" s="11"/>
      <c r="AM104" s="11"/>
      <c r="AN104" s="11"/>
      <c r="AO104" s="11"/>
      <c r="AP104" s="14"/>
      <c r="AQ104" s="12"/>
      <c r="AR104" s="12"/>
      <c r="AS104" s="12"/>
      <c r="AX104" s="409">
        <v>25424</v>
      </c>
      <c r="BC104" s="37" t="s">
        <v>1150</v>
      </c>
      <c r="BW104" s="166" t="e">
        <v>#N/A</v>
      </c>
      <c r="BZ104" s="166">
        <v>1154399.99</v>
      </c>
    </row>
    <row r="105" spans="1:78" s="14" customFormat="1" ht="13.5" customHeight="1">
      <c r="A105" s="220">
        <v>50</v>
      </c>
      <c r="B105" s="11">
        <v>41555</v>
      </c>
      <c r="C105" s="110">
        <v>41523</v>
      </c>
      <c r="D105" s="193">
        <f t="shared" ca="1" si="37"/>
        <v>21</v>
      </c>
      <c r="E105" s="245" t="s">
        <v>249</v>
      </c>
      <c r="F105" s="203">
        <v>13</v>
      </c>
      <c r="G105" s="11" t="s">
        <v>165</v>
      </c>
      <c r="H105" s="200" t="s">
        <v>110</v>
      </c>
      <c r="I105" s="146" t="s">
        <v>2856</v>
      </c>
      <c r="J105" s="16" t="s">
        <v>317</v>
      </c>
      <c r="K105" s="49" t="s">
        <v>143</v>
      </c>
      <c r="L105" s="168">
        <v>1240000</v>
      </c>
      <c r="M105" s="168">
        <v>16000</v>
      </c>
      <c r="N105" s="169">
        <f t="shared" si="34"/>
        <v>1256000</v>
      </c>
      <c r="O105" s="832">
        <v>120000</v>
      </c>
      <c r="P105" s="1064" t="s">
        <v>2803</v>
      </c>
      <c r="Q105" s="41" t="s">
        <v>37</v>
      </c>
      <c r="R105" s="150">
        <v>1033</v>
      </c>
      <c r="S105" s="150">
        <v>93</v>
      </c>
      <c r="T105" s="118"/>
      <c r="U105" s="162"/>
      <c r="V105" s="11"/>
      <c r="W105" s="40" t="s">
        <v>80</v>
      </c>
      <c r="X105" s="47"/>
      <c r="Y105" s="49"/>
      <c r="Z105" s="11"/>
      <c r="AA105" s="11"/>
      <c r="AB105" s="11"/>
      <c r="AC105" s="56"/>
      <c r="AD105" s="231"/>
      <c r="AE105" s="769"/>
      <c r="AF105" s="171"/>
      <c r="AG105" s="162"/>
      <c r="AH105" s="749"/>
      <c r="AI105" s="14" t="s">
        <v>165</v>
      </c>
      <c r="AL105" s="11"/>
      <c r="AM105" s="11"/>
      <c r="AN105" s="11"/>
      <c r="AO105" s="1309"/>
      <c r="AQ105" s="11"/>
      <c r="AR105" s="11"/>
      <c r="AS105" s="11"/>
      <c r="AX105" s="1891"/>
      <c r="BW105" s="11"/>
      <c r="BZ105" s="11"/>
    </row>
    <row r="106" spans="1:78" s="14" customFormat="1" ht="13.5" customHeight="1">
      <c r="A106" s="220">
        <v>51</v>
      </c>
      <c r="B106" s="11">
        <v>41558</v>
      </c>
      <c r="C106" s="110">
        <v>41524</v>
      </c>
      <c r="D106" s="193">
        <f t="shared" ca="1" si="37"/>
        <v>20</v>
      </c>
      <c r="E106" s="245" t="s">
        <v>249</v>
      </c>
      <c r="F106" s="203">
        <v>13</v>
      </c>
      <c r="G106" s="11" t="s">
        <v>165</v>
      </c>
      <c r="H106" s="200" t="s">
        <v>110</v>
      </c>
      <c r="I106" s="146" t="s">
        <v>2855</v>
      </c>
      <c r="J106" s="16" t="s">
        <v>317</v>
      </c>
      <c r="K106" s="49" t="s">
        <v>54</v>
      </c>
      <c r="L106" s="168">
        <v>1240000</v>
      </c>
      <c r="M106" s="168">
        <v>16000</v>
      </c>
      <c r="N106" s="169">
        <f t="shared" si="34"/>
        <v>1256000</v>
      </c>
      <c r="O106" s="832">
        <v>120000</v>
      </c>
      <c r="P106" s="1064" t="s">
        <v>2802</v>
      </c>
      <c r="Q106" s="41" t="s">
        <v>37</v>
      </c>
      <c r="R106" s="150">
        <v>1033</v>
      </c>
      <c r="S106" s="150">
        <v>93</v>
      </c>
      <c r="T106" s="118"/>
      <c r="U106" s="162"/>
      <c r="V106" s="11"/>
      <c r="W106" s="40" t="s">
        <v>80</v>
      </c>
      <c r="X106" s="47"/>
      <c r="Y106" s="49"/>
      <c r="Z106" s="11"/>
      <c r="AA106" s="11"/>
      <c r="AB106" s="11"/>
      <c r="AC106" s="56"/>
      <c r="AD106" s="231"/>
      <c r="AE106" s="769"/>
      <c r="AF106" s="171"/>
      <c r="AG106" s="162"/>
      <c r="AH106" s="749"/>
      <c r="AI106" s="14" t="s">
        <v>165</v>
      </c>
      <c r="AL106" s="11"/>
      <c r="AM106" s="11"/>
      <c r="AN106" s="11"/>
      <c r="AO106" s="1309"/>
      <c r="AQ106" s="11"/>
      <c r="AR106" s="11"/>
      <c r="AS106" s="11"/>
      <c r="AX106" s="1891"/>
      <c r="BW106" s="11"/>
      <c r="BZ106" s="11"/>
    </row>
    <row r="107" spans="1:78" s="14" customFormat="1" ht="13.5" customHeight="1">
      <c r="A107" s="220">
        <v>52</v>
      </c>
      <c r="B107" s="11">
        <v>41561</v>
      </c>
      <c r="C107" s="110">
        <v>41527</v>
      </c>
      <c r="D107" s="193">
        <f t="shared" ca="1" si="37"/>
        <v>17</v>
      </c>
      <c r="E107" s="245" t="s">
        <v>249</v>
      </c>
      <c r="F107" s="203">
        <v>13</v>
      </c>
      <c r="G107" s="1480" t="s">
        <v>1047</v>
      </c>
      <c r="H107" s="200" t="s">
        <v>110</v>
      </c>
      <c r="I107" s="1067" t="s">
        <v>3135</v>
      </c>
      <c r="J107" s="16" t="s">
        <v>317</v>
      </c>
      <c r="K107" s="49" t="s">
        <v>39</v>
      </c>
      <c r="L107" s="168">
        <v>1240000</v>
      </c>
      <c r="M107" s="168">
        <v>0</v>
      </c>
      <c r="N107" s="169">
        <f t="shared" si="34"/>
        <v>1240000</v>
      </c>
      <c r="O107" s="832">
        <v>120000</v>
      </c>
      <c r="P107" s="1064" t="s">
        <v>3081</v>
      </c>
      <c r="Q107" s="41" t="s">
        <v>37</v>
      </c>
      <c r="R107" s="150">
        <v>1033</v>
      </c>
      <c r="S107" s="150">
        <v>93</v>
      </c>
      <c r="T107" s="118"/>
      <c r="U107" s="162"/>
      <c r="V107" s="11"/>
      <c r="W107" s="40" t="s">
        <v>80</v>
      </c>
      <c r="X107" s="47"/>
      <c r="Y107" s="49"/>
      <c r="Z107" s="11"/>
      <c r="AA107" s="11"/>
      <c r="AB107" s="11"/>
      <c r="AC107" s="56"/>
      <c r="AD107" s="231"/>
      <c r="AE107" s="769"/>
      <c r="AF107" s="171"/>
      <c r="AG107" s="162"/>
      <c r="AH107" s="749"/>
      <c r="AI107" s="749"/>
      <c r="AL107" s="11"/>
      <c r="AM107" s="11"/>
      <c r="AN107" s="11"/>
      <c r="AO107" s="1309"/>
      <c r="AQ107" s="11"/>
      <c r="AR107" s="11"/>
      <c r="AS107" s="11"/>
      <c r="AX107" s="1891"/>
      <c r="BW107" s="11"/>
      <c r="BZ107" s="11"/>
    </row>
    <row r="108" spans="1:78" s="37" customFormat="1" ht="14" customHeight="1">
      <c r="A108" s="220">
        <v>53</v>
      </c>
      <c r="B108" s="11" t="s">
        <v>85</v>
      </c>
      <c r="C108" s="12">
        <v>41330</v>
      </c>
      <c r="D108" s="396">
        <f t="shared" ca="1" si="36"/>
        <v>214</v>
      </c>
      <c r="E108" s="14" t="s">
        <v>249</v>
      </c>
      <c r="F108" s="167">
        <v>13</v>
      </c>
      <c r="G108" s="155" t="s">
        <v>206</v>
      </c>
      <c r="H108" s="32" t="s">
        <v>118</v>
      </c>
      <c r="I108" s="146" t="s">
        <v>361</v>
      </c>
      <c r="J108" s="16" t="s">
        <v>348</v>
      </c>
      <c r="K108" s="49" t="s">
        <v>262</v>
      </c>
      <c r="L108" s="168">
        <v>1235500</v>
      </c>
      <c r="M108" s="168">
        <v>16000</v>
      </c>
      <c r="N108" s="168">
        <f t="shared" si="34"/>
        <v>1251500</v>
      </c>
      <c r="O108" s="832">
        <v>120000</v>
      </c>
      <c r="P108" s="156" t="s">
        <v>354</v>
      </c>
      <c r="Q108" s="41" t="s">
        <v>139</v>
      </c>
      <c r="R108" s="150">
        <v>1033</v>
      </c>
      <c r="S108" s="18">
        <v>93</v>
      </c>
      <c r="T108" s="399"/>
      <c r="U108" s="34"/>
      <c r="V108" s="11"/>
      <c r="W108" s="234" t="s">
        <v>80</v>
      </c>
      <c r="X108" s="47"/>
      <c r="Y108" s="14"/>
      <c r="Z108" s="11"/>
      <c r="AA108" s="11"/>
      <c r="AB108" s="11"/>
      <c r="AC108" s="56"/>
      <c r="AD108" s="231"/>
      <c r="AE108" s="47"/>
      <c r="AF108" s="183" t="s">
        <v>419</v>
      </c>
      <c r="AG108" s="162" t="s">
        <v>109</v>
      </c>
      <c r="AH108" s="18"/>
      <c r="AI108" s="18"/>
      <c r="AJ108" s="14"/>
      <c r="AK108" s="14"/>
      <c r="AL108" s="11"/>
      <c r="AM108" s="11"/>
      <c r="AN108" s="11"/>
      <c r="AO108" s="11"/>
      <c r="AP108" s="14"/>
      <c r="AQ108" s="12"/>
      <c r="AR108" s="12"/>
      <c r="AS108" s="12"/>
      <c r="AW108" s="165"/>
      <c r="AX108" s="409"/>
      <c r="BV108" s="165"/>
      <c r="BW108" s="166">
        <v>1132649.79</v>
      </c>
      <c r="BZ108" s="166">
        <v>1132649.79</v>
      </c>
    </row>
    <row r="109" spans="1:78" s="37" customFormat="1" ht="14" customHeight="1">
      <c r="A109" s="220">
        <v>54</v>
      </c>
      <c r="B109" s="11" t="s">
        <v>85</v>
      </c>
      <c r="C109" s="12">
        <v>41450</v>
      </c>
      <c r="D109" s="147">
        <f t="shared" ca="1" si="36"/>
        <v>94</v>
      </c>
      <c r="E109" s="14" t="s">
        <v>249</v>
      </c>
      <c r="F109" s="167">
        <v>13</v>
      </c>
      <c r="G109" s="155" t="s">
        <v>206</v>
      </c>
      <c r="H109" s="32" t="s">
        <v>118</v>
      </c>
      <c r="I109" s="146" t="s">
        <v>1093</v>
      </c>
      <c r="J109" s="16" t="s">
        <v>348</v>
      </c>
      <c r="K109" s="49" t="s">
        <v>54</v>
      </c>
      <c r="L109" s="168">
        <v>1235500</v>
      </c>
      <c r="M109" s="168">
        <v>16000</v>
      </c>
      <c r="N109" s="168">
        <f t="shared" si="34"/>
        <v>1251500</v>
      </c>
      <c r="O109" s="832">
        <v>120000</v>
      </c>
      <c r="P109" s="14" t="s">
        <v>1085</v>
      </c>
      <c r="Q109" s="41" t="s">
        <v>37</v>
      </c>
      <c r="R109" s="150">
        <v>1033</v>
      </c>
      <c r="S109" s="150">
        <v>93</v>
      </c>
      <c r="T109" s="399"/>
      <c r="U109" s="34"/>
      <c r="V109" s="11"/>
      <c r="W109" s="40" t="s">
        <v>80</v>
      </c>
      <c r="X109" s="47"/>
      <c r="Y109" s="14"/>
      <c r="Z109" s="11"/>
      <c r="AA109" s="239"/>
      <c r="AB109" s="11"/>
      <c r="AC109" s="56"/>
      <c r="AD109" s="18"/>
      <c r="AE109" s="47"/>
      <c r="AF109" s="236" t="s">
        <v>2227</v>
      </c>
      <c r="AG109" s="162"/>
      <c r="AH109" s="18"/>
      <c r="AI109" s="14" t="s">
        <v>165</v>
      </c>
      <c r="AJ109" s="14"/>
      <c r="AK109" s="14"/>
      <c r="AL109" s="11"/>
      <c r="AM109" s="11"/>
      <c r="AN109" s="11"/>
      <c r="AO109" s="11"/>
      <c r="AP109" s="14"/>
      <c r="AQ109" s="12"/>
      <c r="AR109" s="12"/>
      <c r="AS109" s="12"/>
      <c r="AX109" s="409"/>
      <c r="BA109" s="37" t="s">
        <v>1135</v>
      </c>
      <c r="BW109" s="166"/>
      <c r="BZ109" s="166"/>
    </row>
    <row r="110" spans="1:78" s="37" customFormat="1" ht="14" customHeight="1">
      <c r="A110" s="220">
        <v>55</v>
      </c>
      <c r="B110" s="11" t="s">
        <v>85</v>
      </c>
      <c r="C110" s="12">
        <v>41456</v>
      </c>
      <c r="D110" s="147">
        <f t="shared" ca="1" si="36"/>
        <v>88</v>
      </c>
      <c r="E110" s="14" t="s">
        <v>249</v>
      </c>
      <c r="F110" s="167">
        <v>13</v>
      </c>
      <c r="G110" s="155" t="s">
        <v>206</v>
      </c>
      <c r="H110" s="32" t="s">
        <v>118</v>
      </c>
      <c r="I110" s="146" t="s">
        <v>1094</v>
      </c>
      <c r="J110" s="16" t="s">
        <v>348</v>
      </c>
      <c r="K110" s="49" t="s">
        <v>143</v>
      </c>
      <c r="L110" s="168">
        <v>1235500</v>
      </c>
      <c r="M110" s="168">
        <v>16000</v>
      </c>
      <c r="N110" s="168">
        <f t="shared" si="34"/>
        <v>1251500</v>
      </c>
      <c r="O110" s="832">
        <v>120000</v>
      </c>
      <c r="P110" s="14" t="s">
        <v>1086</v>
      </c>
      <c r="Q110" s="41" t="s">
        <v>37</v>
      </c>
      <c r="R110" s="150">
        <v>1033</v>
      </c>
      <c r="S110" s="150">
        <v>93</v>
      </c>
      <c r="T110" s="118"/>
      <c r="U110" s="34"/>
      <c r="V110" s="11"/>
      <c r="W110" s="40" t="s">
        <v>80</v>
      </c>
      <c r="X110" s="233"/>
      <c r="Y110" s="14"/>
      <c r="Z110" s="11"/>
      <c r="AA110" s="239"/>
      <c r="AB110" s="11"/>
      <c r="AC110" s="56"/>
      <c r="AD110" s="18"/>
      <c r="AE110" s="47"/>
      <c r="AF110" s="236" t="s">
        <v>2227</v>
      </c>
      <c r="AG110" s="162"/>
      <c r="AH110" s="18"/>
      <c r="AI110" s="14" t="s">
        <v>165</v>
      </c>
      <c r="AJ110" s="14"/>
      <c r="AK110" s="14"/>
      <c r="AL110" s="11"/>
      <c r="AM110" s="11"/>
      <c r="AN110" s="11"/>
      <c r="AO110" s="11"/>
      <c r="AP110" s="14"/>
      <c r="AQ110" s="12"/>
      <c r="AR110" s="12"/>
      <c r="AS110" s="12"/>
      <c r="AX110" s="409"/>
      <c r="BW110" s="166"/>
      <c r="BZ110" s="166"/>
    </row>
    <row r="111" spans="1:78" s="37" customFormat="1" ht="14.25" customHeight="1">
      <c r="A111" s="220">
        <v>56</v>
      </c>
      <c r="B111" s="11" t="s">
        <v>4010</v>
      </c>
      <c r="C111" s="110">
        <v>41513</v>
      </c>
      <c r="D111" s="193">
        <f ca="1">TODAY()-C111</f>
        <v>31</v>
      </c>
      <c r="E111" s="14" t="s">
        <v>249</v>
      </c>
      <c r="F111" s="167">
        <v>13</v>
      </c>
      <c r="G111" s="11"/>
      <c r="H111" s="32" t="s">
        <v>118</v>
      </c>
      <c r="I111" s="146" t="s">
        <v>2320</v>
      </c>
      <c r="J111" s="1395" t="s">
        <v>348</v>
      </c>
      <c r="K111" s="49" t="s">
        <v>39</v>
      </c>
      <c r="L111" s="168">
        <v>1235500</v>
      </c>
      <c r="M111" s="168">
        <v>0</v>
      </c>
      <c r="N111" s="168">
        <f t="shared" si="34"/>
        <v>1235500</v>
      </c>
      <c r="O111" s="832">
        <v>120000</v>
      </c>
      <c r="P111" s="14" t="s">
        <v>2290</v>
      </c>
      <c r="Q111" s="41" t="s">
        <v>37</v>
      </c>
      <c r="R111" s="150">
        <v>1033</v>
      </c>
      <c r="S111" s="150">
        <v>93</v>
      </c>
      <c r="T111" s="19"/>
      <c r="U111" s="34"/>
      <c r="V111" s="11"/>
      <c r="W111" s="32" t="s">
        <v>80</v>
      </c>
      <c r="Y111" s="14"/>
      <c r="Z111" s="11"/>
      <c r="AA111" s="11"/>
      <c r="AB111" s="11"/>
      <c r="AC111" s="56"/>
      <c r="AD111" s="231"/>
      <c r="AE111" s="47"/>
      <c r="AF111" s="171"/>
      <c r="AG111" s="162"/>
      <c r="AH111" s="18"/>
      <c r="AI111" s="14"/>
      <c r="AJ111" s="14"/>
      <c r="AK111" s="14"/>
      <c r="AL111" s="11"/>
      <c r="AM111" s="11"/>
      <c r="AN111" s="11"/>
      <c r="AO111" s="11"/>
      <c r="AP111" s="14"/>
      <c r="AQ111" s="12"/>
      <c r="AR111" s="12"/>
      <c r="AS111" s="12"/>
      <c r="AX111" s="409"/>
      <c r="BW111" s="166"/>
      <c r="BZ111" s="166"/>
    </row>
    <row r="112" spans="1:78" s="37" customFormat="1" ht="14" customHeight="1">
      <c r="A112" s="220">
        <v>57</v>
      </c>
      <c r="B112" s="48" t="s">
        <v>85</v>
      </c>
      <c r="C112" s="12">
        <v>40991</v>
      </c>
      <c r="D112" s="396">
        <f t="shared" ref="D112:D133" ca="1" si="40">TODAY()-C112</f>
        <v>553</v>
      </c>
      <c r="E112" s="14" t="s">
        <v>250</v>
      </c>
      <c r="F112" s="38">
        <v>12</v>
      </c>
      <c r="G112" s="64" t="s">
        <v>206</v>
      </c>
      <c r="H112" s="32" t="s">
        <v>118</v>
      </c>
      <c r="I112" s="11" t="s">
        <v>76</v>
      </c>
      <c r="J112" s="47" t="s">
        <v>172</v>
      </c>
      <c r="K112" s="14" t="s">
        <v>90</v>
      </c>
      <c r="L112" s="1">
        <v>1207000</v>
      </c>
      <c r="M112" s="1">
        <v>15000</v>
      </c>
      <c r="N112" s="190">
        <v>1065000</v>
      </c>
      <c r="O112" s="202" t="s">
        <v>273</v>
      </c>
      <c r="P112" s="156" t="s">
        <v>134</v>
      </c>
      <c r="Q112" s="17" t="s">
        <v>139</v>
      </c>
      <c r="R112" s="18">
        <v>1033</v>
      </c>
      <c r="S112" s="18">
        <v>93</v>
      </c>
      <c r="T112" s="19"/>
      <c r="U112" s="191">
        <v>63158</v>
      </c>
      <c r="V112" s="11"/>
      <c r="W112" s="32" t="s">
        <v>80</v>
      </c>
      <c r="Y112" s="14"/>
      <c r="Z112" s="12"/>
      <c r="AA112" s="374"/>
      <c r="AB112" s="12"/>
      <c r="AC112" s="660"/>
      <c r="AD112" s="33"/>
      <c r="AE112" s="35"/>
      <c r="AF112" s="183" t="s">
        <v>229</v>
      </c>
      <c r="AG112" s="34" t="s">
        <v>109</v>
      </c>
      <c r="AH112" s="33"/>
      <c r="AI112" s="33"/>
      <c r="AJ112" s="17"/>
      <c r="AK112" s="17"/>
      <c r="AL112" s="12"/>
      <c r="AM112" s="12"/>
      <c r="AN112" s="36"/>
      <c r="AO112" s="184"/>
      <c r="AP112" s="17"/>
      <c r="AQ112" s="12"/>
      <c r="AR112" s="12"/>
      <c r="AS112" s="12"/>
      <c r="AX112" s="409"/>
      <c r="BW112" s="166">
        <v>1113949.5</v>
      </c>
      <c r="BZ112" s="166">
        <v>1113949.5</v>
      </c>
    </row>
    <row r="113" spans="1:78" s="37" customFormat="1" ht="14" customHeight="1">
      <c r="A113" s="220">
        <v>58</v>
      </c>
      <c r="B113" s="11" t="s">
        <v>85</v>
      </c>
      <c r="C113" s="12">
        <v>41477</v>
      </c>
      <c r="D113" s="193">
        <f t="shared" ca="1" si="40"/>
        <v>67</v>
      </c>
      <c r="E113" s="14" t="s">
        <v>249</v>
      </c>
      <c r="F113" s="167">
        <v>13</v>
      </c>
      <c r="G113" s="155" t="s">
        <v>206</v>
      </c>
      <c r="H113" s="32" t="s">
        <v>141</v>
      </c>
      <c r="I113" s="138" t="s">
        <v>1606</v>
      </c>
      <c r="J113" s="16" t="s">
        <v>316</v>
      </c>
      <c r="K113" s="49" t="s">
        <v>262</v>
      </c>
      <c r="L113" s="168">
        <v>1185500</v>
      </c>
      <c r="M113" s="168">
        <v>16000</v>
      </c>
      <c r="N113" s="169">
        <f t="shared" ref="N113:N144" si="41">L113+M113</f>
        <v>1201500</v>
      </c>
      <c r="O113" s="832">
        <v>120000</v>
      </c>
      <c r="P113" s="1064" t="s">
        <v>1593</v>
      </c>
      <c r="Q113" s="17" t="s">
        <v>37</v>
      </c>
      <c r="R113" s="150">
        <v>1033</v>
      </c>
      <c r="S113" s="18">
        <v>93</v>
      </c>
      <c r="T113" s="19"/>
      <c r="U113" s="34"/>
      <c r="V113" s="11"/>
      <c r="W113" s="40" t="s">
        <v>80</v>
      </c>
      <c r="X113" s="47"/>
      <c r="Y113" s="14"/>
      <c r="Z113" s="110"/>
      <c r="AA113" s="11"/>
      <c r="AB113" s="11"/>
      <c r="AC113" s="56"/>
      <c r="AD113" s="231"/>
      <c r="AE113" s="47"/>
      <c r="AF113" s="236" t="s">
        <v>2227</v>
      </c>
      <c r="AG113" s="162"/>
      <c r="AH113" s="18"/>
      <c r="AI113" s="14" t="s">
        <v>165</v>
      </c>
      <c r="AJ113" s="14"/>
      <c r="AK113" s="14"/>
      <c r="AL113" s="11"/>
      <c r="AM113" s="11"/>
      <c r="AN113" s="11"/>
      <c r="AO113" s="11"/>
      <c r="AP113" s="14"/>
      <c r="AQ113" s="12"/>
      <c r="AR113" s="12"/>
      <c r="AS113" s="12"/>
      <c r="AX113" s="409"/>
      <c r="BW113" s="166"/>
      <c r="BZ113" s="166"/>
    </row>
    <row r="114" spans="1:78" s="14" customFormat="1" ht="13.5" customHeight="1">
      <c r="A114" s="220">
        <v>59</v>
      </c>
      <c r="B114" s="11">
        <v>41561</v>
      </c>
      <c r="C114" s="110">
        <v>41527</v>
      </c>
      <c r="D114" s="193">
        <f ca="1">TODAY()-C114</f>
        <v>17</v>
      </c>
      <c r="E114" s="245" t="s">
        <v>249</v>
      </c>
      <c r="F114" s="203">
        <v>13</v>
      </c>
      <c r="G114" s="11" t="s">
        <v>165</v>
      </c>
      <c r="H114" s="40" t="s">
        <v>141</v>
      </c>
      <c r="I114" s="146" t="s">
        <v>3139</v>
      </c>
      <c r="J114" s="16" t="s">
        <v>316</v>
      </c>
      <c r="K114" s="49" t="s">
        <v>54</v>
      </c>
      <c r="L114" s="168">
        <v>1185500</v>
      </c>
      <c r="M114" s="168">
        <v>16000</v>
      </c>
      <c r="N114" s="169">
        <f t="shared" si="41"/>
        <v>1201500</v>
      </c>
      <c r="O114" s="832">
        <v>120000</v>
      </c>
      <c r="P114" s="1064" t="s">
        <v>3085</v>
      </c>
      <c r="Q114" s="17" t="s">
        <v>37</v>
      </c>
      <c r="R114" s="150">
        <v>1033</v>
      </c>
      <c r="S114" s="150">
        <v>93</v>
      </c>
      <c r="T114" s="118"/>
      <c r="U114" s="162"/>
      <c r="V114" s="11"/>
      <c r="W114" s="40" t="s">
        <v>80</v>
      </c>
      <c r="X114" s="47"/>
      <c r="Y114" s="245"/>
      <c r="Z114" s="11"/>
      <c r="AB114" s="11"/>
      <c r="AC114" s="56"/>
      <c r="AD114" s="18"/>
      <c r="AE114" s="769"/>
      <c r="AF114" s="817"/>
      <c r="AG114" s="162"/>
      <c r="AH114" s="749"/>
      <c r="AI114" s="14" t="s">
        <v>165</v>
      </c>
      <c r="AL114" s="11"/>
      <c r="AM114" s="11"/>
      <c r="AN114" s="11"/>
      <c r="AO114" s="1309"/>
      <c r="AQ114" s="11"/>
      <c r="AR114" s="11"/>
      <c r="AS114" s="11"/>
      <c r="AX114" s="1891"/>
      <c r="BW114" s="11"/>
      <c r="BZ114" s="11"/>
    </row>
    <row r="115" spans="1:78" s="14" customFormat="1" ht="13.5" customHeight="1">
      <c r="A115" s="220">
        <v>60</v>
      </c>
      <c r="B115" s="11">
        <v>41564</v>
      </c>
      <c r="C115" s="110">
        <v>41530</v>
      </c>
      <c r="D115" s="193">
        <f ca="1">TODAY()-C115</f>
        <v>14</v>
      </c>
      <c r="E115" s="245" t="s">
        <v>249</v>
      </c>
      <c r="F115" s="203">
        <v>13</v>
      </c>
      <c r="G115" s="11" t="s">
        <v>165</v>
      </c>
      <c r="H115" s="40" t="s">
        <v>141</v>
      </c>
      <c r="I115" s="146" t="s">
        <v>3137</v>
      </c>
      <c r="J115" s="16" t="s">
        <v>316</v>
      </c>
      <c r="K115" s="49" t="s">
        <v>90</v>
      </c>
      <c r="L115" s="168">
        <v>1185500</v>
      </c>
      <c r="M115" s="168">
        <v>16000</v>
      </c>
      <c r="N115" s="169">
        <f>L115+M115</f>
        <v>1201500</v>
      </c>
      <c r="O115" s="832">
        <v>120000</v>
      </c>
      <c r="P115" s="1064" t="s">
        <v>3083</v>
      </c>
      <c r="Q115" s="17" t="s">
        <v>37</v>
      </c>
      <c r="R115" s="150">
        <v>1033</v>
      </c>
      <c r="S115" s="150">
        <v>93</v>
      </c>
      <c r="T115" s="118"/>
      <c r="U115" s="162"/>
      <c r="V115" s="11"/>
      <c r="W115" s="40" t="s">
        <v>80</v>
      </c>
      <c r="X115" s="47"/>
      <c r="Y115" s="49"/>
      <c r="Z115" s="11"/>
      <c r="AA115" s="11"/>
      <c r="AB115" s="11"/>
      <c r="AC115" s="56"/>
      <c r="AD115" s="231"/>
      <c r="AE115" s="769"/>
      <c r="AF115" s="817"/>
      <c r="AG115" s="162"/>
      <c r="AH115" s="749"/>
      <c r="AI115" s="14" t="s">
        <v>165</v>
      </c>
      <c r="AL115" s="11"/>
      <c r="AM115" s="11"/>
      <c r="AN115" s="11"/>
      <c r="AO115" s="1309"/>
      <c r="AQ115" s="11"/>
      <c r="AR115" s="11"/>
      <c r="AS115" s="11"/>
      <c r="AX115" s="1891"/>
      <c r="BW115" s="11"/>
      <c r="BZ115" s="11"/>
    </row>
    <row r="116" spans="1:78" s="14" customFormat="1" ht="13.5" customHeight="1">
      <c r="A116" s="220">
        <v>61</v>
      </c>
      <c r="B116" s="276">
        <v>41572</v>
      </c>
      <c r="C116" s="110">
        <v>41539</v>
      </c>
      <c r="D116" s="193">
        <f ca="1">TODAY()-C116</f>
        <v>5</v>
      </c>
      <c r="E116" s="129" t="s">
        <v>249</v>
      </c>
      <c r="F116" s="203">
        <v>13</v>
      </c>
      <c r="G116" s="315" t="s">
        <v>1047</v>
      </c>
      <c r="H116" s="40" t="s">
        <v>141</v>
      </c>
      <c r="I116" s="1067" t="s">
        <v>3816</v>
      </c>
      <c r="J116" s="16" t="s">
        <v>316</v>
      </c>
      <c r="K116" s="49" t="s">
        <v>143</v>
      </c>
      <c r="L116" s="168">
        <v>1185500</v>
      </c>
      <c r="M116" s="168">
        <v>16000</v>
      </c>
      <c r="N116" s="169">
        <f>L116+M116</f>
        <v>1201500</v>
      </c>
      <c r="O116" s="832">
        <v>120000</v>
      </c>
      <c r="P116" s="1064" t="s">
        <v>3763</v>
      </c>
      <c r="Q116" s="41" t="s">
        <v>37</v>
      </c>
      <c r="R116" s="150">
        <v>1033</v>
      </c>
      <c r="S116" s="150">
        <v>93</v>
      </c>
      <c r="T116" s="118"/>
      <c r="U116" s="162"/>
      <c r="V116" s="11"/>
      <c r="W116" s="40" t="s">
        <v>80</v>
      </c>
      <c r="X116" s="47"/>
      <c r="Y116" s="49"/>
      <c r="Z116" s="12"/>
      <c r="AA116" s="11"/>
      <c r="AB116" s="11"/>
      <c r="AC116" s="56"/>
      <c r="AD116" s="231"/>
      <c r="AE116" s="769"/>
      <c r="AF116" s="171"/>
      <c r="AG116" s="162"/>
      <c r="AH116" s="749"/>
      <c r="AI116" s="749"/>
      <c r="AL116" s="11"/>
      <c r="AM116" s="11"/>
      <c r="AN116" s="11"/>
      <c r="AO116" s="1309"/>
      <c r="AQ116" s="11"/>
      <c r="AR116" s="11"/>
      <c r="AS116" s="11"/>
      <c r="AX116" s="1891"/>
      <c r="BW116" s="11"/>
      <c r="BZ116" s="11"/>
    </row>
    <row r="117" spans="1:78" s="37" customFormat="1" ht="14" customHeight="1">
      <c r="A117" s="220">
        <v>62</v>
      </c>
      <c r="B117" s="11" t="s">
        <v>85</v>
      </c>
      <c r="C117" s="12">
        <v>41446</v>
      </c>
      <c r="D117" s="147">
        <f t="shared" ca="1" si="40"/>
        <v>98</v>
      </c>
      <c r="E117" s="129" t="s">
        <v>249</v>
      </c>
      <c r="F117" s="167">
        <v>13</v>
      </c>
      <c r="G117" s="155" t="s">
        <v>206</v>
      </c>
      <c r="H117" s="40" t="s">
        <v>79</v>
      </c>
      <c r="I117" s="146" t="s">
        <v>1075</v>
      </c>
      <c r="J117" s="16" t="s">
        <v>365</v>
      </c>
      <c r="K117" s="49" t="s">
        <v>143</v>
      </c>
      <c r="L117" s="168">
        <v>1109000</v>
      </c>
      <c r="M117" s="194">
        <v>16000</v>
      </c>
      <c r="N117" s="194">
        <f t="shared" si="41"/>
        <v>1125000</v>
      </c>
      <c r="O117" s="832" t="s">
        <v>2923</v>
      </c>
      <c r="P117" s="156" t="s">
        <v>1062</v>
      </c>
      <c r="Q117" s="41" t="s">
        <v>139</v>
      </c>
      <c r="R117" s="18">
        <v>1033</v>
      </c>
      <c r="S117" s="150">
        <v>93</v>
      </c>
      <c r="T117" s="399"/>
      <c r="U117" s="34"/>
      <c r="V117" s="11"/>
      <c r="W117" s="40" t="s">
        <v>80</v>
      </c>
      <c r="Y117" s="14"/>
      <c r="Z117" s="12"/>
      <c r="AA117" s="12"/>
      <c r="AB117" s="12"/>
      <c r="AC117" s="660"/>
      <c r="AD117" s="33"/>
      <c r="AE117" s="47"/>
      <c r="AF117" s="171" t="s">
        <v>993</v>
      </c>
      <c r="AG117" s="162" t="s">
        <v>109</v>
      </c>
      <c r="AH117" s="18"/>
      <c r="AI117" s="18"/>
      <c r="AJ117" s="14"/>
      <c r="AK117" s="14"/>
      <c r="AL117" s="11"/>
      <c r="AM117" s="11"/>
      <c r="AN117" s="11"/>
      <c r="AO117" s="11"/>
      <c r="AP117" s="14"/>
      <c r="AQ117" s="12"/>
      <c r="AR117" s="12"/>
      <c r="AS117" s="12"/>
      <c r="AX117" s="409"/>
      <c r="BA117" s="37" t="s">
        <v>1135</v>
      </c>
      <c r="BC117" s="37" t="s">
        <v>1150</v>
      </c>
      <c r="BW117" s="166"/>
      <c r="BZ117" s="166"/>
    </row>
    <row r="118" spans="1:78" s="37" customFormat="1" ht="14" customHeight="1">
      <c r="A118" s="220">
        <v>63</v>
      </c>
      <c r="B118" s="11" t="s">
        <v>85</v>
      </c>
      <c r="C118" s="12">
        <v>41457</v>
      </c>
      <c r="D118" s="147">
        <f t="shared" ca="1" si="40"/>
        <v>87</v>
      </c>
      <c r="E118" s="14" t="s">
        <v>249</v>
      </c>
      <c r="F118" s="167">
        <v>13</v>
      </c>
      <c r="G118" s="155" t="s">
        <v>206</v>
      </c>
      <c r="H118" s="40" t="s">
        <v>279</v>
      </c>
      <c r="I118" s="146" t="s">
        <v>1127</v>
      </c>
      <c r="J118" s="16" t="s">
        <v>304</v>
      </c>
      <c r="K118" s="49" t="s">
        <v>16</v>
      </c>
      <c r="L118" s="168">
        <v>1060000</v>
      </c>
      <c r="M118" s="168">
        <v>16000</v>
      </c>
      <c r="N118" s="169">
        <f t="shared" si="41"/>
        <v>1076000</v>
      </c>
      <c r="O118" s="832" t="s">
        <v>2923</v>
      </c>
      <c r="P118" s="156" t="s">
        <v>1112</v>
      </c>
      <c r="Q118" s="41" t="s">
        <v>139</v>
      </c>
      <c r="R118" s="18">
        <v>1033</v>
      </c>
      <c r="S118" s="150">
        <v>93</v>
      </c>
      <c r="T118" s="118"/>
      <c r="U118" s="34"/>
      <c r="V118" s="11"/>
      <c r="W118" s="40" t="s">
        <v>80</v>
      </c>
      <c r="X118" s="399"/>
      <c r="Y118" s="245"/>
      <c r="Z118" s="12"/>
      <c r="AA118" s="12"/>
      <c r="AB118" s="12"/>
      <c r="AC118" s="660"/>
      <c r="AD118" s="19"/>
      <c r="AE118" s="47"/>
      <c r="AF118" s="171" t="s">
        <v>1519</v>
      </c>
      <c r="AG118" s="162" t="s">
        <v>109</v>
      </c>
      <c r="AH118" s="18"/>
      <c r="AI118" s="14" t="s">
        <v>165</v>
      </c>
      <c r="AJ118" s="14"/>
      <c r="AK118" s="14"/>
      <c r="AL118" s="11"/>
      <c r="AM118" s="11"/>
      <c r="AN118" s="11"/>
      <c r="AO118" s="11"/>
      <c r="AP118" s="14"/>
      <c r="AQ118" s="12"/>
      <c r="AR118" s="12"/>
      <c r="AS118" s="12"/>
      <c r="AX118" s="409"/>
      <c r="BW118" s="166"/>
      <c r="BZ118" s="166"/>
    </row>
    <row r="119" spans="1:78" s="37" customFormat="1" ht="14" customHeight="1">
      <c r="A119" s="220">
        <v>64</v>
      </c>
      <c r="B119" s="11" t="s">
        <v>85</v>
      </c>
      <c r="C119" s="12">
        <v>41463</v>
      </c>
      <c r="D119" s="147">
        <f t="shared" ca="1" si="40"/>
        <v>81</v>
      </c>
      <c r="E119" s="14" t="s">
        <v>249</v>
      </c>
      <c r="F119" s="167">
        <v>13</v>
      </c>
      <c r="G119" s="155" t="s">
        <v>206</v>
      </c>
      <c r="H119" s="40" t="s">
        <v>279</v>
      </c>
      <c r="I119" s="146" t="s">
        <v>1488</v>
      </c>
      <c r="J119" s="16" t="s">
        <v>304</v>
      </c>
      <c r="K119" s="49" t="s">
        <v>16</v>
      </c>
      <c r="L119" s="168">
        <v>1060000</v>
      </c>
      <c r="M119" s="168">
        <v>16000</v>
      </c>
      <c r="N119" s="169">
        <f t="shared" si="41"/>
        <v>1076000</v>
      </c>
      <c r="O119" s="832">
        <v>70000</v>
      </c>
      <c r="P119" s="156" t="s">
        <v>1169</v>
      </c>
      <c r="Q119" s="41" t="s">
        <v>139</v>
      </c>
      <c r="R119" s="18">
        <v>1033</v>
      </c>
      <c r="S119" s="150">
        <v>93</v>
      </c>
      <c r="T119" s="118"/>
      <c r="U119" s="34"/>
      <c r="V119" s="11"/>
      <c r="W119" s="40" t="s">
        <v>80</v>
      </c>
      <c r="X119" s="47"/>
      <c r="Y119" s="14"/>
      <c r="Z119" s="11"/>
      <c r="AA119" s="239"/>
      <c r="AB119" s="11"/>
      <c r="AC119" s="56"/>
      <c r="AD119" s="18"/>
      <c r="AE119" s="47"/>
      <c r="AF119" s="171" t="s">
        <v>1519</v>
      </c>
      <c r="AG119" s="162" t="s">
        <v>109</v>
      </c>
      <c r="AH119" s="1483"/>
      <c r="AI119" s="14" t="s">
        <v>165</v>
      </c>
      <c r="AJ119" s="14"/>
      <c r="AK119" s="14"/>
      <c r="AL119" s="11"/>
      <c r="AM119" s="11"/>
      <c r="AN119" s="11"/>
      <c r="AO119" s="11"/>
      <c r="AP119" s="14"/>
      <c r="AQ119" s="12"/>
      <c r="AR119" s="12"/>
      <c r="AS119" s="12"/>
      <c r="AX119" s="409"/>
      <c r="BW119" s="166"/>
      <c r="BZ119" s="166"/>
    </row>
    <row r="120" spans="1:78" s="37" customFormat="1" ht="14.25" customHeight="1">
      <c r="A120" s="220">
        <v>65</v>
      </c>
      <c r="B120" s="11" t="s">
        <v>85</v>
      </c>
      <c r="C120" s="110">
        <v>41485</v>
      </c>
      <c r="D120" s="147">
        <f t="shared" ref="D120" ca="1" si="42">TODAY()-C120</f>
        <v>59</v>
      </c>
      <c r="E120" s="14" t="s">
        <v>249</v>
      </c>
      <c r="F120" s="167">
        <v>13</v>
      </c>
      <c r="G120" s="155" t="s">
        <v>206</v>
      </c>
      <c r="H120" s="32" t="s">
        <v>279</v>
      </c>
      <c r="I120" s="146" t="s">
        <v>1699</v>
      </c>
      <c r="J120" s="1353" t="s">
        <v>304</v>
      </c>
      <c r="K120" s="49" t="s">
        <v>54</v>
      </c>
      <c r="L120" s="168">
        <v>1060000</v>
      </c>
      <c r="M120" s="168">
        <v>16000</v>
      </c>
      <c r="N120" s="169">
        <f t="shared" si="41"/>
        <v>1076000</v>
      </c>
      <c r="O120" s="832">
        <v>70000</v>
      </c>
      <c r="P120" s="14" t="s">
        <v>1654</v>
      </c>
      <c r="Q120" s="41" t="s">
        <v>37</v>
      </c>
      <c r="R120" s="150">
        <v>1033</v>
      </c>
      <c r="S120" s="150">
        <v>93</v>
      </c>
      <c r="T120" s="19"/>
      <c r="U120" s="34"/>
      <c r="V120" s="11"/>
      <c r="W120" s="40" t="s">
        <v>80</v>
      </c>
      <c r="X120" s="311"/>
      <c r="Y120" s="315"/>
      <c r="Z120" s="11"/>
      <c r="AA120" s="11"/>
      <c r="AB120" s="11"/>
      <c r="AC120" s="56"/>
      <c r="AD120" s="231"/>
      <c r="AE120" s="47"/>
      <c r="AF120" s="236" t="s">
        <v>2227</v>
      </c>
      <c r="AG120" s="162"/>
      <c r="AH120" s="18"/>
      <c r="AI120" s="14" t="s">
        <v>165</v>
      </c>
      <c r="AJ120" s="14"/>
      <c r="AK120" s="14"/>
      <c r="AL120" s="11"/>
      <c r="AM120" s="11"/>
      <c r="AN120" s="11"/>
      <c r="AO120" s="11"/>
      <c r="AP120" s="14"/>
      <c r="AQ120" s="12"/>
      <c r="AR120" s="12"/>
      <c r="AS120" s="12"/>
      <c r="AX120" s="409"/>
      <c r="BW120" s="166"/>
      <c r="BZ120" s="166"/>
    </row>
    <row r="121" spans="1:78" s="37" customFormat="1" ht="14.25" customHeight="1">
      <c r="A121" s="220">
        <v>66</v>
      </c>
      <c r="B121" s="11" t="s">
        <v>4010</v>
      </c>
      <c r="C121" s="110">
        <v>41513</v>
      </c>
      <c r="D121" s="193">
        <f t="shared" ref="D121:D129" ca="1" si="43">TODAY()-C121</f>
        <v>31</v>
      </c>
      <c r="E121" s="14" t="s">
        <v>249</v>
      </c>
      <c r="F121" s="167">
        <v>13</v>
      </c>
      <c r="G121" s="11"/>
      <c r="H121" s="40" t="s">
        <v>279</v>
      </c>
      <c r="I121" s="195" t="s">
        <v>2215</v>
      </c>
      <c r="J121" s="1617" t="s">
        <v>304</v>
      </c>
      <c r="K121" s="49" t="s">
        <v>143</v>
      </c>
      <c r="L121" s="168">
        <v>1060000</v>
      </c>
      <c r="M121" s="168">
        <v>16000</v>
      </c>
      <c r="N121" s="169">
        <f t="shared" si="41"/>
        <v>1076000</v>
      </c>
      <c r="O121" s="832">
        <v>70000</v>
      </c>
      <c r="P121" s="14" t="s">
        <v>2165</v>
      </c>
      <c r="Q121" s="41" t="s">
        <v>37</v>
      </c>
      <c r="R121" s="150">
        <v>1033</v>
      </c>
      <c r="S121" s="150">
        <v>93</v>
      </c>
      <c r="T121" s="19"/>
      <c r="U121" s="34"/>
      <c r="V121" s="11"/>
      <c r="W121" s="32" t="s">
        <v>80</v>
      </c>
      <c r="X121" s="47"/>
      <c r="Y121" s="49"/>
      <c r="Z121" s="11"/>
      <c r="AA121" s="11"/>
      <c r="AB121" s="11"/>
      <c r="AC121" s="56"/>
      <c r="AD121" s="231"/>
      <c r="AE121" s="769"/>
      <c r="AF121" s="817" t="s">
        <v>2227</v>
      </c>
      <c r="AG121" s="162"/>
      <c r="AH121" s="18"/>
      <c r="AI121" s="14"/>
      <c r="AJ121" s="14"/>
      <c r="AK121" s="14"/>
      <c r="AL121" s="11"/>
      <c r="AM121" s="11"/>
      <c r="AN121" s="11"/>
      <c r="AO121" s="11"/>
      <c r="AP121" s="14"/>
      <c r="AQ121" s="12"/>
      <c r="AR121" s="12"/>
      <c r="AS121" s="12"/>
      <c r="AT121" s="14"/>
      <c r="AX121" s="409"/>
      <c r="BW121" s="166"/>
      <c r="BZ121" s="166"/>
    </row>
    <row r="122" spans="1:78" s="37" customFormat="1" ht="14.25" customHeight="1">
      <c r="A122" s="220">
        <v>67</v>
      </c>
      <c r="B122" s="11" t="s">
        <v>4010</v>
      </c>
      <c r="C122" s="110">
        <v>41513</v>
      </c>
      <c r="D122" s="193">
        <f t="shared" ca="1" si="43"/>
        <v>31</v>
      </c>
      <c r="E122" s="14" t="s">
        <v>249</v>
      </c>
      <c r="F122" s="167">
        <v>13</v>
      </c>
      <c r="G122" s="11"/>
      <c r="H122" s="40" t="s">
        <v>279</v>
      </c>
      <c r="I122" s="195" t="s">
        <v>2216</v>
      </c>
      <c r="J122" s="1617" t="s">
        <v>304</v>
      </c>
      <c r="K122" s="49" t="s">
        <v>143</v>
      </c>
      <c r="L122" s="168">
        <v>1060000</v>
      </c>
      <c r="M122" s="168">
        <v>16000</v>
      </c>
      <c r="N122" s="169">
        <f t="shared" si="41"/>
        <v>1076000</v>
      </c>
      <c r="O122" s="832">
        <v>70000</v>
      </c>
      <c r="P122" s="14" t="s">
        <v>2166</v>
      </c>
      <c r="Q122" s="41" t="s">
        <v>37</v>
      </c>
      <c r="R122" s="150">
        <v>1033</v>
      </c>
      <c r="S122" s="150">
        <v>93</v>
      </c>
      <c r="T122" s="19"/>
      <c r="U122" s="34"/>
      <c r="V122" s="11"/>
      <c r="W122" s="32" t="s">
        <v>80</v>
      </c>
      <c r="X122" s="47"/>
      <c r="Y122" s="49"/>
      <c r="Z122" s="11"/>
      <c r="AA122" s="11"/>
      <c r="AB122" s="11"/>
      <c r="AC122" s="56"/>
      <c r="AD122" s="231"/>
      <c r="AE122" s="769"/>
      <c r="AF122" s="817" t="s">
        <v>2227</v>
      </c>
      <c r="AG122" s="162"/>
      <c r="AH122" s="18"/>
      <c r="AI122" s="14"/>
      <c r="AJ122" s="14"/>
      <c r="AK122" s="14"/>
      <c r="AL122" s="11"/>
      <c r="AM122" s="11"/>
      <c r="AN122" s="11"/>
      <c r="AO122" s="11"/>
      <c r="AP122" s="14"/>
      <c r="AQ122" s="12"/>
      <c r="AR122" s="12"/>
      <c r="AS122" s="12"/>
      <c r="AT122" s="14"/>
      <c r="AX122" s="409"/>
      <c r="BW122" s="166"/>
      <c r="BZ122" s="166"/>
    </row>
    <row r="123" spans="1:78" s="37" customFormat="1" ht="14.25" customHeight="1">
      <c r="A123" s="220">
        <v>68</v>
      </c>
      <c r="B123" s="11" t="s">
        <v>4010</v>
      </c>
      <c r="C123" s="110">
        <v>41513</v>
      </c>
      <c r="D123" s="193">
        <f t="shared" ca="1" si="43"/>
        <v>31</v>
      </c>
      <c r="E123" s="14" t="s">
        <v>249</v>
      </c>
      <c r="F123" s="167">
        <v>13</v>
      </c>
      <c r="G123" s="11"/>
      <c r="H123" s="40" t="s">
        <v>279</v>
      </c>
      <c r="I123" s="146" t="s">
        <v>2233</v>
      </c>
      <c r="J123" s="1617" t="s">
        <v>304</v>
      </c>
      <c r="K123" s="49" t="s">
        <v>90</v>
      </c>
      <c r="L123" s="168">
        <v>1060000</v>
      </c>
      <c r="M123" s="168">
        <v>16000</v>
      </c>
      <c r="N123" s="169">
        <f t="shared" si="41"/>
        <v>1076000</v>
      </c>
      <c r="O123" s="832">
        <v>70000</v>
      </c>
      <c r="P123" s="1422" t="s">
        <v>2217</v>
      </c>
      <c r="Q123" s="41" t="s">
        <v>37</v>
      </c>
      <c r="R123" s="150">
        <v>1033</v>
      </c>
      <c r="S123" s="150">
        <v>93</v>
      </c>
      <c r="T123" s="19"/>
      <c r="U123" s="34"/>
      <c r="V123" s="11"/>
      <c r="W123" s="32" t="s">
        <v>80</v>
      </c>
      <c r="X123" s="47"/>
      <c r="Y123" s="49"/>
      <c r="Z123" s="11"/>
      <c r="AA123" s="11"/>
      <c r="AB123" s="11"/>
      <c r="AC123" s="56"/>
      <c r="AD123" s="231"/>
      <c r="AE123" s="769"/>
      <c r="AF123" s="817" t="s">
        <v>2227</v>
      </c>
      <c r="AG123" s="162"/>
      <c r="AH123" s="18"/>
      <c r="AI123" s="14"/>
      <c r="AJ123" s="14"/>
      <c r="AK123" s="14"/>
      <c r="AL123" s="11"/>
      <c r="AM123" s="11"/>
      <c r="AN123" s="11"/>
      <c r="AO123" s="11"/>
      <c r="AP123" s="14"/>
      <c r="AQ123" s="12"/>
      <c r="AR123" s="12"/>
      <c r="AS123" s="12"/>
      <c r="AT123" s="14"/>
      <c r="AX123" s="409"/>
      <c r="BW123" s="166"/>
      <c r="BZ123" s="166"/>
    </row>
    <row r="124" spans="1:78" s="37" customFormat="1" ht="14.25" customHeight="1">
      <c r="A124" s="220">
        <v>69</v>
      </c>
      <c r="B124" s="11" t="s">
        <v>4010</v>
      </c>
      <c r="C124" s="110">
        <v>41513</v>
      </c>
      <c r="D124" s="193">
        <f t="shared" ca="1" si="43"/>
        <v>31</v>
      </c>
      <c r="E124" s="14" t="s">
        <v>249</v>
      </c>
      <c r="F124" s="167">
        <v>13</v>
      </c>
      <c r="G124" s="11"/>
      <c r="H124" s="40" t="s">
        <v>279</v>
      </c>
      <c r="I124" s="146" t="s">
        <v>2234</v>
      </c>
      <c r="J124" s="1617" t="s">
        <v>304</v>
      </c>
      <c r="K124" s="49" t="s">
        <v>90</v>
      </c>
      <c r="L124" s="168">
        <v>1060000</v>
      </c>
      <c r="M124" s="168">
        <v>16000</v>
      </c>
      <c r="N124" s="169">
        <f t="shared" si="41"/>
        <v>1076000</v>
      </c>
      <c r="O124" s="832">
        <v>70000</v>
      </c>
      <c r="P124" s="1422" t="s">
        <v>2218</v>
      </c>
      <c r="Q124" s="41" t="s">
        <v>37</v>
      </c>
      <c r="R124" s="150">
        <v>1033</v>
      </c>
      <c r="S124" s="150">
        <v>93</v>
      </c>
      <c r="T124" s="19"/>
      <c r="U124" s="34"/>
      <c r="V124" s="11"/>
      <c r="W124" s="32" t="s">
        <v>80</v>
      </c>
      <c r="X124" s="47"/>
      <c r="Y124" s="49"/>
      <c r="Z124" s="11"/>
      <c r="AA124" s="11"/>
      <c r="AB124" s="11"/>
      <c r="AC124" s="56"/>
      <c r="AD124" s="231"/>
      <c r="AE124" s="769"/>
      <c r="AF124" s="817"/>
      <c r="AG124" s="162"/>
      <c r="AH124" s="18"/>
      <c r="AI124" s="14"/>
      <c r="AJ124" s="14"/>
      <c r="AK124" s="14"/>
      <c r="AL124" s="11"/>
      <c r="AM124" s="11"/>
      <c r="AN124" s="11"/>
      <c r="AO124" s="11"/>
      <c r="AP124" s="14"/>
      <c r="AQ124" s="12"/>
      <c r="AR124" s="12"/>
      <c r="AS124" s="12"/>
      <c r="AT124" s="14"/>
      <c r="AX124" s="409"/>
      <c r="BW124" s="166"/>
      <c r="BZ124" s="166"/>
    </row>
    <row r="125" spans="1:78" s="14" customFormat="1" ht="13.5" customHeight="1">
      <c r="A125" s="220">
        <v>70</v>
      </c>
      <c r="B125" s="11">
        <v>41564</v>
      </c>
      <c r="C125" s="110">
        <v>41530</v>
      </c>
      <c r="D125" s="193">
        <f t="shared" ca="1" si="43"/>
        <v>14</v>
      </c>
      <c r="E125" s="245" t="s">
        <v>249</v>
      </c>
      <c r="F125" s="203">
        <v>13</v>
      </c>
      <c r="G125" s="315" t="s">
        <v>1047</v>
      </c>
      <c r="H125" s="40" t="s">
        <v>279</v>
      </c>
      <c r="I125" s="1067" t="s">
        <v>3141</v>
      </c>
      <c r="J125" s="16" t="s">
        <v>304</v>
      </c>
      <c r="K125" s="49" t="s">
        <v>90</v>
      </c>
      <c r="L125" s="168">
        <v>1060000</v>
      </c>
      <c r="M125" s="168">
        <v>16000</v>
      </c>
      <c r="N125" s="169">
        <f>L125+M125</f>
        <v>1076000</v>
      </c>
      <c r="O125" s="832">
        <v>70000</v>
      </c>
      <c r="P125" s="1064" t="s">
        <v>3087</v>
      </c>
      <c r="Q125" s="41" t="s">
        <v>37</v>
      </c>
      <c r="R125" s="150">
        <v>1033</v>
      </c>
      <c r="S125" s="150">
        <v>93</v>
      </c>
      <c r="T125" s="118"/>
      <c r="U125" s="162"/>
      <c r="V125" s="11"/>
      <c r="W125" s="40" t="s">
        <v>80</v>
      </c>
      <c r="X125" s="47"/>
      <c r="Y125" s="49"/>
      <c r="Z125" s="11"/>
      <c r="AA125" s="11"/>
      <c r="AB125" s="11"/>
      <c r="AC125" s="56"/>
      <c r="AD125" s="231"/>
      <c r="AE125" s="769"/>
      <c r="AF125" s="817"/>
      <c r="AG125" s="162"/>
      <c r="AH125" s="749"/>
      <c r="AI125" s="749"/>
      <c r="AL125" s="11"/>
      <c r="AM125" s="11"/>
      <c r="AN125" s="11"/>
      <c r="AO125" s="1309"/>
      <c r="AQ125" s="11"/>
      <c r="AR125" s="11"/>
      <c r="AS125" s="11"/>
      <c r="AX125" s="1891"/>
      <c r="BW125" s="11"/>
      <c r="BZ125" s="11"/>
    </row>
    <row r="126" spans="1:78" s="14" customFormat="1" ht="13.5" customHeight="1">
      <c r="A126" s="220">
        <v>71</v>
      </c>
      <c r="B126" s="11">
        <v>41564</v>
      </c>
      <c r="C126" s="110">
        <v>41530</v>
      </c>
      <c r="D126" s="193">
        <f t="shared" ca="1" si="43"/>
        <v>14</v>
      </c>
      <c r="E126" s="245" t="s">
        <v>249</v>
      </c>
      <c r="F126" s="203">
        <v>13</v>
      </c>
      <c r="G126" s="11" t="s">
        <v>165</v>
      </c>
      <c r="H126" s="40" t="s">
        <v>279</v>
      </c>
      <c r="I126" s="146" t="s">
        <v>3142</v>
      </c>
      <c r="J126" s="16" t="s">
        <v>304</v>
      </c>
      <c r="K126" s="49" t="s">
        <v>54</v>
      </c>
      <c r="L126" s="168">
        <v>1060000</v>
      </c>
      <c r="M126" s="168">
        <v>16000</v>
      </c>
      <c r="N126" s="169">
        <f>L126+M126</f>
        <v>1076000</v>
      </c>
      <c r="O126" s="832">
        <v>70000</v>
      </c>
      <c r="P126" s="1064" t="s">
        <v>3088</v>
      </c>
      <c r="Q126" s="41" t="s">
        <v>37</v>
      </c>
      <c r="R126" s="150">
        <v>1033</v>
      </c>
      <c r="S126" s="150">
        <v>93</v>
      </c>
      <c r="T126" s="118"/>
      <c r="U126" s="162"/>
      <c r="V126" s="11"/>
      <c r="W126" s="40" t="s">
        <v>80</v>
      </c>
      <c r="X126" s="47"/>
      <c r="Y126" s="49"/>
      <c r="Z126" s="11"/>
      <c r="AA126" s="11"/>
      <c r="AB126" s="11"/>
      <c r="AC126" s="56"/>
      <c r="AD126" s="231"/>
      <c r="AE126" s="769"/>
      <c r="AF126" s="817"/>
      <c r="AG126" s="162"/>
      <c r="AH126" s="749"/>
      <c r="AI126" s="14" t="s">
        <v>165</v>
      </c>
      <c r="AL126" s="11"/>
      <c r="AM126" s="11"/>
      <c r="AN126" s="11"/>
      <c r="AO126" s="1309"/>
      <c r="AQ126" s="11"/>
      <c r="AR126" s="11"/>
      <c r="AS126" s="11"/>
      <c r="AX126" s="1891"/>
      <c r="BW126" s="11"/>
      <c r="BZ126" s="11"/>
    </row>
    <row r="127" spans="1:78" s="14" customFormat="1" ht="13.5" customHeight="1">
      <c r="A127" s="220">
        <v>72</v>
      </c>
      <c r="B127" s="11">
        <v>41564</v>
      </c>
      <c r="C127" s="110">
        <v>41530</v>
      </c>
      <c r="D127" s="193">
        <f t="shared" ca="1" si="43"/>
        <v>14</v>
      </c>
      <c r="E127" s="245" t="s">
        <v>249</v>
      </c>
      <c r="F127" s="203">
        <v>13</v>
      </c>
      <c r="G127" s="11" t="s">
        <v>165</v>
      </c>
      <c r="H127" s="40" t="s">
        <v>279</v>
      </c>
      <c r="I127" s="146" t="s">
        <v>3143</v>
      </c>
      <c r="J127" s="16" t="s">
        <v>304</v>
      </c>
      <c r="K127" s="49" t="s">
        <v>143</v>
      </c>
      <c r="L127" s="168">
        <v>1060000</v>
      </c>
      <c r="M127" s="168">
        <v>16000</v>
      </c>
      <c r="N127" s="169">
        <f>L127+M127</f>
        <v>1076000</v>
      </c>
      <c r="O127" s="832">
        <v>70000</v>
      </c>
      <c r="P127" s="1064" t="s">
        <v>3089</v>
      </c>
      <c r="Q127" s="41" t="s">
        <v>37</v>
      </c>
      <c r="R127" s="150">
        <v>1033</v>
      </c>
      <c r="S127" s="150">
        <v>93</v>
      </c>
      <c r="T127" s="118"/>
      <c r="U127" s="162"/>
      <c r="V127" s="11"/>
      <c r="W127" s="40" t="s">
        <v>80</v>
      </c>
      <c r="X127" s="47"/>
      <c r="Y127" s="49"/>
      <c r="Z127" s="11"/>
      <c r="AA127" s="11"/>
      <c r="AB127" s="11"/>
      <c r="AC127" s="56"/>
      <c r="AD127" s="231"/>
      <c r="AE127" s="769"/>
      <c r="AF127" s="817"/>
      <c r="AG127" s="162"/>
      <c r="AH127" s="749"/>
      <c r="AI127" s="14" t="s">
        <v>165</v>
      </c>
      <c r="AL127" s="11"/>
      <c r="AM127" s="11"/>
      <c r="AN127" s="11"/>
      <c r="AO127" s="1309"/>
      <c r="AQ127" s="11"/>
      <c r="AR127" s="11"/>
      <c r="AS127" s="11"/>
      <c r="AX127" s="1891"/>
      <c r="BW127" s="11"/>
      <c r="BZ127" s="11"/>
    </row>
    <row r="128" spans="1:78" s="14" customFormat="1" ht="13.5" customHeight="1">
      <c r="A128" s="220">
        <v>73</v>
      </c>
      <c r="B128" s="11">
        <v>41564</v>
      </c>
      <c r="C128" s="110">
        <v>41530</v>
      </c>
      <c r="D128" s="193">
        <f t="shared" ca="1" si="43"/>
        <v>14</v>
      </c>
      <c r="E128" s="245" t="s">
        <v>249</v>
      </c>
      <c r="F128" s="203">
        <v>13</v>
      </c>
      <c r="G128" s="315"/>
      <c r="H128" s="40" t="s">
        <v>279</v>
      </c>
      <c r="I128" s="1067" t="s">
        <v>3144</v>
      </c>
      <c r="J128" s="16" t="s">
        <v>304</v>
      </c>
      <c r="K128" s="49" t="s">
        <v>90</v>
      </c>
      <c r="L128" s="168">
        <v>1060000</v>
      </c>
      <c r="M128" s="168">
        <v>16000</v>
      </c>
      <c r="N128" s="169">
        <f>L128+M128</f>
        <v>1076000</v>
      </c>
      <c r="O128" s="832">
        <v>70000</v>
      </c>
      <c r="P128" s="1064" t="s">
        <v>3090</v>
      </c>
      <c r="Q128" s="41" t="s">
        <v>37</v>
      </c>
      <c r="R128" s="150">
        <v>1033</v>
      </c>
      <c r="S128" s="150">
        <v>93</v>
      </c>
      <c r="T128" s="118"/>
      <c r="U128" s="162"/>
      <c r="V128" s="11"/>
      <c r="W128" s="40" t="s">
        <v>80</v>
      </c>
      <c r="X128" s="47"/>
      <c r="Y128" s="49"/>
      <c r="Z128" s="11"/>
      <c r="AA128" s="11"/>
      <c r="AB128" s="11"/>
      <c r="AC128" s="56"/>
      <c r="AD128" s="231"/>
      <c r="AE128" s="769"/>
      <c r="AF128" s="817"/>
      <c r="AG128" s="162"/>
      <c r="AH128" s="749"/>
      <c r="AI128" s="749"/>
      <c r="AL128" s="11"/>
      <c r="AM128" s="11"/>
      <c r="AN128" s="11"/>
      <c r="AO128" s="1309"/>
      <c r="AQ128" s="11"/>
      <c r="AR128" s="11"/>
      <c r="AS128" s="11"/>
      <c r="AX128" s="1891"/>
      <c r="BW128" s="11"/>
      <c r="BZ128" s="11"/>
    </row>
    <row r="129" spans="1:78" s="14" customFormat="1" ht="13.5" customHeight="1">
      <c r="A129" s="220">
        <v>74</v>
      </c>
      <c r="B129" s="11">
        <v>41564</v>
      </c>
      <c r="C129" s="110">
        <v>41530</v>
      </c>
      <c r="D129" s="193">
        <f t="shared" ca="1" si="43"/>
        <v>14</v>
      </c>
      <c r="E129" s="245" t="s">
        <v>249</v>
      </c>
      <c r="F129" s="203">
        <v>13</v>
      </c>
      <c r="G129" s="11" t="s">
        <v>165</v>
      </c>
      <c r="H129" s="40" t="s">
        <v>279</v>
      </c>
      <c r="I129" s="146" t="s">
        <v>3145</v>
      </c>
      <c r="J129" s="16" t="s">
        <v>304</v>
      </c>
      <c r="K129" s="49" t="s">
        <v>143</v>
      </c>
      <c r="L129" s="168">
        <v>1060000</v>
      </c>
      <c r="M129" s="168">
        <v>16000</v>
      </c>
      <c r="N129" s="169">
        <f>L129+M129</f>
        <v>1076000</v>
      </c>
      <c r="O129" s="832">
        <v>70000</v>
      </c>
      <c r="P129" s="1064" t="s">
        <v>3091</v>
      </c>
      <c r="Q129" s="41" t="s">
        <v>37</v>
      </c>
      <c r="R129" s="150">
        <v>1033</v>
      </c>
      <c r="S129" s="150">
        <v>93</v>
      </c>
      <c r="T129" s="118"/>
      <c r="U129" s="162"/>
      <c r="V129" s="11"/>
      <c r="W129" s="40" t="s">
        <v>80</v>
      </c>
      <c r="X129" s="47"/>
      <c r="Y129" s="49"/>
      <c r="Z129" s="11"/>
      <c r="AA129" s="11"/>
      <c r="AB129" s="11"/>
      <c r="AC129" s="56"/>
      <c r="AD129" s="231"/>
      <c r="AE129" s="769"/>
      <c r="AF129" s="817"/>
      <c r="AG129" s="162"/>
      <c r="AH129" s="749"/>
      <c r="AI129" s="14" t="s">
        <v>165</v>
      </c>
      <c r="AL129" s="11"/>
      <c r="AM129" s="11"/>
      <c r="AN129" s="11"/>
      <c r="AO129" s="1309"/>
      <c r="AQ129" s="11"/>
      <c r="AR129" s="11"/>
      <c r="AS129" s="11"/>
      <c r="AX129" s="1891"/>
      <c r="BW129" s="11"/>
      <c r="BZ129" s="11"/>
    </row>
    <row r="130" spans="1:78" s="212" customFormat="1" ht="14" customHeight="1">
      <c r="A130" s="220">
        <v>75</v>
      </c>
      <c r="B130" s="11" t="s">
        <v>85</v>
      </c>
      <c r="C130" s="12">
        <v>41335</v>
      </c>
      <c r="D130" s="396">
        <f t="shared" ca="1" si="40"/>
        <v>209</v>
      </c>
      <c r="E130" s="14" t="s">
        <v>142</v>
      </c>
      <c r="F130" s="167">
        <v>13</v>
      </c>
      <c r="G130" s="155" t="s">
        <v>206</v>
      </c>
      <c r="H130" s="32" t="s">
        <v>75</v>
      </c>
      <c r="I130" s="112" t="s">
        <v>403</v>
      </c>
      <c r="J130" s="149" t="s">
        <v>408</v>
      </c>
      <c r="K130" s="204" t="s">
        <v>155</v>
      </c>
      <c r="L130" s="168">
        <v>1128500</v>
      </c>
      <c r="M130" s="168">
        <v>13000</v>
      </c>
      <c r="N130" s="169">
        <f t="shared" si="41"/>
        <v>1141500</v>
      </c>
      <c r="O130" s="832">
        <v>60000</v>
      </c>
      <c r="P130" s="156" t="s">
        <v>384</v>
      </c>
      <c r="Q130" s="41" t="s">
        <v>139</v>
      </c>
      <c r="R130" s="150">
        <v>1033</v>
      </c>
      <c r="S130" s="150">
        <v>93</v>
      </c>
      <c r="T130" s="118"/>
      <c r="U130" s="152"/>
      <c r="V130" s="355" t="s">
        <v>418</v>
      </c>
      <c r="W130" s="226" t="s">
        <v>80</v>
      </c>
      <c r="X130" s="814"/>
      <c r="Y130" s="699"/>
      <c r="Z130" s="811"/>
      <c r="AA130" s="809"/>
      <c r="AB130" s="811"/>
      <c r="AC130" s="1848"/>
      <c r="AD130" s="812"/>
      <c r="AE130" s="209"/>
      <c r="AF130" s="171" t="s">
        <v>993</v>
      </c>
      <c r="AG130" s="162" t="s">
        <v>109</v>
      </c>
      <c r="AH130" s="150"/>
      <c r="AI130" s="150"/>
      <c r="AJ130" s="129"/>
      <c r="AK130" s="129"/>
      <c r="AL130" s="112"/>
      <c r="AM130" s="112"/>
      <c r="AN130" s="112"/>
      <c r="AO130" s="112"/>
      <c r="AP130" s="129"/>
      <c r="AQ130" s="110"/>
      <c r="AR130" s="110"/>
      <c r="AS130" s="110"/>
      <c r="AX130" s="409">
        <v>42373</v>
      </c>
      <c r="BV130" s="213"/>
      <c r="BW130" s="214">
        <v>1106167.29</v>
      </c>
      <c r="BZ130" s="214">
        <v>1106167.29</v>
      </c>
    </row>
    <row r="131" spans="1:78" s="37" customFormat="1" ht="14" customHeight="1">
      <c r="A131" s="220">
        <v>76</v>
      </c>
      <c r="B131" s="11" t="s">
        <v>85</v>
      </c>
      <c r="C131" s="12">
        <v>41335</v>
      </c>
      <c r="D131" s="397">
        <f ca="1">TODAY()-C131</f>
        <v>209</v>
      </c>
      <c r="E131" s="14" t="s">
        <v>142</v>
      </c>
      <c r="F131" s="167">
        <v>13</v>
      </c>
      <c r="G131" s="155" t="s">
        <v>206</v>
      </c>
      <c r="H131" s="32" t="s">
        <v>75</v>
      </c>
      <c r="I131" s="11" t="s">
        <v>404</v>
      </c>
      <c r="J131" s="16" t="s">
        <v>408</v>
      </c>
      <c r="K131" s="49" t="s">
        <v>184</v>
      </c>
      <c r="L131" s="168">
        <v>1128500</v>
      </c>
      <c r="M131" s="168">
        <v>13000</v>
      </c>
      <c r="N131" s="169">
        <f>L131+M131</f>
        <v>1141500</v>
      </c>
      <c r="O131" s="832">
        <v>60000</v>
      </c>
      <c r="P131" s="156" t="s">
        <v>385</v>
      </c>
      <c r="Q131" s="41" t="s">
        <v>139</v>
      </c>
      <c r="R131" s="150">
        <v>1033</v>
      </c>
      <c r="S131" s="18">
        <v>93</v>
      </c>
      <c r="T131" s="19"/>
      <c r="U131" s="34"/>
      <c r="V131" s="11"/>
      <c r="W131" s="234" t="s">
        <v>80</v>
      </c>
      <c r="Y131" s="14"/>
      <c r="Z131" s="12"/>
      <c r="AA131" s="17"/>
      <c r="AB131" s="11"/>
      <c r="AC131" s="660"/>
      <c r="AD131" s="33"/>
      <c r="AE131" s="47"/>
      <c r="AF131" s="171" t="s">
        <v>993</v>
      </c>
      <c r="AG131" s="162" t="s">
        <v>109</v>
      </c>
      <c r="AH131" s="18"/>
      <c r="AI131" s="18"/>
      <c r="AJ131" s="14"/>
      <c r="AK131" s="14"/>
      <c r="AL131" s="11"/>
      <c r="AM131" s="11"/>
      <c r="AN131" s="11"/>
      <c r="AO131" s="11"/>
      <c r="AP131" s="14"/>
      <c r="AQ131" s="12"/>
      <c r="AR131" s="12"/>
      <c r="AS131" s="12"/>
      <c r="AX131" s="409">
        <v>42373</v>
      </c>
      <c r="BV131" s="165"/>
      <c r="BW131" s="166">
        <v>1106167.29</v>
      </c>
      <c r="BZ131" s="166">
        <v>1106167.29</v>
      </c>
    </row>
    <row r="132" spans="1:78" s="37" customFormat="1" ht="14.25" customHeight="1">
      <c r="A132" s="220">
        <v>77</v>
      </c>
      <c r="B132" s="11">
        <v>41551</v>
      </c>
      <c r="C132" s="110">
        <v>41518</v>
      </c>
      <c r="D132" s="193">
        <f ca="1">TODAY()-C132</f>
        <v>26</v>
      </c>
      <c r="E132" s="14" t="s">
        <v>142</v>
      </c>
      <c r="F132" s="167">
        <v>13</v>
      </c>
      <c r="G132" s="11" t="s">
        <v>165</v>
      </c>
      <c r="H132" s="32" t="s">
        <v>536</v>
      </c>
      <c r="I132" s="1064" t="s">
        <v>2587</v>
      </c>
      <c r="J132" s="1395" t="s">
        <v>606</v>
      </c>
      <c r="K132" s="49" t="s">
        <v>138</v>
      </c>
      <c r="L132" s="168">
        <v>1073500</v>
      </c>
      <c r="M132" s="168">
        <v>13000</v>
      </c>
      <c r="N132" s="168">
        <f t="shared" si="41"/>
        <v>1086500</v>
      </c>
      <c r="O132" s="832">
        <v>60000</v>
      </c>
      <c r="P132" s="14" t="s">
        <v>2447</v>
      </c>
      <c r="Q132" s="41" t="s">
        <v>37</v>
      </c>
      <c r="R132" s="150">
        <v>1033</v>
      </c>
      <c r="S132" s="150">
        <v>93</v>
      </c>
      <c r="T132" s="19"/>
      <c r="U132" s="34"/>
      <c r="V132" s="11"/>
      <c r="W132" s="32" t="s">
        <v>80</v>
      </c>
      <c r="X132" s="47"/>
      <c r="Y132" s="49"/>
      <c r="Z132" s="11"/>
      <c r="AA132" s="11"/>
      <c r="AB132" s="11"/>
      <c r="AC132" s="56"/>
      <c r="AD132" s="231"/>
      <c r="AE132" s="47"/>
      <c r="AF132" s="171"/>
      <c r="AG132" s="162"/>
      <c r="AH132" s="18"/>
      <c r="AI132" s="14" t="s">
        <v>165</v>
      </c>
      <c r="AJ132" s="14"/>
      <c r="AK132" s="14"/>
      <c r="AL132" s="11"/>
      <c r="AM132" s="11"/>
      <c r="AN132" s="11"/>
      <c r="AO132" s="11"/>
      <c r="AP132" s="14"/>
      <c r="AQ132" s="12"/>
      <c r="AR132" s="12"/>
      <c r="AS132" s="12"/>
      <c r="AX132" s="409"/>
      <c r="BW132" s="166"/>
      <c r="BZ132" s="166"/>
    </row>
    <row r="133" spans="1:78" s="37" customFormat="1" ht="14" customHeight="1">
      <c r="A133" s="220">
        <v>78</v>
      </c>
      <c r="B133" s="11" t="s">
        <v>85</v>
      </c>
      <c r="C133" s="110">
        <v>41421</v>
      </c>
      <c r="D133" s="397">
        <f t="shared" ca="1" si="40"/>
        <v>123</v>
      </c>
      <c r="E133" s="129" t="s">
        <v>142</v>
      </c>
      <c r="F133" s="167">
        <v>13</v>
      </c>
      <c r="G133" s="64" t="s">
        <v>206</v>
      </c>
      <c r="H133" s="40" t="s">
        <v>30</v>
      </c>
      <c r="I133" s="196" t="s">
        <v>816</v>
      </c>
      <c r="J133" s="16" t="s">
        <v>407</v>
      </c>
      <c r="K133" s="49" t="s">
        <v>34</v>
      </c>
      <c r="L133" s="194">
        <v>931500</v>
      </c>
      <c r="M133" s="168">
        <v>13000</v>
      </c>
      <c r="N133" s="205">
        <f t="shared" si="41"/>
        <v>944500</v>
      </c>
      <c r="O133" s="832">
        <v>60000</v>
      </c>
      <c r="P133" s="156" t="s">
        <v>808</v>
      </c>
      <c r="Q133" s="41" t="s">
        <v>139</v>
      </c>
      <c r="R133" s="18">
        <v>1033</v>
      </c>
      <c r="S133" s="150">
        <v>93</v>
      </c>
      <c r="T133" s="19"/>
      <c r="U133" s="34"/>
      <c r="V133" s="11"/>
      <c r="W133" s="40" t="s">
        <v>80</v>
      </c>
      <c r="X133" s="47"/>
      <c r="Y133" s="14"/>
      <c r="Z133" s="11"/>
      <c r="AA133" s="11"/>
      <c r="AB133" s="11"/>
      <c r="AC133" s="56"/>
      <c r="AD133" s="231"/>
      <c r="AE133" s="47"/>
      <c r="AF133" s="171" t="s">
        <v>993</v>
      </c>
      <c r="AG133" s="162" t="s">
        <v>109</v>
      </c>
      <c r="AH133" s="18"/>
      <c r="AI133" s="18"/>
      <c r="AJ133" s="14"/>
      <c r="AK133" s="14"/>
      <c r="AL133" s="11"/>
      <c r="AM133" s="11"/>
      <c r="AN133" s="11"/>
      <c r="AO133" s="11"/>
      <c r="AP133" s="14"/>
      <c r="AQ133" s="12"/>
      <c r="AR133" s="12"/>
      <c r="AS133" s="12"/>
      <c r="AX133" s="409"/>
      <c r="BA133" s="37" t="s">
        <v>1135</v>
      </c>
      <c r="BW133" s="166"/>
      <c r="BZ133" s="166">
        <v>880273.99</v>
      </c>
    </row>
    <row r="134" spans="1:78" s="37" customFormat="1" ht="14" customHeight="1">
      <c r="A134" s="220">
        <v>79</v>
      </c>
      <c r="B134" s="11" t="s">
        <v>85</v>
      </c>
      <c r="C134" s="110">
        <v>41476</v>
      </c>
      <c r="D134" s="147">
        <f t="shared" ref="D134:D136" ca="1" si="44">TODAY()-C134</f>
        <v>68</v>
      </c>
      <c r="E134" s="14" t="s">
        <v>142</v>
      </c>
      <c r="F134" s="167">
        <v>13</v>
      </c>
      <c r="G134" s="155" t="s">
        <v>206</v>
      </c>
      <c r="H134" s="40" t="s">
        <v>30</v>
      </c>
      <c r="I134" s="138" t="s">
        <v>1598</v>
      </c>
      <c r="J134" s="16" t="s">
        <v>407</v>
      </c>
      <c r="K134" s="49" t="s">
        <v>64</v>
      </c>
      <c r="L134" s="194">
        <v>931500</v>
      </c>
      <c r="M134" s="168">
        <v>13000</v>
      </c>
      <c r="N134" s="205">
        <f t="shared" si="41"/>
        <v>944500</v>
      </c>
      <c r="O134" s="832">
        <v>60000</v>
      </c>
      <c r="P134" s="1064" t="s">
        <v>1564</v>
      </c>
      <c r="Q134" s="17" t="s">
        <v>37</v>
      </c>
      <c r="R134" s="150">
        <v>1033</v>
      </c>
      <c r="S134" s="150">
        <v>93</v>
      </c>
      <c r="T134" s="19"/>
      <c r="U134" s="34"/>
      <c r="V134" s="11"/>
      <c r="W134" s="40" t="s">
        <v>80</v>
      </c>
      <c r="X134" s="47"/>
      <c r="Y134" s="14"/>
      <c r="Z134" s="110"/>
      <c r="AA134" s="11"/>
      <c r="AB134" s="11"/>
      <c r="AC134" s="56"/>
      <c r="AD134" s="231"/>
      <c r="AE134" s="47"/>
      <c r="AF134" s="2329" t="s">
        <v>2227</v>
      </c>
      <c r="AG134" s="162"/>
      <c r="AH134" s="18"/>
      <c r="AI134" s="14" t="s">
        <v>165</v>
      </c>
      <c r="AJ134" s="14"/>
      <c r="AK134" s="14"/>
      <c r="AL134" s="11"/>
      <c r="AM134" s="11"/>
      <c r="AN134" s="11"/>
      <c r="AO134" s="11"/>
      <c r="AP134" s="14"/>
      <c r="AQ134" s="12"/>
      <c r="AR134" s="12"/>
      <c r="AS134" s="12"/>
      <c r="AX134" s="409"/>
      <c r="BW134" s="166"/>
      <c r="BZ134" s="166"/>
    </row>
    <row r="135" spans="1:78" s="37" customFormat="1" ht="14" customHeight="1">
      <c r="A135" s="220">
        <v>80</v>
      </c>
      <c r="B135" s="11" t="s">
        <v>85</v>
      </c>
      <c r="C135" s="110">
        <v>41476</v>
      </c>
      <c r="D135" s="147">
        <f t="shared" ca="1" si="44"/>
        <v>68</v>
      </c>
      <c r="E135" s="14" t="s">
        <v>142</v>
      </c>
      <c r="F135" s="167">
        <v>13</v>
      </c>
      <c r="G135" s="155" t="s">
        <v>206</v>
      </c>
      <c r="H135" s="40" t="s">
        <v>30</v>
      </c>
      <c r="I135" s="138" t="s">
        <v>1599</v>
      </c>
      <c r="J135" s="16" t="s">
        <v>407</v>
      </c>
      <c r="K135" s="49" t="s">
        <v>286</v>
      </c>
      <c r="L135" s="194">
        <v>931500</v>
      </c>
      <c r="M135" s="168">
        <v>13000</v>
      </c>
      <c r="N135" s="205">
        <f t="shared" si="41"/>
        <v>944500</v>
      </c>
      <c r="O135" s="832">
        <v>60000</v>
      </c>
      <c r="P135" s="1064" t="s">
        <v>1565</v>
      </c>
      <c r="Q135" s="17" t="s">
        <v>37</v>
      </c>
      <c r="R135" s="150">
        <v>1033</v>
      </c>
      <c r="S135" s="150">
        <v>93</v>
      </c>
      <c r="T135" s="19"/>
      <c r="U135" s="34"/>
      <c r="V135" s="11"/>
      <c r="W135" s="40" t="s">
        <v>80</v>
      </c>
      <c r="X135" s="47"/>
      <c r="Y135" s="14"/>
      <c r="Z135" s="110"/>
      <c r="AA135" s="11"/>
      <c r="AB135" s="11"/>
      <c r="AC135" s="56"/>
      <c r="AD135" s="231"/>
      <c r="AE135" s="47"/>
      <c r="AF135" s="2329" t="s">
        <v>2227</v>
      </c>
      <c r="AG135" s="162"/>
      <c r="AH135" s="18"/>
      <c r="AI135" s="14" t="s">
        <v>165</v>
      </c>
      <c r="AJ135" s="14"/>
      <c r="AK135" s="14"/>
      <c r="AL135" s="11"/>
      <c r="AM135" s="11"/>
      <c r="AN135" s="11"/>
      <c r="AO135" s="11"/>
      <c r="AP135" s="14"/>
      <c r="AQ135" s="12"/>
      <c r="AR135" s="12"/>
      <c r="AS135" s="12"/>
      <c r="AX135" s="409"/>
      <c r="BW135" s="166"/>
      <c r="BZ135" s="166"/>
    </row>
    <row r="136" spans="1:78" s="37" customFormat="1" ht="14" customHeight="1">
      <c r="A136" s="220">
        <v>81</v>
      </c>
      <c r="B136" s="11" t="s">
        <v>85</v>
      </c>
      <c r="C136" s="110">
        <v>41484</v>
      </c>
      <c r="D136" s="147">
        <f t="shared" ca="1" si="44"/>
        <v>60</v>
      </c>
      <c r="E136" s="14" t="s">
        <v>142</v>
      </c>
      <c r="F136" s="167">
        <v>13</v>
      </c>
      <c r="G136" s="155" t="s">
        <v>206</v>
      </c>
      <c r="H136" s="40" t="s">
        <v>30</v>
      </c>
      <c r="I136" s="11" t="s">
        <v>1696</v>
      </c>
      <c r="J136" s="1353" t="s">
        <v>407</v>
      </c>
      <c r="K136" s="49" t="s">
        <v>64</v>
      </c>
      <c r="L136" s="194">
        <v>931500</v>
      </c>
      <c r="M136" s="168">
        <v>13000</v>
      </c>
      <c r="N136" s="205">
        <f t="shared" si="41"/>
        <v>944500</v>
      </c>
      <c r="O136" s="832">
        <v>60000</v>
      </c>
      <c r="P136" s="14" t="s">
        <v>1651</v>
      </c>
      <c r="Q136" s="41" t="s">
        <v>37</v>
      </c>
      <c r="R136" s="150">
        <v>1033</v>
      </c>
      <c r="S136" s="150">
        <v>93</v>
      </c>
      <c r="T136" s="19"/>
      <c r="U136" s="34"/>
      <c r="V136" s="11"/>
      <c r="W136" s="40" t="s">
        <v>80</v>
      </c>
      <c r="X136" s="311"/>
      <c r="Y136" s="315"/>
      <c r="Z136" s="11"/>
      <c r="AA136" s="11"/>
      <c r="AB136" s="11"/>
      <c r="AC136" s="56"/>
      <c r="AD136" s="231"/>
      <c r="AE136" s="47"/>
      <c r="AF136" s="2329" t="s">
        <v>2227</v>
      </c>
      <c r="AG136" s="162"/>
      <c r="AH136" s="18"/>
      <c r="AI136" s="14" t="s">
        <v>165</v>
      </c>
      <c r="AJ136" s="14"/>
      <c r="AK136" s="14"/>
      <c r="AL136" s="11"/>
      <c r="AM136" s="11"/>
      <c r="AN136" s="11"/>
      <c r="AO136" s="11"/>
      <c r="AP136" s="14"/>
      <c r="AQ136" s="12"/>
      <c r="AR136" s="12"/>
      <c r="AS136" s="12"/>
      <c r="AX136" s="409"/>
      <c r="BW136" s="166"/>
      <c r="BZ136" s="166"/>
    </row>
    <row r="137" spans="1:78" s="37" customFormat="1" ht="14" customHeight="1">
      <c r="A137" s="220">
        <v>82</v>
      </c>
      <c r="B137" s="11" t="s">
        <v>85</v>
      </c>
      <c r="C137" s="12">
        <v>41434</v>
      </c>
      <c r="D137" s="147">
        <f ca="1">TODAY()-C137</f>
        <v>110</v>
      </c>
      <c r="E137" s="14" t="s">
        <v>142</v>
      </c>
      <c r="F137" s="167">
        <v>13</v>
      </c>
      <c r="G137" s="64" t="s">
        <v>206</v>
      </c>
      <c r="H137" s="32" t="s">
        <v>535</v>
      </c>
      <c r="I137" s="196" t="s">
        <v>866</v>
      </c>
      <c r="J137" s="16" t="s">
        <v>608</v>
      </c>
      <c r="K137" s="49" t="s">
        <v>64</v>
      </c>
      <c r="L137" s="402">
        <v>911000</v>
      </c>
      <c r="M137" s="402">
        <v>13000</v>
      </c>
      <c r="N137" s="402">
        <f>L137+M137</f>
        <v>924000</v>
      </c>
      <c r="O137" s="832">
        <v>60000</v>
      </c>
      <c r="P137" s="156" t="s">
        <v>852</v>
      </c>
      <c r="Q137" s="17" t="s">
        <v>139</v>
      </c>
      <c r="R137" s="18">
        <v>1033</v>
      </c>
      <c r="S137" s="18">
        <v>93</v>
      </c>
      <c r="T137" s="19"/>
      <c r="U137" s="34"/>
      <c r="V137" s="11"/>
      <c r="W137" s="32" t="s">
        <v>80</v>
      </c>
      <c r="Y137" s="14"/>
      <c r="Z137" s="12"/>
      <c r="AA137" s="12"/>
      <c r="AB137" s="12"/>
      <c r="AC137" s="660"/>
      <c r="AD137" s="231"/>
      <c r="AE137" s="209"/>
      <c r="AF137" s="171" t="s">
        <v>993</v>
      </c>
      <c r="AG137" s="162" t="s">
        <v>109</v>
      </c>
      <c r="AH137" s="18"/>
      <c r="AI137" s="18"/>
      <c r="AJ137" s="14"/>
      <c r="AK137" s="14"/>
      <c r="AL137" s="11"/>
      <c r="AM137" s="11"/>
      <c r="AN137" s="11"/>
      <c r="AO137" s="11"/>
      <c r="AP137" s="14"/>
      <c r="AQ137" s="12"/>
      <c r="AR137" s="12"/>
      <c r="AS137" s="12"/>
      <c r="AX137" s="409"/>
      <c r="BA137" s="37" t="s">
        <v>1135</v>
      </c>
      <c r="BW137" s="166"/>
      <c r="BZ137" s="166" t="e">
        <v>#N/A</v>
      </c>
    </row>
    <row r="138" spans="1:78" s="37" customFormat="1" ht="14.25" customHeight="1">
      <c r="A138" s="220">
        <v>83</v>
      </c>
      <c r="B138" s="11">
        <v>41548</v>
      </c>
      <c r="C138" s="110">
        <v>41514</v>
      </c>
      <c r="D138" s="193">
        <f t="shared" ref="D138:D145" ca="1" si="45">TODAY()-C138</f>
        <v>30</v>
      </c>
      <c r="E138" s="14" t="s">
        <v>142</v>
      </c>
      <c r="F138" s="167">
        <v>13</v>
      </c>
      <c r="G138" s="11" t="s">
        <v>165</v>
      </c>
      <c r="H138" s="32" t="s">
        <v>1826</v>
      </c>
      <c r="I138" s="1064" t="s">
        <v>2584</v>
      </c>
      <c r="J138" s="1395" t="s">
        <v>1825</v>
      </c>
      <c r="K138" s="49" t="s">
        <v>184</v>
      </c>
      <c r="L138" s="168">
        <v>844000</v>
      </c>
      <c r="M138" s="168">
        <v>13000</v>
      </c>
      <c r="N138" s="168">
        <f t="shared" si="41"/>
        <v>857000</v>
      </c>
      <c r="O138" s="832">
        <v>60000</v>
      </c>
      <c r="P138" s="14" t="s">
        <v>2443</v>
      </c>
      <c r="Q138" s="41" t="s">
        <v>37</v>
      </c>
      <c r="R138" s="150">
        <v>1033</v>
      </c>
      <c r="S138" s="150">
        <v>93</v>
      </c>
      <c r="T138" s="19"/>
      <c r="U138" s="34"/>
      <c r="V138" s="11"/>
      <c r="W138" s="32" t="s">
        <v>80</v>
      </c>
      <c r="X138" s="47"/>
      <c r="Y138" s="49"/>
      <c r="Z138" s="11"/>
      <c r="AA138" s="11"/>
      <c r="AB138" s="11"/>
      <c r="AC138" s="56"/>
      <c r="AD138" s="231"/>
      <c r="AE138" s="47"/>
      <c r="AF138" s="817"/>
      <c r="AG138" s="162"/>
      <c r="AH138" s="18"/>
      <c r="AI138" s="14" t="s">
        <v>165</v>
      </c>
      <c r="AJ138" s="14"/>
      <c r="AK138" s="14"/>
      <c r="AL138" s="11"/>
      <c r="AM138" s="11"/>
      <c r="AN138" s="11"/>
      <c r="AO138" s="11"/>
      <c r="AP138" s="14"/>
      <c r="AQ138" s="12"/>
      <c r="AR138" s="12"/>
      <c r="AS138" s="12"/>
      <c r="AX138" s="409"/>
      <c r="BW138" s="166"/>
      <c r="BZ138" s="166"/>
    </row>
    <row r="139" spans="1:78" s="37" customFormat="1" ht="14.25" customHeight="1">
      <c r="A139" s="220">
        <v>84</v>
      </c>
      <c r="B139" s="11">
        <v>41551</v>
      </c>
      <c r="C139" s="110">
        <v>41517</v>
      </c>
      <c r="D139" s="193">
        <f ca="1">TODAY()-C139</f>
        <v>27</v>
      </c>
      <c r="E139" s="14" t="s">
        <v>142</v>
      </c>
      <c r="F139" s="167">
        <v>13</v>
      </c>
      <c r="G139" s="11" t="s">
        <v>165</v>
      </c>
      <c r="H139" s="32" t="s">
        <v>1826</v>
      </c>
      <c r="I139" s="1064" t="s">
        <v>2586</v>
      </c>
      <c r="J139" s="1395" t="s">
        <v>1825</v>
      </c>
      <c r="K139" s="49" t="s">
        <v>138</v>
      </c>
      <c r="L139" s="168">
        <v>844000</v>
      </c>
      <c r="M139" s="168">
        <v>13000</v>
      </c>
      <c r="N139" s="168">
        <f t="shared" si="41"/>
        <v>857000</v>
      </c>
      <c r="O139" s="832">
        <v>60000</v>
      </c>
      <c r="P139" s="14" t="s">
        <v>2445</v>
      </c>
      <c r="Q139" s="41" t="s">
        <v>37</v>
      </c>
      <c r="R139" s="150">
        <v>1033</v>
      </c>
      <c r="S139" s="150">
        <v>93</v>
      </c>
      <c r="T139" s="19"/>
      <c r="U139" s="34"/>
      <c r="V139" s="11"/>
      <c r="W139" s="32" t="s">
        <v>80</v>
      </c>
      <c r="X139" s="47"/>
      <c r="Y139" s="49"/>
      <c r="Z139" s="11"/>
      <c r="AA139" s="11"/>
      <c r="AB139" s="11"/>
      <c r="AC139" s="56"/>
      <c r="AD139" s="231"/>
      <c r="AE139" s="47"/>
      <c r="AF139" s="817"/>
      <c r="AG139" s="162"/>
      <c r="AH139" s="18"/>
      <c r="AI139" s="14" t="s">
        <v>165</v>
      </c>
      <c r="AJ139" s="14"/>
      <c r="AK139" s="14"/>
      <c r="AL139" s="11"/>
      <c r="AM139" s="11"/>
      <c r="AN139" s="11"/>
      <c r="AO139" s="11"/>
      <c r="AP139" s="14"/>
      <c r="AQ139" s="12"/>
      <c r="AR139" s="12"/>
      <c r="AS139" s="12"/>
      <c r="AX139" s="409"/>
      <c r="BW139" s="166"/>
      <c r="BZ139" s="166"/>
    </row>
    <row r="140" spans="1:78" s="37" customFormat="1" ht="14.25" customHeight="1">
      <c r="A140" s="220">
        <v>85</v>
      </c>
      <c r="B140" s="11">
        <v>41551</v>
      </c>
      <c r="C140" s="110">
        <v>41519</v>
      </c>
      <c r="D140" s="193">
        <f ca="1">TODAY()-C140</f>
        <v>25</v>
      </c>
      <c r="E140" s="14" t="s">
        <v>142</v>
      </c>
      <c r="F140" s="167">
        <v>13</v>
      </c>
      <c r="G140" s="11" t="s">
        <v>165</v>
      </c>
      <c r="H140" s="32" t="s">
        <v>1826</v>
      </c>
      <c r="I140" s="1064" t="s">
        <v>2582</v>
      </c>
      <c r="J140" s="1395" t="s">
        <v>1825</v>
      </c>
      <c r="K140" s="49" t="s">
        <v>138</v>
      </c>
      <c r="L140" s="168">
        <v>844000</v>
      </c>
      <c r="M140" s="168">
        <v>13000</v>
      </c>
      <c r="N140" s="168">
        <f t="shared" si="41"/>
        <v>857000</v>
      </c>
      <c r="O140" s="832">
        <v>60000</v>
      </c>
      <c r="P140" s="14" t="s">
        <v>2441</v>
      </c>
      <c r="Q140" s="41" t="s">
        <v>37</v>
      </c>
      <c r="R140" s="150">
        <v>1033</v>
      </c>
      <c r="S140" s="150">
        <v>93</v>
      </c>
      <c r="T140" s="19"/>
      <c r="U140" s="34"/>
      <c r="V140" s="11"/>
      <c r="W140" s="32" t="s">
        <v>80</v>
      </c>
      <c r="X140" s="47"/>
      <c r="Y140" s="49"/>
      <c r="Z140" s="11"/>
      <c r="AA140" s="11"/>
      <c r="AB140" s="11"/>
      <c r="AC140" s="56"/>
      <c r="AD140" s="231"/>
      <c r="AE140" s="47"/>
      <c r="AF140" s="817"/>
      <c r="AG140" s="162"/>
      <c r="AH140" s="18"/>
      <c r="AI140" s="14" t="s">
        <v>165</v>
      </c>
      <c r="AJ140" s="14"/>
      <c r="AK140" s="14"/>
      <c r="AL140" s="11"/>
      <c r="AM140" s="11"/>
      <c r="AN140" s="11"/>
      <c r="AO140" s="11"/>
      <c r="AP140" s="14"/>
      <c r="AQ140" s="12"/>
      <c r="AR140" s="12"/>
      <c r="AS140" s="12"/>
      <c r="AX140" s="409"/>
      <c r="BW140" s="166"/>
      <c r="BZ140" s="166"/>
    </row>
    <row r="141" spans="1:78" s="37" customFormat="1" ht="14.25" customHeight="1">
      <c r="A141" s="220">
        <v>86</v>
      </c>
      <c r="B141" s="11" t="s">
        <v>4010</v>
      </c>
      <c r="C141" s="110">
        <v>41510</v>
      </c>
      <c r="D141" s="193">
        <f t="shared" ca="1" si="45"/>
        <v>34</v>
      </c>
      <c r="E141" s="14" t="s">
        <v>57</v>
      </c>
      <c r="F141" s="167">
        <v>13</v>
      </c>
      <c r="G141" s="11" t="s">
        <v>165</v>
      </c>
      <c r="H141" s="40" t="s">
        <v>201</v>
      </c>
      <c r="I141" s="146" t="s">
        <v>2116</v>
      </c>
      <c r="J141" s="1395" t="s">
        <v>411</v>
      </c>
      <c r="K141" s="49" t="s">
        <v>25</v>
      </c>
      <c r="L141" s="168">
        <v>1051000</v>
      </c>
      <c r="M141" s="247">
        <v>0</v>
      </c>
      <c r="N141" s="205">
        <f t="shared" si="41"/>
        <v>1051000</v>
      </c>
      <c r="O141" s="832">
        <v>60000</v>
      </c>
      <c r="P141" s="14" t="s">
        <v>2069</v>
      </c>
      <c r="Q141" s="41" t="s">
        <v>37</v>
      </c>
      <c r="R141" s="150">
        <v>1033</v>
      </c>
      <c r="S141" s="150">
        <v>93</v>
      </c>
      <c r="T141" s="19"/>
      <c r="U141" s="34"/>
      <c r="V141" s="11"/>
      <c r="W141" s="32" t="s">
        <v>80</v>
      </c>
      <c r="Y141" s="14"/>
      <c r="Z141" s="11"/>
      <c r="AA141" s="11"/>
      <c r="AB141" s="11"/>
      <c r="AC141" s="56"/>
      <c r="AD141" s="231"/>
      <c r="AE141" s="47"/>
      <c r="AF141" s="171"/>
      <c r="AG141" s="162"/>
      <c r="AH141" s="18"/>
      <c r="AI141" s="14" t="s">
        <v>165</v>
      </c>
      <c r="AJ141" s="14"/>
      <c r="AK141" s="14"/>
      <c r="AL141" s="11"/>
      <c r="AM141" s="11"/>
      <c r="AN141" s="11"/>
      <c r="AO141" s="11"/>
      <c r="AP141" s="14"/>
      <c r="AQ141" s="12"/>
      <c r="AR141" s="12"/>
      <c r="AS141" s="12"/>
      <c r="AX141" s="409"/>
      <c r="BW141" s="166"/>
      <c r="BZ141" s="166"/>
    </row>
    <row r="142" spans="1:78" s="37" customFormat="1" ht="14.25" customHeight="1">
      <c r="A142" s="220">
        <v>87</v>
      </c>
      <c r="B142" s="11">
        <v>41550</v>
      </c>
      <c r="C142" s="110">
        <v>41516</v>
      </c>
      <c r="D142" s="193">
        <f t="shared" ca="1" si="45"/>
        <v>28</v>
      </c>
      <c r="E142" s="14" t="s">
        <v>57</v>
      </c>
      <c r="F142" s="167">
        <v>13</v>
      </c>
      <c r="G142" s="11" t="s">
        <v>165</v>
      </c>
      <c r="H142" s="40" t="s">
        <v>201</v>
      </c>
      <c r="I142" s="195" t="s">
        <v>2319</v>
      </c>
      <c r="J142" s="1395" t="s">
        <v>411</v>
      </c>
      <c r="K142" s="49" t="s">
        <v>171</v>
      </c>
      <c r="L142" s="168">
        <v>1051000</v>
      </c>
      <c r="M142" s="247">
        <v>13000</v>
      </c>
      <c r="N142" s="205">
        <f t="shared" si="41"/>
        <v>1064000</v>
      </c>
      <c r="O142" s="832">
        <v>60000</v>
      </c>
      <c r="P142" s="14" t="s">
        <v>2287</v>
      </c>
      <c r="Q142" s="41" t="s">
        <v>37</v>
      </c>
      <c r="R142" s="150">
        <v>1033</v>
      </c>
      <c r="S142" s="150">
        <v>93</v>
      </c>
      <c r="T142" s="19"/>
      <c r="U142" s="34"/>
      <c r="V142" s="11"/>
      <c r="W142" s="32" t="s">
        <v>80</v>
      </c>
      <c r="Y142" s="14"/>
      <c r="Z142" s="11"/>
      <c r="AA142" s="11"/>
      <c r="AB142" s="11"/>
      <c r="AC142" s="56"/>
      <c r="AD142" s="231"/>
      <c r="AE142" s="47"/>
      <c r="AF142" s="171"/>
      <c r="AG142" s="162"/>
      <c r="AH142" s="18"/>
      <c r="AI142" s="14" t="s">
        <v>165</v>
      </c>
      <c r="AJ142" s="14"/>
      <c r="AK142" s="14"/>
      <c r="AL142" s="11"/>
      <c r="AM142" s="11"/>
      <c r="AN142" s="11"/>
      <c r="AO142" s="11"/>
      <c r="AP142" s="14"/>
      <c r="AQ142" s="12"/>
      <c r="AR142" s="12"/>
      <c r="AS142" s="12"/>
      <c r="AX142" s="409"/>
      <c r="BW142" s="166"/>
      <c r="BZ142" s="166"/>
    </row>
    <row r="143" spans="1:78" s="37" customFormat="1" ht="14" customHeight="1">
      <c r="A143" s="220">
        <v>88</v>
      </c>
      <c r="B143" s="11" t="s">
        <v>85</v>
      </c>
      <c r="C143" s="12">
        <v>41334</v>
      </c>
      <c r="D143" s="396">
        <f t="shared" ca="1" si="45"/>
        <v>210</v>
      </c>
      <c r="E143" s="14" t="s">
        <v>57</v>
      </c>
      <c r="F143" s="167">
        <v>13</v>
      </c>
      <c r="G143" s="155" t="s">
        <v>206</v>
      </c>
      <c r="H143" s="40" t="s">
        <v>175</v>
      </c>
      <c r="I143" s="81" t="s">
        <v>405</v>
      </c>
      <c r="J143" s="16" t="s">
        <v>332</v>
      </c>
      <c r="K143" s="49" t="s">
        <v>64</v>
      </c>
      <c r="L143" s="194">
        <v>971000</v>
      </c>
      <c r="M143" s="247">
        <v>13000</v>
      </c>
      <c r="N143" s="169">
        <f t="shared" si="41"/>
        <v>984000</v>
      </c>
      <c r="O143" s="832">
        <v>60000</v>
      </c>
      <c r="P143" s="156" t="s">
        <v>386</v>
      </c>
      <c r="Q143" s="41" t="s">
        <v>139</v>
      </c>
      <c r="R143" s="150">
        <v>1033</v>
      </c>
      <c r="S143" s="42">
        <v>93</v>
      </c>
      <c r="T143" s="19"/>
      <c r="U143" s="34"/>
      <c r="V143" s="34"/>
      <c r="W143" s="234" t="s">
        <v>80</v>
      </c>
      <c r="Y143" s="14"/>
      <c r="Z143" s="12"/>
      <c r="AA143" s="17"/>
      <c r="AB143" s="12"/>
      <c r="AC143" s="660"/>
      <c r="AD143" s="33"/>
      <c r="AE143" s="47"/>
      <c r="AF143" s="44" t="s">
        <v>419</v>
      </c>
      <c r="AG143" s="162" t="s">
        <v>109</v>
      </c>
      <c r="AH143" s="18"/>
      <c r="AI143" s="18"/>
      <c r="AJ143" s="14"/>
      <c r="AK143" s="14"/>
      <c r="AL143" s="11"/>
      <c r="AM143" s="11"/>
      <c r="AN143" s="11"/>
      <c r="AO143" s="11"/>
      <c r="AP143" s="14"/>
      <c r="AQ143" s="12"/>
      <c r="AR143" s="12"/>
      <c r="AS143" s="12"/>
      <c r="AW143" s="165"/>
      <c r="AX143" s="409"/>
      <c r="BV143" s="165"/>
      <c r="BW143" s="166">
        <v>958904.8</v>
      </c>
      <c r="BZ143" s="166">
        <v>958904.8</v>
      </c>
    </row>
    <row r="144" spans="1:78" s="37" customFormat="1" ht="14.25" customHeight="1">
      <c r="A144" s="220">
        <v>89</v>
      </c>
      <c r="B144" s="11">
        <v>41551</v>
      </c>
      <c r="C144" s="110">
        <v>41518</v>
      </c>
      <c r="D144" s="193">
        <f ca="1">TODAY()-C144</f>
        <v>26</v>
      </c>
      <c r="E144" s="14" t="s">
        <v>57</v>
      </c>
      <c r="F144" s="167">
        <v>13</v>
      </c>
      <c r="G144" s="11" t="s">
        <v>165</v>
      </c>
      <c r="H144" s="40" t="s">
        <v>175</v>
      </c>
      <c r="I144" s="1064" t="s">
        <v>2695</v>
      </c>
      <c r="J144" s="1395" t="s">
        <v>332</v>
      </c>
      <c r="K144" s="49" t="s">
        <v>34</v>
      </c>
      <c r="L144" s="194">
        <v>971000</v>
      </c>
      <c r="M144" s="247">
        <v>13000</v>
      </c>
      <c r="N144" s="169">
        <f t="shared" si="41"/>
        <v>984000</v>
      </c>
      <c r="O144" s="832">
        <v>60000</v>
      </c>
      <c r="P144" s="14" t="s">
        <v>2628</v>
      </c>
      <c r="Q144" s="41" t="s">
        <v>37</v>
      </c>
      <c r="R144" s="150">
        <v>1033</v>
      </c>
      <c r="S144" s="150">
        <v>93</v>
      </c>
      <c r="T144" s="19"/>
      <c r="U144" s="34"/>
      <c r="V144" s="11"/>
      <c r="W144" s="32" t="s">
        <v>80</v>
      </c>
      <c r="Y144" s="14"/>
      <c r="Z144" s="12"/>
      <c r="AA144" s="17"/>
      <c r="AB144" s="12"/>
      <c r="AC144" s="660"/>
      <c r="AD144" s="33"/>
      <c r="AE144" s="47"/>
      <c r="AF144" s="171"/>
      <c r="AG144" s="162"/>
      <c r="AH144" s="18"/>
      <c r="AI144" s="14" t="s">
        <v>165</v>
      </c>
      <c r="AJ144" s="14"/>
      <c r="AK144" s="14"/>
      <c r="AL144" s="11"/>
      <c r="AM144" s="11"/>
      <c r="AN144" s="11"/>
      <c r="AO144" s="11"/>
      <c r="AP144" s="14"/>
      <c r="AQ144" s="12"/>
      <c r="AR144" s="12"/>
      <c r="AS144" s="12"/>
      <c r="AX144" s="409"/>
      <c r="BW144" s="166"/>
      <c r="BZ144" s="166"/>
    </row>
    <row r="145" spans="1:78" s="37" customFormat="1" ht="14" customHeight="1">
      <c r="A145" s="220">
        <v>90</v>
      </c>
      <c r="B145" s="11" t="s">
        <v>85</v>
      </c>
      <c r="C145" s="110">
        <v>41368</v>
      </c>
      <c r="D145" s="397">
        <f t="shared" ca="1" si="45"/>
        <v>176</v>
      </c>
      <c r="E145" s="14" t="s">
        <v>57</v>
      </c>
      <c r="F145" s="221">
        <v>13</v>
      </c>
      <c r="G145" s="155" t="s">
        <v>206</v>
      </c>
      <c r="H145" s="200" t="s">
        <v>259</v>
      </c>
      <c r="I145" s="146" t="s">
        <v>596</v>
      </c>
      <c r="J145" s="16" t="s">
        <v>309</v>
      </c>
      <c r="K145" s="49" t="s">
        <v>127</v>
      </c>
      <c r="L145" s="169">
        <v>911000</v>
      </c>
      <c r="M145" s="247">
        <v>13000</v>
      </c>
      <c r="N145" s="169">
        <f t="shared" ref="N145:N176" si="46">L145+M145</f>
        <v>924000</v>
      </c>
      <c r="O145" s="832">
        <v>60000</v>
      </c>
      <c r="P145" s="156" t="s">
        <v>530</v>
      </c>
      <c r="Q145" s="41" t="s">
        <v>139</v>
      </c>
      <c r="R145" s="18">
        <v>1033</v>
      </c>
      <c r="S145" s="150">
        <v>93</v>
      </c>
      <c r="T145" s="118"/>
      <c r="U145" s="34"/>
      <c r="V145" s="11"/>
      <c r="W145" s="726" t="s">
        <v>80</v>
      </c>
      <c r="X145" s="80"/>
      <c r="Y145" s="78"/>
      <c r="Z145" s="81"/>
      <c r="AA145" s="81"/>
      <c r="AB145" s="81"/>
      <c r="AC145" s="1419"/>
      <c r="AD145" s="254"/>
      <c r="AE145" s="47"/>
      <c r="AF145" s="171" t="s">
        <v>993</v>
      </c>
      <c r="AG145" s="162" t="s">
        <v>109</v>
      </c>
      <c r="AH145" s="18"/>
      <c r="AI145" s="18"/>
      <c r="AJ145" s="14"/>
      <c r="AK145" s="14"/>
      <c r="AL145" s="11"/>
      <c r="AM145" s="11"/>
      <c r="AN145" s="11"/>
      <c r="AO145" s="11"/>
      <c r="AP145" s="14"/>
      <c r="AQ145" s="12"/>
      <c r="AR145" s="12"/>
      <c r="AS145" s="12"/>
      <c r="AX145" s="409">
        <v>42373</v>
      </c>
      <c r="BW145" s="166" t="e">
        <v>#N/A</v>
      </c>
      <c r="BZ145" s="166">
        <v>909755</v>
      </c>
    </row>
    <row r="146" spans="1:78" s="37" customFormat="1" ht="14.25" customHeight="1">
      <c r="A146" s="220">
        <v>91</v>
      </c>
      <c r="B146" s="11">
        <v>41551</v>
      </c>
      <c r="C146" s="12">
        <v>41517</v>
      </c>
      <c r="D146" s="147">
        <f t="shared" ref="D146" ca="1" si="47">TODAY()-C146</f>
        <v>27</v>
      </c>
      <c r="E146" s="14" t="s">
        <v>57</v>
      </c>
      <c r="F146" s="167">
        <v>13</v>
      </c>
      <c r="G146" s="11" t="s">
        <v>165</v>
      </c>
      <c r="H146" s="32" t="s">
        <v>725</v>
      </c>
      <c r="I146" s="195" t="s">
        <v>2317</v>
      </c>
      <c r="J146" s="1395" t="s">
        <v>791</v>
      </c>
      <c r="K146" s="49" t="s">
        <v>155</v>
      </c>
      <c r="L146" s="168">
        <v>916000</v>
      </c>
      <c r="M146" s="168">
        <v>13000</v>
      </c>
      <c r="N146" s="168">
        <f>L146+M146</f>
        <v>929000</v>
      </c>
      <c r="O146" s="832">
        <v>60000</v>
      </c>
      <c r="P146" s="14" t="s">
        <v>2284</v>
      </c>
      <c r="Q146" s="17" t="s">
        <v>37</v>
      </c>
      <c r="R146" s="18">
        <v>1033</v>
      </c>
      <c r="S146" s="18">
        <v>93</v>
      </c>
      <c r="T146" s="19"/>
      <c r="U146" s="34"/>
      <c r="V146" s="11"/>
      <c r="W146" s="32" t="s">
        <v>80</v>
      </c>
      <c r="Y146" s="14"/>
      <c r="Z146" s="11"/>
      <c r="AA146" s="11"/>
      <c r="AB146" s="11"/>
      <c r="AC146" s="56"/>
      <c r="AD146" s="231"/>
      <c r="AE146" s="47"/>
      <c r="AF146" s="2331"/>
      <c r="AG146" s="162"/>
      <c r="AH146" s="18"/>
      <c r="AI146" s="14" t="s">
        <v>165</v>
      </c>
      <c r="AJ146" s="14"/>
      <c r="AK146" s="14"/>
      <c r="AL146" s="11"/>
      <c r="AM146" s="11"/>
      <c r="AN146" s="11"/>
      <c r="AO146" s="11"/>
      <c r="AP146" s="14"/>
      <c r="AQ146" s="12"/>
      <c r="AR146" s="12"/>
      <c r="AS146" s="12"/>
      <c r="AX146" s="409"/>
      <c r="BW146" s="166"/>
      <c r="BZ146" s="166"/>
    </row>
    <row r="147" spans="1:78" s="37" customFormat="1" ht="14.25" customHeight="1">
      <c r="A147" s="220">
        <v>92</v>
      </c>
      <c r="B147" s="11">
        <v>41565</v>
      </c>
      <c r="C147" s="110">
        <v>41532</v>
      </c>
      <c r="D147" s="193">
        <f t="shared" ref="D147:D152" ca="1" si="48">TODAY()-C147</f>
        <v>12</v>
      </c>
      <c r="E147" s="14" t="s">
        <v>57</v>
      </c>
      <c r="F147" s="167">
        <v>13</v>
      </c>
      <c r="G147" s="1480" t="s">
        <v>1047</v>
      </c>
      <c r="H147" s="40" t="s">
        <v>42</v>
      </c>
      <c r="I147" s="146" t="s">
        <v>2678</v>
      </c>
      <c r="J147" s="1395" t="s">
        <v>701</v>
      </c>
      <c r="K147" s="49" t="s">
        <v>171</v>
      </c>
      <c r="L147" s="402">
        <v>849000</v>
      </c>
      <c r="M147" s="168">
        <v>13000</v>
      </c>
      <c r="N147" s="403">
        <f t="shared" ref="N147:N152" si="49">L147+M147</f>
        <v>862000</v>
      </c>
      <c r="O147" s="832">
        <v>60000</v>
      </c>
      <c r="P147" s="14" t="s">
        <v>2619</v>
      </c>
      <c r="Q147" s="41" t="s">
        <v>37</v>
      </c>
      <c r="R147" s="150">
        <v>1033</v>
      </c>
      <c r="S147" s="150">
        <v>93</v>
      </c>
      <c r="T147" s="19"/>
      <c r="U147" s="34"/>
      <c r="V147" s="11"/>
      <c r="W147" s="32" t="s">
        <v>80</v>
      </c>
      <c r="Y147" s="14"/>
      <c r="Z147" s="12"/>
      <c r="AA147" s="17"/>
      <c r="AB147" s="12"/>
      <c r="AC147" s="660"/>
      <c r="AD147" s="33"/>
      <c r="AE147" s="47"/>
      <c r="AF147" s="817"/>
      <c r="AG147" s="162"/>
      <c r="AH147" s="18"/>
      <c r="AI147" s="14" t="s">
        <v>165</v>
      </c>
      <c r="AJ147" s="14"/>
      <c r="AK147" s="14"/>
      <c r="AL147" s="11"/>
      <c r="AM147" s="11"/>
      <c r="AN147" s="11"/>
      <c r="AO147" s="11"/>
      <c r="AP147" s="14"/>
      <c r="AQ147" s="12"/>
      <c r="AR147" s="12"/>
      <c r="AS147" s="12"/>
      <c r="AX147" s="409"/>
      <c r="BW147" s="166"/>
      <c r="BZ147" s="166"/>
    </row>
    <row r="148" spans="1:78" s="14" customFormat="1" ht="13.5" customHeight="1">
      <c r="A148" s="220">
        <v>93</v>
      </c>
      <c r="B148" s="11">
        <v>41565</v>
      </c>
      <c r="C148" s="110">
        <v>41532</v>
      </c>
      <c r="D148" s="193">
        <f t="shared" ca="1" si="48"/>
        <v>12</v>
      </c>
      <c r="E148" s="14" t="s">
        <v>57</v>
      </c>
      <c r="F148" s="203">
        <v>13</v>
      </c>
      <c r="G148" s="1480" t="s">
        <v>1047</v>
      </c>
      <c r="H148" s="40" t="s">
        <v>42</v>
      </c>
      <c r="I148" s="146" t="s">
        <v>2766</v>
      </c>
      <c r="J148" s="16" t="s">
        <v>701</v>
      </c>
      <c r="K148" s="49" t="s">
        <v>155</v>
      </c>
      <c r="L148" s="402">
        <v>849000</v>
      </c>
      <c r="M148" s="168">
        <v>13000</v>
      </c>
      <c r="N148" s="403">
        <f t="shared" si="49"/>
        <v>862000</v>
      </c>
      <c r="O148" s="832">
        <v>60000</v>
      </c>
      <c r="P148" s="1064" t="s">
        <v>2735</v>
      </c>
      <c r="Q148" s="41" t="s">
        <v>37</v>
      </c>
      <c r="R148" s="150">
        <v>1033</v>
      </c>
      <c r="S148" s="150">
        <v>93</v>
      </c>
      <c r="T148" s="118"/>
      <c r="U148" s="162"/>
      <c r="V148" s="11"/>
      <c r="W148" s="40" t="s">
        <v>80</v>
      </c>
      <c r="X148" s="47"/>
      <c r="Y148" s="49"/>
      <c r="Z148" s="11"/>
      <c r="AA148" s="11"/>
      <c r="AB148" s="11"/>
      <c r="AC148" s="56"/>
      <c r="AD148" s="231"/>
      <c r="AE148" s="769"/>
      <c r="AF148" s="817"/>
      <c r="AG148" s="162"/>
      <c r="AH148" s="749"/>
      <c r="AI148" s="14" t="s">
        <v>165</v>
      </c>
      <c r="AL148" s="11"/>
      <c r="AM148" s="11"/>
      <c r="AN148" s="11"/>
      <c r="AO148" s="1309"/>
      <c r="AQ148" s="11"/>
      <c r="AR148" s="11"/>
      <c r="AS148" s="11"/>
      <c r="AX148" s="1891"/>
      <c r="BW148" s="11"/>
      <c r="BZ148" s="11"/>
    </row>
    <row r="149" spans="1:78" s="14" customFormat="1" ht="13.5" customHeight="1">
      <c r="A149" s="220">
        <v>94</v>
      </c>
      <c r="B149" s="11">
        <v>41565</v>
      </c>
      <c r="C149" s="110">
        <v>41534</v>
      </c>
      <c r="D149" s="193">
        <f t="shared" ca="1" si="48"/>
        <v>10</v>
      </c>
      <c r="E149" s="129" t="s">
        <v>57</v>
      </c>
      <c r="F149" s="203">
        <v>13</v>
      </c>
      <c r="G149" s="11" t="s">
        <v>165</v>
      </c>
      <c r="H149" s="40" t="s">
        <v>42</v>
      </c>
      <c r="I149" s="195" t="s">
        <v>3025</v>
      </c>
      <c r="J149" s="47" t="s">
        <v>701</v>
      </c>
      <c r="K149" s="49" t="s">
        <v>155</v>
      </c>
      <c r="L149" s="394">
        <v>849000</v>
      </c>
      <c r="M149" s="194">
        <v>13000</v>
      </c>
      <c r="N149" s="395">
        <f t="shared" si="49"/>
        <v>862000</v>
      </c>
      <c r="O149" s="832">
        <v>60000</v>
      </c>
      <c r="P149" s="1064" t="s">
        <v>2991</v>
      </c>
      <c r="Q149" s="41" t="s">
        <v>37</v>
      </c>
      <c r="R149" s="150">
        <v>1033</v>
      </c>
      <c r="S149" s="150">
        <v>93</v>
      </c>
      <c r="T149" s="19"/>
      <c r="U149" s="162"/>
      <c r="V149" s="11"/>
      <c r="W149" s="40" t="s">
        <v>80</v>
      </c>
      <c r="X149" s="47"/>
      <c r="Y149" s="49"/>
      <c r="Z149" s="11"/>
      <c r="AA149" s="11"/>
      <c r="AB149" s="11"/>
      <c r="AC149" s="56"/>
      <c r="AD149" s="231"/>
      <c r="AE149" s="769"/>
      <c r="AF149" s="817"/>
      <c r="AG149" s="162"/>
      <c r="AH149" s="749"/>
      <c r="AI149" s="14" t="s">
        <v>165</v>
      </c>
      <c r="AL149" s="11"/>
      <c r="AM149" s="11"/>
      <c r="AN149" s="11"/>
      <c r="AO149" s="1309"/>
      <c r="AQ149" s="11"/>
      <c r="AR149" s="11"/>
      <c r="AS149" s="11"/>
      <c r="AX149" s="1891"/>
      <c r="BW149" s="11"/>
      <c r="BZ149" s="11"/>
    </row>
    <row r="150" spans="1:78" s="14" customFormat="1" ht="13.5" customHeight="1">
      <c r="A150" s="220">
        <v>95</v>
      </c>
      <c r="B150" s="11">
        <v>41570</v>
      </c>
      <c r="C150" s="110">
        <v>41536</v>
      </c>
      <c r="D150" s="193">
        <f t="shared" ca="1" si="48"/>
        <v>8</v>
      </c>
      <c r="E150" s="129" t="s">
        <v>57</v>
      </c>
      <c r="F150" s="203">
        <v>13</v>
      </c>
      <c r="G150" s="11" t="s">
        <v>165</v>
      </c>
      <c r="H150" s="40" t="s">
        <v>42</v>
      </c>
      <c r="I150" s="195" t="s">
        <v>3019</v>
      </c>
      <c r="J150" s="47" t="s">
        <v>701</v>
      </c>
      <c r="K150" s="49" t="s">
        <v>64</v>
      </c>
      <c r="L150" s="394">
        <v>849000</v>
      </c>
      <c r="M150" s="194">
        <v>13000</v>
      </c>
      <c r="N150" s="395">
        <f t="shared" si="49"/>
        <v>862000</v>
      </c>
      <c r="O150" s="832">
        <v>60000</v>
      </c>
      <c r="P150" s="1064" t="s">
        <v>2985</v>
      </c>
      <c r="Q150" s="41" t="s">
        <v>37</v>
      </c>
      <c r="R150" s="150">
        <v>1033</v>
      </c>
      <c r="S150" s="150">
        <v>93</v>
      </c>
      <c r="T150" s="19"/>
      <c r="U150" s="162"/>
      <c r="V150" s="11"/>
      <c r="W150" s="40" t="s">
        <v>80</v>
      </c>
      <c r="X150" s="47"/>
      <c r="Y150" s="49"/>
      <c r="Z150" s="11"/>
      <c r="AA150" s="11"/>
      <c r="AB150" s="11"/>
      <c r="AC150" s="56"/>
      <c r="AD150" s="231"/>
      <c r="AE150" s="769"/>
      <c r="AF150" s="817"/>
      <c r="AG150" s="162"/>
      <c r="AH150" s="749"/>
      <c r="AI150" s="14" t="s">
        <v>165</v>
      </c>
      <c r="AL150" s="11"/>
      <c r="AM150" s="11"/>
      <c r="AN150" s="11"/>
      <c r="AO150" s="1309"/>
      <c r="AQ150" s="11"/>
      <c r="AR150" s="11"/>
      <c r="AS150" s="11"/>
      <c r="AX150" s="1891"/>
      <c r="BW150" s="11"/>
      <c r="BZ150" s="11"/>
    </row>
    <row r="151" spans="1:78" s="14" customFormat="1" ht="13.5" customHeight="1">
      <c r="A151" s="220">
        <v>96</v>
      </c>
      <c r="B151" s="11">
        <v>41570</v>
      </c>
      <c r="C151" s="110">
        <v>41536</v>
      </c>
      <c r="D151" s="193">
        <f t="shared" ca="1" si="48"/>
        <v>8</v>
      </c>
      <c r="E151" s="129" t="s">
        <v>57</v>
      </c>
      <c r="F151" s="203">
        <v>13</v>
      </c>
      <c r="G151" s="11" t="s">
        <v>165</v>
      </c>
      <c r="H151" s="40" t="s">
        <v>42</v>
      </c>
      <c r="I151" s="195" t="s">
        <v>3020</v>
      </c>
      <c r="J151" s="47" t="s">
        <v>701</v>
      </c>
      <c r="K151" s="49" t="s">
        <v>64</v>
      </c>
      <c r="L151" s="394">
        <v>849000</v>
      </c>
      <c r="M151" s="194">
        <v>13000</v>
      </c>
      <c r="N151" s="395">
        <f t="shared" si="49"/>
        <v>862000</v>
      </c>
      <c r="O151" s="832">
        <v>60000</v>
      </c>
      <c r="P151" s="1064" t="s">
        <v>2986</v>
      </c>
      <c r="Q151" s="41" t="s">
        <v>37</v>
      </c>
      <c r="R151" s="150">
        <v>1033</v>
      </c>
      <c r="S151" s="150">
        <v>93</v>
      </c>
      <c r="T151" s="19"/>
      <c r="U151" s="162"/>
      <c r="V151" s="11"/>
      <c r="W151" s="40" t="s">
        <v>80</v>
      </c>
      <c r="X151" s="47"/>
      <c r="Y151" s="49"/>
      <c r="Z151" s="11"/>
      <c r="AA151" s="11"/>
      <c r="AB151" s="11"/>
      <c r="AC151" s="56"/>
      <c r="AD151" s="231"/>
      <c r="AE151" s="769"/>
      <c r="AF151" s="171"/>
      <c r="AG151" s="162"/>
      <c r="AH151" s="749"/>
      <c r="AI151" s="14" t="s">
        <v>165</v>
      </c>
      <c r="AL151" s="11"/>
      <c r="AM151" s="11"/>
      <c r="AN151" s="11"/>
      <c r="AO151" s="1309"/>
      <c r="AQ151" s="11"/>
      <c r="AR151" s="11"/>
      <c r="AS151" s="11"/>
      <c r="AX151" s="1891"/>
      <c r="BW151" s="11"/>
      <c r="BZ151" s="11"/>
    </row>
    <row r="152" spans="1:78" s="14" customFormat="1" ht="13.5" customHeight="1">
      <c r="A152" s="220">
        <v>97</v>
      </c>
      <c r="B152" s="11">
        <v>41570</v>
      </c>
      <c r="C152" s="110">
        <v>41536</v>
      </c>
      <c r="D152" s="193">
        <f t="shared" ca="1" si="48"/>
        <v>8</v>
      </c>
      <c r="E152" s="129" t="s">
        <v>57</v>
      </c>
      <c r="F152" s="203">
        <v>13</v>
      </c>
      <c r="G152" s="11" t="s">
        <v>165</v>
      </c>
      <c r="H152" s="40" t="s">
        <v>42</v>
      </c>
      <c r="I152" s="195" t="s">
        <v>3022</v>
      </c>
      <c r="J152" s="47" t="s">
        <v>701</v>
      </c>
      <c r="K152" s="49" t="s">
        <v>64</v>
      </c>
      <c r="L152" s="394">
        <v>849000</v>
      </c>
      <c r="M152" s="194">
        <v>13000</v>
      </c>
      <c r="N152" s="395">
        <f t="shared" si="49"/>
        <v>862000</v>
      </c>
      <c r="O152" s="832">
        <v>60000</v>
      </c>
      <c r="P152" s="1064" t="s">
        <v>2988</v>
      </c>
      <c r="Q152" s="41" t="s">
        <v>37</v>
      </c>
      <c r="R152" s="150">
        <v>1033</v>
      </c>
      <c r="S152" s="150">
        <v>93</v>
      </c>
      <c r="T152" s="19"/>
      <c r="U152" s="162"/>
      <c r="V152" s="11"/>
      <c r="W152" s="40" t="s">
        <v>80</v>
      </c>
      <c r="X152" s="47"/>
      <c r="Y152" s="49"/>
      <c r="Z152" s="11"/>
      <c r="AA152" s="11"/>
      <c r="AB152" s="11"/>
      <c r="AC152" s="56"/>
      <c r="AD152" s="231"/>
      <c r="AE152" s="769"/>
      <c r="AF152" s="817"/>
      <c r="AG152" s="162"/>
      <c r="AH152" s="749"/>
      <c r="AI152" s="14" t="s">
        <v>165</v>
      </c>
      <c r="AL152" s="11"/>
      <c r="AM152" s="11"/>
      <c r="AN152" s="11"/>
      <c r="AO152" s="1309"/>
      <c r="AQ152" s="11"/>
      <c r="AR152" s="11"/>
      <c r="AS152" s="11"/>
      <c r="AX152" s="1891"/>
      <c r="BW152" s="11"/>
      <c r="BZ152" s="11"/>
    </row>
    <row r="153" spans="1:78" s="37" customFormat="1" ht="14.25" customHeight="1">
      <c r="A153" s="220">
        <v>98</v>
      </c>
      <c r="B153" s="11" t="s">
        <v>85</v>
      </c>
      <c r="C153" s="12">
        <v>41486</v>
      </c>
      <c r="D153" s="147">
        <f t="shared" ref="D153" ca="1" si="50">TODAY()-C153</f>
        <v>58</v>
      </c>
      <c r="E153" s="14" t="s">
        <v>57</v>
      </c>
      <c r="F153" s="167">
        <v>13</v>
      </c>
      <c r="G153" s="155" t="s">
        <v>206</v>
      </c>
      <c r="H153" s="32" t="s">
        <v>48</v>
      </c>
      <c r="I153" s="146" t="s">
        <v>1787</v>
      </c>
      <c r="J153" s="1395" t="s">
        <v>410</v>
      </c>
      <c r="K153" s="49" t="s">
        <v>171</v>
      </c>
      <c r="L153" s="168">
        <v>844000</v>
      </c>
      <c r="M153" s="168">
        <v>13000</v>
      </c>
      <c r="N153" s="169">
        <f t="shared" si="46"/>
        <v>857000</v>
      </c>
      <c r="O153" s="832">
        <v>70000</v>
      </c>
      <c r="P153" s="14" t="s">
        <v>1766</v>
      </c>
      <c r="Q153" s="41" t="s">
        <v>37</v>
      </c>
      <c r="R153" s="18">
        <v>1033</v>
      </c>
      <c r="S153" s="18">
        <v>93</v>
      </c>
      <c r="T153" s="19"/>
      <c r="U153" s="34"/>
      <c r="V153" s="11"/>
      <c r="W153" s="32" t="s">
        <v>80</v>
      </c>
      <c r="Y153" s="14"/>
      <c r="Z153" s="11"/>
      <c r="AA153" s="11"/>
      <c r="AB153" s="11"/>
      <c r="AC153" s="56"/>
      <c r="AD153" s="18"/>
      <c r="AE153" s="47"/>
      <c r="AF153" s="236" t="s">
        <v>2227</v>
      </c>
      <c r="AG153" s="162"/>
      <c r="AH153" s="18"/>
      <c r="AI153" s="14" t="s">
        <v>165</v>
      </c>
      <c r="AJ153" s="14"/>
      <c r="AK153" s="14"/>
      <c r="AL153" s="11"/>
      <c r="AM153" s="11"/>
      <c r="AN153" s="11"/>
      <c r="AO153" s="11"/>
      <c r="AP153" s="14"/>
      <c r="AQ153" s="12"/>
      <c r="AR153" s="12"/>
      <c r="AS153" s="12"/>
      <c r="AT153" s="35"/>
      <c r="AX153" s="409"/>
      <c r="BW153" s="166"/>
      <c r="BZ153" s="166"/>
    </row>
    <row r="154" spans="1:78" s="37" customFormat="1" ht="14.25" customHeight="1">
      <c r="A154" s="220">
        <v>99</v>
      </c>
      <c r="B154" s="11" t="s">
        <v>85</v>
      </c>
      <c r="C154" s="110">
        <v>41486</v>
      </c>
      <c r="D154" s="193">
        <f t="shared" ref="D154:D158" ca="1" si="51">TODAY()-C154</f>
        <v>58</v>
      </c>
      <c r="E154" s="14" t="s">
        <v>57</v>
      </c>
      <c r="F154" s="167">
        <v>13</v>
      </c>
      <c r="G154" s="155" t="s">
        <v>206</v>
      </c>
      <c r="H154" s="32" t="s">
        <v>48</v>
      </c>
      <c r="I154" s="146" t="s">
        <v>1784</v>
      </c>
      <c r="J154" s="1395" t="s">
        <v>410</v>
      </c>
      <c r="K154" s="49" t="s">
        <v>34</v>
      </c>
      <c r="L154" s="168">
        <v>844000</v>
      </c>
      <c r="M154" s="247">
        <v>13000</v>
      </c>
      <c r="N154" s="169">
        <f t="shared" si="46"/>
        <v>857000</v>
      </c>
      <c r="O154" s="832">
        <v>70000</v>
      </c>
      <c r="P154" s="14" t="s">
        <v>1763</v>
      </c>
      <c r="Q154" s="41" t="s">
        <v>37</v>
      </c>
      <c r="R154" s="150">
        <v>1033</v>
      </c>
      <c r="S154" s="150">
        <v>93</v>
      </c>
      <c r="T154" s="19"/>
      <c r="U154" s="34"/>
      <c r="V154" s="11"/>
      <c r="W154" s="40" t="s">
        <v>80</v>
      </c>
      <c r="Y154" s="14"/>
      <c r="Z154" s="11"/>
      <c r="AA154" s="11"/>
      <c r="AB154" s="11"/>
      <c r="AC154" s="56"/>
      <c r="AD154" s="18"/>
      <c r="AE154" s="47"/>
      <c r="AF154" s="236" t="s">
        <v>2227</v>
      </c>
      <c r="AG154" s="162"/>
      <c r="AH154" s="18"/>
      <c r="AI154" s="14" t="s">
        <v>165</v>
      </c>
      <c r="AJ154" s="14"/>
      <c r="AK154" s="14"/>
      <c r="AL154" s="11"/>
      <c r="AM154" s="11"/>
      <c r="AN154" s="11"/>
      <c r="AO154" s="11"/>
      <c r="AP154" s="14"/>
      <c r="AQ154" s="12"/>
      <c r="AR154" s="12"/>
      <c r="AS154" s="12"/>
      <c r="AX154" s="409"/>
      <c r="BW154" s="166"/>
      <c r="BZ154" s="166"/>
    </row>
    <row r="155" spans="1:78" s="37" customFormat="1" ht="14.25" customHeight="1">
      <c r="A155" s="220">
        <v>100</v>
      </c>
      <c r="B155" s="11" t="s">
        <v>85</v>
      </c>
      <c r="C155" s="110">
        <v>41486</v>
      </c>
      <c r="D155" s="193">
        <f t="shared" ca="1" si="51"/>
        <v>58</v>
      </c>
      <c r="E155" s="14" t="s">
        <v>57</v>
      </c>
      <c r="F155" s="167">
        <v>13</v>
      </c>
      <c r="G155" s="155" t="s">
        <v>206</v>
      </c>
      <c r="H155" s="32" t="s">
        <v>48</v>
      </c>
      <c r="I155" s="146" t="s">
        <v>1779</v>
      </c>
      <c r="J155" s="1395" t="s">
        <v>410</v>
      </c>
      <c r="K155" s="49" t="s">
        <v>64</v>
      </c>
      <c r="L155" s="168">
        <v>844000</v>
      </c>
      <c r="M155" s="247">
        <v>13000</v>
      </c>
      <c r="N155" s="169">
        <f t="shared" si="46"/>
        <v>857000</v>
      </c>
      <c r="O155" s="832">
        <v>70000</v>
      </c>
      <c r="P155" s="14" t="s">
        <v>1758</v>
      </c>
      <c r="Q155" s="41" t="s">
        <v>37</v>
      </c>
      <c r="R155" s="150">
        <v>1033</v>
      </c>
      <c r="S155" s="150">
        <v>93</v>
      </c>
      <c r="T155" s="19"/>
      <c r="U155" s="34"/>
      <c r="V155" s="11"/>
      <c r="W155" s="40" t="s">
        <v>80</v>
      </c>
      <c r="Y155" s="14"/>
      <c r="Z155" s="11"/>
      <c r="AA155" s="11"/>
      <c r="AB155" s="11"/>
      <c r="AC155" s="56"/>
      <c r="AD155" s="18"/>
      <c r="AE155" s="47"/>
      <c r="AF155" s="236" t="s">
        <v>2227</v>
      </c>
      <c r="AG155" s="162"/>
      <c r="AH155" s="18"/>
      <c r="AI155" s="14" t="s">
        <v>165</v>
      </c>
      <c r="AJ155" s="14"/>
      <c r="AK155" s="14"/>
      <c r="AL155" s="11"/>
      <c r="AM155" s="11"/>
      <c r="AN155" s="11"/>
      <c r="AO155" s="11"/>
      <c r="AP155" s="14"/>
      <c r="AQ155" s="12"/>
      <c r="AR155" s="12"/>
      <c r="AS155" s="12"/>
      <c r="AX155" s="409"/>
      <c r="BW155" s="166"/>
      <c r="BZ155" s="166"/>
    </row>
    <row r="156" spans="1:78" s="37" customFormat="1" ht="14.25" customHeight="1">
      <c r="A156" s="220">
        <v>101</v>
      </c>
      <c r="B156" s="11" t="s">
        <v>85</v>
      </c>
      <c r="C156" s="110">
        <v>41486</v>
      </c>
      <c r="D156" s="193">
        <f t="shared" ca="1" si="51"/>
        <v>58</v>
      </c>
      <c r="E156" s="14" t="s">
        <v>57</v>
      </c>
      <c r="F156" s="167">
        <v>13</v>
      </c>
      <c r="G156" s="155" t="s">
        <v>206</v>
      </c>
      <c r="H156" s="32" t="s">
        <v>48</v>
      </c>
      <c r="I156" s="146" t="s">
        <v>1780</v>
      </c>
      <c r="J156" s="1395" t="s">
        <v>410</v>
      </c>
      <c r="K156" s="49" t="s">
        <v>34</v>
      </c>
      <c r="L156" s="168">
        <v>844000</v>
      </c>
      <c r="M156" s="247">
        <v>13000</v>
      </c>
      <c r="N156" s="169">
        <f t="shared" si="46"/>
        <v>857000</v>
      </c>
      <c r="O156" s="832">
        <v>70000</v>
      </c>
      <c r="P156" s="14" t="s">
        <v>1759</v>
      </c>
      <c r="Q156" s="41" t="s">
        <v>37</v>
      </c>
      <c r="R156" s="150">
        <v>1033</v>
      </c>
      <c r="S156" s="150">
        <v>93</v>
      </c>
      <c r="T156" s="19"/>
      <c r="U156" s="34"/>
      <c r="V156" s="11"/>
      <c r="W156" s="40" t="s">
        <v>80</v>
      </c>
      <c r="Y156" s="14"/>
      <c r="Z156" s="11"/>
      <c r="AA156" s="11"/>
      <c r="AB156" s="11"/>
      <c r="AC156" s="56"/>
      <c r="AD156" s="18"/>
      <c r="AE156" s="47"/>
      <c r="AF156" s="236" t="s">
        <v>2227</v>
      </c>
      <c r="AG156" s="162"/>
      <c r="AH156" s="18"/>
      <c r="AI156" s="14" t="s">
        <v>165</v>
      </c>
      <c r="AJ156" s="14"/>
      <c r="AK156" s="14"/>
      <c r="AL156" s="11"/>
      <c r="AM156" s="11"/>
      <c r="AN156" s="11"/>
      <c r="AO156" s="11"/>
      <c r="AP156" s="14"/>
      <c r="AQ156" s="12"/>
      <c r="AR156" s="12"/>
      <c r="AS156" s="12"/>
      <c r="AX156" s="409"/>
      <c r="BW156" s="166"/>
      <c r="BZ156" s="166"/>
    </row>
    <row r="157" spans="1:78" s="37" customFormat="1" ht="14.25" customHeight="1">
      <c r="A157" s="220">
        <v>102</v>
      </c>
      <c r="B157" s="11" t="s">
        <v>85</v>
      </c>
      <c r="C157" s="110">
        <v>41486</v>
      </c>
      <c r="D157" s="193">
        <f t="shared" ca="1" si="51"/>
        <v>58</v>
      </c>
      <c r="E157" s="14" t="s">
        <v>57</v>
      </c>
      <c r="F157" s="167">
        <v>13</v>
      </c>
      <c r="G157" s="155" t="s">
        <v>206</v>
      </c>
      <c r="H157" s="32" t="s">
        <v>48</v>
      </c>
      <c r="I157" s="146" t="s">
        <v>1781</v>
      </c>
      <c r="J157" s="1395" t="s">
        <v>410</v>
      </c>
      <c r="K157" s="49" t="s">
        <v>138</v>
      </c>
      <c r="L157" s="168">
        <v>844000</v>
      </c>
      <c r="M157" s="247">
        <v>13000</v>
      </c>
      <c r="N157" s="169">
        <f t="shared" si="46"/>
        <v>857000</v>
      </c>
      <c r="O157" s="832">
        <v>70000</v>
      </c>
      <c r="P157" s="14" t="s">
        <v>1760</v>
      </c>
      <c r="Q157" s="41" t="s">
        <v>37</v>
      </c>
      <c r="R157" s="150">
        <v>1033</v>
      </c>
      <c r="S157" s="150">
        <v>93</v>
      </c>
      <c r="T157" s="19"/>
      <c r="U157" s="34"/>
      <c r="V157" s="11"/>
      <c r="W157" s="40" t="s">
        <v>80</v>
      </c>
      <c r="Y157" s="14"/>
      <c r="Z157" s="11"/>
      <c r="AA157" s="11"/>
      <c r="AB157" s="11"/>
      <c r="AC157" s="56"/>
      <c r="AD157" s="18"/>
      <c r="AE157" s="47"/>
      <c r="AF157" s="236" t="s">
        <v>2227</v>
      </c>
      <c r="AG157" s="162"/>
      <c r="AH157" s="18"/>
      <c r="AI157" s="14" t="s">
        <v>165</v>
      </c>
      <c r="AJ157" s="14"/>
      <c r="AK157" s="14"/>
      <c r="AL157" s="11"/>
      <c r="AM157" s="11"/>
      <c r="AN157" s="11"/>
      <c r="AO157" s="11"/>
      <c r="AP157" s="14"/>
      <c r="AQ157" s="12"/>
      <c r="AR157" s="12"/>
      <c r="AS157" s="12"/>
      <c r="AX157" s="409"/>
      <c r="BW157" s="166"/>
      <c r="BZ157" s="166"/>
    </row>
    <row r="158" spans="1:78" s="37" customFormat="1" ht="14.25" customHeight="1">
      <c r="A158" s="220">
        <v>103</v>
      </c>
      <c r="B158" s="11" t="s">
        <v>85</v>
      </c>
      <c r="C158" s="110">
        <v>41486</v>
      </c>
      <c r="D158" s="193">
        <f t="shared" ca="1" si="51"/>
        <v>58</v>
      </c>
      <c r="E158" s="14" t="s">
        <v>57</v>
      </c>
      <c r="F158" s="167">
        <v>13</v>
      </c>
      <c r="G158" s="155" t="s">
        <v>206</v>
      </c>
      <c r="H158" s="32" t="s">
        <v>48</v>
      </c>
      <c r="I158" s="146" t="s">
        <v>1774</v>
      </c>
      <c r="J158" s="1395" t="s">
        <v>410</v>
      </c>
      <c r="K158" s="49" t="s">
        <v>286</v>
      </c>
      <c r="L158" s="168">
        <v>844000</v>
      </c>
      <c r="M158" s="247">
        <v>13000</v>
      </c>
      <c r="N158" s="169">
        <f t="shared" si="46"/>
        <v>857000</v>
      </c>
      <c r="O158" s="832">
        <v>70000</v>
      </c>
      <c r="P158" s="14" t="s">
        <v>1740</v>
      </c>
      <c r="Q158" s="41" t="s">
        <v>37</v>
      </c>
      <c r="R158" s="150">
        <v>1033</v>
      </c>
      <c r="S158" s="150">
        <v>93</v>
      </c>
      <c r="T158" s="19"/>
      <c r="U158" s="34"/>
      <c r="V158" s="355" t="s">
        <v>418</v>
      </c>
      <c r="W158" s="40" t="s">
        <v>80</v>
      </c>
      <c r="Y158" s="14"/>
      <c r="Z158" s="11"/>
      <c r="AA158" s="11"/>
      <c r="AB158" s="11"/>
      <c r="AC158" s="56"/>
      <c r="AD158" s="18"/>
      <c r="AE158" s="47"/>
      <c r="AF158" s="236" t="s">
        <v>2227</v>
      </c>
      <c r="AG158" s="162"/>
      <c r="AH158" s="18"/>
      <c r="AI158" s="14" t="s">
        <v>165</v>
      </c>
      <c r="AJ158" s="14"/>
      <c r="AK158" s="14"/>
      <c r="AL158" s="11"/>
      <c r="AM158" s="11"/>
      <c r="AN158" s="11"/>
      <c r="AO158" s="11"/>
      <c r="AP158" s="14"/>
      <c r="AQ158" s="12"/>
      <c r="AR158" s="12"/>
      <c r="AS158" s="12"/>
      <c r="AX158" s="409"/>
      <c r="BW158" s="166"/>
      <c r="BZ158" s="166"/>
    </row>
    <row r="159" spans="1:78" s="37" customFormat="1" ht="14.25" customHeight="1">
      <c r="A159" s="220">
        <v>104</v>
      </c>
      <c r="B159" s="11" t="s">
        <v>85</v>
      </c>
      <c r="C159" s="110">
        <v>41490</v>
      </c>
      <c r="D159" s="193">
        <f t="shared" ref="D159" ca="1" si="52">TODAY()-C159</f>
        <v>54</v>
      </c>
      <c r="E159" s="14" t="s">
        <v>57</v>
      </c>
      <c r="F159" s="167">
        <v>13</v>
      </c>
      <c r="G159" s="155" t="s">
        <v>206</v>
      </c>
      <c r="H159" s="32" t="s">
        <v>48</v>
      </c>
      <c r="I159" s="146" t="s">
        <v>1789</v>
      </c>
      <c r="J159" s="1395" t="s">
        <v>410</v>
      </c>
      <c r="K159" s="49" t="s">
        <v>286</v>
      </c>
      <c r="L159" s="168">
        <v>844000</v>
      </c>
      <c r="M159" s="247">
        <v>13000</v>
      </c>
      <c r="N159" s="169">
        <f t="shared" si="46"/>
        <v>857000</v>
      </c>
      <c r="O159" s="832">
        <v>70000</v>
      </c>
      <c r="P159" s="14" t="s">
        <v>1768</v>
      </c>
      <c r="Q159" s="41" t="s">
        <v>37</v>
      </c>
      <c r="R159" s="150">
        <v>1033</v>
      </c>
      <c r="S159" s="150">
        <v>93</v>
      </c>
      <c r="T159" s="19"/>
      <c r="U159" s="34"/>
      <c r="V159" s="11"/>
      <c r="W159" s="40" t="s">
        <v>80</v>
      </c>
      <c r="X159" s="37" t="s">
        <v>3648</v>
      </c>
      <c r="Y159" s="14" t="s">
        <v>121</v>
      </c>
      <c r="Z159" s="16" t="s">
        <v>4013</v>
      </c>
      <c r="AA159" s="11"/>
      <c r="AB159" s="11"/>
      <c r="AC159" s="56"/>
      <c r="AD159" s="18"/>
      <c r="AE159" s="47" t="s">
        <v>3706</v>
      </c>
      <c r="AF159" s="236" t="s">
        <v>2227</v>
      </c>
      <c r="AG159" s="162"/>
      <c r="AH159" s="18"/>
      <c r="AI159" s="14" t="s">
        <v>165</v>
      </c>
      <c r="AJ159" s="14"/>
      <c r="AK159" s="14"/>
      <c r="AL159" s="11"/>
      <c r="AM159" s="11"/>
      <c r="AN159" s="11"/>
      <c r="AO159" s="11"/>
      <c r="AP159" s="14"/>
      <c r="AQ159" s="12"/>
      <c r="AR159" s="12"/>
      <c r="AS159" s="12"/>
      <c r="AX159" s="409"/>
      <c r="BW159" s="166"/>
      <c r="BZ159" s="166"/>
    </row>
    <row r="160" spans="1:78" s="37" customFormat="1" ht="14" customHeight="1">
      <c r="A160" s="220">
        <v>105</v>
      </c>
      <c r="B160" s="11" t="s">
        <v>85</v>
      </c>
      <c r="C160" s="110">
        <v>41494</v>
      </c>
      <c r="D160" s="193">
        <f t="shared" ref="D160:D163" ca="1" si="53">TODAY()-C160</f>
        <v>50</v>
      </c>
      <c r="E160" s="14" t="s">
        <v>57</v>
      </c>
      <c r="F160" s="167">
        <v>13</v>
      </c>
      <c r="G160" s="155" t="s">
        <v>206</v>
      </c>
      <c r="H160" s="32" t="s">
        <v>48</v>
      </c>
      <c r="I160" s="195" t="s">
        <v>1874</v>
      </c>
      <c r="J160" s="47" t="s">
        <v>410</v>
      </c>
      <c r="K160" s="14" t="s">
        <v>286</v>
      </c>
      <c r="L160" s="168">
        <v>844000</v>
      </c>
      <c r="M160" s="247">
        <v>13000</v>
      </c>
      <c r="N160" s="169">
        <f t="shared" si="46"/>
        <v>857000</v>
      </c>
      <c r="O160" s="832">
        <v>70000</v>
      </c>
      <c r="P160" s="14" t="s">
        <v>1860</v>
      </c>
      <c r="Q160" s="41" t="s">
        <v>37</v>
      </c>
      <c r="R160" s="150">
        <v>1033</v>
      </c>
      <c r="S160" s="150">
        <v>93</v>
      </c>
      <c r="T160" s="118"/>
      <c r="U160" s="34"/>
      <c r="V160" s="11"/>
      <c r="W160" s="32" t="s">
        <v>80</v>
      </c>
      <c r="X160" s="47"/>
      <c r="Y160" s="14"/>
      <c r="Z160" s="12"/>
      <c r="AA160" s="11"/>
      <c r="AB160" s="11"/>
      <c r="AC160" s="56"/>
      <c r="AD160" s="231"/>
      <c r="AE160" s="47"/>
      <c r="AF160" s="236" t="s">
        <v>2227</v>
      </c>
      <c r="AG160" s="162"/>
      <c r="AH160" s="18"/>
      <c r="AI160" s="18"/>
      <c r="AJ160" s="14"/>
      <c r="AK160" s="14"/>
      <c r="AL160" s="11"/>
      <c r="AM160" s="11"/>
      <c r="AN160" s="11"/>
      <c r="AO160" s="11"/>
      <c r="AP160" s="14"/>
      <c r="AQ160" s="12"/>
      <c r="AR160" s="12"/>
      <c r="AS160" s="12"/>
      <c r="AX160" s="409"/>
      <c r="BW160" s="166"/>
      <c r="BZ160" s="166"/>
    </row>
    <row r="161" spans="1:78" s="37" customFormat="1" ht="14.25" customHeight="1">
      <c r="A161" s="220">
        <v>106</v>
      </c>
      <c r="B161" s="11" t="s">
        <v>85</v>
      </c>
      <c r="C161" s="110">
        <v>41490</v>
      </c>
      <c r="D161" s="193">
        <f t="shared" ca="1" si="53"/>
        <v>54</v>
      </c>
      <c r="E161" s="14" t="s">
        <v>57</v>
      </c>
      <c r="F161" s="167">
        <v>13</v>
      </c>
      <c r="G161" s="155" t="s">
        <v>206</v>
      </c>
      <c r="H161" s="32" t="s">
        <v>48</v>
      </c>
      <c r="I161" s="146" t="s">
        <v>1778</v>
      </c>
      <c r="J161" s="1395" t="s">
        <v>410</v>
      </c>
      <c r="K161" s="49" t="s">
        <v>171</v>
      </c>
      <c r="L161" s="168">
        <v>844000</v>
      </c>
      <c r="M161" s="247">
        <v>13000</v>
      </c>
      <c r="N161" s="169">
        <f t="shared" si="46"/>
        <v>857000</v>
      </c>
      <c r="O161" s="832">
        <v>70000</v>
      </c>
      <c r="P161" s="14" t="s">
        <v>1757</v>
      </c>
      <c r="Q161" s="41" t="s">
        <v>37</v>
      </c>
      <c r="R161" s="150">
        <v>1033</v>
      </c>
      <c r="S161" s="150">
        <v>93</v>
      </c>
      <c r="T161" s="19"/>
      <c r="U161" s="34"/>
      <c r="V161" s="11"/>
      <c r="W161" s="40" t="s">
        <v>80</v>
      </c>
      <c r="Y161" s="14"/>
      <c r="Z161" s="11"/>
      <c r="AA161" s="11"/>
      <c r="AB161" s="11"/>
      <c r="AC161" s="56"/>
      <c r="AD161" s="18"/>
      <c r="AE161" s="47"/>
      <c r="AF161" s="236" t="s">
        <v>2227</v>
      </c>
      <c r="AG161" s="162"/>
      <c r="AH161" s="18"/>
      <c r="AI161" s="14" t="s">
        <v>165</v>
      </c>
      <c r="AJ161" s="14"/>
      <c r="AK161" s="14"/>
      <c r="AL161" s="11"/>
      <c r="AM161" s="11"/>
      <c r="AN161" s="11"/>
      <c r="AO161" s="11"/>
      <c r="AP161" s="14"/>
      <c r="AQ161" s="12"/>
      <c r="AR161" s="12"/>
      <c r="AS161" s="12"/>
      <c r="AX161" s="409"/>
      <c r="BW161" s="166"/>
      <c r="BZ161" s="166"/>
    </row>
    <row r="162" spans="1:78" s="37" customFormat="1" ht="14.25" customHeight="1">
      <c r="A162" s="220">
        <v>107</v>
      </c>
      <c r="B162" s="11" t="s">
        <v>85</v>
      </c>
      <c r="C162" s="12">
        <v>41527</v>
      </c>
      <c r="D162" s="147">
        <f ca="1">TODAY()-C162</f>
        <v>17</v>
      </c>
      <c r="E162" s="14" t="s">
        <v>57</v>
      </c>
      <c r="F162" s="167">
        <v>13</v>
      </c>
      <c r="G162" s="155" t="s">
        <v>206</v>
      </c>
      <c r="H162" s="32" t="s">
        <v>62</v>
      </c>
      <c r="I162" s="1067" t="s">
        <v>2195</v>
      </c>
      <c r="J162" s="1617" t="s">
        <v>308</v>
      </c>
      <c r="K162" s="49" t="s">
        <v>34</v>
      </c>
      <c r="L162" s="168">
        <v>789000</v>
      </c>
      <c r="M162" s="168">
        <v>13000</v>
      </c>
      <c r="N162" s="168">
        <f>L162+M162</f>
        <v>802000</v>
      </c>
      <c r="O162" s="832">
        <v>53000</v>
      </c>
      <c r="P162" s="14" t="s">
        <v>2141</v>
      </c>
      <c r="Q162" s="977" t="s">
        <v>139</v>
      </c>
      <c r="R162" s="18">
        <v>1033</v>
      </c>
      <c r="S162" s="18">
        <v>93</v>
      </c>
      <c r="T162" s="118"/>
      <c r="U162" s="34"/>
      <c r="V162" s="11"/>
      <c r="W162" s="32" t="s">
        <v>80</v>
      </c>
      <c r="X162" s="47"/>
      <c r="Y162" s="49"/>
      <c r="Z162" s="12"/>
      <c r="AA162" s="11"/>
      <c r="AB162" s="11"/>
      <c r="AC162" s="56"/>
      <c r="AD162" s="231"/>
      <c r="AE162" s="47"/>
      <c r="AF162" s="236" t="s">
        <v>2227</v>
      </c>
      <c r="AG162" s="162"/>
      <c r="AH162" s="18"/>
      <c r="AI162" s="14" t="s">
        <v>165</v>
      </c>
      <c r="AJ162" s="14"/>
      <c r="AK162" s="14" t="s">
        <v>4</v>
      </c>
      <c r="AL162" s="11">
        <v>41530</v>
      </c>
      <c r="AM162" s="11">
        <v>41530</v>
      </c>
      <c r="AN162" s="11"/>
      <c r="AO162" s="11"/>
      <c r="AP162" s="14"/>
      <c r="AQ162" s="12"/>
      <c r="AR162" s="12"/>
      <c r="AS162" s="12"/>
      <c r="AT162" s="14"/>
      <c r="AX162" s="409"/>
      <c r="BW162" s="166"/>
      <c r="BZ162" s="166"/>
    </row>
    <row r="163" spans="1:78" s="37" customFormat="1" ht="14.25" customHeight="1">
      <c r="A163" s="220">
        <v>108</v>
      </c>
      <c r="B163" s="11" t="s">
        <v>132</v>
      </c>
      <c r="C163" s="12">
        <v>41391</v>
      </c>
      <c r="D163" s="396">
        <f t="shared" ca="1" si="53"/>
        <v>153</v>
      </c>
      <c r="E163" s="14" t="s">
        <v>61</v>
      </c>
      <c r="F163" s="203">
        <v>13</v>
      </c>
      <c r="G163" s="189" t="s">
        <v>206</v>
      </c>
      <c r="H163" s="32" t="s">
        <v>666</v>
      </c>
      <c r="I163" s="146" t="s">
        <v>1268</v>
      </c>
      <c r="J163" s="16" t="s">
        <v>1933</v>
      </c>
      <c r="K163" s="49" t="s">
        <v>286</v>
      </c>
      <c r="L163" s="168">
        <v>1011000</v>
      </c>
      <c r="M163" s="168">
        <v>11000</v>
      </c>
      <c r="N163" s="168">
        <f t="shared" si="46"/>
        <v>1022000</v>
      </c>
      <c r="O163" s="832">
        <v>30000</v>
      </c>
      <c r="P163" s="14" t="s">
        <v>1269</v>
      </c>
      <c r="Q163" s="41" t="s">
        <v>37</v>
      </c>
      <c r="R163" s="749">
        <v>1033</v>
      </c>
      <c r="S163" s="18">
        <v>93</v>
      </c>
      <c r="T163" s="19"/>
      <c r="U163" s="34"/>
      <c r="V163" s="19" t="s">
        <v>260</v>
      </c>
      <c r="W163" s="234" t="s">
        <v>80</v>
      </c>
      <c r="X163" s="47"/>
      <c r="Y163" s="14"/>
      <c r="Z163" s="11"/>
      <c r="AA163" s="11"/>
      <c r="AB163" s="11"/>
      <c r="AC163" s="56"/>
      <c r="AD163" s="231"/>
      <c r="AE163" s="47"/>
      <c r="AF163" s="1479"/>
      <c r="AG163" s="162"/>
      <c r="AH163" s="18"/>
      <c r="AI163" s="14"/>
      <c r="AJ163" s="14"/>
      <c r="AK163" s="14"/>
      <c r="AL163" s="11"/>
      <c r="AM163" s="11"/>
      <c r="AN163" s="11"/>
      <c r="AO163" s="11"/>
      <c r="AP163" s="14"/>
      <c r="AQ163" s="12"/>
      <c r="AR163" s="12"/>
      <c r="AS163" s="12"/>
      <c r="AX163" s="409"/>
      <c r="BW163" s="166"/>
      <c r="BZ163" s="166"/>
    </row>
    <row r="164" spans="1:78" s="37" customFormat="1" ht="14" customHeight="1">
      <c r="A164" s="220">
        <v>109</v>
      </c>
      <c r="B164" s="11" t="s">
        <v>85</v>
      </c>
      <c r="C164" s="110">
        <v>41320</v>
      </c>
      <c r="D164" s="397">
        <f t="shared" ref="D164:D175" ca="1" si="54">TODAY()-C164</f>
        <v>224</v>
      </c>
      <c r="E164" s="14" t="s">
        <v>61</v>
      </c>
      <c r="F164" s="167">
        <v>13</v>
      </c>
      <c r="G164" s="174" t="s">
        <v>206</v>
      </c>
      <c r="H164" s="32" t="s">
        <v>534</v>
      </c>
      <c r="I164" s="11" t="s">
        <v>302</v>
      </c>
      <c r="J164" s="16" t="s">
        <v>303</v>
      </c>
      <c r="K164" s="53" t="s">
        <v>138</v>
      </c>
      <c r="L164" s="168">
        <v>987000</v>
      </c>
      <c r="M164" s="168">
        <v>11000</v>
      </c>
      <c r="N164" s="169">
        <f t="shared" si="46"/>
        <v>998000</v>
      </c>
      <c r="O164" s="832">
        <v>30000</v>
      </c>
      <c r="P164" s="156" t="s">
        <v>300</v>
      </c>
      <c r="Q164" s="41" t="s">
        <v>139</v>
      </c>
      <c r="R164" s="150">
        <v>1033</v>
      </c>
      <c r="S164" s="150">
        <v>93</v>
      </c>
      <c r="T164" s="399"/>
      <c r="U164" s="34"/>
      <c r="V164" s="11"/>
      <c r="W164" s="226" t="s">
        <v>80</v>
      </c>
      <c r="Y164" s="49"/>
      <c r="Z164" s="12"/>
      <c r="AA164" s="12"/>
      <c r="AB164" s="12"/>
      <c r="AC164" s="660"/>
      <c r="AD164" s="19"/>
      <c r="AE164" s="47"/>
      <c r="AF164" s="44" t="s">
        <v>419</v>
      </c>
      <c r="AG164" s="162" t="s">
        <v>109</v>
      </c>
      <c r="AH164" s="18"/>
      <c r="AI164" s="18"/>
      <c r="AJ164" s="17"/>
      <c r="AK164" s="17"/>
      <c r="AL164" s="12"/>
      <c r="AM164" s="12"/>
      <c r="AN164" s="36"/>
      <c r="AO164" s="163"/>
      <c r="AP164" s="17"/>
      <c r="AQ164" s="12"/>
      <c r="AR164" s="12"/>
      <c r="AS164" s="12"/>
      <c r="AV164" s="197"/>
      <c r="AW164" s="165"/>
      <c r="AX164" s="409"/>
      <c r="BE164" s="818" t="s">
        <v>1136</v>
      </c>
      <c r="BW164" s="166">
        <v>918949.8</v>
      </c>
      <c r="BZ164" s="166">
        <v>918949.8</v>
      </c>
    </row>
    <row r="165" spans="1:78" s="37" customFormat="1" ht="14" customHeight="1">
      <c r="A165" s="220">
        <v>110</v>
      </c>
      <c r="B165" s="11" t="s">
        <v>85</v>
      </c>
      <c r="C165" s="12">
        <v>41309</v>
      </c>
      <c r="D165" s="397">
        <f t="shared" ca="1" si="54"/>
        <v>235</v>
      </c>
      <c r="E165" s="14" t="s">
        <v>61</v>
      </c>
      <c r="F165" s="167">
        <v>13</v>
      </c>
      <c r="G165" s="64" t="s">
        <v>206</v>
      </c>
      <c r="H165" s="32" t="s">
        <v>534</v>
      </c>
      <c r="I165" s="11" t="s">
        <v>301</v>
      </c>
      <c r="J165" s="16" t="s">
        <v>303</v>
      </c>
      <c r="K165" s="53" t="s">
        <v>25</v>
      </c>
      <c r="L165" s="168">
        <v>987000</v>
      </c>
      <c r="M165" s="168">
        <v>0</v>
      </c>
      <c r="N165" s="169">
        <f t="shared" si="46"/>
        <v>987000</v>
      </c>
      <c r="O165" s="832">
        <v>30000</v>
      </c>
      <c r="P165" s="156" t="s">
        <v>299</v>
      </c>
      <c r="Q165" s="41" t="s">
        <v>139</v>
      </c>
      <c r="R165" s="150">
        <v>1033</v>
      </c>
      <c r="S165" s="150">
        <v>93</v>
      </c>
      <c r="T165" s="399"/>
      <c r="U165" s="34"/>
      <c r="V165" s="231"/>
      <c r="W165" s="226" t="s">
        <v>80</v>
      </c>
      <c r="X165" s="165" t="s">
        <v>802</v>
      </c>
      <c r="Y165" s="49"/>
      <c r="Z165" s="12"/>
      <c r="AA165" s="12"/>
      <c r="AB165" s="12"/>
      <c r="AC165" s="660"/>
      <c r="AD165" s="19"/>
      <c r="AE165" s="255"/>
      <c r="AF165" s="171" t="s">
        <v>414</v>
      </c>
      <c r="AG165" s="20" t="s">
        <v>109</v>
      </c>
      <c r="AH165" s="18"/>
      <c r="AI165" s="18"/>
      <c r="AJ165" s="17"/>
      <c r="AK165" s="17"/>
      <c r="AL165" s="12"/>
      <c r="AM165" s="12"/>
      <c r="AN165" s="36"/>
      <c r="AO165" s="163"/>
      <c r="AP165" s="17"/>
      <c r="AQ165" s="12"/>
      <c r="AR165" s="12"/>
      <c r="AS165" s="12"/>
      <c r="AX165" s="409"/>
      <c r="BE165" s="818" t="s">
        <v>1136</v>
      </c>
      <c r="BW165" s="166">
        <v>916500.01</v>
      </c>
      <c r="BZ165" s="166">
        <v>916500.01</v>
      </c>
    </row>
    <row r="166" spans="1:78" s="37" customFormat="1" ht="14" customHeight="1">
      <c r="A166" s="220">
        <v>111</v>
      </c>
      <c r="B166" s="11" t="s">
        <v>85</v>
      </c>
      <c r="C166" s="110">
        <v>41371</v>
      </c>
      <c r="D166" s="397">
        <f t="shared" ca="1" si="54"/>
        <v>173</v>
      </c>
      <c r="E166" s="14" t="s">
        <v>61</v>
      </c>
      <c r="F166" s="167">
        <v>13</v>
      </c>
      <c r="G166" s="155" t="s">
        <v>206</v>
      </c>
      <c r="H166" s="32" t="s">
        <v>163</v>
      </c>
      <c r="I166" s="11" t="s">
        <v>625</v>
      </c>
      <c r="J166" s="16" t="s">
        <v>406</v>
      </c>
      <c r="K166" s="49" t="s">
        <v>138</v>
      </c>
      <c r="L166" s="194">
        <v>860000</v>
      </c>
      <c r="M166" s="168">
        <v>11000</v>
      </c>
      <c r="N166" s="194">
        <f t="shared" si="46"/>
        <v>871000</v>
      </c>
      <c r="O166" s="832">
        <v>30000</v>
      </c>
      <c r="P166" s="14" t="s">
        <v>610</v>
      </c>
      <c r="Q166" s="41" t="s">
        <v>37</v>
      </c>
      <c r="R166" s="150">
        <v>1033</v>
      </c>
      <c r="S166" s="150">
        <v>93</v>
      </c>
      <c r="T166" s="399"/>
      <c r="U166" s="34"/>
      <c r="V166" s="11"/>
      <c r="W166" s="40" t="s">
        <v>80</v>
      </c>
      <c r="X166" s="47"/>
      <c r="Y166" s="14"/>
      <c r="Z166" s="11"/>
      <c r="AA166" s="11"/>
      <c r="AB166" s="11"/>
      <c r="AC166" s="56"/>
      <c r="AD166" s="231"/>
      <c r="AE166" s="47"/>
      <c r="AF166" s="2329" t="s">
        <v>2227</v>
      </c>
      <c r="AG166" s="162"/>
      <c r="AH166" s="18"/>
      <c r="AI166" s="18"/>
      <c r="AJ166" s="14"/>
      <c r="AK166" s="14"/>
      <c r="AL166" s="11"/>
      <c r="AM166" s="11"/>
      <c r="AN166" s="11"/>
      <c r="AO166" s="11"/>
      <c r="AP166" s="14"/>
      <c r="AQ166" s="12"/>
      <c r="AR166" s="12"/>
      <c r="AS166" s="12"/>
      <c r="AX166" s="409">
        <v>10169</v>
      </c>
      <c r="BE166" s="818" t="s">
        <v>1136</v>
      </c>
      <c r="BW166" s="166" t="e">
        <v>#N/A</v>
      </c>
      <c r="BZ166" s="166">
        <v>806520.01</v>
      </c>
    </row>
    <row r="167" spans="1:78" s="37" customFormat="1" ht="14" customHeight="1">
      <c r="A167" s="220">
        <v>112</v>
      </c>
      <c r="B167" s="11" t="s">
        <v>85</v>
      </c>
      <c r="C167" s="110">
        <v>41371</v>
      </c>
      <c r="D167" s="397">
        <f t="shared" ca="1" si="54"/>
        <v>173</v>
      </c>
      <c r="E167" s="14" t="s">
        <v>61</v>
      </c>
      <c r="F167" s="167">
        <v>13</v>
      </c>
      <c r="G167" s="155" t="s">
        <v>206</v>
      </c>
      <c r="H167" s="32" t="s">
        <v>163</v>
      </c>
      <c r="I167" s="11" t="s">
        <v>620</v>
      </c>
      <c r="J167" s="16" t="s">
        <v>406</v>
      </c>
      <c r="K167" s="49" t="s">
        <v>67</v>
      </c>
      <c r="L167" s="194">
        <v>860000</v>
      </c>
      <c r="M167" s="168">
        <v>11000</v>
      </c>
      <c r="N167" s="168">
        <f t="shared" si="46"/>
        <v>871000</v>
      </c>
      <c r="O167" s="832">
        <v>30000</v>
      </c>
      <c r="P167" s="14" t="s">
        <v>611</v>
      </c>
      <c r="Q167" s="41" t="s">
        <v>37</v>
      </c>
      <c r="R167" s="150">
        <v>1033</v>
      </c>
      <c r="S167" s="150">
        <v>93</v>
      </c>
      <c r="T167" s="399"/>
      <c r="U167" s="34"/>
      <c r="V167" s="11"/>
      <c r="W167" s="40" t="s">
        <v>80</v>
      </c>
      <c r="X167" s="47"/>
      <c r="Y167" s="14"/>
      <c r="Z167" s="11"/>
      <c r="AA167" s="11"/>
      <c r="AB167" s="11"/>
      <c r="AC167" s="56"/>
      <c r="AD167" s="231"/>
      <c r="AE167" s="47"/>
      <c r="AF167" s="2329" t="s">
        <v>2227</v>
      </c>
      <c r="AG167" s="162"/>
      <c r="AH167" s="18"/>
      <c r="AI167" s="18"/>
      <c r="AJ167" s="14"/>
      <c r="AK167" s="14"/>
      <c r="AL167" s="11"/>
      <c r="AM167" s="11"/>
      <c r="AN167" s="11"/>
      <c r="AO167" s="11"/>
      <c r="AP167" s="14"/>
      <c r="AQ167" s="12"/>
      <c r="AR167" s="12"/>
      <c r="AS167" s="12"/>
      <c r="AX167" s="409">
        <v>10169</v>
      </c>
      <c r="BE167" s="818" t="s">
        <v>1136</v>
      </c>
      <c r="BW167" s="166" t="e">
        <v>#N/A</v>
      </c>
      <c r="BZ167" s="166">
        <v>806520.01</v>
      </c>
    </row>
    <row r="168" spans="1:78" s="37" customFormat="1" ht="14" customHeight="1">
      <c r="A168" s="220">
        <v>113</v>
      </c>
      <c r="B168" s="11" t="s">
        <v>85</v>
      </c>
      <c r="C168" s="12">
        <v>41369</v>
      </c>
      <c r="D168" s="396">
        <f t="shared" ca="1" si="54"/>
        <v>175</v>
      </c>
      <c r="E168" s="14" t="s">
        <v>61</v>
      </c>
      <c r="F168" s="167">
        <v>13</v>
      </c>
      <c r="G168" s="155" t="s">
        <v>206</v>
      </c>
      <c r="H168" s="32" t="s">
        <v>163</v>
      </c>
      <c r="I168" s="146" t="s">
        <v>595</v>
      </c>
      <c r="J168" s="16" t="s">
        <v>406</v>
      </c>
      <c r="K168" s="49" t="s">
        <v>34</v>
      </c>
      <c r="L168" s="168">
        <v>860000</v>
      </c>
      <c r="M168" s="168">
        <v>11000</v>
      </c>
      <c r="N168" s="168">
        <f t="shared" si="46"/>
        <v>871000</v>
      </c>
      <c r="O168" s="832">
        <v>30000</v>
      </c>
      <c r="P168" s="156" t="s">
        <v>529</v>
      </c>
      <c r="Q168" s="41" t="s">
        <v>139</v>
      </c>
      <c r="R168" s="18">
        <v>1033</v>
      </c>
      <c r="S168" s="18">
        <v>93</v>
      </c>
      <c r="T168" s="186"/>
      <c r="U168" s="34"/>
      <c r="V168" s="11"/>
      <c r="W168" s="32" t="s">
        <v>80</v>
      </c>
      <c r="X168" s="47"/>
      <c r="Y168" s="14"/>
      <c r="Z168" s="11"/>
      <c r="AA168" s="11"/>
      <c r="AB168" s="11"/>
      <c r="AC168" s="56"/>
      <c r="AD168" s="231"/>
      <c r="AE168" s="47"/>
      <c r="AF168" s="714" t="s">
        <v>797</v>
      </c>
      <c r="AG168" s="162" t="s">
        <v>109</v>
      </c>
      <c r="AH168" s="18"/>
      <c r="AI168" s="18"/>
      <c r="AJ168" s="14"/>
      <c r="AK168" s="14"/>
      <c r="AL168" s="11"/>
      <c r="AM168" s="11"/>
      <c r="AN168" s="11"/>
      <c r="AO168" s="11"/>
      <c r="AP168" s="14"/>
      <c r="AQ168" s="12"/>
      <c r="AR168" s="12"/>
      <c r="AS168" s="12"/>
      <c r="AX168" s="409">
        <v>10169</v>
      </c>
      <c r="BE168" s="1298" t="s">
        <v>1136</v>
      </c>
      <c r="BW168" s="166" t="e">
        <v>#N/A</v>
      </c>
      <c r="BZ168" s="166">
        <v>806520.01</v>
      </c>
    </row>
    <row r="169" spans="1:78" s="37" customFormat="1" ht="14" customHeight="1">
      <c r="A169" s="220">
        <v>114</v>
      </c>
      <c r="B169" s="11" t="s">
        <v>85</v>
      </c>
      <c r="C169" s="12">
        <v>41325</v>
      </c>
      <c r="D169" s="397">
        <f t="shared" ca="1" si="54"/>
        <v>219</v>
      </c>
      <c r="E169" s="14" t="s">
        <v>61</v>
      </c>
      <c r="F169" s="167">
        <v>13</v>
      </c>
      <c r="G169" s="155" t="s">
        <v>206</v>
      </c>
      <c r="H169" s="32" t="s">
        <v>193</v>
      </c>
      <c r="I169" s="146" t="s">
        <v>329</v>
      </c>
      <c r="J169" s="16" t="s">
        <v>331</v>
      </c>
      <c r="K169" s="49" t="s">
        <v>117</v>
      </c>
      <c r="L169" s="168">
        <v>834000</v>
      </c>
      <c r="M169" s="168">
        <v>11000</v>
      </c>
      <c r="N169" s="169">
        <f t="shared" si="46"/>
        <v>845000</v>
      </c>
      <c r="O169" s="832">
        <v>30000</v>
      </c>
      <c r="P169" s="156" t="s">
        <v>325</v>
      </c>
      <c r="Q169" s="41" t="s">
        <v>139</v>
      </c>
      <c r="R169" s="18">
        <v>1033</v>
      </c>
      <c r="S169" s="150">
        <v>93</v>
      </c>
      <c r="T169" s="399"/>
      <c r="U169" s="34"/>
      <c r="V169" s="11"/>
      <c r="W169" s="234" t="s">
        <v>80</v>
      </c>
      <c r="Y169" s="14"/>
      <c r="Z169" s="12"/>
      <c r="AA169" s="17"/>
      <c r="AB169" s="12"/>
      <c r="AC169" s="660"/>
      <c r="AD169" s="33"/>
      <c r="AE169" s="47"/>
      <c r="AF169" s="171" t="s">
        <v>311</v>
      </c>
      <c r="AG169" s="20" t="s">
        <v>109</v>
      </c>
      <c r="AH169" s="18"/>
      <c r="AI169" s="18"/>
      <c r="AJ169" s="17"/>
      <c r="AK169" s="17"/>
      <c r="AL169" s="12"/>
      <c r="AM169" s="12"/>
      <c r="AN169" s="36"/>
      <c r="AO169" s="163"/>
      <c r="AP169" s="17"/>
      <c r="AQ169" s="12"/>
      <c r="AR169" s="12"/>
      <c r="AS169" s="12"/>
      <c r="AV169" s="197"/>
      <c r="AX169" s="409"/>
      <c r="BE169" s="818" t="s">
        <v>1136</v>
      </c>
      <c r="BW169" s="166">
        <v>777009.8</v>
      </c>
      <c r="BZ169" s="166">
        <v>777009.8</v>
      </c>
    </row>
    <row r="170" spans="1:78" s="37" customFormat="1" ht="14" customHeight="1">
      <c r="A170" s="220">
        <v>115</v>
      </c>
      <c r="B170" s="11" t="s">
        <v>85</v>
      </c>
      <c r="C170" s="12">
        <v>41457</v>
      </c>
      <c r="D170" s="147">
        <f t="shared" ca="1" si="54"/>
        <v>87</v>
      </c>
      <c r="E170" s="14" t="s">
        <v>61</v>
      </c>
      <c r="F170" s="167">
        <v>13</v>
      </c>
      <c r="G170" s="155" t="s">
        <v>206</v>
      </c>
      <c r="H170" s="32" t="s">
        <v>193</v>
      </c>
      <c r="I170" s="146" t="s">
        <v>1130</v>
      </c>
      <c r="J170" s="16" t="s">
        <v>1032</v>
      </c>
      <c r="K170" s="49" t="s">
        <v>34</v>
      </c>
      <c r="L170" s="194">
        <v>834000</v>
      </c>
      <c r="M170" s="168">
        <v>11000</v>
      </c>
      <c r="N170" s="169">
        <f t="shared" si="46"/>
        <v>845000</v>
      </c>
      <c r="O170" s="832">
        <v>30000</v>
      </c>
      <c r="P170" s="14" t="s">
        <v>1115</v>
      </c>
      <c r="Q170" s="41" t="s">
        <v>37</v>
      </c>
      <c r="R170" s="18">
        <v>1033</v>
      </c>
      <c r="S170" s="150">
        <v>93</v>
      </c>
      <c r="T170" s="118"/>
      <c r="U170" s="34"/>
      <c r="V170" s="11"/>
      <c r="W170" s="40" t="s">
        <v>80</v>
      </c>
      <c r="X170" s="186"/>
      <c r="Y170" s="245"/>
      <c r="Z170" s="12"/>
      <c r="AA170" s="12"/>
      <c r="AB170" s="12"/>
      <c r="AC170" s="660"/>
      <c r="AD170" s="19"/>
      <c r="AE170" s="47"/>
      <c r="AF170" s="236" t="s">
        <v>2227</v>
      </c>
      <c r="AG170" s="162"/>
      <c r="AH170" s="18"/>
      <c r="AI170" s="14" t="s">
        <v>165</v>
      </c>
      <c r="AJ170" s="14"/>
      <c r="AK170" s="14"/>
      <c r="AL170" s="11"/>
      <c r="AM170" s="11"/>
      <c r="AN170" s="11"/>
      <c r="AO170" s="11"/>
      <c r="AP170" s="14"/>
      <c r="AQ170" s="12"/>
      <c r="AR170" s="12"/>
      <c r="AS170" s="12"/>
      <c r="AX170" s="409"/>
      <c r="BW170" s="166"/>
      <c r="BZ170" s="166"/>
    </row>
    <row r="171" spans="1:78" s="909" customFormat="1" ht="13.5" customHeight="1">
      <c r="A171" s="220">
        <v>116</v>
      </c>
      <c r="B171" s="11" t="s">
        <v>85</v>
      </c>
      <c r="C171" s="12">
        <v>41467</v>
      </c>
      <c r="D171" s="147">
        <f ca="1">TODAY()-C171</f>
        <v>77</v>
      </c>
      <c r="E171" s="245" t="s">
        <v>61</v>
      </c>
      <c r="F171" s="167">
        <v>13</v>
      </c>
      <c r="G171" s="155" t="s">
        <v>206</v>
      </c>
      <c r="H171" s="32" t="s">
        <v>193</v>
      </c>
      <c r="I171" s="146" t="s">
        <v>1511</v>
      </c>
      <c r="J171" s="246" t="s">
        <v>1032</v>
      </c>
      <c r="K171" s="472" t="s">
        <v>10</v>
      </c>
      <c r="L171" s="194">
        <v>834000</v>
      </c>
      <c r="M171" s="168">
        <v>0</v>
      </c>
      <c r="N171" s="169">
        <f t="shared" si="46"/>
        <v>834000</v>
      </c>
      <c r="O171" s="832">
        <v>30000</v>
      </c>
      <c r="P171" s="245" t="s">
        <v>1501</v>
      </c>
      <c r="Q171" s="41" t="s">
        <v>37</v>
      </c>
      <c r="R171" s="18">
        <v>1033</v>
      </c>
      <c r="S171" s="150">
        <v>93</v>
      </c>
      <c r="T171" s="118"/>
      <c r="U171" s="904"/>
      <c r="V171" s="355" t="s">
        <v>418</v>
      </c>
      <c r="W171" s="234" t="s">
        <v>80</v>
      </c>
      <c r="X171" s="697"/>
      <c r="Y171" s="14"/>
      <c r="Z171" s="126"/>
      <c r="AA171" s="138"/>
      <c r="AB171" s="138"/>
      <c r="AC171" s="1849"/>
      <c r="AD171" s="653"/>
      <c r="AE171" s="905"/>
      <c r="AF171" s="236" t="s">
        <v>2227</v>
      </c>
      <c r="AG171" s="904"/>
      <c r="AH171" s="907"/>
      <c r="AI171" s="908" t="s">
        <v>165</v>
      </c>
      <c r="AJ171" s="908"/>
      <c r="AK171" s="908"/>
      <c r="AL171" s="816"/>
      <c r="AM171" s="816"/>
      <c r="AN171" s="816"/>
      <c r="AO171" s="445"/>
      <c r="AP171" s="908"/>
      <c r="AQ171" s="816"/>
      <c r="AR171" s="816"/>
      <c r="AS171" s="816"/>
      <c r="AT171" s="908"/>
      <c r="AX171" s="910"/>
      <c r="BW171" s="911"/>
      <c r="BZ171" s="911"/>
    </row>
    <row r="172" spans="1:78" s="14" customFormat="1" ht="13.5" customHeight="1">
      <c r="A172" s="220">
        <v>117</v>
      </c>
      <c r="B172" s="11">
        <v>41554</v>
      </c>
      <c r="C172" s="110">
        <v>41522</v>
      </c>
      <c r="D172" s="193">
        <f ca="1">TODAY()-C172</f>
        <v>22</v>
      </c>
      <c r="E172" s="14" t="s">
        <v>61</v>
      </c>
      <c r="F172" s="203">
        <v>13</v>
      </c>
      <c r="G172" s="11" t="s">
        <v>165</v>
      </c>
      <c r="H172" s="32" t="s">
        <v>193</v>
      </c>
      <c r="I172" s="1067" t="s">
        <v>2763</v>
      </c>
      <c r="J172" s="16" t="s">
        <v>1032</v>
      </c>
      <c r="K172" s="49" t="s">
        <v>10</v>
      </c>
      <c r="L172" s="194">
        <v>834000</v>
      </c>
      <c r="M172" s="168">
        <v>0</v>
      </c>
      <c r="N172" s="169">
        <f t="shared" si="46"/>
        <v>834000</v>
      </c>
      <c r="O172" s="832">
        <v>30000</v>
      </c>
      <c r="P172" s="1064" t="s">
        <v>2731</v>
      </c>
      <c r="Q172" s="41" t="s">
        <v>37</v>
      </c>
      <c r="R172" s="150">
        <v>1033</v>
      </c>
      <c r="S172" s="150">
        <v>93</v>
      </c>
      <c r="T172" s="118"/>
      <c r="U172" s="162"/>
      <c r="V172" s="11"/>
      <c r="W172" s="40" t="s">
        <v>80</v>
      </c>
      <c r="X172" s="47"/>
      <c r="Y172" s="49"/>
      <c r="Z172" s="11"/>
      <c r="AA172" s="11"/>
      <c r="AB172" s="11"/>
      <c r="AC172" s="56"/>
      <c r="AD172" s="231"/>
      <c r="AE172" s="769"/>
      <c r="AF172" s="2329"/>
      <c r="AG172" s="162"/>
      <c r="AH172" s="749"/>
      <c r="AI172" s="14" t="s">
        <v>165</v>
      </c>
      <c r="AL172" s="11"/>
      <c r="AM172" s="11"/>
      <c r="AN172" s="11"/>
      <c r="AO172" s="1309"/>
      <c r="AQ172" s="11"/>
      <c r="AR172" s="11"/>
      <c r="AS172" s="11"/>
      <c r="AX172" s="1891"/>
      <c r="BW172" s="11"/>
      <c r="BZ172" s="11"/>
    </row>
    <row r="173" spans="1:78" ht="13.5" customHeight="1">
      <c r="A173" s="220">
        <v>118</v>
      </c>
      <c r="B173" s="11" t="s">
        <v>85</v>
      </c>
      <c r="C173" s="12">
        <v>41467</v>
      </c>
      <c r="D173" s="147">
        <f ca="1">TODAY()-C173</f>
        <v>77</v>
      </c>
      <c r="E173" s="14" t="s">
        <v>61</v>
      </c>
      <c r="F173" s="167">
        <v>13</v>
      </c>
      <c r="G173" s="155" t="s">
        <v>206</v>
      </c>
      <c r="H173" s="32" t="s">
        <v>193</v>
      </c>
      <c r="I173" s="146" t="s">
        <v>1512</v>
      </c>
      <c r="J173" s="16" t="s">
        <v>1032</v>
      </c>
      <c r="K173" s="49" t="s">
        <v>130</v>
      </c>
      <c r="L173" s="168">
        <v>834000</v>
      </c>
      <c r="M173" s="168">
        <v>11000</v>
      </c>
      <c r="N173" s="169">
        <f t="shared" si="46"/>
        <v>845000</v>
      </c>
      <c r="O173" s="832">
        <v>30000</v>
      </c>
      <c r="P173" s="156" t="s">
        <v>1502</v>
      </c>
      <c r="Q173" s="17" t="s">
        <v>139</v>
      </c>
      <c r="R173" s="18">
        <v>1033</v>
      </c>
      <c r="S173" s="18">
        <v>93</v>
      </c>
      <c r="T173" s="19"/>
      <c r="V173" s="11"/>
      <c r="W173" s="234" t="s">
        <v>80</v>
      </c>
      <c r="X173" s="47"/>
      <c r="Y173" s="49"/>
      <c r="Z173" s="11"/>
      <c r="AA173" s="11"/>
      <c r="AB173" s="11"/>
      <c r="AC173" s="56"/>
      <c r="AD173" s="231"/>
      <c r="AE173" s="769" t="s">
        <v>3367</v>
      </c>
      <c r="AF173" s="171" t="s">
        <v>1876</v>
      </c>
      <c r="AG173" s="162" t="s">
        <v>109</v>
      </c>
      <c r="AI173" s="15" t="s">
        <v>165</v>
      </c>
      <c r="AT173" s="15"/>
      <c r="AW173" s="15"/>
      <c r="BW173" s="13"/>
      <c r="BZ173" s="13"/>
    </row>
    <row r="174" spans="1:78" s="76" customFormat="1" ht="14" customHeight="1">
      <c r="A174" s="220">
        <v>119</v>
      </c>
      <c r="B174" s="81" t="s">
        <v>85</v>
      </c>
      <c r="C174" s="79">
        <v>41335</v>
      </c>
      <c r="D174" s="664">
        <f ca="1">TODAY()-C174</f>
        <v>209</v>
      </c>
      <c r="E174" s="78" t="s">
        <v>61</v>
      </c>
      <c r="F174" s="167">
        <v>13</v>
      </c>
      <c r="G174" s="81" t="s">
        <v>206</v>
      </c>
      <c r="H174" s="144" t="s">
        <v>193</v>
      </c>
      <c r="I174" s="81" t="s">
        <v>396</v>
      </c>
      <c r="J174" s="669" t="s">
        <v>331</v>
      </c>
      <c r="K174" s="1389" t="s">
        <v>130</v>
      </c>
      <c r="L174" s="2735">
        <v>834000</v>
      </c>
      <c r="M174" s="2735">
        <v>11000</v>
      </c>
      <c r="N174" s="2735">
        <f>L174+M174</f>
        <v>845000</v>
      </c>
      <c r="O174" s="2736">
        <v>30000</v>
      </c>
      <c r="P174" s="156" t="s">
        <v>377</v>
      </c>
      <c r="Q174" s="77" t="s">
        <v>139</v>
      </c>
      <c r="R174" s="646">
        <v>1033</v>
      </c>
      <c r="S174" s="646">
        <v>93</v>
      </c>
      <c r="T174" s="2737"/>
      <c r="U174" s="2738">
        <v>2500</v>
      </c>
      <c r="V174" s="254"/>
      <c r="W174" s="2739" t="s">
        <v>80</v>
      </c>
      <c r="Y174" s="78"/>
      <c r="Z174" s="79"/>
      <c r="AA174" s="77"/>
      <c r="AB174" s="79"/>
      <c r="AC174" s="980"/>
      <c r="AD174" s="127"/>
      <c r="AE174" s="80"/>
      <c r="AF174" s="1670" t="s">
        <v>419</v>
      </c>
      <c r="AG174" s="1179" t="s">
        <v>109</v>
      </c>
      <c r="AH174" s="646"/>
      <c r="AI174" s="646"/>
      <c r="AJ174" s="78"/>
      <c r="AK174" s="78"/>
      <c r="AL174" s="81"/>
      <c r="AM174" s="81"/>
      <c r="AN174" s="81"/>
      <c r="AO174" s="81"/>
      <c r="AP174" s="78"/>
      <c r="AQ174" s="79"/>
      <c r="AR174" s="79"/>
      <c r="AS174" s="79"/>
      <c r="AT174" s="1174"/>
      <c r="AW174" s="2740"/>
      <c r="AX174" s="2597"/>
      <c r="BE174" s="2741" t="s">
        <v>1136</v>
      </c>
      <c r="BV174" s="2740"/>
      <c r="BW174" s="2742">
        <v>777009.8</v>
      </c>
      <c r="BZ174" s="2742">
        <v>777009.8</v>
      </c>
    </row>
    <row r="175" spans="1:78" s="37" customFormat="1" ht="14" customHeight="1">
      <c r="A175" s="220">
        <v>120</v>
      </c>
      <c r="B175" s="11" t="s">
        <v>85</v>
      </c>
      <c r="C175" s="12">
        <v>41333</v>
      </c>
      <c r="D175" s="396">
        <f t="shared" ca="1" si="54"/>
        <v>211</v>
      </c>
      <c r="E175" s="14" t="s">
        <v>61</v>
      </c>
      <c r="F175" s="167">
        <v>13</v>
      </c>
      <c r="G175" s="155" t="s">
        <v>206</v>
      </c>
      <c r="H175" s="40" t="s">
        <v>174</v>
      </c>
      <c r="I175" s="11" t="s">
        <v>393</v>
      </c>
      <c r="J175" s="16" t="s">
        <v>330</v>
      </c>
      <c r="K175" s="49" t="s">
        <v>34</v>
      </c>
      <c r="L175" s="168">
        <v>816000</v>
      </c>
      <c r="M175" s="168">
        <v>11000</v>
      </c>
      <c r="N175" s="169">
        <f t="shared" si="46"/>
        <v>827000</v>
      </c>
      <c r="O175" s="832">
        <v>30000</v>
      </c>
      <c r="P175" s="156" t="s">
        <v>374</v>
      </c>
      <c r="Q175" s="41" t="s">
        <v>139</v>
      </c>
      <c r="R175" s="150">
        <v>1033</v>
      </c>
      <c r="S175" s="18">
        <v>93</v>
      </c>
      <c r="T175" s="399"/>
      <c r="U175" s="191">
        <v>69000</v>
      </c>
      <c r="V175" s="11"/>
      <c r="W175" s="234" t="s">
        <v>80</v>
      </c>
      <c r="Y175" s="14"/>
      <c r="Z175" s="12"/>
      <c r="AA175" s="17"/>
      <c r="AB175" s="12"/>
      <c r="AC175" s="660"/>
      <c r="AD175" s="33"/>
      <c r="AE175" s="47"/>
      <c r="AF175" s="171" t="s">
        <v>419</v>
      </c>
      <c r="AG175" s="162" t="s">
        <v>109</v>
      </c>
      <c r="AH175" s="18"/>
      <c r="AI175" s="18"/>
      <c r="AJ175" s="14"/>
      <c r="AK175" s="14"/>
      <c r="AL175" s="11"/>
      <c r="AM175" s="11"/>
      <c r="AN175" s="11"/>
      <c r="AO175" s="11"/>
      <c r="AP175" s="14"/>
      <c r="AQ175" s="12"/>
      <c r="AR175" s="12"/>
      <c r="AS175" s="12"/>
      <c r="AW175" s="165"/>
      <c r="AX175" s="409"/>
      <c r="BE175" s="818" t="s">
        <v>1136</v>
      </c>
      <c r="BV175" s="165"/>
      <c r="BW175" s="166">
        <v>760089.81</v>
      </c>
      <c r="BZ175" s="166">
        <v>760089.81</v>
      </c>
    </row>
    <row r="176" spans="1:78" s="212" customFormat="1" ht="14" customHeight="1">
      <c r="A176" s="220">
        <v>121</v>
      </c>
      <c r="B176" s="112" t="s">
        <v>85</v>
      </c>
      <c r="C176" s="110">
        <v>41333</v>
      </c>
      <c r="D176" s="397">
        <f ca="1">TODAY()-C176</f>
        <v>211</v>
      </c>
      <c r="E176" s="129" t="s">
        <v>61</v>
      </c>
      <c r="F176" s="203">
        <v>13</v>
      </c>
      <c r="G176" s="799" t="s">
        <v>206</v>
      </c>
      <c r="H176" s="40" t="s">
        <v>174</v>
      </c>
      <c r="I176" s="112" t="s">
        <v>390</v>
      </c>
      <c r="J176" s="149" t="s">
        <v>330</v>
      </c>
      <c r="K176" s="204" t="s">
        <v>34</v>
      </c>
      <c r="L176" s="194">
        <v>816000</v>
      </c>
      <c r="M176" s="194">
        <v>11000</v>
      </c>
      <c r="N176" s="205">
        <f t="shared" si="46"/>
        <v>827000</v>
      </c>
      <c r="O176" s="832">
        <v>30000</v>
      </c>
      <c r="P176" s="206" t="s">
        <v>371</v>
      </c>
      <c r="Q176" s="41" t="s">
        <v>139</v>
      </c>
      <c r="R176" s="150">
        <v>1033</v>
      </c>
      <c r="S176" s="150">
        <v>93</v>
      </c>
      <c r="T176" s="399"/>
      <c r="U176" s="152"/>
      <c r="V176" s="112"/>
      <c r="W176" s="226" t="s">
        <v>80</v>
      </c>
      <c r="Y176" s="129"/>
      <c r="Z176" s="112"/>
      <c r="AA176" s="41"/>
      <c r="AB176" s="110"/>
      <c r="AC176" s="1840"/>
      <c r="AD176" s="151"/>
      <c r="AE176" s="209"/>
      <c r="AF176" s="215" t="s">
        <v>419</v>
      </c>
      <c r="AG176" s="211" t="s">
        <v>109</v>
      </c>
      <c r="AH176" s="150"/>
      <c r="AI176" s="150"/>
      <c r="AJ176" s="129"/>
      <c r="AK176" s="129"/>
      <c r="AL176" s="112"/>
      <c r="AM176" s="112"/>
      <c r="AN176" s="112"/>
      <c r="AO176" s="112"/>
      <c r="AP176" s="129"/>
      <c r="AQ176" s="110"/>
      <c r="AR176" s="110"/>
      <c r="AS176" s="110"/>
      <c r="AW176" s="213"/>
      <c r="AX176" s="410"/>
      <c r="BE176" s="818" t="s">
        <v>1136</v>
      </c>
      <c r="BV176" s="213"/>
      <c r="BW176" s="214">
        <v>760089.81</v>
      </c>
      <c r="BZ176" s="214">
        <v>760089.81</v>
      </c>
    </row>
    <row r="177" spans="1:78" s="37" customFormat="1" ht="14" customHeight="1">
      <c r="A177" s="220">
        <v>122</v>
      </c>
      <c r="B177" s="11" t="s">
        <v>85</v>
      </c>
      <c r="C177" s="110">
        <v>41484</v>
      </c>
      <c r="D177" s="147">
        <f t="shared" ref="D177" ca="1" si="55">TODAY()-C177</f>
        <v>60</v>
      </c>
      <c r="E177" s="14" t="s">
        <v>61</v>
      </c>
      <c r="F177" s="167">
        <v>13</v>
      </c>
      <c r="G177" s="799" t="s">
        <v>206</v>
      </c>
      <c r="H177" s="32" t="s">
        <v>174</v>
      </c>
      <c r="I177" s="11" t="s">
        <v>1697</v>
      </c>
      <c r="J177" s="1353" t="s">
        <v>792</v>
      </c>
      <c r="K177" s="49" t="s">
        <v>138</v>
      </c>
      <c r="L177" s="168">
        <v>816000</v>
      </c>
      <c r="M177" s="168">
        <v>11000</v>
      </c>
      <c r="N177" s="169">
        <f t="shared" ref="N177:N181" si="56">L177+M177</f>
        <v>827000</v>
      </c>
      <c r="O177" s="832">
        <v>30000</v>
      </c>
      <c r="P177" s="14" t="s">
        <v>1652</v>
      </c>
      <c r="Q177" s="17" t="s">
        <v>37</v>
      </c>
      <c r="R177" s="150">
        <v>1033</v>
      </c>
      <c r="S177" s="150">
        <v>93</v>
      </c>
      <c r="T177" s="19"/>
      <c r="U177" s="34"/>
      <c r="V177" s="11"/>
      <c r="W177" s="32" t="s">
        <v>80</v>
      </c>
      <c r="Y177" s="14"/>
      <c r="Z177" s="11"/>
      <c r="AA177" s="11"/>
      <c r="AB177" s="11"/>
      <c r="AC177" s="56"/>
      <c r="AD177" s="231"/>
      <c r="AE177" s="47"/>
      <c r="AF177" s="236" t="s">
        <v>2227</v>
      </c>
      <c r="AG177" s="162"/>
      <c r="AH177" s="18"/>
      <c r="AI177" s="14" t="s">
        <v>165</v>
      </c>
      <c r="AJ177" s="14"/>
      <c r="AK177" s="14"/>
      <c r="AL177" s="11"/>
      <c r="AM177" s="11"/>
      <c r="AN177" s="11"/>
      <c r="AO177" s="11"/>
      <c r="AP177" s="14"/>
      <c r="AQ177" s="12"/>
      <c r="AR177" s="12"/>
      <c r="AS177" s="12"/>
      <c r="AX177" s="409"/>
      <c r="BW177" s="166"/>
      <c r="BZ177" s="166"/>
    </row>
    <row r="178" spans="1:78" s="37" customFormat="1" ht="14" customHeight="1">
      <c r="A178" s="220">
        <v>123</v>
      </c>
      <c r="B178" s="11" t="s">
        <v>85</v>
      </c>
      <c r="C178" s="110">
        <v>41493</v>
      </c>
      <c r="D178" s="193">
        <f ca="1">TODAY()-C178</f>
        <v>51</v>
      </c>
      <c r="E178" s="14" t="s">
        <v>61</v>
      </c>
      <c r="F178" s="167">
        <v>13</v>
      </c>
      <c r="G178" s="155" t="s">
        <v>206</v>
      </c>
      <c r="H178" s="32" t="s">
        <v>174</v>
      </c>
      <c r="I178" s="195" t="s">
        <v>1867</v>
      </c>
      <c r="J178" s="47" t="s">
        <v>792</v>
      </c>
      <c r="K178" s="14" t="s">
        <v>138</v>
      </c>
      <c r="L178" s="168">
        <v>816000</v>
      </c>
      <c r="M178" s="168">
        <v>11000</v>
      </c>
      <c r="N178" s="169">
        <f t="shared" si="56"/>
        <v>827000</v>
      </c>
      <c r="O178" s="832">
        <v>30000</v>
      </c>
      <c r="P178" s="14" t="s">
        <v>1853</v>
      </c>
      <c r="Q178" s="41" t="s">
        <v>37</v>
      </c>
      <c r="R178" s="150">
        <v>1033</v>
      </c>
      <c r="S178" s="150">
        <v>93</v>
      </c>
      <c r="T178" s="118"/>
      <c r="U178" s="34"/>
      <c r="V178" s="11"/>
      <c r="W178" s="32" t="s">
        <v>80</v>
      </c>
      <c r="X178" s="47"/>
      <c r="Y178" s="14"/>
      <c r="Z178" s="12"/>
      <c r="AA178" s="11"/>
      <c r="AB178" s="11"/>
      <c r="AC178" s="56"/>
      <c r="AD178" s="231"/>
      <c r="AE178" s="47"/>
      <c r="AF178" s="236" t="s">
        <v>2227</v>
      </c>
      <c r="AG178" s="162"/>
      <c r="AH178" s="18"/>
      <c r="AI178" s="18"/>
      <c r="AJ178" s="14"/>
      <c r="AK178" s="14"/>
      <c r="AL178" s="11"/>
      <c r="AM178" s="11"/>
      <c r="AN178" s="11"/>
      <c r="AO178" s="11"/>
      <c r="AP178" s="14"/>
      <c r="AQ178" s="12"/>
      <c r="AR178" s="12"/>
      <c r="AS178" s="12"/>
      <c r="AX178" s="409"/>
      <c r="BW178" s="166"/>
      <c r="BZ178" s="166"/>
    </row>
    <row r="179" spans="1:78" s="37" customFormat="1" ht="14" customHeight="1">
      <c r="A179" s="220">
        <v>124</v>
      </c>
      <c r="B179" s="13" t="s">
        <v>85</v>
      </c>
      <c r="C179" s="12">
        <v>41478</v>
      </c>
      <c r="D179" s="193">
        <f t="shared" ref="D179" ca="1" si="57">TODAY()-C179</f>
        <v>66</v>
      </c>
      <c r="E179" s="14" t="s">
        <v>61</v>
      </c>
      <c r="F179" s="167">
        <v>13</v>
      </c>
      <c r="G179" s="155" t="s">
        <v>206</v>
      </c>
      <c r="H179" s="32" t="s">
        <v>1153</v>
      </c>
      <c r="I179" s="1067" t="s">
        <v>1602</v>
      </c>
      <c r="J179" s="16" t="s">
        <v>1489</v>
      </c>
      <c r="K179" s="49" t="s">
        <v>286</v>
      </c>
      <c r="L179" s="168">
        <v>798000</v>
      </c>
      <c r="M179" s="168">
        <v>11000</v>
      </c>
      <c r="N179" s="169">
        <f t="shared" si="56"/>
        <v>809000</v>
      </c>
      <c r="O179" s="832">
        <v>30000</v>
      </c>
      <c r="P179" s="1064" t="s">
        <v>1588</v>
      </c>
      <c r="Q179" s="41" t="s">
        <v>37</v>
      </c>
      <c r="R179" s="150">
        <v>1033</v>
      </c>
      <c r="S179" s="18">
        <v>93</v>
      </c>
      <c r="T179" s="19"/>
      <c r="U179" s="34"/>
      <c r="V179" s="11"/>
      <c r="W179" s="32" t="s">
        <v>80</v>
      </c>
      <c r="X179" s="47"/>
      <c r="Y179" s="14"/>
      <c r="Z179" s="12"/>
      <c r="AA179" s="14"/>
      <c r="AB179" s="11"/>
      <c r="AC179" s="56"/>
      <c r="AD179" s="18"/>
      <c r="AE179" s="47"/>
      <c r="AF179" s="2329" t="s">
        <v>2227</v>
      </c>
      <c r="AG179" s="162"/>
      <c r="AH179" s="18"/>
      <c r="AI179" s="18"/>
      <c r="AJ179" s="14"/>
      <c r="AK179" s="14"/>
      <c r="AL179" s="11"/>
      <c r="AM179" s="11"/>
      <c r="AN179" s="11"/>
      <c r="AO179" s="11"/>
      <c r="AP179" s="14"/>
      <c r="AQ179" s="12"/>
      <c r="AR179" s="12"/>
      <c r="AS179" s="12"/>
      <c r="AX179" s="409"/>
      <c r="BW179" s="166"/>
      <c r="BZ179" s="166"/>
    </row>
    <row r="180" spans="1:78" s="37" customFormat="1" ht="14" customHeight="1">
      <c r="A180" s="220">
        <v>125</v>
      </c>
      <c r="B180" s="11" t="s">
        <v>85</v>
      </c>
      <c r="C180" s="12">
        <v>41334</v>
      </c>
      <c r="D180" s="396">
        <f ca="1">TODAY()-C180</f>
        <v>210</v>
      </c>
      <c r="E180" s="14" t="s">
        <v>61</v>
      </c>
      <c r="F180" s="167">
        <v>13</v>
      </c>
      <c r="G180" s="155" t="s">
        <v>206</v>
      </c>
      <c r="H180" s="32" t="s">
        <v>219</v>
      </c>
      <c r="I180" s="146" t="s">
        <v>398</v>
      </c>
      <c r="J180" s="16" t="s">
        <v>307</v>
      </c>
      <c r="K180" s="49" t="s">
        <v>34</v>
      </c>
      <c r="L180" s="168">
        <v>760000</v>
      </c>
      <c r="M180" s="168">
        <v>11000</v>
      </c>
      <c r="N180" s="169">
        <f t="shared" si="56"/>
        <v>771000</v>
      </c>
      <c r="O180" s="832">
        <v>30000</v>
      </c>
      <c r="P180" s="156" t="s">
        <v>379</v>
      </c>
      <c r="Q180" s="17" t="s">
        <v>139</v>
      </c>
      <c r="R180" s="18">
        <v>1033</v>
      </c>
      <c r="S180" s="18">
        <v>93</v>
      </c>
      <c r="T180" s="186"/>
      <c r="U180" s="34"/>
      <c r="V180" s="11"/>
      <c r="W180" s="234" t="s">
        <v>80</v>
      </c>
      <c r="Y180" s="14"/>
      <c r="Z180" s="12"/>
      <c r="AA180" s="17"/>
      <c r="AB180" s="12"/>
      <c r="AC180" s="660"/>
      <c r="AD180" s="33"/>
      <c r="AE180" s="47"/>
      <c r="AF180" s="171" t="s">
        <v>419</v>
      </c>
      <c r="AG180" s="162" t="s">
        <v>109</v>
      </c>
      <c r="AH180" s="18"/>
      <c r="AI180" s="18"/>
      <c r="AJ180" s="14"/>
      <c r="AK180" s="14"/>
      <c r="AL180" s="11"/>
      <c r="AM180" s="11"/>
      <c r="AN180" s="11"/>
      <c r="AO180" s="11"/>
      <c r="AP180" s="14"/>
      <c r="AQ180" s="12"/>
      <c r="AR180" s="12"/>
      <c r="AS180" s="12"/>
      <c r="AT180" s="35"/>
      <c r="AW180" s="165"/>
      <c r="AX180" s="409"/>
      <c r="BV180" s="165"/>
      <c r="BW180" s="166">
        <v>707449.8</v>
      </c>
      <c r="BZ180" s="166">
        <v>707449.8</v>
      </c>
    </row>
    <row r="181" spans="1:78" s="37" customFormat="1" ht="14" customHeight="1">
      <c r="A181" s="220">
        <v>126</v>
      </c>
      <c r="B181" s="11" t="s">
        <v>85</v>
      </c>
      <c r="C181" s="110">
        <v>41493</v>
      </c>
      <c r="D181" s="193">
        <f t="shared" ref="D181" ca="1" si="58">TODAY()-C181</f>
        <v>51</v>
      </c>
      <c r="E181" s="14" t="s">
        <v>61</v>
      </c>
      <c r="F181" s="167">
        <v>13</v>
      </c>
      <c r="G181" s="155" t="s">
        <v>206</v>
      </c>
      <c r="H181" s="32" t="s">
        <v>219</v>
      </c>
      <c r="I181" s="195" t="s">
        <v>1866</v>
      </c>
      <c r="J181" s="47" t="s">
        <v>307</v>
      </c>
      <c r="K181" s="14" t="s">
        <v>67</v>
      </c>
      <c r="L181" s="194">
        <v>760000</v>
      </c>
      <c r="M181" s="168">
        <v>11000</v>
      </c>
      <c r="N181" s="169">
        <f t="shared" si="56"/>
        <v>771000</v>
      </c>
      <c r="O181" s="832">
        <v>30000</v>
      </c>
      <c r="P181" s="14" t="s">
        <v>1852</v>
      </c>
      <c r="Q181" s="41" t="s">
        <v>37</v>
      </c>
      <c r="R181" s="150">
        <v>1033</v>
      </c>
      <c r="S181" s="150">
        <v>93</v>
      </c>
      <c r="T181" s="118"/>
      <c r="U181" s="34"/>
      <c r="V181" s="11"/>
      <c r="W181" s="32" t="s">
        <v>80</v>
      </c>
      <c r="X181" s="47"/>
      <c r="Y181" s="14"/>
      <c r="Z181" s="12"/>
      <c r="AA181" s="11"/>
      <c r="AB181" s="11"/>
      <c r="AC181" s="56"/>
      <c r="AD181" s="231"/>
      <c r="AE181" s="47"/>
      <c r="AF181" s="2329" t="s">
        <v>2227</v>
      </c>
      <c r="AG181" s="162"/>
      <c r="AH181" s="18"/>
      <c r="AI181" s="18"/>
      <c r="AJ181" s="14"/>
      <c r="AK181" s="14"/>
      <c r="AL181" s="11"/>
      <c r="AM181" s="11"/>
      <c r="AN181" s="11"/>
      <c r="AO181" s="11"/>
      <c r="AP181" s="14"/>
      <c r="AQ181" s="12"/>
      <c r="AR181" s="12"/>
      <c r="AS181" s="12"/>
      <c r="AX181" s="409"/>
      <c r="BW181" s="166"/>
      <c r="BZ181" s="166"/>
    </row>
    <row r="182" spans="1:78" s="37" customFormat="1" ht="14" customHeight="1">
      <c r="A182" s="220">
        <v>127</v>
      </c>
      <c r="B182" s="11" t="s">
        <v>85</v>
      </c>
      <c r="C182" s="12">
        <v>41494</v>
      </c>
      <c r="D182" s="147">
        <f ca="1">TODAY()-C182</f>
        <v>50</v>
      </c>
      <c r="E182" s="14" t="s">
        <v>61</v>
      </c>
      <c r="F182" s="167">
        <v>13</v>
      </c>
      <c r="G182" s="155" t="s">
        <v>206</v>
      </c>
      <c r="H182" s="32" t="s">
        <v>219</v>
      </c>
      <c r="I182" s="146" t="s">
        <v>1862</v>
      </c>
      <c r="J182" s="47" t="s">
        <v>307</v>
      </c>
      <c r="K182" s="14" t="s">
        <v>25</v>
      </c>
      <c r="L182" s="168">
        <v>760000</v>
      </c>
      <c r="M182" s="168">
        <v>0</v>
      </c>
      <c r="N182" s="169">
        <f>L182+M182</f>
        <v>760000</v>
      </c>
      <c r="O182" s="832">
        <v>30000</v>
      </c>
      <c r="P182" s="156" t="s">
        <v>1848</v>
      </c>
      <c r="Q182" s="17" t="s">
        <v>139</v>
      </c>
      <c r="R182" s="18">
        <v>1033</v>
      </c>
      <c r="S182" s="18">
        <v>93</v>
      </c>
      <c r="T182" s="19"/>
      <c r="U182" s="34"/>
      <c r="V182" s="1480"/>
      <c r="W182" s="234" t="s">
        <v>80</v>
      </c>
      <c r="X182" s="47"/>
      <c r="Y182" s="14"/>
      <c r="Z182" s="12"/>
      <c r="AA182" s="11"/>
      <c r="AB182" s="11"/>
      <c r="AC182" s="56"/>
      <c r="AD182" s="231"/>
      <c r="AE182" s="769"/>
      <c r="AF182" s="171" t="s">
        <v>1876</v>
      </c>
      <c r="AG182" s="162" t="s">
        <v>109</v>
      </c>
      <c r="AH182" s="18"/>
      <c r="AI182" s="18"/>
      <c r="AJ182" s="14"/>
      <c r="AK182" s="14"/>
      <c r="AL182" s="11"/>
      <c r="AM182" s="11"/>
      <c r="AN182" s="11"/>
      <c r="AO182" s="11"/>
      <c r="AP182" s="14"/>
      <c r="AQ182" s="12"/>
      <c r="AR182" s="12"/>
      <c r="AS182" s="12"/>
      <c r="AT182" s="35"/>
      <c r="AX182" s="409"/>
      <c r="BW182" s="166"/>
      <c r="BZ182" s="166"/>
    </row>
    <row r="183" spans="1:78" s="37" customFormat="1" ht="14.25" customHeight="1">
      <c r="A183" s="220">
        <v>128</v>
      </c>
      <c r="B183" s="11" t="s">
        <v>85</v>
      </c>
      <c r="C183" s="110">
        <v>41518</v>
      </c>
      <c r="D183" s="193">
        <f ca="1">TODAY()-C183</f>
        <v>26</v>
      </c>
      <c r="E183" s="14" t="s">
        <v>61</v>
      </c>
      <c r="F183" s="167">
        <v>13</v>
      </c>
      <c r="G183" s="155" t="s">
        <v>206</v>
      </c>
      <c r="H183" s="40" t="s">
        <v>724</v>
      </c>
      <c r="I183" s="1064" t="s">
        <v>2020</v>
      </c>
      <c r="J183" s="1353" t="s">
        <v>728</v>
      </c>
      <c r="K183" s="49" t="s">
        <v>64</v>
      </c>
      <c r="L183" s="394">
        <v>756000</v>
      </c>
      <c r="M183" s="168">
        <v>11000</v>
      </c>
      <c r="N183" s="395">
        <f>L183+M183</f>
        <v>767000</v>
      </c>
      <c r="O183" s="832">
        <v>30000</v>
      </c>
      <c r="P183" s="14" t="s">
        <v>1969</v>
      </c>
      <c r="Q183" s="758" t="s">
        <v>139</v>
      </c>
      <c r="R183" s="18">
        <v>1033</v>
      </c>
      <c r="S183" s="18">
        <v>90</v>
      </c>
      <c r="T183" s="19"/>
      <c r="U183" s="34"/>
      <c r="V183" s="11"/>
      <c r="W183" s="40" t="s">
        <v>80</v>
      </c>
      <c r="X183" s="47"/>
      <c r="Y183" s="49"/>
      <c r="Z183" s="11"/>
      <c r="AA183" s="11"/>
      <c r="AB183" s="11"/>
      <c r="AC183" s="56"/>
      <c r="AD183" s="231"/>
      <c r="AE183" s="47"/>
      <c r="AF183" s="236" t="s">
        <v>2227</v>
      </c>
      <c r="AG183" s="162"/>
      <c r="AH183" s="18"/>
      <c r="AI183" s="14" t="s">
        <v>165</v>
      </c>
      <c r="AJ183" s="14"/>
      <c r="AK183" s="14" t="s">
        <v>4</v>
      </c>
      <c r="AL183" s="11">
        <v>41530</v>
      </c>
      <c r="AM183" s="11">
        <v>41530</v>
      </c>
      <c r="AN183" s="11"/>
      <c r="AO183" s="11"/>
      <c r="AP183" s="14"/>
      <c r="AQ183" s="12"/>
      <c r="AR183" s="12"/>
      <c r="AS183" s="12"/>
      <c r="AX183" s="409"/>
      <c r="BW183" s="166"/>
      <c r="BZ183" s="166"/>
    </row>
    <row r="184" spans="1:78" s="37" customFormat="1" ht="14.25" customHeight="1">
      <c r="A184" s="220">
        <v>129</v>
      </c>
      <c r="B184" s="11">
        <v>41564</v>
      </c>
      <c r="C184" s="110">
        <v>41531</v>
      </c>
      <c r="D184" s="193">
        <f t="shared" ref="D184:D189" ca="1" si="59">TODAY()-C184</f>
        <v>13</v>
      </c>
      <c r="E184" s="14" t="s">
        <v>61</v>
      </c>
      <c r="F184" s="167">
        <v>13</v>
      </c>
      <c r="G184" s="1480" t="s">
        <v>1047</v>
      </c>
      <c r="H184" s="32" t="s">
        <v>274</v>
      </c>
      <c r="I184" s="146" t="s">
        <v>2111</v>
      </c>
      <c r="J184" s="1395" t="s">
        <v>727</v>
      </c>
      <c r="K184" s="49" t="s">
        <v>138</v>
      </c>
      <c r="L184" s="402">
        <v>700000</v>
      </c>
      <c r="M184" s="168">
        <v>11000</v>
      </c>
      <c r="N184" s="403">
        <f t="shared" ref="N184:N187" si="60">L184+M184</f>
        <v>711000</v>
      </c>
      <c r="O184" s="832">
        <v>30000</v>
      </c>
      <c r="P184" s="14" t="s">
        <v>2061</v>
      </c>
      <c r="Q184" s="41" t="s">
        <v>37</v>
      </c>
      <c r="R184" s="150">
        <v>1033</v>
      </c>
      <c r="S184" s="150">
        <v>93</v>
      </c>
      <c r="T184" s="19"/>
      <c r="U184" s="34"/>
      <c r="V184" s="11"/>
      <c r="W184" s="32" t="s">
        <v>80</v>
      </c>
      <c r="Y184" s="14"/>
      <c r="Z184" s="11"/>
      <c r="AA184" s="11"/>
      <c r="AB184" s="11"/>
      <c r="AC184" s="56"/>
      <c r="AD184" s="231"/>
      <c r="AE184" s="47"/>
      <c r="AF184" s="2329"/>
      <c r="AG184" s="162"/>
      <c r="AH184" s="18"/>
      <c r="AI184" s="14" t="s">
        <v>165</v>
      </c>
      <c r="AJ184" s="14"/>
      <c r="AK184" s="14"/>
      <c r="AL184" s="11"/>
      <c r="AM184" s="11"/>
      <c r="AN184" s="11"/>
      <c r="AO184" s="11"/>
      <c r="AP184" s="14"/>
      <c r="AQ184" s="12"/>
      <c r="AR184" s="12"/>
      <c r="AS184" s="12"/>
      <c r="AX184" s="409"/>
      <c r="BW184" s="166"/>
      <c r="BZ184" s="166"/>
    </row>
    <row r="185" spans="1:78" s="37" customFormat="1" ht="14.25" customHeight="1">
      <c r="A185" s="220">
        <v>130</v>
      </c>
      <c r="B185" s="11">
        <v>41564</v>
      </c>
      <c r="C185" s="110">
        <v>41531</v>
      </c>
      <c r="D185" s="193">
        <f t="shared" ca="1" si="59"/>
        <v>13</v>
      </c>
      <c r="E185" s="14" t="s">
        <v>61</v>
      </c>
      <c r="F185" s="167">
        <v>13</v>
      </c>
      <c r="G185" s="1480" t="s">
        <v>1047</v>
      </c>
      <c r="H185" s="32" t="s">
        <v>274</v>
      </c>
      <c r="I185" s="146" t="s">
        <v>2114</v>
      </c>
      <c r="J185" s="1395" t="s">
        <v>727</v>
      </c>
      <c r="K185" s="49" t="s">
        <v>64</v>
      </c>
      <c r="L185" s="402">
        <v>700000</v>
      </c>
      <c r="M185" s="168">
        <v>11000</v>
      </c>
      <c r="N185" s="403">
        <f t="shared" si="60"/>
        <v>711000</v>
      </c>
      <c r="O185" s="832">
        <v>30000</v>
      </c>
      <c r="P185" s="14" t="s">
        <v>2065</v>
      </c>
      <c r="Q185" s="41" t="s">
        <v>37</v>
      </c>
      <c r="R185" s="150">
        <v>1033</v>
      </c>
      <c r="S185" s="150">
        <v>93</v>
      </c>
      <c r="T185" s="19"/>
      <c r="U185" s="34"/>
      <c r="V185" s="11"/>
      <c r="W185" s="32" t="s">
        <v>80</v>
      </c>
      <c r="Y185" s="14"/>
      <c r="Z185" s="11"/>
      <c r="AA185" s="11"/>
      <c r="AB185" s="11"/>
      <c r="AC185" s="56"/>
      <c r="AD185" s="231"/>
      <c r="AE185" s="47"/>
      <c r="AF185" s="2329"/>
      <c r="AG185" s="162"/>
      <c r="AH185" s="18"/>
      <c r="AI185" s="14" t="s">
        <v>165</v>
      </c>
      <c r="AJ185" s="14"/>
      <c r="AK185" s="14"/>
      <c r="AL185" s="11"/>
      <c r="AM185" s="11"/>
      <c r="AN185" s="11"/>
      <c r="AO185" s="11"/>
      <c r="AP185" s="14"/>
      <c r="AQ185" s="12"/>
      <c r="AR185" s="12"/>
      <c r="AS185" s="12"/>
      <c r="AX185" s="409"/>
      <c r="BW185" s="166"/>
      <c r="BZ185" s="166"/>
    </row>
    <row r="186" spans="1:78" s="37" customFormat="1" ht="14.25" customHeight="1">
      <c r="A186" s="220">
        <v>131</v>
      </c>
      <c r="B186" s="11">
        <v>41564</v>
      </c>
      <c r="C186" s="110">
        <v>41531</v>
      </c>
      <c r="D186" s="193">
        <f t="shared" ca="1" si="59"/>
        <v>13</v>
      </c>
      <c r="E186" s="14" t="s">
        <v>61</v>
      </c>
      <c r="F186" s="167">
        <v>13</v>
      </c>
      <c r="G186" s="1480" t="s">
        <v>1047</v>
      </c>
      <c r="H186" s="32" t="s">
        <v>274</v>
      </c>
      <c r="I186" s="146" t="s">
        <v>2118</v>
      </c>
      <c r="J186" s="1395" t="s">
        <v>727</v>
      </c>
      <c r="K186" s="49" t="s">
        <v>116</v>
      </c>
      <c r="L186" s="402">
        <v>700000</v>
      </c>
      <c r="M186" s="168">
        <v>11000</v>
      </c>
      <c r="N186" s="403">
        <f t="shared" si="60"/>
        <v>711000</v>
      </c>
      <c r="O186" s="832">
        <v>30000</v>
      </c>
      <c r="P186" s="14" t="s">
        <v>2064</v>
      </c>
      <c r="Q186" s="41" t="s">
        <v>37</v>
      </c>
      <c r="R186" s="150">
        <v>1033</v>
      </c>
      <c r="S186" s="150">
        <v>93</v>
      </c>
      <c r="T186" s="19"/>
      <c r="U186" s="34"/>
      <c r="V186" s="11"/>
      <c r="W186" s="32" t="s">
        <v>80</v>
      </c>
      <c r="Y186" s="14"/>
      <c r="Z186" s="11"/>
      <c r="AA186" s="11"/>
      <c r="AB186" s="11"/>
      <c r="AC186" s="56"/>
      <c r="AD186" s="231"/>
      <c r="AE186" s="47"/>
      <c r="AF186" s="2329"/>
      <c r="AG186" s="162"/>
      <c r="AH186" s="18"/>
      <c r="AI186" s="14" t="s">
        <v>165</v>
      </c>
      <c r="AJ186" s="14"/>
      <c r="AK186" s="14"/>
      <c r="AL186" s="11"/>
      <c r="AM186" s="11"/>
      <c r="AN186" s="11"/>
      <c r="AO186" s="11"/>
      <c r="AP186" s="14"/>
      <c r="AQ186" s="12"/>
      <c r="AR186" s="12"/>
      <c r="AS186" s="12"/>
      <c r="AX186" s="409"/>
      <c r="BW186" s="166"/>
      <c r="BZ186" s="166"/>
    </row>
    <row r="187" spans="1:78" s="37" customFormat="1" ht="14.25" customHeight="1">
      <c r="A187" s="220">
        <v>132</v>
      </c>
      <c r="B187" s="11">
        <v>41564</v>
      </c>
      <c r="C187" s="12">
        <v>41531</v>
      </c>
      <c r="D187" s="147">
        <f ca="1">TODAY()-C187</f>
        <v>13</v>
      </c>
      <c r="E187" s="14" t="s">
        <v>61</v>
      </c>
      <c r="F187" s="167">
        <v>13</v>
      </c>
      <c r="G187" s="1480" t="s">
        <v>1047</v>
      </c>
      <c r="H187" s="32" t="s">
        <v>274</v>
      </c>
      <c r="I187" s="146" t="s">
        <v>2112</v>
      </c>
      <c r="J187" s="1395" t="s">
        <v>727</v>
      </c>
      <c r="K187" s="49" t="s">
        <v>138</v>
      </c>
      <c r="L187" s="402">
        <v>700000</v>
      </c>
      <c r="M187" s="168">
        <v>11000</v>
      </c>
      <c r="N187" s="403">
        <f t="shared" si="60"/>
        <v>711000</v>
      </c>
      <c r="O187" s="832">
        <v>30000</v>
      </c>
      <c r="P187" s="14" t="s">
        <v>2062</v>
      </c>
      <c r="Q187" s="17" t="s">
        <v>37</v>
      </c>
      <c r="R187" s="18">
        <v>1033</v>
      </c>
      <c r="S187" s="18">
        <v>93</v>
      </c>
      <c r="T187" s="19"/>
      <c r="U187" s="34"/>
      <c r="V187" s="11"/>
      <c r="W187" s="32" t="s">
        <v>80</v>
      </c>
      <c r="Y187" s="14"/>
      <c r="Z187" s="11"/>
      <c r="AA187" s="239"/>
      <c r="AB187" s="11"/>
      <c r="AC187" s="1"/>
      <c r="AD187" s="18"/>
      <c r="AE187" s="47"/>
      <c r="AF187" s="2329"/>
      <c r="AG187" s="162"/>
      <c r="AH187" s="18"/>
      <c r="AI187" s="14" t="s">
        <v>165</v>
      </c>
      <c r="AJ187" s="14"/>
      <c r="AK187" s="14"/>
      <c r="AL187" s="11"/>
      <c r="AM187" s="11"/>
      <c r="AN187" s="11"/>
      <c r="AO187" s="11"/>
      <c r="AP187" s="14"/>
      <c r="AQ187" s="12"/>
      <c r="AR187" s="12"/>
      <c r="AS187" s="12"/>
      <c r="AX187" s="409"/>
      <c r="BW187" s="166"/>
      <c r="BZ187" s="166"/>
    </row>
    <row r="188" spans="1:78" s="37" customFormat="1" ht="14.25" customHeight="1">
      <c r="A188" s="220">
        <v>133</v>
      </c>
      <c r="B188" s="11" t="s">
        <v>85</v>
      </c>
      <c r="C188" s="110">
        <v>41519</v>
      </c>
      <c r="D188" s="193">
        <f ca="1">TODAY()-C188</f>
        <v>25</v>
      </c>
      <c r="E188" s="14" t="s">
        <v>61</v>
      </c>
      <c r="F188" s="167">
        <v>13</v>
      </c>
      <c r="G188" s="155" t="s">
        <v>206</v>
      </c>
      <c r="H188" s="32" t="s">
        <v>274</v>
      </c>
      <c r="I188" s="1064" t="s">
        <v>2113</v>
      </c>
      <c r="J188" s="1395" t="s">
        <v>727</v>
      </c>
      <c r="K188" s="49" t="s">
        <v>116</v>
      </c>
      <c r="L188" s="402">
        <v>700000</v>
      </c>
      <c r="M188" s="168">
        <v>11000</v>
      </c>
      <c r="N188" s="403">
        <v>876</v>
      </c>
      <c r="O188" s="832">
        <v>30000</v>
      </c>
      <c r="P188" s="14" t="s">
        <v>2063</v>
      </c>
      <c r="Q188" s="758" t="s">
        <v>139</v>
      </c>
      <c r="R188" s="150">
        <v>1033</v>
      </c>
      <c r="S188" s="150">
        <v>93</v>
      </c>
      <c r="T188" s="19"/>
      <c r="U188" s="34"/>
      <c r="V188" s="11"/>
      <c r="W188" s="32" t="s">
        <v>80</v>
      </c>
      <c r="Y188" s="14"/>
      <c r="Z188" s="11"/>
      <c r="AA188" s="11"/>
      <c r="AB188" s="11"/>
      <c r="AC188" s="56"/>
      <c r="AD188" s="33"/>
      <c r="AE188" s="47"/>
      <c r="AF188" s="236" t="s">
        <v>2227</v>
      </c>
      <c r="AG188" s="162"/>
      <c r="AH188" s="18"/>
      <c r="AI188" s="14" t="s">
        <v>165</v>
      </c>
      <c r="AJ188" s="14"/>
      <c r="AK188" s="14"/>
      <c r="AL188" s="11"/>
      <c r="AM188" s="11"/>
      <c r="AN188" s="11"/>
      <c r="AO188" s="11"/>
      <c r="AP188" s="14"/>
      <c r="AQ188" s="12"/>
      <c r="AR188" s="12"/>
      <c r="AS188" s="12"/>
      <c r="AX188" s="409"/>
      <c r="BW188" s="166"/>
      <c r="BZ188" s="166"/>
    </row>
    <row r="189" spans="1:78" ht="14" customHeight="1">
      <c r="A189" s="220">
        <v>134</v>
      </c>
      <c r="B189" s="11" t="s">
        <v>85</v>
      </c>
      <c r="C189" s="12">
        <v>41234</v>
      </c>
      <c r="D189" s="397">
        <f t="shared" ca="1" si="59"/>
        <v>310</v>
      </c>
      <c r="E189" s="14" t="s">
        <v>169</v>
      </c>
      <c r="F189" s="38">
        <v>12</v>
      </c>
      <c r="G189" s="155" t="s">
        <v>206</v>
      </c>
      <c r="H189" s="32" t="s">
        <v>88</v>
      </c>
      <c r="I189" s="112" t="s">
        <v>254</v>
      </c>
      <c r="J189" s="16" t="s">
        <v>236</v>
      </c>
      <c r="K189" s="14" t="s">
        <v>77</v>
      </c>
      <c r="L189" s="1">
        <v>740000</v>
      </c>
      <c r="M189" s="1">
        <v>0</v>
      </c>
      <c r="N189" s="202">
        <v>700000</v>
      </c>
      <c r="O189" s="1"/>
      <c r="P189" s="156" t="s">
        <v>235</v>
      </c>
      <c r="Q189" s="41" t="s">
        <v>139</v>
      </c>
      <c r="R189" s="18">
        <v>1033</v>
      </c>
      <c r="S189" s="150">
        <v>93</v>
      </c>
      <c r="T189" s="19"/>
      <c r="U189" s="277">
        <v>65000</v>
      </c>
      <c r="V189" s="231"/>
      <c r="W189" s="32" t="s">
        <v>80</v>
      </c>
      <c r="X189" s="37"/>
      <c r="Y189" s="129"/>
      <c r="Z189" s="12"/>
      <c r="AA189" s="12"/>
      <c r="AB189" s="12"/>
      <c r="AC189" s="660"/>
      <c r="AD189" s="33"/>
      <c r="AF189" s="183" t="s">
        <v>6</v>
      </c>
      <c r="AG189" s="34" t="s">
        <v>109</v>
      </c>
      <c r="AH189" s="18"/>
      <c r="AI189" s="18"/>
      <c r="AT189" s="179"/>
      <c r="AW189" s="15"/>
      <c r="BW189" s="59">
        <v>686839.4</v>
      </c>
      <c r="BZ189" s="59">
        <v>686839.4</v>
      </c>
    </row>
    <row r="190" spans="1:78" s="37" customFormat="1" ht="14" customHeight="1">
      <c r="A190" s="220">
        <v>135</v>
      </c>
      <c r="B190" s="11" t="s">
        <v>85</v>
      </c>
      <c r="C190" s="12">
        <v>41445</v>
      </c>
      <c r="D190" s="147">
        <f t="shared" ref="D190:D192" ca="1" si="61">TODAY()-C190</f>
        <v>99</v>
      </c>
      <c r="E190" s="14" t="s">
        <v>169</v>
      </c>
      <c r="F190" s="167">
        <v>13</v>
      </c>
      <c r="G190" s="155" t="s">
        <v>206</v>
      </c>
      <c r="H190" s="32" t="s">
        <v>3</v>
      </c>
      <c r="I190" s="146" t="s">
        <v>869</v>
      </c>
      <c r="J190" s="16" t="s">
        <v>444</v>
      </c>
      <c r="K190" s="49" t="s">
        <v>53</v>
      </c>
      <c r="L190" s="168">
        <v>685000</v>
      </c>
      <c r="M190" s="168">
        <v>0</v>
      </c>
      <c r="N190" s="168">
        <f t="shared" ref="N190:N216" si="62">L190+M190</f>
        <v>685000</v>
      </c>
      <c r="O190" s="832">
        <v>30000</v>
      </c>
      <c r="P190" s="156" t="s">
        <v>860</v>
      </c>
      <c r="Q190" s="809" t="s">
        <v>139</v>
      </c>
      <c r="R190" s="150">
        <v>1033</v>
      </c>
      <c r="S190" s="150">
        <v>93</v>
      </c>
      <c r="T190" s="118"/>
      <c r="U190" s="34"/>
      <c r="V190" s="11"/>
      <c r="W190" s="726" t="s">
        <v>80</v>
      </c>
      <c r="X190" s="1874" t="s">
        <v>2659</v>
      </c>
      <c r="Y190" s="78" t="s">
        <v>200</v>
      </c>
      <c r="Z190" s="79"/>
      <c r="AA190" s="79"/>
      <c r="AB190" s="79"/>
      <c r="AC190" s="980"/>
      <c r="AD190" s="127"/>
      <c r="AE190" s="47"/>
      <c r="AF190" s="171" t="s">
        <v>1519</v>
      </c>
      <c r="AG190" s="162" t="s">
        <v>109</v>
      </c>
      <c r="AH190" s="18"/>
      <c r="AI190" s="18"/>
      <c r="AJ190" s="14"/>
      <c r="AK190" s="14"/>
      <c r="AL190" s="11"/>
      <c r="AM190" s="11"/>
      <c r="AN190" s="11"/>
      <c r="AO190" s="11"/>
      <c r="AP190" s="14"/>
      <c r="AQ190" s="12"/>
      <c r="AR190" s="12"/>
      <c r="AS190" s="12"/>
      <c r="AX190" s="409"/>
      <c r="BA190" s="37" t="s">
        <v>1135</v>
      </c>
      <c r="BW190" s="166"/>
      <c r="BZ190" s="166" t="e">
        <v>#N/A</v>
      </c>
    </row>
    <row r="191" spans="1:78" s="37" customFormat="1" ht="14.25" customHeight="1">
      <c r="A191" s="220">
        <v>136</v>
      </c>
      <c r="B191" s="11" t="s">
        <v>4010</v>
      </c>
      <c r="C191" s="110">
        <v>41511</v>
      </c>
      <c r="D191" s="193">
        <f t="shared" ca="1" si="61"/>
        <v>33</v>
      </c>
      <c r="E191" s="14" t="s">
        <v>169</v>
      </c>
      <c r="F191" s="167">
        <v>13</v>
      </c>
      <c r="G191" s="11" t="s">
        <v>165</v>
      </c>
      <c r="H191" s="32" t="s">
        <v>3</v>
      </c>
      <c r="I191" s="1064" t="s">
        <v>2303</v>
      </c>
      <c r="J191" s="1395" t="s">
        <v>444</v>
      </c>
      <c r="K191" s="49" t="s">
        <v>20</v>
      </c>
      <c r="L191" s="168">
        <v>685000</v>
      </c>
      <c r="M191" s="168">
        <v>11000</v>
      </c>
      <c r="N191" s="168">
        <f t="shared" si="62"/>
        <v>696000</v>
      </c>
      <c r="O191" s="832">
        <v>30000</v>
      </c>
      <c r="P191" s="14" t="s">
        <v>2264</v>
      </c>
      <c r="Q191" s="41" t="s">
        <v>37</v>
      </c>
      <c r="R191" s="150">
        <v>1033</v>
      </c>
      <c r="S191" s="150">
        <v>93</v>
      </c>
      <c r="T191" s="19"/>
      <c r="U191" s="34"/>
      <c r="V191" s="11"/>
      <c r="W191" s="32" t="s">
        <v>80</v>
      </c>
      <c r="Y191" s="14"/>
      <c r="Z191" s="11"/>
      <c r="AA191" s="11"/>
      <c r="AB191" s="11"/>
      <c r="AC191" s="56"/>
      <c r="AD191" s="231"/>
      <c r="AE191" s="47"/>
      <c r="AF191" s="2329" t="s">
        <v>2227</v>
      </c>
      <c r="AG191" s="162"/>
      <c r="AH191" s="18"/>
      <c r="AI191" s="14" t="s">
        <v>165</v>
      </c>
      <c r="AJ191" s="14"/>
      <c r="AK191" s="14"/>
      <c r="AL191" s="11"/>
      <c r="AM191" s="11"/>
      <c r="AN191" s="11"/>
      <c r="AO191" s="11"/>
      <c r="AP191" s="14"/>
      <c r="AQ191" s="12"/>
      <c r="AR191" s="12"/>
      <c r="AS191" s="12"/>
      <c r="AX191" s="409"/>
      <c r="BW191" s="166"/>
      <c r="BZ191" s="166"/>
    </row>
    <row r="192" spans="1:78" s="37" customFormat="1" ht="14.25" customHeight="1">
      <c r="A192" s="220">
        <v>137</v>
      </c>
      <c r="B192" s="11">
        <v>41549</v>
      </c>
      <c r="C192" s="110">
        <v>41515</v>
      </c>
      <c r="D192" s="193">
        <f t="shared" ca="1" si="61"/>
        <v>29</v>
      </c>
      <c r="E192" s="14" t="s">
        <v>169</v>
      </c>
      <c r="F192" s="167">
        <v>13</v>
      </c>
      <c r="G192" s="11" t="s">
        <v>165</v>
      </c>
      <c r="H192" s="32" t="s">
        <v>3</v>
      </c>
      <c r="I192" s="195" t="s">
        <v>2301</v>
      </c>
      <c r="J192" s="1395" t="s">
        <v>444</v>
      </c>
      <c r="K192" s="49" t="s">
        <v>56</v>
      </c>
      <c r="L192" s="168">
        <v>685000</v>
      </c>
      <c r="M192" s="168">
        <v>11000</v>
      </c>
      <c r="N192" s="168">
        <f t="shared" si="62"/>
        <v>696000</v>
      </c>
      <c r="O192" s="832">
        <v>30000</v>
      </c>
      <c r="P192" s="14" t="s">
        <v>2262</v>
      </c>
      <c r="Q192" s="41" t="s">
        <v>37</v>
      </c>
      <c r="R192" s="150">
        <v>1033</v>
      </c>
      <c r="S192" s="150">
        <v>93</v>
      </c>
      <c r="T192" s="19"/>
      <c r="U192" s="34"/>
      <c r="V192" s="11"/>
      <c r="W192" s="32" t="s">
        <v>80</v>
      </c>
      <c r="Y192" s="14"/>
      <c r="Z192" s="11"/>
      <c r="AA192" s="11"/>
      <c r="AB192" s="11"/>
      <c r="AC192" s="56"/>
      <c r="AD192" s="231"/>
      <c r="AE192" s="47"/>
      <c r="AF192" s="2329" t="s">
        <v>2227</v>
      </c>
      <c r="AG192" s="162"/>
      <c r="AH192" s="18"/>
      <c r="AI192" s="14" t="s">
        <v>165</v>
      </c>
      <c r="AJ192" s="14"/>
      <c r="AK192" s="14"/>
      <c r="AL192" s="11"/>
      <c r="AM192" s="11"/>
      <c r="AN192" s="11"/>
      <c r="AO192" s="11"/>
      <c r="AP192" s="14"/>
      <c r="AQ192" s="12"/>
      <c r="AR192" s="12"/>
      <c r="AS192" s="12"/>
      <c r="AX192" s="409"/>
      <c r="BW192" s="166"/>
      <c r="BZ192" s="166"/>
    </row>
    <row r="193" spans="1:78" s="37" customFormat="1" ht="14" customHeight="1">
      <c r="A193" s="220">
        <v>138</v>
      </c>
      <c r="B193" s="11" t="s">
        <v>85</v>
      </c>
      <c r="C193" s="110">
        <v>41428</v>
      </c>
      <c r="D193" s="193">
        <f t="shared" ref="D193" ca="1" si="63">TODAY()-C193</f>
        <v>116</v>
      </c>
      <c r="E193" s="14" t="s">
        <v>169</v>
      </c>
      <c r="F193" s="203">
        <v>13</v>
      </c>
      <c r="G193" s="155" t="s">
        <v>206</v>
      </c>
      <c r="H193" s="32" t="s">
        <v>3</v>
      </c>
      <c r="I193" s="146" t="s">
        <v>475</v>
      </c>
      <c r="J193" s="16" t="s">
        <v>444</v>
      </c>
      <c r="K193" s="49" t="s">
        <v>56</v>
      </c>
      <c r="L193" s="168">
        <v>685000</v>
      </c>
      <c r="M193" s="168">
        <v>11000</v>
      </c>
      <c r="N193" s="168">
        <f>L193+M193</f>
        <v>696000</v>
      </c>
      <c r="O193" s="832">
        <v>30000</v>
      </c>
      <c r="P193" s="156" t="s">
        <v>436</v>
      </c>
      <c r="Q193" s="41" t="s">
        <v>139</v>
      </c>
      <c r="R193" s="150">
        <v>1033</v>
      </c>
      <c r="S193" s="150">
        <v>93</v>
      </c>
      <c r="T193" s="118"/>
      <c r="U193" s="34"/>
      <c r="V193" s="11"/>
      <c r="W193" s="32" t="s">
        <v>80</v>
      </c>
      <c r="Y193" s="14"/>
      <c r="Z193" s="12"/>
      <c r="AA193" s="374"/>
      <c r="AB193" s="12"/>
      <c r="AC193" s="660"/>
      <c r="AD193" s="19"/>
      <c r="AE193" s="47"/>
      <c r="AF193" s="171" t="s">
        <v>1519</v>
      </c>
      <c r="AG193" s="162" t="s">
        <v>109</v>
      </c>
      <c r="AH193" s="18"/>
      <c r="AI193" s="18"/>
      <c r="AJ193" s="14"/>
      <c r="AK193" s="14"/>
      <c r="AL193" s="11"/>
      <c r="AM193" s="11"/>
      <c r="AN193" s="11"/>
      <c r="AO193" s="11"/>
      <c r="AP193" s="14"/>
      <c r="AQ193" s="12"/>
      <c r="AR193" s="12"/>
      <c r="AS193" s="12"/>
      <c r="AX193" s="409"/>
      <c r="BA193" s="37" t="s">
        <v>1135</v>
      </c>
      <c r="BW193" s="166" t="e">
        <v>#N/A</v>
      </c>
      <c r="BZ193" s="166" t="e">
        <v>#N/A</v>
      </c>
    </row>
    <row r="194" spans="1:78" s="14" customFormat="1" ht="13.5" customHeight="1">
      <c r="A194" s="220">
        <v>139</v>
      </c>
      <c r="B194" s="11">
        <v>41556</v>
      </c>
      <c r="C194" s="110">
        <v>41523</v>
      </c>
      <c r="D194" s="193">
        <f ca="1">TODAY()-C194</f>
        <v>21</v>
      </c>
      <c r="E194" s="14" t="s">
        <v>169</v>
      </c>
      <c r="F194" s="203">
        <v>13</v>
      </c>
      <c r="G194" s="11" t="s">
        <v>165</v>
      </c>
      <c r="H194" s="32" t="s">
        <v>3</v>
      </c>
      <c r="I194" s="1067" t="s">
        <v>2758</v>
      </c>
      <c r="J194" s="16" t="s">
        <v>444</v>
      </c>
      <c r="K194" s="49" t="s">
        <v>77</v>
      </c>
      <c r="L194" s="168">
        <v>685000</v>
      </c>
      <c r="M194" s="168">
        <v>0</v>
      </c>
      <c r="N194" s="168">
        <f>L194+M194</f>
        <v>685000</v>
      </c>
      <c r="O194" s="832">
        <v>30000</v>
      </c>
      <c r="P194" s="1064" t="s">
        <v>2726</v>
      </c>
      <c r="Q194" s="41" t="s">
        <v>37</v>
      </c>
      <c r="R194" s="150">
        <v>1033</v>
      </c>
      <c r="S194" s="150">
        <v>93</v>
      </c>
      <c r="T194" s="118"/>
      <c r="U194" s="162"/>
      <c r="V194" s="11"/>
      <c r="W194" s="40" t="s">
        <v>80</v>
      </c>
      <c r="X194" s="47"/>
      <c r="Z194" s="11"/>
      <c r="AA194" s="11"/>
      <c r="AB194" s="11"/>
      <c r="AC194" s="56"/>
      <c r="AD194" s="231"/>
      <c r="AE194" s="769"/>
      <c r="AF194" s="2329" t="s">
        <v>2227</v>
      </c>
      <c r="AG194" s="162"/>
      <c r="AH194" s="749"/>
      <c r="AI194" s="14" t="s">
        <v>165</v>
      </c>
      <c r="AL194" s="11"/>
      <c r="AM194" s="11"/>
      <c r="AN194" s="11"/>
      <c r="AO194" s="1309"/>
      <c r="AQ194" s="11"/>
      <c r="AR194" s="11"/>
      <c r="AS194" s="11"/>
      <c r="AX194" s="1891"/>
      <c r="BW194" s="11"/>
      <c r="BZ194" s="11"/>
    </row>
    <row r="195" spans="1:78" s="14" customFormat="1" ht="13.5" customHeight="1">
      <c r="A195" s="220">
        <v>140</v>
      </c>
      <c r="B195" s="11" t="s">
        <v>85</v>
      </c>
      <c r="C195" s="110">
        <v>41523</v>
      </c>
      <c r="D195" s="193">
        <f ca="1">TODAY()-C195</f>
        <v>21</v>
      </c>
      <c r="E195" s="14" t="s">
        <v>169</v>
      </c>
      <c r="F195" s="203">
        <v>13</v>
      </c>
      <c r="G195" s="155" t="s">
        <v>206</v>
      </c>
      <c r="H195" s="32" t="s">
        <v>3</v>
      </c>
      <c r="I195" s="146" t="s">
        <v>2759</v>
      </c>
      <c r="J195" s="16" t="s">
        <v>444</v>
      </c>
      <c r="K195" s="49" t="s">
        <v>77</v>
      </c>
      <c r="L195" s="168">
        <v>685000</v>
      </c>
      <c r="M195" s="168">
        <v>0</v>
      </c>
      <c r="N195" s="168">
        <f>L195+M195</f>
        <v>685000</v>
      </c>
      <c r="O195" s="832">
        <v>30000</v>
      </c>
      <c r="P195" s="1064" t="s">
        <v>2727</v>
      </c>
      <c r="Q195" s="17" t="s">
        <v>37</v>
      </c>
      <c r="R195" s="150">
        <v>1033</v>
      </c>
      <c r="S195" s="150">
        <v>93</v>
      </c>
      <c r="T195" s="118"/>
      <c r="U195" s="162"/>
      <c r="V195" s="11"/>
      <c r="W195" s="40" t="s">
        <v>80</v>
      </c>
      <c r="X195" s="47"/>
      <c r="Y195" s="49"/>
      <c r="Z195" s="11"/>
      <c r="AA195" s="715"/>
      <c r="AB195" s="11"/>
      <c r="AC195" s="56"/>
      <c r="AD195" s="231"/>
      <c r="AE195" s="769"/>
      <c r="AF195" s="2329" t="s">
        <v>2227</v>
      </c>
      <c r="AG195" s="162"/>
      <c r="AH195" s="749"/>
      <c r="AI195" s="14" t="s">
        <v>165</v>
      </c>
      <c r="AL195" s="11"/>
      <c r="AM195" s="11"/>
      <c r="AN195" s="11"/>
      <c r="AO195" s="1309"/>
      <c r="AQ195" s="11"/>
      <c r="AR195" s="11"/>
      <c r="AS195" s="11"/>
      <c r="AX195" s="1891"/>
      <c r="BW195" s="11"/>
      <c r="BZ195" s="11"/>
    </row>
    <row r="196" spans="1:78" s="37" customFormat="1" ht="14" customHeight="1">
      <c r="A196" s="220">
        <v>141</v>
      </c>
      <c r="B196" s="11" t="s">
        <v>85</v>
      </c>
      <c r="C196" s="110">
        <v>41428</v>
      </c>
      <c r="D196" s="193">
        <f t="shared" ref="D196:D209" ca="1" si="64">TODAY()-C196</f>
        <v>116</v>
      </c>
      <c r="E196" s="14" t="s">
        <v>169</v>
      </c>
      <c r="F196" s="203">
        <v>13</v>
      </c>
      <c r="G196" s="155" t="s">
        <v>206</v>
      </c>
      <c r="H196" s="32" t="s">
        <v>0</v>
      </c>
      <c r="I196" s="146" t="s">
        <v>474</v>
      </c>
      <c r="J196" s="16" t="s">
        <v>442</v>
      </c>
      <c r="K196" s="49" t="s">
        <v>53</v>
      </c>
      <c r="L196" s="168">
        <v>678000</v>
      </c>
      <c r="M196" s="168">
        <v>0</v>
      </c>
      <c r="N196" s="168">
        <f t="shared" si="62"/>
        <v>678000</v>
      </c>
      <c r="O196" s="832">
        <v>30000</v>
      </c>
      <c r="P196" s="156" t="s">
        <v>434</v>
      </c>
      <c r="Q196" s="41" t="s">
        <v>139</v>
      </c>
      <c r="R196" s="150">
        <v>1033</v>
      </c>
      <c r="S196" s="150">
        <v>93</v>
      </c>
      <c r="T196" s="756" t="s">
        <v>694</v>
      </c>
      <c r="U196" s="757"/>
      <c r="V196" s="11"/>
      <c r="W196" s="689" t="s">
        <v>80</v>
      </c>
      <c r="X196" s="258" t="s">
        <v>999</v>
      </c>
      <c r="Y196" s="240" t="s">
        <v>200</v>
      </c>
      <c r="Z196" s="139"/>
      <c r="AA196" s="758"/>
      <c r="AB196" s="139"/>
      <c r="AC196" s="1850"/>
      <c r="AD196" s="690"/>
      <c r="AE196" s="47"/>
      <c r="AF196" s="171" t="s">
        <v>1876</v>
      </c>
      <c r="AG196" s="162" t="s">
        <v>109</v>
      </c>
      <c r="AH196" s="18"/>
      <c r="AI196" s="18"/>
      <c r="AJ196" s="14"/>
      <c r="AK196" s="14"/>
      <c r="AL196" s="11"/>
      <c r="AM196" s="11"/>
      <c r="AN196" s="11"/>
      <c r="AO196" s="11"/>
      <c r="AP196" s="14"/>
      <c r="AQ196" s="12"/>
      <c r="AR196" s="12"/>
      <c r="AS196" s="12"/>
      <c r="AX196" s="409"/>
      <c r="BA196" s="37" t="s">
        <v>1135</v>
      </c>
      <c r="BW196" s="166" t="e">
        <v>#N/A</v>
      </c>
      <c r="BZ196" s="166" t="e">
        <v>#N/A</v>
      </c>
    </row>
    <row r="197" spans="1:78" s="37" customFormat="1" ht="14" customHeight="1">
      <c r="A197" s="220">
        <v>142</v>
      </c>
      <c r="B197" s="11" t="s">
        <v>85</v>
      </c>
      <c r="C197" s="110">
        <v>41429</v>
      </c>
      <c r="D197" s="193">
        <f t="shared" ca="1" si="64"/>
        <v>115</v>
      </c>
      <c r="E197" s="14" t="s">
        <v>169</v>
      </c>
      <c r="F197" s="203">
        <v>13</v>
      </c>
      <c r="G197" s="155" t="s">
        <v>206</v>
      </c>
      <c r="H197" s="32" t="s">
        <v>0</v>
      </c>
      <c r="I197" s="146" t="s">
        <v>671</v>
      </c>
      <c r="J197" s="16" t="s">
        <v>442</v>
      </c>
      <c r="K197" s="49" t="s">
        <v>20</v>
      </c>
      <c r="L197" s="168">
        <v>678000</v>
      </c>
      <c r="M197" s="168">
        <v>11000</v>
      </c>
      <c r="N197" s="168">
        <f t="shared" si="62"/>
        <v>689000</v>
      </c>
      <c r="O197" s="832">
        <v>30000</v>
      </c>
      <c r="P197" s="156" t="s">
        <v>435</v>
      </c>
      <c r="Q197" s="41" t="s">
        <v>139</v>
      </c>
      <c r="R197" s="150">
        <v>1033</v>
      </c>
      <c r="S197" s="150">
        <v>93</v>
      </c>
      <c r="T197" s="118"/>
      <c r="U197" s="34"/>
      <c r="V197" s="11"/>
      <c r="W197" s="32" t="s">
        <v>80</v>
      </c>
      <c r="Y197" s="14"/>
      <c r="Z197" s="12"/>
      <c r="AA197" s="17"/>
      <c r="AB197" s="12"/>
      <c r="AC197" s="660"/>
      <c r="AD197" s="33"/>
      <c r="AE197" s="47"/>
      <c r="AF197" s="171" t="s">
        <v>1519</v>
      </c>
      <c r="AG197" s="162" t="s">
        <v>109</v>
      </c>
      <c r="AH197" s="18"/>
      <c r="AI197" s="18"/>
      <c r="AJ197" s="14"/>
      <c r="AK197" s="14"/>
      <c r="AL197" s="11"/>
      <c r="AM197" s="11"/>
      <c r="AN197" s="11"/>
      <c r="AO197" s="11"/>
      <c r="AP197" s="14"/>
      <c r="AQ197" s="12"/>
      <c r="AR197" s="12"/>
      <c r="AS197" s="12"/>
      <c r="AX197" s="409"/>
      <c r="BA197" s="37" t="s">
        <v>1135</v>
      </c>
      <c r="BW197" s="166" t="e">
        <v>#N/A</v>
      </c>
      <c r="BZ197" s="166" t="e">
        <v>#N/A</v>
      </c>
    </row>
    <row r="198" spans="1:78" s="909" customFormat="1" ht="13.5" customHeight="1">
      <c r="A198" s="220">
        <v>143</v>
      </c>
      <c r="B198" s="13">
        <v>41548</v>
      </c>
      <c r="C198" s="110">
        <v>41514</v>
      </c>
      <c r="D198" s="193">
        <f ca="1">TODAY()-C198</f>
        <v>30</v>
      </c>
      <c r="E198" s="14" t="s">
        <v>169</v>
      </c>
      <c r="F198" s="167">
        <v>13</v>
      </c>
      <c r="G198" s="11" t="s">
        <v>165</v>
      </c>
      <c r="H198" s="32" t="s">
        <v>0</v>
      </c>
      <c r="I198" s="195" t="s">
        <v>1510</v>
      </c>
      <c r="J198" s="16" t="s">
        <v>442</v>
      </c>
      <c r="K198" s="49" t="s">
        <v>15</v>
      </c>
      <c r="L198" s="168">
        <v>678000</v>
      </c>
      <c r="M198" s="168">
        <v>11000</v>
      </c>
      <c r="N198" s="168">
        <f t="shared" si="62"/>
        <v>689000</v>
      </c>
      <c r="O198" s="832">
        <v>30000</v>
      </c>
      <c r="P198" s="245" t="s">
        <v>1504</v>
      </c>
      <c r="Q198" s="41" t="s">
        <v>37</v>
      </c>
      <c r="R198" s="18">
        <v>1033</v>
      </c>
      <c r="S198" s="150">
        <v>93</v>
      </c>
      <c r="T198" s="118"/>
      <c r="U198" s="20"/>
      <c r="V198" s="11"/>
      <c r="W198" s="234" t="s">
        <v>80</v>
      </c>
      <c r="X198" s="37"/>
      <c r="Y198" s="14"/>
      <c r="Z198" s="126"/>
      <c r="AA198" s="138"/>
      <c r="AB198" s="138"/>
      <c r="AC198" s="1849"/>
      <c r="AD198" s="653"/>
      <c r="AE198" s="905"/>
      <c r="AF198" s="2329" t="s">
        <v>2227</v>
      </c>
      <c r="AG198" s="904"/>
      <c r="AH198" s="907"/>
      <c r="AI198" s="14" t="s">
        <v>165</v>
      </c>
      <c r="AJ198" s="908"/>
      <c r="AK198" s="908"/>
      <c r="AL198" s="816"/>
      <c r="AM198" s="816"/>
      <c r="AN198" s="816"/>
      <c r="AO198" s="445"/>
      <c r="AP198" s="908"/>
      <c r="AQ198" s="816"/>
      <c r="AR198" s="816"/>
      <c r="AS198" s="816"/>
      <c r="AT198" s="908"/>
      <c r="AX198" s="910"/>
      <c r="BW198" s="911"/>
      <c r="BZ198" s="911"/>
    </row>
    <row r="199" spans="1:78" s="14" customFormat="1" ht="13.5" customHeight="1">
      <c r="A199" s="220">
        <v>144</v>
      </c>
      <c r="B199" s="11">
        <v>41564</v>
      </c>
      <c r="C199" s="110">
        <v>41531</v>
      </c>
      <c r="D199" s="193">
        <f ca="1">TODAY()-C199</f>
        <v>13</v>
      </c>
      <c r="E199" s="14" t="s">
        <v>169</v>
      </c>
      <c r="F199" s="203">
        <v>13</v>
      </c>
      <c r="G199" s="315"/>
      <c r="H199" s="32" t="s">
        <v>0</v>
      </c>
      <c r="I199" s="1067" t="s">
        <v>3152</v>
      </c>
      <c r="J199" s="16" t="s">
        <v>442</v>
      </c>
      <c r="K199" s="49" t="s">
        <v>77</v>
      </c>
      <c r="L199" s="168">
        <v>678000</v>
      </c>
      <c r="M199" s="168">
        <v>0</v>
      </c>
      <c r="N199" s="168">
        <f>L199+M199</f>
        <v>678000</v>
      </c>
      <c r="O199" s="832">
        <v>30000</v>
      </c>
      <c r="P199" s="1064" t="s">
        <v>2722</v>
      </c>
      <c r="Q199" s="41" t="s">
        <v>37</v>
      </c>
      <c r="R199" s="150">
        <v>1033</v>
      </c>
      <c r="S199" s="150">
        <v>93</v>
      </c>
      <c r="T199" s="118"/>
      <c r="U199" s="162"/>
      <c r="V199" s="11"/>
      <c r="W199" s="40" t="s">
        <v>80</v>
      </c>
      <c r="X199" s="47"/>
      <c r="Y199" s="49"/>
      <c r="Z199" s="11"/>
      <c r="AA199" s="11"/>
      <c r="AB199" s="11"/>
      <c r="AC199" s="56"/>
      <c r="AD199" s="231"/>
      <c r="AE199" s="769"/>
      <c r="AF199" s="2329"/>
      <c r="AG199" s="162"/>
      <c r="AH199" s="749"/>
      <c r="AI199" s="749"/>
      <c r="AL199" s="11"/>
      <c r="AM199" s="11"/>
      <c r="AN199" s="11"/>
      <c r="AO199" s="1309"/>
      <c r="AQ199" s="11"/>
      <c r="AR199" s="11"/>
      <c r="AS199" s="11"/>
      <c r="AX199" s="1891"/>
      <c r="BW199" s="11"/>
      <c r="BZ199" s="11"/>
    </row>
    <row r="200" spans="1:78" s="37" customFormat="1" ht="14" customHeight="1">
      <c r="A200" s="220">
        <v>145</v>
      </c>
      <c r="B200" s="13" t="s">
        <v>85</v>
      </c>
      <c r="C200" s="110">
        <v>41459</v>
      </c>
      <c r="D200" s="193">
        <f t="shared" ca="1" si="64"/>
        <v>85</v>
      </c>
      <c r="E200" s="14" t="s">
        <v>169</v>
      </c>
      <c r="F200" s="167">
        <v>13</v>
      </c>
      <c r="G200" s="155" t="s">
        <v>206</v>
      </c>
      <c r="H200" s="40" t="s">
        <v>2</v>
      </c>
      <c r="I200" s="146" t="s">
        <v>871</v>
      </c>
      <c r="J200" s="16" t="s">
        <v>445</v>
      </c>
      <c r="K200" s="49" t="s">
        <v>56</v>
      </c>
      <c r="L200" s="168">
        <v>655000</v>
      </c>
      <c r="M200" s="168">
        <v>11000</v>
      </c>
      <c r="N200" s="168">
        <f t="shared" si="62"/>
        <v>666000</v>
      </c>
      <c r="O200" s="832">
        <v>30000</v>
      </c>
      <c r="P200" s="156" t="s">
        <v>863</v>
      </c>
      <c r="Q200" s="41" t="s">
        <v>139</v>
      </c>
      <c r="R200" s="150">
        <v>1033</v>
      </c>
      <c r="S200" s="150">
        <v>93</v>
      </c>
      <c r="T200" s="118"/>
      <c r="U200" s="34"/>
      <c r="V200" s="11"/>
      <c r="W200" s="40" t="s">
        <v>80</v>
      </c>
      <c r="Y200" s="14"/>
      <c r="Z200" s="12"/>
      <c r="AA200" s="12"/>
      <c r="AB200" s="12"/>
      <c r="AC200" s="660"/>
      <c r="AD200" s="33"/>
      <c r="AE200" s="47"/>
      <c r="AF200" s="171" t="s">
        <v>1519</v>
      </c>
      <c r="AG200" s="162" t="s">
        <v>109</v>
      </c>
      <c r="AH200" s="1483"/>
      <c r="AI200" s="14" t="s">
        <v>165</v>
      </c>
      <c r="AJ200" s="14"/>
      <c r="AK200" s="14"/>
      <c r="AL200" s="11"/>
      <c r="AM200" s="11"/>
      <c r="AN200" s="11"/>
      <c r="AO200" s="11"/>
      <c r="AP200" s="14"/>
      <c r="AQ200" s="12"/>
      <c r="AR200" s="12"/>
      <c r="AS200" s="12"/>
      <c r="AX200" s="409"/>
      <c r="BW200" s="166"/>
      <c r="BZ200" s="166" t="e">
        <v>#N/A</v>
      </c>
    </row>
    <row r="201" spans="1:78" s="37" customFormat="1" ht="14" customHeight="1">
      <c r="A201" s="220">
        <v>146</v>
      </c>
      <c r="B201" s="13" t="s">
        <v>85</v>
      </c>
      <c r="C201" s="110">
        <v>41459</v>
      </c>
      <c r="D201" s="193">
        <f t="shared" ca="1" si="64"/>
        <v>85</v>
      </c>
      <c r="E201" s="14" t="s">
        <v>169</v>
      </c>
      <c r="F201" s="167">
        <v>13</v>
      </c>
      <c r="G201" s="155" t="s">
        <v>206</v>
      </c>
      <c r="H201" s="32" t="s">
        <v>2</v>
      </c>
      <c r="I201" s="146" t="s">
        <v>882</v>
      </c>
      <c r="J201" s="47" t="s">
        <v>445</v>
      </c>
      <c r="K201" s="49" t="s">
        <v>56</v>
      </c>
      <c r="L201" s="168">
        <v>655000</v>
      </c>
      <c r="M201" s="168">
        <v>11000</v>
      </c>
      <c r="N201" s="168">
        <f t="shared" si="62"/>
        <v>666000</v>
      </c>
      <c r="O201" s="832">
        <v>30000</v>
      </c>
      <c r="P201" s="156" t="s">
        <v>879</v>
      </c>
      <c r="Q201" s="41" t="s">
        <v>139</v>
      </c>
      <c r="R201" s="18">
        <v>1033</v>
      </c>
      <c r="S201" s="150">
        <v>93</v>
      </c>
      <c r="T201" s="19"/>
      <c r="U201" s="34"/>
      <c r="V201" s="11"/>
      <c r="W201" s="32" t="s">
        <v>80</v>
      </c>
      <c r="Y201" s="14"/>
      <c r="Z201" s="12"/>
      <c r="AA201" s="12"/>
      <c r="AB201" s="12"/>
      <c r="AC201" s="660"/>
      <c r="AD201" s="33"/>
      <c r="AE201" s="47"/>
      <c r="AF201" s="171" t="s">
        <v>1519</v>
      </c>
      <c r="AG201" s="162" t="s">
        <v>109</v>
      </c>
      <c r="AH201" s="1483"/>
      <c r="AI201" s="14" t="s">
        <v>165</v>
      </c>
      <c r="AJ201" s="14"/>
      <c r="AK201" s="14"/>
      <c r="AL201" s="11"/>
      <c r="AM201" s="11"/>
      <c r="AN201" s="11"/>
      <c r="AO201" s="11"/>
      <c r="AP201" s="14"/>
      <c r="AQ201" s="12"/>
      <c r="AR201" s="12"/>
      <c r="AS201" s="12"/>
      <c r="AX201" s="409"/>
      <c r="BW201" s="166"/>
      <c r="BZ201" s="166" t="e">
        <v>#N/A</v>
      </c>
    </row>
    <row r="202" spans="1:78" s="37" customFormat="1" ht="14.25" customHeight="1">
      <c r="A202" s="220">
        <v>147</v>
      </c>
      <c r="B202" s="11">
        <v>41547</v>
      </c>
      <c r="C202" s="110">
        <v>41514</v>
      </c>
      <c r="D202" s="193">
        <f t="shared" ref="D202:D205" ca="1" si="65">TODAY()-C202</f>
        <v>30</v>
      </c>
      <c r="E202" s="14" t="s">
        <v>169</v>
      </c>
      <c r="F202" s="167">
        <v>13</v>
      </c>
      <c r="G202" s="11" t="s">
        <v>165</v>
      </c>
      <c r="H202" s="40" t="s">
        <v>2</v>
      </c>
      <c r="I202" s="195" t="s">
        <v>2203</v>
      </c>
      <c r="J202" s="1617" t="s">
        <v>445</v>
      </c>
      <c r="K202" s="49" t="s">
        <v>77</v>
      </c>
      <c r="L202" s="168">
        <v>655000</v>
      </c>
      <c r="M202" s="168">
        <v>0</v>
      </c>
      <c r="N202" s="168">
        <f t="shared" si="62"/>
        <v>655000</v>
      </c>
      <c r="O202" s="832">
        <v>30000</v>
      </c>
      <c r="P202" s="14" t="s">
        <v>2154</v>
      </c>
      <c r="Q202" s="41" t="s">
        <v>37</v>
      </c>
      <c r="R202" s="150">
        <v>1033</v>
      </c>
      <c r="S202" s="150">
        <v>93</v>
      </c>
      <c r="T202" s="19"/>
      <c r="U202" s="34"/>
      <c r="V202" s="11"/>
      <c r="W202" s="32" t="s">
        <v>80</v>
      </c>
      <c r="X202" s="47"/>
      <c r="Y202" s="49"/>
      <c r="Z202" s="11"/>
      <c r="AA202" s="11"/>
      <c r="AB202" s="11"/>
      <c r="AC202" s="56"/>
      <c r="AD202" s="231"/>
      <c r="AE202" s="769"/>
      <c r="AF202" s="2329" t="s">
        <v>2227</v>
      </c>
      <c r="AG202" s="162"/>
      <c r="AH202" s="18"/>
      <c r="AI202" s="14" t="s">
        <v>165</v>
      </c>
      <c r="AJ202" s="14"/>
      <c r="AK202" s="14"/>
      <c r="AL202" s="11"/>
      <c r="AM202" s="11"/>
      <c r="AN202" s="11"/>
      <c r="AO202" s="11"/>
      <c r="AP202" s="14"/>
      <c r="AQ202" s="12"/>
      <c r="AR202" s="12"/>
      <c r="AS202" s="12"/>
      <c r="AT202" s="14"/>
      <c r="AX202" s="409"/>
      <c r="BW202" s="166"/>
      <c r="BZ202" s="166"/>
    </row>
    <row r="203" spans="1:78" s="37" customFormat="1" ht="14" customHeight="1">
      <c r="A203" s="220">
        <v>148</v>
      </c>
      <c r="B203" s="11" t="s">
        <v>4010</v>
      </c>
      <c r="C203" s="110">
        <v>41511</v>
      </c>
      <c r="D203" s="193">
        <f t="shared" ca="1" si="65"/>
        <v>33</v>
      </c>
      <c r="E203" s="14" t="s">
        <v>169</v>
      </c>
      <c r="F203" s="167">
        <v>13</v>
      </c>
      <c r="G203" s="11" t="s">
        <v>165</v>
      </c>
      <c r="H203" s="32" t="s">
        <v>1</v>
      </c>
      <c r="I203" s="195" t="s">
        <v>1537</v>
      </c>
      <c r="J203" s="47" t="s">
        <v>443</v>
      </c>
      <c r="K203" s="49" t="s">
        <v>14</v>
      </c>
      <c r="L203" s="168">
        <v>648000</v>
      </c>
      <c r="M203" s="168">
        <v>11000</v>
      </c>
      <c r="N203" s="168">
        <f t="shared" si="62"/>
        <v>659000</v>
      </c>
      <c r="O203" s="832">
        <v>30000</v>
      </c>
      <c r="P203" s="14" t="s">
        <v>875</v>
      </c>
      <c r="Q203" s="41" t="s">
        <v>37</v>
      </c>
      <c r="R203" s="150">
        <v>1033</v>
      </c>
      <c r="S203" s="150">
        <v>93</v>
      </c>
      <c r="T203" s="118"/>
      <c r="U203" s="34"/>
      <c r="V203" s="11"/>
      <c r="W203" s="40" t="s">
        <v>80</v>
      </c>
      <c r="Y203" s="14"/>
      <c r="Z203" s="12"/>
      <c r="AA203" s="12"/>
      <c r="AB203" s="12"/>
      <c r="AC203" s="660"/>
      <c r="AD203" s="33"/>
      <c r="AE203" s="47"/>
      <c r="AF203" s="2329" t="s">
        <v>2227</v>
      </c>
      <c r="AG203" s="162"/>
      <c r="AH203" s="18"/>
      <c r="AI203" s="14" t="s">
        <v>165</v>
      </c>
      <c r="AJ203" s="14"/>
      <c r="AK203" s="14"/>
      <c r="AL203" s="11"/>
      <c r="AM203" s="11"/>
      <c r="AN203" s="11"/>
      <c r="AO203" s="11"/>
      <c r="AP203" s="14"/>
      <c r="AQ203" s="12"/>
      <c r="AR203" s="12"/>
      <c r="AS203" s="12"/>
      <c r="AX203" s="409"/>
      <c r="BW203" s="166"/>
      <c r="BZ203" s="166" t="e">
        <v>#N/A</v>
      </c>
    </row>
    <row r="204" spans="1:78" s="37" customFormat="1" ht="14.25" customHeight="1">
      <c r="A204" s="220">
        <v>149</v>
      </c>
      <c r="B204" s="11">
        <v>41547</v>
      </c>
      <c r="C204" s="110">
        <v>41514</v>
      </c>
      <c r="D204" s="193">
        <f t="shared" ca="1" si="65"/>
        <v>30</v>
      </c>
      <c r="E204" s="14" t="s">
        <v>169</v>
      </c>
      <c r="F204" s="167">
        <v>13</v>
      </c>
      <c r="G204" s="11" t="s">
        <v>165</v>
      </c>
      <c r="H204" s="32" t="s">
        <v>1</v>
      </c>
      <c r="I204" s="146" t="s">
        <v>2128</v>
      </c>
      <c r="J204" s="1395" t="s">
        <v>443</v>
      </c>
      <c r="K204" s="49" t="s">
        <v>56</v>
      </c>
      <c r="L204" s="168">
        <v>648000</v>
      </c>
      <c r="M204" s="168">
        <v>11000</v>
      </c>
      <c r="N204" s="168">
        <f t="shared" si="62"/>
        <v>659000</v>
      </c>
      <c r="O204" s="832">
        <v>30000</v>
      </c>
      <c r="P204" s="14" t="s">
        <v>2055</v>
      </c>
      <c r="Q204" s="41" t="s">
        <v>37</v>
      </c>
      <c r="R204" s="150">
        <v>1033</v>
      </c>
      <c r="S204" s="150">
        <v>93</v>
      </c>
      <c r="T204" s="19"/>
      <c r="U204" s="34"/>
      <c r="V204" s="11"/>
      <c r="W204" s="32" t="s">
        <v>80</v>
      </c>
      <c r="Y204" s="14"/>
      <c r="Z204" s="11"/>
      <c r="AA204" s="11"/>
      <c r="AB204" s="11"/>
      <c r="AC204" s="56"/>
      <c r="AD204" s="231"/>
      <c r="AE204" s="47"/>
      <c r="AF204" s="2329" t="s">
        <v>2227</v>
      </c>
      <c r="AG204" s="162"/>
      <c r="AH204" s="18"/>
      <c r="AI204" s="14" t="s">
        <v>165</v>
      </c>
      <c r="AJ204" s="14"/>
      <c r="AK204" s="14"/>
      <c r="AL204" s="11"/>
      <c r="AM204" s="11"/>
      <c r="AN204" s="11"/>
      <c r="AO204" s="11"/>
      <c r="AP204" s="14"/>
      <c r="AQ204" s="12"/>
      <c r="AR204" s="12"/>
      <c r="AS204" s="12"/>
      <c r="AX204" s="409"/>
      <c r="BW204" s="166"/>
      <c r="BZ204" s="166"/>
    </row>
    <row r="205" spans="1:78" s="37" customFormat="1" ht="14.25" customHeight="1">
      <c r="A205" s="220">
        <v>150</v>
      </c>
      <c r="B205" s="11">
        <v>41547</v>
      </c>
      <c r="C205" s="110">
        <v>41514</v>
      </c>
      <c r="D205" s="193">
        <f t="shared" ca="1" si="65"/>
        <v>30</v>
      </c>
      <c r="E205" s="14" t="s">
        <v>169</v>
      </c>
      <c r="F205" s="167">
        <v>13</v>
      </c>
      <c r="G205" s="11" t="s">
        <v>165</v>
      </c>
      <c r="H205" s="32" t="s">
        <v>1</v>
      </c>
      <c r="I205" s="195" t="s">
        <v>2201</v>
      </c>
      <c r="J205" s="1617" t="s">
        <v>443</v>
      </c>
      <c r="K205" s="49" t="s">
        <v>77</v>
      </c>
      <c r="L205" s="168">
        <v>648000</v>
      </c>
      <c r="M205" s="168">
        <v>0</v>
      </c>
      <c r="N205" s="168">
        <f t="shared" si="62"/>
        <v>648000</v>
      </c>
      <c r="O205" s="832">
        <v>30000</v>
      </c>
      <c r="P205" s="14" t="s">
        <v>2151</v>
      </c>
      <c r="Q205" s="41" t="s">
        <v>37</v>
      </c>
      <c r="R205" s="150">
        <v>1033</v>
      </c>
      <c r="S205" s="150">
        <v>93</v>
      </c>
      <c r="T205" s="19"/>
      <c r="U205" s="34"/>
      <c r="V205" s="11"/>
      <c r="W205" s="32" t="s">
        <v>80</v>
      </c>
      <c r="X205" s="47"/>
      <c r="Y205" s="49"/>
      <c r="Z205" s="11"/>
      <c r="AA205" s="11"/>
      <c r="AB205" s="11"/>
      <c r="AC205" s="56"/>
      <c r="AD205" s="231"/>
      <c r="AE205" s="769"/>
      <c r="AF205" s="2329" t="s">
        <v>2227</v>
      </c>
      <c r="AG205" s="162"/>
      <c r="AH205" s="18"/>
      <c r="AI205" s="14" t="s">
        <v>165</v>
      </c>
      <c r="AJ205" s="14"/>
      <c r="AK205" s="14"/>
      <c r="AL205" s="11"/>
      <c r="AM205" s="11"/>
      <c r="AN205" s="11"/>
      <c r="AO205" s="11"/>
      <c r="AP205" s="14"/>
      <c r="AQ205" s="12"/>
      <c r="AR205" s="12"/>
      <c r="AS205" s="12"/>
      <c r="AT205" s="14"/>
      <c r="AX205" s="409"/>
      <c r="BW205" s="166"/>
      <c r="BZ205" s="166"/>
    </row>
    <row r="206" spans="1:78" s="37" customFormat="1" ht="14.25" customHeight="1">
      <c r="A206" s="220">
        <v>151</v>
      </c>
      <c r="B206" s="11">
        <v>41551</v>
      </c>
      <c r="C206" s="110">
        <v>41518</v>
      </c>
      <c r="D206" s="193">
        <f ca="1">TODAY()-C206</f>
        <v>26</v>
      </c>
      <c r="E206" s="14" t="s">
        <v>169</v>
      </c>
      <c r="F206" s="167">
        <v>13</v>
      </c>
      <c r="G206" s="11" t="s">
        <v>165</v>
      </c>
      <c r="H206" s="32" t="s">
        <v>1</v>
      </c>
      <c r="I206" s="195" t="s">
        <v>2298</v>
      </c>
      <c r="J206" s="1395" t="s">
        <v>443</v>
      </c>
      <c r="K206" s="49" t="s">
        <v>53</v>
      </c>
      <c r="L206" s="168">
        <v>648000</v>
      </c>
      <c r="M206" s="168">
        <v>0</v>
      </c>
      <c r="N206" s="168">
        <f t="shared" si="62"/>
        <v>648000</v>
      </c>
      <c r="O206" s="832">
        <v>30000</v>
      </c>
      <c r="P206" s="14" t="s">
        <v>2259</v>
      </c>
      <c r="Q206" s="41" t="s">
        <v>37</v>
      </c>
      <c r="R206" s="150">
        <v>1033</v>
      </c>
      <c r="S206" s="150">
        <v>93</v>
      </c>
      <c r="T206" s="19"/>
      <c r="U206" s="34"/>
      <c r="V206" s="11"/>
      <c r="W206" s="32" t="s">
        <v>80</v>
      </c>
      <c r="Y206" s="14"/>
      <c r="Z206" s="11"/>
      <c r="AA206" s="11"/>
      <c r="AB206" s="11"/>
      <c r="AC206" s="56"/>
      <c r="AD206" s="231"/>
      <c r="AE206" s="47"/>
      <c r="AF206" s="2329" t="s">
        <v>2227</v>
      </c>
      <c r="AG206" s="162"/>
      <c r="AH206" s="18"/>
      <c r="AI206" s="14" t="s">
        <v>165</v>
      </c>
      <c r="AJ206" s="14"/>
      <c r="AK206" s="14"/>
      <c r="AL206" s="11"/>
      <c r="AM206" s="11"/>
      <c r="AN206" s="11"/>
      <c r="AO206" s="11"/>
      <c r="AP206" s="14"/>
      <c r="AQ206" s="12"/>
      <c r="AR206" s="12"/>
      <c r="AS206" s="12"/>
      <c r="AX206" s="409"/>
      <c r="BW206" s="166"/>
      <c r="BZ206" s="166"/>
    </row>
    <row r="207" spans="1:78" s="37" customFormat="1" ht="14.25" customHeight="1">
      <c r="A207" s="220">
        <v>152</v>
      </c>
      <c r="B207" s="11">
        <v>41548</v>
      </c>
      <c r="C207" s="110">
        <v>41514</v>
      </c>
      <c r="D207" s="193">
        <f ca="1">TODAY()-C207</f>
        <v>30</v>
      </c>
      <c r="E207" s="14" t="s">
        <v>169</v>
      </c>
      <c r="F207" s="167">
        <v>13</v>
      </c>
      <c r="G207" s="11" t="s">
        <v>165</v>
      </c>
      <c r="H207" s="32" t="s">
        <v>1</v>
      </c>
      <c r="I207" s="146" t="s">
        <v>2011</v>
      </c>
      <c r="J207" s="1353" t="s">
        <v>443</v>
      </c>
      <c r="K207" s="49" t="s">
        <v>122</v>
      </c>
      <c r="L207" s="168">
        <v>648000</v>
      </c>
      <c r="M207" s="168">
        <v>11000</v>
      </c>
      <c r="N207" s="168">
        <f>L207+M207</f>
        <v>659000</v>
      </c>
      <c r="O207" s="832">
        <v>30000</v>
      </c>
      <c r="P207" s="14" t="s">
        <v>1943</v>
      </c>
      <c r="Q207" s="17" t="s">
        <v>37</v>
      </c>
      <c r="R207" s="150">
        <v>1033</v>
      </c>
      <c r="S207" s="150">
        <v>93</v>
      </c>
      <c r="T207" s="19"/>
      <c r="U207" s="34"/>
      <c r="V207" s="11"/>
      <c r="W207" s="40" t="s">
        <v>80</v>
      </c>
      <c r="X207" s="47"/>
      <c r="Y207" s="49"/>
      <c r="Z207" s="11"/>
      <c r="AA207" s="11"/>
      <c r="AB207" s="11"/>
      <c r="AC207" s="56"/>
      <c r="AD207" s="231"/>
      <c r="AE207" s="47" t="s">
        <v>817</v>
      </c>
      <c r="AF207" s="2329" t="s">
        <v>2227</v>
      </c>
      <c r="AG207" s="162"/>
      <c r="AH207" s="18"/>
      <c r="AI207" s="14" t="s">
        <v>165</v>
      </c>
      <c r="AJ207" s="14"/>
      <c r="AK207" s="14"/>
      <c r="AL207" s="11"/>
      <c r="AM207" s="11"/>
      <c r="AN207" s="11"/>
      <c r="AO207" s="11"/>
      <c r="AP207" s="14"/>
      <c r="AQ207" s="12"/>
      <c r="AR207" s="12"/>
      <c r="AS207" s="12"/>
      <c r="AX207" s="409"/>
      <c r="BW207" s="166"/>
      <c r="BZ207" s="166"/>
    </row>
    <row r="208" spans="1:78" s="37" customFormat="1" ht="12.75" customHeight="1">
      <c r="A208" s="220">
        <v>153</v>
      </c>
      <c r="B208" s="11" t="s">
        <v>85</v>
      </c>
      <c r="C208" s="12">
        <v>41429</v>
      </c>
      <c r="D208" s="147">
        <f ca="1">TODAY()-C208</f>
        <v>115</v>
      </c>
      <c r="E208" s="14" t="s">
        <v>169</v>
      </c>
      <c r="F208" s="167">
        <v>13</v>
      </c>
      <c r="G208" s="155" t="s">
        <v>206</v>
      </c>
      <c r="H208" s="32" t="s">
        <v>23</v>
      </c>
      <c r="I208" s="11" t="s">
        <v>675</v>
      </c>
      <c r="J208" s="16" t="s">
        <v>440</v>
      </c>
      <c r="K208" s="49" t="s">
        <v>15</v>
      </c>
      <c r="L208" s="402">
        <v>600000</v>
      </c>
      <c r="M208" s="402">
        <v>11000</v>
      </c>
      <c r="N208" s="402">
        <f t="shared" si="62"/>
        <v>611000</v>
      </c>
      <c r="O208" s="832">
        <v>30000</v>
      </c>
      <c r="P208" s="156" t="s">
        <v>432</v>
      </c>
      <c r="Q208" s="17" t="s">
        <v>139</v>
      </c>
      <c r="R208" s="18">
        <v>1033</v>
      </c>
      <c r="S208" s="18">
        <v>93</v>
      </c>
      <c r="T208" s="19"/>
      <c r="U208" s="34"/>
      <c r="V208" s="11"/>
      <c r="W208" s="32" t="s">
        <v>80</v>
      </c>
      <c r="Y208" s="14"/>
      <c r="Z208" s="12"/>
      <c r="AA208" s="17"/>
      <c r="AB208" s="12"/>
      <c r="AC208" s="660"/>
      <c r="AD208" s="33"/>
      <c r="AE208" s="47"/>
      <c r="AF208" s="171" t="s">
        <v>1519</v>
      </c>
      <c r="AG208" s="162" t="s">
        <v>109</v>
      </c>
      <c r="AH208" s="18"/>
      <c r="AI208" s="18"/>
      <c r="AJ208" s="14"/>
      <c r="AK208" s="14"/>
      <c r="AL208" s="11"/>
      <c r="AM208" s="11"/>
      <c r="AN208" s="11"/>
      <c r="AO208" s="11"/>
      <c r="AP208" s="14"/>
      <c r="AQ208" s="12"/>
      <c r="AR208" s="12"/>
      <c r="AS208" s="12"/>
      <c r="AT208" s="35"/>
      <c r="AX208" s="409"/>
      <c r="BA208" s="37" t="s">
        <v>1135</v>
      </c>
      <c r="BW208" s="166" t="e">
        <v>#N/A</v>
      </c>
      <c r="BZ208" s="166" t="e">
        <v>#N/A</v>
      </c>
    </row>
    <row r="209" spans="1:78" s="37" customFormat="1" ht="14" customHeight="1">
      <c r="A209" s="220">
        <v>154</v>
      </c>
      <c r="B209" s="11" t="s">
        <v>85</v>
      </c>
      <c r="C209" s="110">
        <v>41428</v>
      </c>
      <c r="D209" s="193">
        <f t="shared" ca="1" si="64"/>
        <v>116</v>
      </c>
      <c r="E209" s="14" t="s">
        <v>169</v>
      </c>
      <c r="F209" s="203">
        <v>13</v>
      </c>
      <c r="G209" s="155" t="s">
        <v>206</v>
      </c>
      <c r="H209" s="40" t="s">
        <v>91</v>
      </c>
      <c r="I209" s="146" t="s">
        <v>473</v>
      </c>
      <c r="J209" s="16" t="s">
        <v>438</v>
      </c>
      <c r="K209" s="49" t="s">
        <v>56</v>
      </c>
      <c r="L209" s="168">
        <v>630000</v>
      </c>
      <c r="M209" s="168">
        <v>11000</v>
      </c>
      <c r="N209" s="168">
        <f t="shared" si="62"/>
        <v>641000</v>
      </c>
      <c r="O209" s="832">
        <v>30000</v>
      </c>
      <c r="P209" s="156" t="s">
        <v>424</v>
      </c>
      <c r="Q209" s="41" t="s">
        <v>139</v>
      </c>
      <c r="R209" s="150">
        <v>1033</v>
      </c>
      <c r="S209" s="150">
        <v>93</v>
      </c>
      <c r="T209" s="118"/>
      <c r="U209" s="34"/>
      <c r="V209" s="355" t="s">
        <v>1103</v>
      </c>
      <c r="W209" s="32" t="s">
        <v>80</v>
      </c>
      <c r="Y209" s="14"/>
      <c r="Z209" s="12"/>
      <c r="AA209" s="17"/>
      <c r="AB209" s="12"/>
      <c r="AC209" s="660"/>
      <c r="AD209" s="33"/>
      <c r="AE209" s="47"/>
      <c r="AF209" s="171" t="s">
        <v>1519</v>
      </c>
      <c r="AG209" s="162" t="s">
        <v>109</v>
      </c>
      <c r="AH209" s="18"/>
      <c r="AI209" s="18"/>
      <c r="AJ209" s="14"/>
      <c r="AK209" s="14"/>
      <c r="AL209" s="11"/>
      <c r="AM209" s="11"/>
      <c r="AN209" s="11"/>
      <c r="AO209" s="11"/>
      <c r="AP209" s="14"/>
      <c r="AQ209" s="12"/>
      <c r="AR209" s="12"/>
      <c r="AS209" s="12"/>
      <c r="AX209" s="409"/>
      <c r="BA209" s="37" t="s">
        <v>1135</v>
      </c>
      <c r="BW209" s="166" t="e">
        <v>#N/A</v>
      </c>
      <c r="BZ209" s="166" t="e">
        <v>#N/A</v>
      </c>
    </row>
    <row r="210" spans="1:78" s="37" customFormat="1" ht="14" customHeight="1">
      <c r="A210" s="220">
        <v>155</v>
      </c>
      <c r="B210" s="11" t="s">
        <v>85</v>
      </c>
      <c r="C210" s="110">
        <v>41428</v>
      </c>
      <c r="D210" s="193">
        <f t="shared" ref="D210:D262" ca="1" si="66">TODAY()-C210</f>
        <v>116</v>
      </c>
      <c r="E210" s="14" t="s">
        <v>169</v>
      </c>
      <c r="F210" s="203">
        <v>13</v>
      </c>
      <c r="G210" s="155" t="s">
        <v>206</v>
      </c>
      <c r="H210" s="40" t="s">
        <v>91</v>
      </c>
      <c r="I210" s="146" t="s">
        <v>678</v>
      </c>
      <c r="J210" s="16" t="s">
        <v>438</v>
      </c>
      <c r="K210" s="49" t="s">
        <v>15</v>
      </c>
      <c r="L210" s="168">
        <v>630000</v>
      </c>
      <c r="M210" s="168">
        <v>11000</v>
      </c>
      <c r="N210" s="168">
        <f t="shared" si="62"/>
        <v>641000</v>
      </c>
      <c r="O210" s="832">
        <v>30000</v>
      </c>
      <c r="P210" s="156" t="s">
        <v>427</v>
      </c>
      <c r="Q210" s="41" t="s">
        <v>139</v>
      </c>
      <c r="R210" s="150">
        <v>1033</v>
      </c>
      <c r="S210" s="150">
        <v>93</v>
      </c>
      <c r="T210" s="118"/>
      <c r="U210" s="191">
        <v>33000</v>
      </c>
      <c r="V210" s="11"/>
      <c r="W210" s="32" t="s">
        <v>80</v>
      </c>
      <c r="Y210" s="14"/>
      <c r="Z210" s="12"/>
      <c r="AA210" s="17"/>
      <c r="AB210" s="12"/>
      <c r="AC210" s="660"/>
      <c r="AD210" s="33"/>
      <c r="AE210" s="47"/>
      <c r="AF210" s="171" t="s">
        <v>1519</v>
      </c>
      <c r="AG210" s="162" t="s">
        <v>109</v>
      </c>
      <c r="AH210" s="18"/>
      <c r="AI210" s="18"/>
      <c r="AJ210" s="14"/>
      <c r="AK210" s="14"/>
      <c r="AL210" s="11"/>
      <c r="AM210" s="11"/>
      <c r="AN210" s="11"/>
      <c r="AO210" s="11"/>
      <c r="AP210" s="14"/>
      <c r="AQ210" s="12"/>
      <c r="AR210" s="12"/>
      <c r="AS210" s="12"/>
      <c r="AX210" s="409"/>
      <c r="BW210" s="166" t="e">
        <v>#N/A</v>
      </c>
      <c r="BZ210" s="166" t="e">
        <v>#N/A</v>
      </c>
    </row>
    <row r="211" spans="1:78" s="37" customFormat="1" ht="14.25" customHeight="1">
      <c r="A211" s="220">
        <v>156</v>
      </c>
      <c r="B211" s="11">
        <v>41549</v>
      </c>
      <c r="C211" s="110">
        <v>41515</v>
      </c>
      <c r="D211" s="193">
        <f ca="1">TODAY()-C211</f>
        <v>29</v>
      </c>
      <c r="E211" s="14" t="s">
        <v>169</v>
      </c>
      <c r="F211" s="167">
        <v>13</v>
      </c>
      <c r="G211" s="11" t="s">
        <v>165</v>
      </c>
      <c r="H211" s="40" t="s">
        <v>91</v>
      </c>
      <c r="I211" s="195" t="s">
        <v>2299</v>
      </c>
      <c r="J211" s="1395" t="s">
        <v>438</v>
      </c>
      <c r="K211" s="49" t="s">
        <v>122</v>
      </c>
      <c r="L211" s="168">
        <v>630000</v>
      </c>
      <c r="M211" s="168">
        <v>11000</v>
      </c>
      <c r="N211" s="168">
        <f t="shared" si="62"/>
        <v>641000</v>
      </c>
      <c r="O211" s="832">
        <v>30000</v>
      </c>
      <c r="P211" s="14" t="s">
        <v>2260</v>
      </c>
      <c r="Q211" s="41" t="s">
        <v>37</v>
      </c>
      <c r="R211" s="150">
        <v>1033</v>
      </c>
      <c r="S211" s="150">
        <v>93</v>
      </c>
      <c r="T211" s="19"/>
      <c r="U211" s="34"/>
      <c r="V211" s="11"/>
      <c r="W211" s="32" t="s">
        <v>80</v>
      </c>
      <c r="Y211" s="14"/>
      <c r="Z211" s="11"/>
      <c r="AA211" s="11"/>
      <c r="AB211" s="11"/>
      <c r="AC211" s="56"/>
      <c r="AD211" s="231"/>
      <c r="AE211" s="47"/>
      <c r="AF211" s="2329" t="s">
        <v>2227</v>
      </c>
      <c r="AG211" s="162"/>
      <c r="AH211" s="18"/>
      <c r="AI211" s="14" t="s">
        <v>165</v>
      </c>
      <c r="AJ211" s="14"/>
      <c r="AK211" s="14"/>
      <c r="AL211" s="11"/>
      <c r="AM211" s="11"/>
      <c r="AN211" s="11"/>
      <c r="AO211" s="11"/>
      <c r="AP211" s="14"/>
      <c r="AQ211" s="12"/>
      <c r="AR211" s="12"/>
      <c r="AS211" s="12"/>
      <c r="AX211" s="409"/>
      <c r="BW211" s="166"/>
      <c r="BZ211" s="166"/>
    </row>
    <row r="212" spans="1:78" s="37" customFormat="1" ht="14.25" customHeight="1">
      <c r="A212" s="220">
        <v>157</v>
      </c>
      <c r="B212" s="276" t="s">
        <v>85</v>
      </c>
      <c r="C212" s="110">
        <v>41502</v>
      </c>
      <c r="D212" s="193">
        <f ca="1">TODAY()-C212</f>
        <v>42</v>
      </c>
      <c r="E212" s="14" t="s">
        <v>169</v>
      </c>
      <c r="F212" s="167">
        <v>13</v>
      </c>
      <c r="G212" s="155" t="s">
        <v>206</v>
      </c>
      <c r="H212" s="40" t="s">
        <v>91</v>
      </c>
      <c r="I212" s="146" t="s">
        <v>1990</v>
      </c>
      <c r="J212" s="1353" t="s">
        <v>438</v>
      </c>
      <c r="K212" s="49" t="s">
        <v>20</v>
      </c>
      <c r="L212" s="168">
        <v>630000</v>
      </c>
      <c r="M212" s="168">
        <v>11000</v>
      </c>
      <c r="N212" s="168">
        <f>L212+M212</f>
        <v>641000</v>
      </c>
      <c r="O212" s="832">
        <v>30000</v>
      </c>
      <c r="P212" s="14" t="s">
        <v>1946</v>
      </c>
      <c r="Q212" s="41" t="s">
        <v>37</v>
      </c>
      <c r="R212" s="150">
        <v>1033</v>
      </c>
      <c r="S212" s="150">
        <v>93</v>
      </c>
      <c r="T212" s="19"/>
      <c r="U212" s="34"/>
      <c r="V212" s="11"/>
      <c r="W212" s="40" t="s">
        <v>80</v>
      </c>
      <c r="X212" s="47"/>
      <c r="Y212" s="49"/>
      <c r="Z212" s="11"/>
      <c r="AA212" s="11"/>
      <c r="AB212" s="11"/>
      <c r="AC212" s="56"/>
      <c r="AD212" s="231"/>
      <c r="AE212" s="47"/>
      <c r="AF212" s="2329" t="s">
        <v>2227</v>
      </c>
      <c r="AG212" s="162"/>
      <c r="AH212" s="18"/>
      <c r="AI212" s="14"/>
      <c r="AJ212" s="14"/>
      <c r="AK212" s="14"/>
      <c r="AL212" s="11"/>
      <c r="AM212" s="11"/>
      <c r="AN212" s="11"/>
      <c r="AO212" s="11"/>
      <c r="AP212" s="14"/>
      <c r="AQ212" s="12"/>
      <c r="AR212" s="12"/>
      <c r="AS212" s="12"/>
      <c r="AX212" s="409"/>
      <c r="BW212" s="166"/>
      <c r="BZ212" s="166"/>
    </row>
    <row r="213" spans="1:78" s="37" customFormat="1" ht="14.25" customHeight="1">
      <c r="A213" s="220">
        <v>158</v>
      </c>
      <c r="B213" s="11" t="s">
        <v>85</v>
      </c>
      <c r="C213" s="110">
        <v>41519</v>
      </c>
      <c r="D213" s="193">
        <f ca="1">TODAY()-C213</f>
        <v>25</v>
      </c>
      <c r="E213" s="14" t="s">
        <v>169</v>
      </c>
      <c r="F213" s="167">
        <v>13</v>
      </c>
      <c r="G213" s="155" t="s">
        <v>206</v>
      </c>
      <c r="H213" s="40" t="s">
        <v>91</v>
      </c>
      <c r="I213" s="1064" t="s">
        <v>2689</v>
      </c>
      <c r="J213" s="1395" t="s">
        <v>438</v>
      </c>
      <c r="K213" s="49" t="s">
        <v>77</v>
      </c>
      <c r="L213" s="168">
        <v>630000</v>
      </c>
      <c r="M213" s="168">
        <v>0</v>
      </c>
      <c r="N213" s="168">
        <f>L213+M213</f>
        <v>630000</v>
      </c>
      <c r="O213" s="832">
        <v>30000</v>
      </c>
      <c r="P213" s="14" t="s">
        <v>2612</v>
      </c>
      <c r="Q213" s="41" t="s">
        <v>37</v>
      </c>
      <c r="R213" s="150">
        <v>1033</v>
      </c>
      <c r="S213" s="150">
        <v>93</v>
      </c>
      <c r="T213" s="19"/>
      <c r="U213" s="34"/>
      <c r="V213" s="11"/>
      <c r="W213" s="32" t="s">
        <v>80</v>
      </c>
      <c r="Y213" s="14"/>
      <c r="Z213" s="12"/>
      <c r="AA213" s="17"/>
      <c r="AB213" s="12"/>
      <c r="AC213" s="660"/>
      <c r="AD213" s="33"/>
      <c r="AE213" s="47"/>
      <c r="AF213" s="2329" t="s">
        <v>2227</v>
      </c>
      <c r="AG213" s="162"/>
      <c r="AH213" s="18"/>
      <c r="AI213" s="14" t="s">
        <v>165</v>
      </c>
      <c r="AJ213" s="14"/>
      <c r="AK213" s="14"/>
      <c r="AL213" s="11"/>
      <c r="AM213" s="11"/>
      <c r="AN213" s="11"/>
      <c r="AO213" s="11"/>
      <c r="AP213" s="14"/>
      <c r="AQ213" s="12"/>
      <c r="AR213" s="12"/>
      <c r="AS213" s="12"/>
      <c r="AX213" s="409"/>
      <c r="BW213" s="166"/>
      <c r="BZ213" s="166"/>
    </row>
    <row r="214" spans="1:78" s="37" customFormat="1" ht="14" customHeight="1">
      <c r="A214" s="220">
        <v>159</v>
      </c>
      <c r="B214" s="11" t="s">
        <v>85</v>
      </c>
      <c r="C214" s="110">
        <v>41427</v>
      </c>
      <c r="D214" s="397">
        <f t="shared" ca="1" si="66"/>
        <v>117</v>
      </c>
      <c r="E214" s="14" t="s">
        <v>169</v>
      </c>
      <c r="F214" s="203">
        <v>13</v>
      </c>
      <c r="G214" s="155" t="s">
        <v>206</v>
      </c>
      <c r="H214" s="32" t="s">
        <v>81</v>
      </c>
      <c r="I214" s="146" t="s">
        <v>680</v>
      </c>
      <c r="J214" s="16" t="s">
        <v>439</v>
      </c>
      <c r="K214" s="49" t="s">
        <v>94</v>
      </c>
      <c r="L214" s="168">
        <v>623000</v>
      </c>
      <c r="M214" s="168">
        <v>11000</v>
      </c>
      <c r="N214" s="168">
        <f t="shared" si="62"/>
        <v>634000</v>
      </c>
      <c r="O214" s="832">
        <v>30000</v>
      </c>
      <c r="P214" s="156" t="s">
        <v>429</v>
      </c>
      <c r="Q214" s="41" t="s">
        <v>139</v>
      </c>
      <c r="R214" s="150">
        <v>1033</v>
      </c>
      <c r="S214" s="150">
        <v>93</v>
      </c>
      <c r="T214" s="756" t="s">
        <v>694</v>
      </c>
      <c r="U214" s="757"/>
      <c r="V214" s="355" t="s">
        <v>1103</v>
      </c>
      <c r="W214" s="689" t="s">
        <v>80</v>
      </c>
      <c r="X214" s="258" t="s">
        <v>999</v>
      </c>
      <c r="Y214" s="240" t="s">
        <v>200</v>
      </c>
      <c r="Z214" s="139"/>
      <c r="AA214" s="758"/>
      <c r="AB214" s="139"/>
      <c r="AC214" s="1850"/>
      <c r="AD214" s="690"/>
      <c r="AE214" s="47" t="s">
        <v>1017</v>
      </c>
      <c r="AF214" s="171" t="s">
        <v>1876</v>
      </c>
      <c r="AG214" s="162" t="s">
        <v>109</v>
      </c>
      <c r="AH214" s="18"/>
      <c r="AI214" s="18"/>
      <c r="AJ214" s="14"/>
      <c r="AK214" s="14"/>
      <c r="AL214" s="11"/>
      <c r="AM214" s="11"/>
      <c r="AN214" s="11"/>
      <c r="AO214" s="11"/>
      <c r="AP214" s="14"/>
      <c r="AQ214" s="12"/>
      <c r="AR214" s="12"/>
      <c r="AS214" s="12"/>
      <c r="AX214" s="409"/>
      <c r="BA214" s="37" t="s">
        <v>1135</v>
      </c>
      <c r="BW214" s="166" t="e">
        <v>#N/A</v>
      </c>
      <c r="BZ214" s="166">
        <v>594058</v>
      </c>
    </row>
    <row r="215" spans="1:78" s="37" customFormat="1" ht="14.25" customHeight="1">
      <c r="A215" s="220">
        <v>160</v>
      </c>
      <c r="B215" s="11" t="s">
        <v>4010</v>
      </c>
      <c r="C215" s="110">
        <v>41511</v>
      </c>
      <c r="D215" s="193">
        <f t="shared" ref="D215:D220" ca="1" si="67">TODAY()-C215</f>
        <v>33</v>
      </c>
      <c r="E215" s="14" t="s">
        <v>169</v>
      </c>
      <c r="F215" s="167">
        <v>13</v>
      </c>
      <c r="G215" s="1480" t="s">
        <v>1047</v>
      </c>
      <c r="H215" s="32" t="s">
        <v>81</v>
      </c>
      <c r="I215" s="195" t="s">
        <v>2207</v>
      </c>
      <c r="J215" s="1617" t="s">
        <v>439</v>
      </c>
      <c r="K215" s="49" t="s">
        <v>53</v>
      </c>
      <c r="L215" s="168">
        <v>623000</v>
      </c>
      <c r="M215" s="168">
        <v>0</v>
      </c>
      <c r="N215" s="168">
        <f t="shared" si="62"/>
        <v>623000</v>
      </c>
      <c r="O215" s="832">
        <v>30000</v>
      </c>
      <c r="P215" s="14" t="s">
        <v>2148</v>
      </c>
      <c r="Q215" s="41" t="s">
        <v>37</v>
      </c>
      <c r="R215" s="150">
        <v>1033</v>
      </c>
      <c r="S215" s="150">
        <v>93</v>
      </c>
      <c r="T215" s="19"/>
      <c r="U215" s="34"/>
      <c r="V215" s="11"/>
      <c r="W215" s="32" t="s">
        <v>80</v>
      </c>
      <c r="X215" s="47"/>
      <c r="Y215" s="49"/>
      <c r="Z215" s="11"/>
      <c r="AA215" s="11"/>
      <c r="AB215" s="11"/>
      <c r="AC215" s="56"/>
      <c r="AD215" s="231"/>
      <c r="AE215" s="769"/>
      <c r="AF215" s="2329" t="s">
        <v>2227</v>
      </c>
      <c r="AG215" s="162"/>
      <c r="AH215" s="18"/>
      <c r="AI215" s="14"/>
      <c r="AJ215" s="14"/>
      <c r="AK215" s="14"/>
      <c r="AL215" s="11"/>
      <c r="AM215" s="11"/>
      <c r="AN215" s="11"/>
      <c r="AO215" s="11"/>
      <c r="AP215" s="14"/>
      <c r="AQ215" s="12"/>
      <c r="AR215" s="12"/>
      <c r="AS215" s="12"/>
      <c r="AT215" s="14"/>
      <c r="AX215" s="409"/>
      <c r="BW215" s="166"/>
      <c r="BZ215" s="166"/>
    </row>
    <row r="216" spans="1:78" s="37" customFormat="1" ht="14.25" customHeight="1">
      <c r="A216" s="220">
        <v>161</v>
      </c>
      <c r="B216" s="11" t="s">
        <v>4010</v>
      </c>
      <c r="C216" s="110">
        <v>41511</v>
      </c>
      <c r="D216" s="193">
        <f t="shared" ca="1" si="67"/>
        <v>33</v>
      </c>
      <c r="E216" s="14" t="s">
        <v>169</v>
      </c>
      <c r="F216" s="167">
        <v>13</v>
      </c>
      <c r="G216" s="11" t="s">
        <v>165</v>
      </c>
      <c r="H216" s="32" t="s">
        <v>81</v>
      </c>
      <c r="I216" s="1064" t="s">
        <v>2296</v>
      </c>
      <c r="J216" s="1395" t="s">
        <v>439</v>
      </c>
      <c r="K216" s="49" t="s">
        <v>122</v>
      </c>
      <c r="L216" s="168">
        <v>623000</v>
      </c>
      <c r="M216" s="168">
        <v>11000</v>
      </c>
      <c r="N216" s="168">
        <f t="shared" si="62"/>
        <v>634000</v>
      </c>
      <c r="O216" s="832">
        <v>30000</v>
      </c>
      <c r="P216" s="14" t="s">
        <v>2256</v>
      </c>
      <c r="Q216" s="41" t="s">
        <v>37</v>
      </c>
      <c r="R216" s="150">
        <v>1033</v>
      </c>
      <c r="S216" s="150">
        <v>93</v>
      </c>
      <c r="T216" s="19"/>
      <c r="U216" s="34"/>
      <c r="V216" s="11"/>
      <c r="W216" s="32" t="s">
        <v>80</v>
      </c>
      <c r="Y216" s="14"/>
      <c r="Z216" s="11"/>
      <c r="AA216" s="11"/>
      <c r="AB216" s="11"/>
      <c r="AC216" s="56"/>
      <c r="AD216" s="231"/>
      <c r="AE216" s="47"/>
      <c r="AF216" s="2329" t="s">
        <v>2227</v>
      </c>
      <c r="AG216" s="162"/>
      <c r="AH216" s="18"/>
      <c r="AI216" s="14" t="s">
        <v>165</v>
      </c>
      <c r="AJ216" s="14"/>
      <c r="AK216" s="14"/>
      <c r="AL216" s="11"/>
      <c r="AM216" s="11"/>
      <c r="AN216" s="11"/>
      <c r="AO216" s="11"/>
      <c r="AP216" s="14"/>
      <c r="AQ216" s="12"/>
      <c r="AR216" s="12"/>
      <c r="AS216" s="12"/>
      <c r="AX216" s="409"/>
      <c r="BW216" s="166"/>
      <c r="BZ216" s="166"/>
    </row>
    <row r="217" spans="1:78" s="37" customFormat="1" ht="14.25" customHeight="1">
      <c r="A217" s="220">
        <v>162</v>
      </c>
      <c r="B217" s="11">
        <v>41549</v>
      </c>
      <c r="C217" s="110">
        <v>41515</v>
      </c>
      <c r="D217" s="193">
        <f t="shared" ca="1" si="67"/>
        <v>29</v>
      </c>
      <c r="E217" s="14" t="s">
        <v>169</v>
      </c>
      <c r="F217" s="167">
        <v>13</v>
      </c>
      <c r="G217" s="11" t="s">
        <v>165</v>
      </c>
      <c r="H217" s="32" t="s">
        <v>81</v>
      </c>
      <c r="I217" s="195" t="s">
        <v>2295</v>
      </c>
      <c r="J217" s="1395" t="s">
        <v>439</v>
      </c>
      <c r="K217" s="49" t="s">
        <v>56</v>
      </c>
      <c r="L217" s="168">
        <v>623000</v>
      </c>
      <c r="M217" s="168">
        <v>11000</v>
      </c>
      <c r="N217" s="168">
        <f t="shared" ref="N217:N252" si="68">L217+M217</f>
        <v>634000</v>
      </c>
      <c r="O217" s="832">
        <v>30000</v>
      </c>
      <c r="P217" s="14" t="s">
        <v>2255</v>
      </c>
      <c r="Q217" s="41" t="s">
        <v>37</v>
      </c>
      <c r="R217" s="150">
        <v>1033</v>
      </c>
      <c r="S217" s="150">
        <v>93</v>
      </c>
      <c r="T217" s="19"/>
      <c r="U217" s="34"/>
      <c r="V217" s="11"/>
      <c r="W217" s="32" t="s">
        <v>80</v>
      </c>
      <c r="Y217" s="14"/>
      <c r="Z217" s="11"/>
      <c r="AA217" s="11"/>
      <c r="AB217" s="11"/>
      <c r="AC217" s="56"/>
      <c r="AD217" s="231"/>
      <c r="AE217" s="47"/>
      <c r="AF217" s="2329" t="s">
        <v>2227</v>
      </c>
      <c r="AG217" s="162"/>
      <c r="AH217" s="18"/>
      <c r="AI217" s="14" t="s">
        <v>165</v>
      </c>
      <c r="AJ217" s="14"/>
      <c r="AK217" s="14"/>
      <c r="AL217" s="11"/>
      <c r="AM217" s="11"/>
      <c r="AN217" s="11"/>
      <c r="AO217" s="11"/>
      <c r="AP217" s="14"/>
      <c r="AQ217" s="12"/>
      <c r="AR217" s="12"/>
      <c r="AS217" s="12"/>
      <c r="AX217" s="409"/>
      <c r="BW217" s="166"/>
      <c r="BZ217" s="166"/>
    </row>
    <row r="218" spans="1:78" s="37" customFormat="1" ht="14.25" customHeight="1">
      <c r="A218" s="220">
        <v>163</v>
      </c>
      <c r="B218" s="276" t="s">
        <v>85</v>
      </c>
      <c r="C218" s="110">
        <v>41505</v>
      </c>
      <c r="D218" s="193">
        <f t="shared" ca="1" si="67"/>
        <v>39</v>
      </c>
      <c r="E218" s="14" t="s">
        <v>169</v>
      </c>
      <c r="F218" s="167">
        <v>13</v>
      </c>
      <c r="G218" s="155" t="s">
        <v>206</v>
      </c>
      <c r="H218" s="32" t="s">
        <v>81</v>
      </c>
      <c r="I218" s="146" t="s">
        <v>2127</v>
      </c>
      <c r="J218" s="1395" t="s">
        <v>439</v>
      </c>
      <c r="K218" s="49" t="s">
        <v>56</v>
      </c>
      <c r="L218" s="168">
        <v>623000</v>
      </c>
      <c r="M218" s="168">
        <v>11000</v>
      </c>
      <c r="N218" s="168">
        <f t="shared" si="68"/>
        <v>634000</v>
      </c>
      <c r="O218" s="832">
        <v>30000</v>
      </c>
      <c r="P218" s="14" t="s">
        <v>2052</v>
      </c>
      <c r="Q218" s="17" t="s">
        <v>37</v>
      </c>
      <c r="R218" s="150">
        <v>1033</v>
      </c>
      <c r="S218" s="150">
        <v>93</v>
      </c>
      <c r="T218" s="19"/>
      <c r="U218" s="34"/>
      <c r="V218" s="11"/>
      <c r="W218" s="32" t="s">
        <v>80</v>
      </c>
      <c r="Y218" s="14"/>
      <c r="Z218" s="11"/>
      <c r="AA218" s="11"/>
      <c r="AB218" s="11"/>
      <c r="AC218" s="56"/>
      <c r="AD218" s="231"/>
      <c r="AE218" s="47"/>
      <c r="AF218" s="2329" t="s">
        <v>2227</v>
      </c>
      <c r="AG218" s="162"/>
      <c r="AH218" s="18"/>
      <c r="AI218" s="14"/>
      <c r="AJ218" s="14"/>
      <c r="AK218" s="14"/>
      <c r="AL218" s="11"/>
      <c r="AM218" s="11"/>
      <c r="AN218" s="11"/>
      <c r="AO218" s="11"/>
      <c r="AP218" s="14"/>
      <c r="AQ218" s="12"/>
      <c r="AR218" s="12"/>
      <c r="AS218" s="12"/>
      <c r="AT218" s="35"/>
      <c r="AX218" s="409"/>
      <c r="BW218" s="166"/>
      <c r="BZ218" s="166"/>
    </row>
    <row r="219" spans="1:78" s="37" customFormat="1" ht="14.25" customHeight="1">
      <c r="A219" s="220">
        <v>164</v>
      </c>
      <c r="B219" s="11">
        <v>41551</v>
      </c>
      <c r="C219" s="110">
        <v>41518</v>
      </c>
      <c r="D219" s="193">
        <f t="shared" ca="1" si="67"/>
        <v>26</v>
      </c>
      <c r="E219" s="14" t="s">
        <v>169</v>
      </c>
      <c r="F219" s="167">
        <v>13</v>
      </c>
      <c r="G219" s="11" t="s">
        <v>165</v>
      </c>
      <c r="H219" s="32" t="s">
        <v>81</v>
      </c>
      <c r="I219" s="195" t="s">
        <v>2294</v>
      </c>
      <c r="J219" s="1395" t="s">
        <v>439</v>
      </c>
      <c r="K219" s="49" t="s">
        <v>56</v>
      </c>
      <c r="L219" s="168">
        <v>623000</v>
      </c>
      <c r="M219" s="168">
        <v>11000</v>
      </c>
      <c r="N219" s="168">
        <f t="shared" si="68"/>
        <v>634000</v>
      </c>
      <c r="O219" s="832">
        <v>30000</v>
      </c>
      <c r="P219" s="14" t="s">
        <v>2254</v>
      </c>
      <c r="Q219" s="41" t="s">
        <v>37</v>
      </c>
      <c r="R219" s="150">
        <v>1033</v>
      </c>
      <c r="S219" s="150">
        <v>93</v>
      </c>
      <c r="T219" s="19"/>
      <c r="U219" s="34"/>
      <c r="V219" s="11"/>
      <c r="W219" s="32" t="s">
        <v>80</v>
      </c>
      <c r="Y219" s="14"/>
      <c r="Z219" s="11"/>
      <c r="AA219" s="11"/>
      <c r="AB219" s="11"/>
      <c r="AC219" s="56"/>
      <c r="AD219" s="231"/>
      <c r="AE219" s="47"/>
      <c r="AF219" s="2329" t="s">
        <v>2227</v>
      </c>
      <c r="AG219" s="162"/>
      <c r="AH219" s="18"/>
      <c r="AI219" s="14" t="s">
        <v>165</v>
      </c>
      <c r="AJ219" s="14"/>
      <c r="AK219" s="14"/>
      <c r="AL219" s="11"/>
      <c r="AM219" s="11"/>
      <c r="AN219" s="11"/>
      <c r="AO219" s="11"/>
      <c r="AP219" s="14"/>
      <c r="AQ219" s="12"/>
      <c r="AR219" s="12"/>
      <c r="AS219" s="12"/>
      <c r="AX219" s="409"/>
      <c r="BW219" s="166"/>
      <c r="BZ219" s="166"/>
    </row>
    <row r="220" spans="1:78" s="37" customFormat="1" ht="14.25" customHeight="1">
      <c r="A220" s="220">
        <v>165</v>
      </c>
      <c r="B220" s="11">
        <v>41551</v>
      </c>
      <c r="C220" s="110">
        <v>41518</v>
      </c>
      <c r="D220" s="193">
        <f t="shared" ca="1" si="67"/>
        <v>26</v>
      </c>
      <c r="E220" s="14" t="s">
        <v>169</v>
      </c>
      <c r="F220" s="167">
        <v>13</v>
      </c>
      <c r="G220" s="11" t="s">
        <v>165</v>
      </c>
      <c r="H220" s="32" t="s">
        <v>81</v>
      </c>
      <c r="I220" s="1064" t="s">
        <v>2684</v>
      </c>
      <c r="J220" s="1395" t="s">
        <v>439</v>
      </c>
      <c r="K220" s="49" t="s">
        <v>15</v>
      </c>
      <c r="L220" s="168">
        <v>623000</v>
      </c>
      <c r="M220" s="168">
        <v>11000</v>
      </c>
      <c r="N220" s="168">
        <f t="shared" si="68"/>
        <v>634000</v>
      </c>
      <c r="O220" s="832">
        <v>30000</v>
      </c>
      <c r="P220" s="14" t="s">
        <v>2605</v>
      </c>
      <c r="Q220" s="41" t="s">
        <v>37</v>
      </c>
      <c r="R220" s="150">
        <v>1033</v>
      </c>
      <c r="S220" s="150">
        <v>93</v>
      </c>
      <c r="T220" s="19"/>
      <c r="U220" s="34"/>
      <c r="V220" s="11"/>
      <c r="W220" s="32" t="s">
        <v>80</v>
      </c>
      <c r="Y220" s="14"/>
      <c r="Z220" s="12"/>
      <c r="AA220" s="17"/>
      <c r="AB220" s="12"/>
      <c r="AC220" s="660"/>
      <c r="AD220" s="33"/>
      <c r="AE220" s="47"/>
      <c r="AF220" s="2329" t="s">
        <v>2227</v>
      </c>
      <c r="AG220" s="162"/>
      <c r="AH220" s="18"/>
      <c r="AI220" s="14" t="s">
        <v>165</v>
      </c>
      <c r="AJ220" s="14"/>
      <c r="AK220" s="14"/>
      <c r="AL220" s="11"/>
      <c r="AM220" s="11"/>
      <c r="AN220" s="11"/>
      <c r="AO220" s="11"/>
      <c r="AP220" s="14"/>
      <c r="AQ220" s="12"/>
      <c r="AR220" s="12"/>
      <c r="AS220" s="12"/>
      <c r="AX220" s="409"/>
      <c r="BW220" s="166"/>
      <c r="BZ220" s="166"/>
    </row>
    <row r="221" spans="1:78" s="37" customFormat="1" ht="14.25" customHeight="1">
      <c r="A221" s="220">
        <v>166</v>
      </c>
      <c r="B221" s="11">
        <v>41551</v>
      </c>
      <c r="C221" s="110">
        <v>41519</v>
      </c>
      <c r="D221" s="193">
        <f ca="1">TODAY()-C221</f>
        <v>25</v>
      </c>
      <c r="E221" s="14" t="s">
        <v>169</v>
      </c>
      <c r="F221" s="167">
        <v>13</v>
      </c>
      <c r="G221" s="11" t="s">
        <v>165</v>
      </c>
      <c r="H221" s="32" t="s">
        <v>81</v>
      </c>
      <c r="I221" s="1064" t="s">
        <v>2686</v>
      </c>
      <c r="J221" s="1395" t="s">
        <v>439</v>
      </c>
      <c r="K221" s="49" t="s">
        <v>15</v>
      </c>
      <c r="L221" s="168">
        <v>623000</v>
      </c>
      <c r="M221" s="168">
        <v>11000</v>
      </c>
      <c r="N221" s="168">
        <f t="shared" si="68"/>
        <v>634000</v>
      </c>
      <c r="O221" s="832">
        <v>30000</v>
      </c>
      <c r="P221" s="14" t="s">
        <v>2607</v>
      </c>
      <c r="Q221" s="41" t="s">
        <v>37</v>
      </c>
      <c r="R221" s="150">
        <v>1033</v>
      </c>
      <c r="S221" s="150">
        <v>93</v>
      </c>
      <c r="T221" s="19"/>
      <c r="U221" s="34"/>
      <c r="V221" s="11"/>
      <c r="W221" s="32" t="s">
        <v>80</v>
      </c>
      <c r="Y221" s="14"/>
      <c r="Z221" s="12"/>
      <c r="AA221" s="17"/>
      <c r="AB221" s="12"/>
      <c r="AC221" s="660"/>
      <c r="AD221" s="33"/>
      <c r="AE221" s="47"/>
      <c r="AF221" s="2329" t="s">
        <v>2227</v>
      </c>
      <c r="AG221" s="162"/>
      <c r="AH221" s="18"/>
      <c r="AI221" s="14" t="s">
        <v>165</v>
      </c>
      <c r="AJ221" s="14"/>
      <c r="AK221" s="14"/>
      <c r="AL221" s="11"/>
      <c r="AM221" s="11"/>
      <c r="AN221" s="11"/>
      <c r="AO221" s="11"/>
      <c r="AP221" s="14"/>
      <c r="AQ221" s="12"/>
      <c r="AR221" s="12"/>
      <c r="AS221" s="12"/>
      <c r="AX221" s="409"/>
      <c r="BW221" s="166"/>
      <c r="BZ221" s="166"/>
    </row>
    <row r="222" spans="1:78" s="37" customFormat="1" ht="14.25" customHeight="1">
      <c r="A222" s="220">
        <v>167</v>
      </c>
      <c r="B222" s="11">
        <v>41551</v>
      </c>
      <c r="C222" s="110">
        <v>41519</v>
      </c>
      <c r="D222" s="193">
        <f ca="1">TODAY()-C222</f>
        <v>25</v>
      </c>
      <c r="E222" s="14" t="s">
        <v>169</v>
      </c>
      <c r="F222" s="167">
        <v>13</v>
      </c>
      <c r="G222" s="11" t="s">
        <v>165</v>
      </c>
      <c r="H222" s="32" t="s">
        <v>81</v>
      </c>
      <c r="I222" s="1064" t="s">
        <v>2685</v>
      </c>
      <c r="J222" s="1395" t="s">
        <v>439</v>
      </c>
      <c r="K222" s="49" t="s">
        <v>53</v>
      </c>
      <c r="L222" s="168">
        <v>623000</v>
      </c>
      <c r="M222" s="168">
        <v>0</v>
      </c>
      <c r="N222" s="168">
        <f t="shared" si="68"/>
        <v>623000</v>
      </c>
      <c r="O222" s="832">
        <v>30000</v>
      </c>
      <c r="P222" s="14" t="s">
        <v>2606</v>
      </c>
      <c r="Q222" s="41" t="s">
        <v>37</v>
      </c>
      <c r="R222" s="150">
        <v>1033</v>
      </c>
      <c r="S222" s="150">
        <v>93</v>
      </c>
      <c r="T222" s="19"/>
      <c r="U222" s="34"/>
      <c r="V222" s="11"/>
      <c r="W222" s="32" t="s">
        <v>80</v>
      </c>
      <c r="Y222" s="14"/>
      <c r="Z222" s="12"/>
      <c r="AA222" s="17"/>
      <c r="AB222" s="12"/>
      <c r="AC222" s="660"/>
      <c r="AD222" s="33"/>
      <c r="AE222" s="47"/>
      <c r="AF222" s="2329" t="s">
        <v>2227</v>
      </c>
      <c r="AG222" s="162"/>
      <c r="AH222" s="18"/>
      <c r="AI222" s="14" t="s">
        <v>165</v>
      </c>
      <c r="AJ222" s="14"/>
      <c r="AK222" s="14"/>
      <c r="AL222" s="11"/>
      <c r="AM222" s="11"/>
      <c r="AN222" s="11"/>
      <c r="AO222" s="11"/>
      <c r="AP222" s="14"/>
      <c r="AQ222" s="12"/>
      <c r="AR222" s="12"/>
      <c r="AS222" s="12"/>
      <c r="AX222" s="409"/>
      <c r="BW222" s="166"/>
      <c r="BZ222" s="166"/>
    </row>
    <row r="223" spans="1:78" s="37" customFormat="1" ht="14" customHeight="1">
      <c r="A223" s="220">
        <v>168</v>
      </c>
      <c r="B223" s="11" t="s">
        <v>85</v>
      </c>
      <c r="C223" s="110">
        <v>41429</v>
      </c>
      <c r="D223" s="193">
        <f ca="1">TODAY()-C223</f>
        <v>115</v>
      </c>
      <c r="E223" s="14" t="s">
        <v>169</v>
      </c>
      <c r="F223" s="203">
        <v>13</v>
      </c>
      <c r="G223" s="155" t="s">
        <v>206</v>
      </c>
      <c r="H223" s="32" t="s">
        <v>81</v>
      </c>
      <c r="I223" s="146" t="s">
        <v>673</v>
      </c>
      <c r="J223" s="16" t="s">
        <v>439</v>
      </c>
      <c r="K223" s="49" t="s">
        <v>20</v>
      </c>
      <c r="L223" s="168">
        <v>623000</v>
      </c>
      <c r="M223" s="168">
        <v>11000</v>
      </c>
      <c r="N223" s="168">
        <f>L223+M223</f>
        <v>634000</v>
      </c>
      <c r="O223" s="832">
        <v>30000</v>
      </c>
      <c r="P223" s="156" t="s">
        <v>430</v>
      </c>
      <c r="Q223" s="41" t="s">
        <v>139</v>
      </c>
      <c r="R223" s="150">
        <v>1033</v>
      </c>
      <c r="S223" s="150">
        <v>93</v>
      </c>
      <c r="T223" s="118"/>
      <c r="U223" s="34"/>
      <c r="V223" s="355" t="s">
        <v>418</v>
      </c>
      <c r="W223" s="40" t="s">
        <v>80</v>
      </c>
      <c r="X223" s="47"/>
      <c r="Y223" s="11"/>
      <c r="Z223" s="11"/>
      <c r="AA223" s="11"/>
      <c r="AB223" s="11"/>
      <c r="AC223" s="56"/>
      <c r="AD223" s="231"/>
      <c r="AE223" s="47"/>
      <c r="AF223" s="171" t="s">
        <v>1519</v>
      </c>
      <c r="AG223" s="162" t="s">
        <v>109</v>
      </c>
      <c r="AH223" s="18"/>
      <c r="AI223" s="18"/>
      <c r="AJ223" s="14"/>
      <c r="AK223" s="14"/>
      <c r="AL223" s="11"/>
      <c r="AM223" s="11"/>
      <c r="AN223" s="11"/>
      <c r="AO223" s="11"/>
      <c r="AP223" s="14"/>
      <c r="AQ223" s="12"/>
      <c r="AR223" s="12"/>
      <c r="AS223" s="12"/>
      <c r="AX223" s="409"/>
      <c r="BA223" s="37" t="s">
        <v>1135</v>
      </c>
      <c r="BW223" s="166" t="e">
        <v>#N/A</v>
      </c>
      <c r="BZ223" s="166" t="e">
        <v>#N/A</v>
      </c>
    </row>
    <row r="224" spans="1:78" s="37" customFormat="1" ht="14.25" customHeight="1">
      <c r="A224" s="220">
        <v>169</v>
      </c>
      <c r="B224" s="11" t="s">
        <v>4010</v>
      </c>
      <c r="C224" s="110">
        <v>41511</v>
      </c>
      <c r="D224" s="193">
        <f t="shared" ref="D224:D226" ca="1" si="69">TODAY()-C224</f>
        <v>33</v>
      </c>
      <c r="E224" s="14" t="s">
        <v>169</v>
      </c>
      <c r="F224" s="167">
        <v>13</v>
      </c>
      <c r="G224" s="11" t="s">
        <v>165</v>
      </c>
      <c r="H224" s="32" t="s">
        <v>23</v>
      </c>
      <c r="I224" s="146" t="s">
        <v>2014</v>
      </c>
      <c r="J224" s="1353" t="s">
        <v>440</v>
      </c>
      <c r="K224" s="49" t="s">
        <v>53</v>
      </c>
      <c r="L224" s="168">
        <v>600000</v>
      </c>
      <c r="M224" s="168">
        <v>0</v>
      </c>
      <c r="N224" s="168">
        <f t="shared" si="68"/>
        <v>600000</v>
      </c>
      <c r="O224" s="832">
        <v>30000</v>
      </c>
      <c r="P224" s="14" t="s">
        <v>1949</v>
      </c>
      <c r="Q224" s="41" t="s">
        <v>37</v>
      </c>
      <c r="R224" s="150">
        <v>1033</v>
      </c>
      <c r="S224" s="150">
        <v>93</v>
      </c>
      <c r="T224" s="19"/>
      <c r="U224" s="34"/>
      <c r="V224" s="11"/>
      <c r="W224" s="40" t="s">
        <v>80</v>
      </c>
      <c r="X224" s="47"/>
      <c r="Y224" s="49"/>
      <c r="Z224" s="11"/>
      <c r="AA224" s="11"/>
      <c r="AB224" s="11"/>
      <c r="AC224" s="56"/>
      <c r="AD224" s="231"/>
      <c r="AE224" s="47"/>
      <c r="AF224" s="2329" t="s">
        <v>2227</v>
      </c>
      <c r="AG224" s="162"/>
      <c r="AH224" s="18"/>
      <c r="AI224" s="14" t="s">
        <v>165</v>
      </c>
      <c r="AJ224" s="14"/>
      <c r="AK224" s="14"/>
      <c r="AL224" s="11"/>
      <c r="AM224" s="11"/>
      <c r="AN224" s="11"/>
      <c r="AO224" s="11"/>
      <c r="AP224" s="14"/>
      <c r="AQ224" s="12"/>
      <c r="AR224" s="12"/>
      <c r="AS224" s="12"/>
      <c r="AX224" s="409"/>
      <c r="BW224" s="166"/>
      <c r="BZ224" s="166"/>
    </row>
    <row r="225" spans="1:78" s="37" customFormat="1" ht="14.25" customHeight="1">
      <c r="A225" s="220">
        <v>170</v>
      </c>
      <c r="B225" s="11">
        <v>41547</v>
      </c>
      <c r="C225" s="110">
        <v>41514</v>
      </c>
      <c r="D225" s="193">
        <f t="shared" ca="1" si="69"/>
        <v>30</v>
      </c>
      <c r="E225" s="14" t="s">
        <v>169</v>
      </c>
      <c r="F225" s="167">
        <v>13</v>
      </c>
      <c r="G225" s="11" t="s">
        <v>165</v>
      </c>
      <c r="H225" s="32" t="s">
        <v>23</v>
      </c>
      <c r="I225" s="146" t="s">
        <v>2015</v>
      </c>
      <c r="J225" s="1353" t="s">
        <v>440</v>
      </c>
      <c r="K225" s="49" t="s">
        <v>53</v>
      </c>
      <c r="L225" s="168">
        <v>600000</v>
      </c>
      <c r="M225" s="168">
        <v>0</v>
      </c>
      <c r="N225" s="168">
        <f t="shared" si="68"/>
        <v>600000</v>
      </c>
      <c r="O225" s="832">
        <v>30000</v>
      </c>
      <c r="P225" s="14" t="s">
        <v>1950</v>
      </c>
      <c r="Q225" s="41" t="s">
        <v>37</v>
      </c>
      <c r="R225" s="150">
        <v>1033</v>
      </c>
      <c r="S225" s="150">
        <v>93</v>
      </c>
      <c r="T225" s="19"/>
      <c r="U225" s="34"/>
      <c r="V225" s="11"/>
      <c r="W225" s="40" t="s">
        <v>80</v>
      </c>
      <c r="X225" s="47"/>
      <c r="Y225" s="49"/>
      <c r="Z225" s="11"/>
      <c r="AA225" s="11"/>
      <c r="AB225" s="11"/>
      <c r="AC225" s="56"/>
      <c r="AD225" s="231"/>
      <c r="AE225" s="47"/>
      <c r="AF225" s="2329" t="s">
        <v>2227</v>
      </c>
      <c r="AG225" s="162"/>
      <c r="AH225" s="18"/>
      <c r="AI225" s="14" t="s">
        <v>165</v>
      </c>
      <c r="AJ225" s="14"/>
      <c r="AK225" s="14"/>
      <c r="AL225" s="11"/>
      <c r="AM225" s="11"/>
      <c r="AN225" s="11"/>
      <c r="AO225" s="11"/>
      <c r="AP225" s="14"/>
      <c r="AQ225" s="12"/>
      <c r="AR225" s="12"/>
      <c r="AS225" s="12"/>
      <c r="AX225" s="409"/>
      <c r="BW225" s="166"/>
      <c r="BZ225" s="166"/>
    </row>
    <row r="226" spans="1:78" s="37" customFormat="1" ht="14.25" customHeight="1">
      <c r="A226" s="220">
        <v>171</v>
      </c>
      <c r="B226" s="11">
        <v>41549</v>
      </c>
      <c r="C226" s="110">
        <v>41515</v>
      </c>
      <c r="D226" s="193">
        <f t="shared" ca="1" si="69"/>
        <v>29</v>
      </c>
      <c r="E226" s="14" t="s">
        <v>169</v>
      </c>
      <c r="F226" s="167">
        <v>13</v>
      </c>
      <c r="G226" s="11" t="s">
        <v>165</v>
      </c>
      <c r="H226" s="32" t="s">
        <v>23</v>
      </c>
      <c r="I226" s="195" t="s">
        <v>2300</v>
      </c>
      <c r="J226" s="1395" t="s">
        <v>440</v>
      </c>
      <c r="K226" s="49" t="s">
        <v>14</v>
      </c>
      <c r="L226" s="168">
        <v>600000</v>
      </c>
      <c r="M226" s="168">
        <v>11000</v>
      </c>
      <c r="N226" s="168">
        <f t="shared" si="68"/>
        <v>611000</v>
      </c>
      <c r="O226" s="832">
        <v>30000</v>
      </c>
      <c r="P226" s="14" t="s">
        <v>2261</v>
      </c>
      <c r="Q226" s="41" t="s">
        <v>37</v>
      </c>
      <c r="R226" s="150">
        <v>1033</v>
      </c>
      <c r="S226" s="150">
        <v>93</v>
      </c>
      <c r="T226" s="19"/>
      <c r="U226" s="34"/>
      <c r="V226" s="11"/>
      <c r="W226" s="32" t="s">
        <v>80</v>
      </c>
      <c r="Y226" s="14"/>
      <c r="Z226" s="11"/>
      <c r="AA226" s="11"/>
      <c r="AB226" s="11"/>
      <c r="AC226" s="56"/>
      <c r="AD226" s="231"/>
      <c r="AE226" s="47"/>
      <c r="AF226" s="2329" t="s">
        <v>2227</v>
      </c>
      <c r="AG226" s="162"/>
      <c r="AH226" s="18"/>
      <c r="AI226" s="14" t="s">
        <v>165</v>
      </c>
      <c r="AJ226" s="14"/>
      <c r="AK226" s="14"/>
      <c r="AL226" s="11"/>
      <c r="AM226" s="11"/>
      <c r="AN226" s="11"/>
      <c r="AO226" s="11"/>
      <c r="AP226" s="14"/>
      <c r="AQ226" s="12"/>
      <c r="AR226" s="12"/>
      <c r="AS226" s="12"/>
      <c r="AX226" s="409"/>
      <c r="BW226" s="166"/>
      <c r="BZ226" s="166"/>
    </row>
    <row r="227" spans="1:78" s="14" customFormat="1" ht="13.5" customHeight="1">
      <c r="A227" s="220">
        <v>172</v>
      </c>
      <c r="B227" s="11">
        <v>41554</v>
      </c>
      <c r="C227" s="110">
        <v>41522</v>
      </c>
      <c r="D227" s="193">
        <f ca="1">TODAY()-C227</f>
        <v>22</v>
      </c>
      <c r="E227" s="14" t="s">
        <v>169</v>
      </c>
      <c r="F227" s="203">
        <v>13</v>
      </c>
      <c r="G227" s="11" t="s">
        <v>165</v>
      </c>
      <c r="H227" s="32" t="s">
        <v>23</v>
      </c>
      <c r="I227" s="1067" t="s">
        <v>2756</v>
      </c>
      <c r="J227" s="16" t="s">
        <v>440</v>
      </c>
      <c r="K227" s="49" t="s">
        <v>122</v>
      </c>
      <c r="L227" s="168">
        <v>600000</v>
      </c>
      <c r="M227" s="168">
        <v>11000</v>
      </c>
      <c r="N227" s="168">
        <f t="shared" si="68"/>
        <v>611000</v>
      </c>
      <c r="O227" s="832">
        <v>30000</v>
      </c>
      <c r="P227" s="1064" t="s">
        <v>2724</v>
      </c>
      <c r="Q227" s="41" t="s">
        <v>37</v>
      </c>
      <c r="R227" s="150">
        <v>1033</v>
      </c>
      <c r="S227" s="150">
        <v>93</v>
      </c>
      <c r="T227" s="118"/>
      <c r="U227" s="162"/>
      <c r="V227" s="11"/>
      <c r="W227" s="40" t="s">
        <v>80</v>
      </c>
      <c r="X227" s="47"/>
      <c r="Y227" s="49"/>
      <c r="Z227" s="11"/>
      <c r="AA227" s="11"/>
      <c r="AB227" s="11"/>
      <c r="AC227" s="56"/>
      <c r="AD227" s="231"/>
      <c r="AE227" s="769"/>
      <c r="AF227" s="2329" t="s">
        <v>2227</v>
      </c>
      <c r="AG227" s="162"/>
      <c r="AH227" s="749"/>
      <c r="AI227" s="14" t="s">
        <v>165</v>
      </c>
      <c r="AL227" s="11"/>
      <c r="AM227" s="11"/>
      <c r="AN227" s="11"/>
      <c r="AO227" s="1309"/>
      <c r="AQ227" s="11"/>
      <c r="AR227" s="11"/>
      <c r="AS227" s="11"/>
      <c r="AX227" s="1891"/>
      <c r="BW227" s="11"/>
      <c r="BZ227" s="11"/>
    </row>
    <row r="228" spans="1:78" s="37" customFormat="1" ht="14" customHeight="1">
      <c r="A228" s="220">
        <v>173</v>
      </c>
      <c r="B228" s="11" t="s">
        <v>85</v>
      </c>
      <c r="C228" s="12">
        <v>41428</v>
      </c>
      <c r="D228" s="147">
        <f t="shared" ref="D228" ca="1" si="70">TODAY()-C228</f>
        <v>116</v>
      </c>
      <c r="E228" s="14" t="s">
        <v>169</v>
      </c>
      <c r="F228" s="167">
        <v>13</v>
      </c>
      <c r="G228" s="155" t="s">
        <v>206</v>
      </c>
      <c r="H228" s="32" t="s">
        <v>23</v>
      </c>
      <c r="I228" s="146" t="s">
        <v>674</v>
      </c>
      <c r="J228" s="16" t="s">
        <v>440</v>
      </c>
      <c r="K228" s="49" t="s">
        <v>14</v>
      </c>
      <c r="L228" s="168">
        <v>600000</v>
      </c>
      <c r="M228" s="168">
        <v>11000</v>
      </c>
      <c r="N228" s="168">
        <f>L228+M228</f>
        <v>611000</v>
      </c>
      <c r="O228" s="832">
        <v>30000</v>
      </c>
      <c r="P228" s="156" t="s">
        <v>431</v>
      </c>
      <c r="Q228" s="17" t="s">
        <v>139</v>
      </c>
      <c r="R228" s="18">
        <v>1033</v>
      </c>
      <c r="S228" s="18">
        <v>93</v>
      </c>
      <c r="T228" s="19"/>
      <c r="U228" s="34"/>
      <c r="V228" s="11"/>
      <c r="W228" s="144" t="s">
        <v>80</v>
      </c>
      <c r="Y228" s="78"/>
      <c r="Z228" s="81"/>
      <c r="AA228" s="819"/>
      <c r="AB228" s="81"/>
      <c r="AC228" s="1419"/>
      <c r="AD228" s="254"/>
      <c r="AE228" s="47" t="s">
        <v>1927</v>
      </c>
      <c r="AF228" s="171" t="s">
        <v>1519</v>
      </c>
      <c r="AG228" s="162" t="s">
        <v>109</v>
      </c>
      <c r="AH228" s="18"/>
      <c r="AI228" s="18"/>
      <c r="AJ228" s="14"/>
      <c r="AK228" s="14"/>
      <c r="AL228" s="11"/>
      <c r="AM228" s="11"/>
      <c r="AN228" s="11"/>
      <c r="AO228" s="11"/>
      <c r="AP228" s="14"/>
      <c r="AQ228" s="12"/>
      <c r="AR228" s="12"/>
      <c r="AS228" s="12"/>
      <c r="AX228" s="409"/>
      <c r="BA228" s="37" t="s">
        <v>1135</v>
      </c>
      <c r="BW228" s="166" t="e">
        <v>#N/A</v>
      </c>
      <c r="BZ228" s="166" t="e">
        <v>#N/A</v>
      </c>
    </row>
    <row r="229" spans="1:78" s="37" customFormat="1" ht="14.25" customHeight="1">
      <c r="A229" s="220">
        <v>174</v>
      </c>
      <c r="B229" s="11" t="s">
        <v>85</v>
      </c>
      <c r="C229" s="12">
        <v>41518</v>
      </c>
      <c r="D229" s="147">
        <f ca="1">TODAY()-C229</f>
        <v>26</v>
      </c>
      <c r="E229" s="14" t="s">
        <v>169</v>
      </c>
      <c r="F229" s="167">
        <v>13</v>
      </c>
      <c r="G229" s="155" t="s">
        <v>206</v>
      </c>
      <c r="H229" s="32" t="s">
        <v>23</v>
      </c>
      <c r="I229" s="1064" t="s">
        <v>2690</v>
      </c>
      <c r="J229" s="1395" t="s">
        <v>440</v>
      </c>
      <c r="K229" s="49" t="s">
        <v>15</v>
      </c>
      <c r="L229" s="168">
        <v>600000</v>
      </c>
      <c r="M229" s="168">
        <v>11000</v>
      </c>
      <c r="N229" s="168">
        <f>L229+M229</f>
        <v>611000</v>
      </c>
      <c r="O229" s="832">
        <v>30000</v>
      </c>
      <c r="P229" s="14" t="s">
        <v>2613</v>
      </c>
      <c r="Q229" s="977" t="s">
        <v>139</v>
      </c>
      <c r="R229" s="150">
        <v>1033</v>
      </c>
      <c r="S229" s="150">
        <v>93</v>
      </c>
      <c r="T229" s="19"/>
      <c r="U229" s="34"/>
      <c r="V229" s="11"/>
      <c r="W229" s="144" t="s">
        <v>80</v>
      </c>
      <c r="X229" s="76"/>
      <c r="Y229" s="78"/>
      <c r="Z229" s="79"/>
      <c r="AA229" s="77"/>
      <c r="AB229" s="79"/>
      <c r="AC229" s="980"/>
      <c r="AD229" s="254"/>
      <c r="AE229" s="47"/>
      <c r="AF229" s="236" t="s">
        <v>2227</v>
      </c>
      <c r="AG229" s="162"/>
      <c r="AH229" s="18"/>
      <c r="AI229" s="14" t="s">
        <v>165</v>
      </c>
      <c r="AJ229" s="14"/>
      <c r="AK229" s="14"/>
      <c r="AL229" s="11"/>
      <c r="AM229" s="11"/>
      <c r="AN229" s="11"/>
      <c r="AO229" s="11"/>
      <c r="AP229" s="14"/>
      <c r="AQ229" s="12"/>
      <c r="AR229" s="12"/>
      <c r="AS229" s="12"/>
      <c r="AX229" s="409"/>
      <c r="BW229" s="166"/>
      <c r="BZ229" s="166"/>
    </row>
    <row r="230" spans="1:78" s="37" customFormat="1" ht="14" customHeight="1">
      <c r="A230" s="220">
        <v>175</v>
      </c>
      <c r="B230" s="11" t="s">
        <v>85</v>
      </c>
      <c r="C230" s="110">
        <v>41428</v>
      </c>
      <c r="D230" s="193">
        <f t="shared" ca="1" si="66"/>
        <v>116</v>
      </c>
      <c r="E230" s="14" t="s">
        <v>169</v>
      </c>
      <c r="F230" s="203">
        <v>13</v>
      </c>
      <c r="G230" s="155" t="s">
        <v>206</v>
      </c>
      <c r="H230" s="32" t="s">
        <v>129</v>
      </c>
      <c r="I230" s="146" t="s">
        <v>688</v>
      </c>
      <c r="J230" s="16" t="s">
        <v>441</v>
      </c>
      <c r="K230" s="49" t="s">
        <v>15</v>
      </c>
      <c r="L230" s="168">
        <v>593000</v>
      </c>
      <c r="M230" s="168">
        <v>11000</v>
      </c>
      <c r="N230" s="168">
        <f t="shared" si="68"/>
        <v>604000</v>
      </c>
      <c r="O230" s="832">
        <v>30000</v>
      </c>
      <c r="P230" s="156" t="s">
        <v>433</v>
      </c>
      <c r="Q230" s="41" t="s">
        <v>139</v>
      </c>
      <c r="R230" s="150">
        <v>1033</v>
      </c>
      <c r="S230" s="150">
        <v>93</v>
      </c>
      <c r="T230" s="756" t="s">
        <v>694</v>
      </c>
      <c r="U230" s="757"/>
      <c r="V230" s="11"/>
      <c r="W230" s="689" t="s">
        <v>80</v>
      </c>
      <c r="X230" s="258" t="s">
        <v>999</v>
      </c>
      <c r="Y230" s="240" t="s">
        <v>200</v>
      </c>
      <c r="Z230" s="139"/>
      <c r="AA230" s="758"/>
      <c r="AB230" s="139"/>
      <c r="AC230" s="1850"/>
      <c r="AD230" s="690"/>
      <c r="AE230" s="47"/>
      <c r="AF230" s="171" t="s">
        <v>1876</v>
      </c>
      <c r="AG230" s="162" t="s">
        <v>109</v>
      </c>
      <c r="AH230" s="18"/>
      <c r="AI230" s="18"/>
      <c r="AJ230" s="14"/>
      <c r="AK230" s="14"/>
      <c r="AL230" s="11"/>
      <c r="AM230" s="11"/>
      <c r="AN230" s="11"/>
      <c r="AO230" s="11"/>
      <c r="AP230" s="14"/>
      <c r="AQ230" s="12"/>
      <c r="AR230" s="12"/>
      <c r="AS230" s="12"/>
      <c r="AX230" s="409"/>
      <c r="BA230" s="37" t="s">
        <v>1135</v>
      </c>
      <c r="BW230" s="166" t="e">
        <v>#N/A</v>
      </c>
      <c r="BZ230" s="166" t="e">
        <v>#N/A</v>
      </c>
    </row>
    <row r="231" spans="1:78" s="37" customFormat="1" ht="14.25" customHeight="1">
      <c r="A231" s="220">
        <v>176</v>
      </c>
      <c r="B231" s="276" t="s">
        <v>85</v>
      </c>
      <c r="C231" s="110">
        <v>41502</v>
      </c>
      <c r="D231" s="193">
        <f t="shared" ref="D231" ca="1" si="71">TODAY()-C231</f>
        <v>42</v>
      </c>
      <c r="E231" s="14" t="s">
        <v>169</v>
      </c>
      <c r="F231" s="167">
        <v>13</v>
      </c>
      <c r="G231" s="155" t="s">
        <v>206</v>
      </c>
      <c r="H231" s="32" t="s">
        <v>129</v>
      </c>
      <c r="I231" s="146" t="s">
        <v>1988</v>
      </c>
      <c r="J231" s="1353" t="s">
        <v>441</v>
      </c>
      <c r="K231" s="49" t="s">
        <v>77</v>
      </c>
      <c r="L231" s="168">
        <v>593000</v>
      </c>
      <c r="M231" s="168">
        <v>0</v>
      </c>
      <c r="N231" s="168">
        <f t="shared" si="68"/>
        <v>593000</v>
      </c>
      <c r="O231" s="832">
        <v>30000</v>
      </c>
      <c r="P231" s="14" t="s">
        <v>1941</v>
      </c>
      <c r="Q231" s="17" t="s">
        <v>37</v>
      </c>
      <c r="R231" s="150">
        <v>1033</v>
      </c>
      <c r="S231" s="150">
        <v>93</v>
      </c>
      <c r="T231" s="19"/>
      <c r="U231" s="34"/>
      <c r="V231" s="11"/>
      <c r="W231" s="726" t="s">
        <v>80</v>
      </c>
      <c r="X231" s="80"/>
      <c r="Y231" s="1389"/>
      <c r="Z231" s="81"/>
      <c r="AA231" s="81"/>
      <c r="AB231" s="81"/>
      <c r="AC231" s="1419"/>
      <c r="AD231" s="254"/>
      <c r="AE231" s="47"/>
      <c r="AF231" s="2329" t="s">
        <v>2227</v>
      </c>
      <c r="AG231" s="162"/>
      <c r="AH231" s="18"/>
      <c r="AI231" s="14"/>
      <c r="AJ231" s="14"/>
      <c r="AK231" s="14"/>
      <c r="AL231" s="11"/>
      <c r="AM231" s="11"/>
      <c r="AN231" s="11"/>
      <c r="AO231" s="11"/>
      <c r="AP231" s="14"/>
      <c r="AQ231" s="12"/>
      <c r="AR231" s="12"/>
      <c r="AS231" s="12"/>
      <c r="AT231" s="35"/>
      <c r="AX231" s="409"/>
      <c r="BW231" s="166"/>
      <c r="BZ231" s="166"/>
    </row>
    <row r="232" spans="1:78" s="37" customFormat="1" ht="14.25" customHeight="1">
      <c r="A232" s="220">
        <v>177</v>
      </c>
      <c r="B232" s="11">
        <v>41549</v>
      </c>
      <c r="C232" s="110">
        <v>41515</v>
      </c>
      <c r="D232" s="193">
        <f t="shared" ref="D232:D235" ca="1" si="72">TODAY()-C232</f>
        <v>29</v>
      </c>
      <c r="E232" s="14" t="s">
        <v>169</v>
      </c>
      <c r="F232" s="167">
        <v>13</v>
      </c>
      <c r="G232" s="11" t="s">
        <v>165</v>
      </c>
      <c r="H232" s="32" t="s">
        <v>129</v>
      </c>
      <c r="I232" s="195" t="s">
        <v>2297</v>
      </c>
      <c r="J232" s="1395" t="s">
        <v>441</v>
      </c>
      <c r="K232" s="49" t="s">
        <v>56</v>
      </c>
      <c r="L232" s="168">
        <v>593000</v>
      </c>
      <c r="M232" s="168">
        <v>11000</v>
      </c>
      <c r="N232" s="168">
        <f t="shared" si="68"/>
        <v>604000</v>
      </c>
      <c r="O232" s="832">
        <v>30000</v>
      </c>
      <c r="P232" s="14" t="s">
        <v>2258</v>
      </c>
      <c r="Q232" s="41" t="s">
        <v>37</v>
      </c>
      <c r="R232" s="150">
        <v>1033</v>
      </c>
      <c r="S232" s="150">
        <v>93</v>
      </c>
      <c r="T232" s="19"/>
      <c r="U232" s="34"/>
      <c r="V232" s="11"/>
      <c r="W232" s="32" t="s">
        <v>80</v>
      </c>
      <c r="Y232" s="14"/>
      <c r="Z232" s="11"/>
      <c r="AA232" s="11"/>
      <c r="AB232" s="11"/>
      <c r="AC232" s="56"/>
      <c r="AD232" s="231"/>
      <c r="AE232" s="47"/>
      <c r="AF232" s="2329" t="s">
        <v>2227</v>
      </c>
      <c r="AG232" s="162"/>
      <c r="AH232" s="18"/>
      <c r="AI232" s="14" t="s">
        <v>165</v>
      </c>
      <c r="AJ232" s="14"/>
      <c r="AK232" s="14"/>
      <c r="AL232" s="11"/>
      <c r="AM232" s="11"/>
      <c r="AN232" s="11"/>
      <c r="AO232" s="11"/>
      <c r="AP232" s="14"/>
      <c r="AQ232" s="12"/>
      <c r="AR232" s="12"/>
      <c r="AS232" s="12"/>
      <c r="AX232" s="409"/>
      <c r="BW232" s="166"/>
      <c r="BZ232" s="166"/>
    </row>
    <row r="233" spans="1:78" s="37" customFormat="1" ht="14.25" customHeight="1">
      <c r="A233" s="220">
        <v>178</v>
      </c>
      <c r="B233" s="11">
        <v>41551</v>
      </c>
      <c r="C233" s="110">
        <v>41518</v>
      </c>
      <c r="D233" s="193">
        <f t="shared" ca="1" si="72"/>
        <v>26</v>
      </c>
      <c r="E233" s="14" t="s">
        <v>169</v>
      </c>
      <c r="F233" s="167">
        <v>13</v>
      </c>
      <c r="G233" s="11" t="s">
        <v>165</v>
      </c>
      <c r="H233" s="32" t="s">
        <v>129</v>
      </c>
      <c r="I233" s="1064" t="s">
        <v>2590</v>
      </c>
      <c r="J233" s="1395" t="s">
        <v>441</v>
      </c>
      <c r="K233" s="49" t="s">
        <v>77</v>
      </c>
      <c r="L233" s="168">
        <v>593000</v>
      </c>
      <c r="M233" s="168">
        <v>0</v>
      </c>
      <c r="N233" s="168">
        <f t="shared" si="68"/>
        <v>593000</v>
      </c>
      <c r="O233" s="832">
        <v>30000</v>
      </c>
      <c r="P233" s="14" t="s">
        <v>2452</v>
      </c>
      <c r="Q233" s="41" t="s">
        <v>37</v>
      </c>
      <c r="R233" s="150">
        <v>1033</v>
      </c>
      <c r="S233" s="150">
        <v>93</v>
      </c>
      <c r="T233" s="19"/>
      <c r="U233" s="34"/>
      <c r="V233" s="11"/>
      <c r="W233" s="32" t="s">
        <v>80</v>
      </c>
      <c r="X233" s="47"/>
      <c r="Y233" s="49"/>
      <c r="Z233" s="11"/>
      <c r="AA233" s="11"/>
      <c r="AB233" s="11"/>
      <c r="AC233" s="56"/>
      <c r="AD233" s="231"/>
      <c r="AE233" s="47"/>
      <c r="AF233" s="2329" t="s">
        <v>2227</v>
      </c>
      <c r="AG233" s="162"/>
      <c r="AH233" s="18"/>
      <c r="AI233" s="14" t="s">
        <v>165</v>
      </c>
      <c r="AJ233" s="14"/>
      <c r="AK233" s="14"/>
      <c r="AL233" s="11"/>
      <c r="AM233" s="11"/>
      <c r="AN233" s="11"/>
      <c r="AO233" s="11"/>
      <c r="AP233" s="14"/>
      <c r="AQ233" s="12"/>
      <c r="AR233" s="12"/>
      <c r="AS233" s="12"/>
      <c r="AX233" s="409"/>
      <c r="BW233" s="166"/>
      <c r="BZ233" s="166"/>
    </row>
    <row r="234" spans="1:78" s="37" customFormat="1" ht="14.25" customHeight="1">
      <c r="A234" s="220">
        <v>179</v>
      </c>
      <c r="B234" s="11">
        <v>41551</v>
      </c>
      <c r="C234" s="110">
        <v>41519</v>
      </c>
      <c r="D234" s="193">
        <f t="shared" ca="1" si="72"/>
        <v>25</v>
      </c>
      <c r="E234" s="14" t="s">
        <v>169</v>
      </c>
      <c r="F234" s="167">
        <v>13</v>
      </c>
      <c r="G234" s="11" t="s">
        <v>165</v>
      </c>
      <c r="H234" s="32" t="s">
        <v>129</v>
      </c>
      <c r="I234" s="1064" t="s">
        <v>2592</v>
      </c>
      <c r="J234" s="1395" t="s">
        <v>441</v>
      </c>
      <c r="K234" s="49" t="s">
        <v>53</v>
      </c>
      <c r="L234" s="168">
        <v>593000</v>
      </c>
      <c r="M234" s="168">
        <v>0</v>
      </c>
      <c r="N234" s="168">
        <f t="shared" si="68"/>
        <v>593000</v>
      </c>
      <c r="O234" s="832">
        <v>30000</v>
      </c>
      <c r="P234" s="14" t="s">
        <v>2455</v>
      </c>
      <c r="Q234" s="41" t="s">
        <v>37</v>
      </c>
      <c r="R234" s="150">
        <v>1033</v>
      </c>
      <c r="S234" s="150">
        <v>93</v>
      </c>
      <c r="T234" s="19"/>
      <c r="U234" s="34"/>
      <c r="V234" s="11"/>
      <c r="W234" s="32" t="s">
        <v>80</v>
      </c>
      <c r="X234" s="47"/>
      <c r="Y234" s="49"/>
      <c r="Z234" s="11"/>
      <c r="AA234" s="11"/>
      <c r="AB234" s="11"/>
      <c r="AC234" s="56"/>
      <c r="AD234" s="231"/>
      <c r="AE234" s="47"/>
      <c r="AF234" s="2329" t="s">
        <v>2227</v>
      </c>
      <c r="AG234" s="162"/>
      <c r="AH234" s="18"/>
      <c r="AI234" s="14" t="s">
        <v>165</v>
      </c>
      <c r="AJ234" s="14"/>
      <c r="AK234" s="14"/>
      <c r="AL234" s="11"/>
      <c r="AM234" s="11"/>
      <c r="AN234" s="11"/>
      <c r="AO234" s="11"/>
      <c r="AP234" s="14"/>
      <c r="AQ234" s="12"/>
      <c r="AR234" s="12"/>
      <c r="AS234" s="12"/>
      <c r="AX234" s="409"/>
      <c r="BW234" s="166"/>
      <c r="BZ234" s="166"/>
    </row>
    <row r="235" spans="1:78" s="37" customFormat="1" ht="14.25" customHeight="1">
      <c r="A235" s="220">
        <v>180</v>
      </c>
      <c r="B235" s="11">
        <v>41551</v>
      </c>
      <c r="C235" s="110">
        <v>41519</v>
      </c>
      <c r="D235" s="193">
        <f t="shared" ca="1" si="72"/>
        <v>25</v>
      </c>
      <c r="E235" s="14" t="s">
        <v>169</v>
      </c>
      <c r="F235" s="167">
        <v>13</v>
      </c>
      <c r="G235" s="11" t="s">
        <v>165</v>
      </c>
      <c r="H235" s="32" t="s">
        <v>129</v>
      </c>
      <c r="I235" s="1064" t="s">
        <v>2687</v>
      </c>
      <c r="J235" s="1395" t="s">
        <v>441</v>
      </c>
      <c r="K235" s="49" t="s">
        <v>15</v>
      </c>
      <c r="L235" s="168">
        <v>593000</v>
      </c>
      <c r="M235" s="168">
        <v>11000</v>
      </c>
      <c r="N235" s="168">
        <f t="shared" si="68"/>
        <v>604000</v>
      </c>
      <c r="O235" s="832">
        <v>30000</v>
      </c>
      <c r="P235" s="14" t="s">
        <v>2610</v>
      </c>
      <c r="Q235" s="41" t="s">
        <v>37</v>
      </c>
      <c r="R235" s="150">
        <v>1033</v>
      </c>
      <c r="S235" s="150">
        <v>93</v>
      </c>
      <c r="T235" s="19"/>
      <c r="U235" s="34"/>
      <c r="V235" s="11"/>
      <c r="W235" s="32" t="s">
        <v>80</v>
      </c>
      <c r="Y235" s="14"/>
      <c r="Z235" s="12"/>
      <c r="AA235" s="17"/>
      <c r="AB235" s="12"/>
      <c r="AC235" s="660"/>
      <c r="AD235" s="33"/>
      <c r="AE235" s="47"/>
      <c r="AF235" s="2329" t="s">
        <v>2227</v>
      </c>
      <c r="AG235" s="162"/>
      <c r="AH235" s="18"/>
      <c r="AI235" s="14" t="s">
        <v>165</v>
      </c>
      <c r="AJ235" s="14"/>
      <c r="AK235" s="14"/>
      <c r="AL235" s="11"/>
      <c r="AM235" s="11"/>
      <c r="AN235" s="11"/>
      <c r="AO235" s="11"/>
      <c r="AP235" s="14"/>
      <c r="AQ235" s="12"/>
      <c r="AR235" s="12"/>
      <c r="AS235" s="12"/>
      <c r="AX235" s="409"/>
      <c r="BW235" s="166"/>
      <c r="BZ235" s="166"/>
    </row>
    <row r="236" spans="1:78" s="37" customFormat="1" ht="14.25" customHeight="1">
      <c r="A236" s="220">
        <v>181</v>
      </c>
      <c r="B236" s="11">
        <v>41548</v>
      </c>
      <c r="C236" s="110">
        <v>41514</v>
      </c>
      <c r="D236" s="193">
        <f ca="1">TODAY()-C236</f>
        <v>30</v>
      </c>
      <c r="E236" s="14" t="s">
        <v>169</v>
      </c>
      <c r="F236" s="167">
        <v>13</v>
      </c>
      <c r="G236" s="11" t="s">
        <v>165</v>
      </c>
      <c r="H236" s="32" t="s">
        <v>129</v>
      </c>
      <c r="I236" s="195" t="s">
        <v>2200</v>
      </c>
      <c r="J236" s="1617" t="s">
        <v>441</v>
      </c>
      <c r="K236" s="49" t="s">
        <v>53</v>
      </c>
      <c r="L236" s="168">
        <v>593000</v>
      </c>
      <c r="M236" s="168">
        <v>0</v>
      </c>
      <c r="N236" s="168">
        <f t="shared" si="68"/>
        <v>593000</v>
      </c>
      <c r="O236" s="832">
        <v>30000</v>
      </c>
      <c r="P236" s="14" t="s">
        <v>2149</v>
      </c>
      <c r="Q236" s="41" t="s">
        <v>37</v>
      </c>
      <c r="R236" s="150">
        <v>1033</v>
      </c>
      <c r="S236" s="150">
        <v>93</v>
      </c>
      <c r="T236" s="19"/>
      <c r="U236" s="34"/>
      <c r="V236" s="11"/>
      <c r="W236" s="32" t="s">
        <v>80</v>
      </c>
      <c r="X236" s="16"/>
      <c r="Y236" s="14"/>
      <c r="Z236" s="11"/>
      <c r="AA236" s="11"/>
      <c r="AB236" s="11"/>
      <c r="AC236" s="1"/>
      <c r="AD236" s="231"/>
      <c r="AE236" s="769"/>
      <c r="AF236" s="2329" t="s">
        <v>2227</v>
      </c>
      <c r="AG236" s="162"/>
      <c r="AH236" s="18"/>
      <c r="AI236" s="14" t="s">
        <v>165</v>
      </c>
      <c r="AJ236" s="14"/>
      <c r="AK236" s="14"/>
      <c r="AL236" s="11"/>
      <c r="AM236" s="11"/>
      <c r="AN236" s="11"/>
      <c r="AO236" s="11"/>
      <c r="AP236" s="14"/>
      <c r="AQ236" s="12"/>
      <c r="AR236" s="12"/>
      <c r="AS236" s="12"/>
      <c r="AT236" s="14"/>
      <c r="AX236" s="409"/>
      <c r="BW236" s="166"/>
      <c r="BZ236" s="166"/>
    </row>
    <row r="237" spans="1:78" s="14" customFormat="1" ht="13.5" customHeight="1">
      <c r="A237" s="220">
        <v>182</v>
      </c>
      <c r="B237" s="11">
        <v>41554</v>
      </c>
      <c r="C237" s="110">
        <v>41522</v>
      </c>
      <c r="D237" s="193">
        <f ca="1">TODAY()-C237</f>
        <v>22</v>
      </c>
      <c r="E237" s="14" t="s">
        <v>169</v>
      </c>
      <c r="F237" s="203">
        <v>13</v>
      </c>
      <c r="G237" s="11" t="s">
        <v>165</v>
      </c>
      <c r="H237" s="32" t="s">
        <v>129</v>
      </c>
      <c r="I237" s="1067" t="s">
        <v>2754</v>
      </c>
      <c r="J237" s="16" t="s">
        <v>441</v>
      </c>
      <c r="K237" s="49" t="s">
        <v>15</v>
      </c>
      <c r="L237" s="168">
        <v>593000</v>
      </c>
      <c r="M237" s="168">
        <v>11000</v>
      </c>
      <c r="N237" s="168">
        <f t="shared" si="68"/>
        <v>604000</v>
      </c>
      <c r="O237" s="832">
        <v>30000</v>
      </c>
      <c r="P237" s="1064" t="s">
        <v>2721</v>
      </c>
      <c r="Q237" s="41" t="s">
        <v>37</v>
      </c>
      <c r="R237" s="150">
        <v>1033</v>
      </c>
      <c r="S237" s="150">
        <v>93</v>
      </c>
      <c r="T237" s="118"/>
      <c r="U237" s="162"/>
      <c r="V237" s="11"/>
      <c r="W237" s="40" t="s">
        <v>80</v>
      </c>
      <c r="X237" s="47"/>
      <c r="Y237" s="49"/>
      <c r="Z237" s="11"/>
      <c r="AA237" s="11"/>
      <c r="AB237" s="11"/>
      <c r="AC237" s="56"/>
      <c r="AD237" s="231"/>
      <c r="AE237" s="769"/>
      <c r="AF237" s="2329" t="s">
        <v>2227</v>
      </c>
      <c r="AG237" s="162"/>
      <c r="AH237" s="749"/>
      <c r="AI237" s="14" t="s">
        <v>165</v>
      </c>
      <c r="AL237" s="11"/>
      <c r="AM237" s="11"/>
      <c r="AN237" s="11"/>
      <c r="AO237" s="1309"/>
      <c r="AQ237" s="11"/>
      <c r="AR237" s="11"/>
      <c r="AS237" s="11"/>
      <c r="AX237" s="1891"/>
      <c r="BW237" s="11"/>
      <c r="BZ237" s="11"/>
    </row>
    <row r="238" spans="1:78" s="37" customFormat="1" ht="14.25" customHeight="1">
      <c r="A238" s="220">
        <v>183</v>
      </c>
      <c r="B238" s="11">
        <v>41556</v>
      </c>
      <c r="C238" s="110">
        <v>41523</v>
      </c>
      <c r="D238" s="193">
        <f ca="1">TODAY()-C238</f>
        <v>21</v>
      </c>
      <c r="E238" s="14" t="s">
        <v>169</v>
      </c>
      <c r="F238" s="167">
        <v>13</v>
      </c>
      <c r="G238" s="11" t="s">
        <v>165</v>
      </c>
      <c r="H238" s="32" t="s">
        <v>129</v>
      </c>
      <c r="I238" s="1067" t="s">
        <v>2591</v>
      </c>
      <c r="J238" s="1395" t="s">
        <v>441</v>
      </c>
      <c r="K238" s="49" t="s">
        <v>56</v>
      </c>
      <c r="L238" s="168">
        <v>593000</v>
      </c>
      <c r="M238" s="168">
        <v>11000</v>
      </c>
      <c r="N238" s="168">
        <f t="shared" si="68"/>
        <v>604000</v>
      </c>
      <c r="O238" s="832">
        <v>30000</v>
      </c>
      <c r="P238" s="14" t="s">
        <v>2453</v>
      </c>
      <c r="Q238" s="41" t="s">
        <v>37</v>
      </c>
      <c r="R238" s="150">
        <v>1033</v>
      </c>
      <c r="S238" s="150">
        <v>93</v>
      </c>
      <c r="T238" s="19"/>
      <c r="U238" s="34"/>
      <c r="V238" s="11"/>
      <c r="W238" s="32" t="s">
        <v>80</v>
      </c>
      <c r="X238" s="47"/>
      <c r="Y238" s="49"/>
      <c r="Z238" s="11"/>
      <c r="AA238" s="11"/>
      <c r="AB238" s="11"/>
      <c r="AC238" s="56"/>
      <c r="AD238" s="231"/>
      <c r="AE238" s="47"/>
      <c r="AF238" s="2329" t="s">
        <v>2227</v>
      </c>
      <c r="AG238" s="162"/>
      <c r="AH238" s="18"/>
      <c r="AI238" s="14" t="s">
        <v>165</v>
      </c>
      <c r="AJ238" s="14"/>
      <c r="AK238" s="14"/>
      <c r="AL238" s="11"/>
      <c r="AM238" s="11"/>
      <c r="AN238" s="11"/>
      <c r="AO238" s="11"/>
      <c r="AP238" s="14"/>
      <c r="AQ238" s="12"/>
      <c r="AR238" s="12"/>
      <c r="AS238" s="12"/>
      <c r="AX238" s="409"/>
      <c r="BW238" s="166"/>
      <c r="BZ238" s="166"/>
    </row>
    <row r="239" spans="1:78" s="37" customFormat="1" ht="14.25" customHeight="1">
      <c r="A239" s="220">
        <v>184</v>
      </c>
      <c r="B239" s="11" t="s">
        <v>85</v>
      </c>
      <c r="C239" s="110">
        <v>41519</v>
      </c>
      <c r="D239" s="193">
        <f ca="1">TODAY()-C239</f>
        <v>25</v>
      </c>
      <c r="E239" s="14" t="s">
        <v>169</v>
      </c>
      <c r="F239" s="167">
        <v>13</v>
      </c>
      <c r="G239" s="453" t="s">
        <v>206</v>
      </c>
      <c r="H239" s="32" t="s">
        <v>129</v>
      </c>
      <c r="I239" s="195" t="s">
        <v>2593</v>
      </c>
      <c r="J239" s="1395" t="s">
        <v>441</v>
      </c>
      <c r="K239" s="49" t="s">
        <v>122</v>
      </c>
      <c r="L239" s="168">
        <v>593000</v>
      </c>
      <c r="M239" s="168">
        <v>11000</v>
      </c>
      <c r="N239" s="168">
        <f>L239+M239</f>
        <v>604000</v>
      </c>
      <c r="O239" s="832">
        <v>30000</v>
      </c>
      <c r="P239" s="14" t="s">
        <v>2456</v>
      </c>
      <c r="Q239" s="41" t="s">
        <v>37</v>
      </c>
      <c r="R239" s="18">
        <v>1033</v>
      </c>
      <c r="S239" s="18">
        <v>93</v>
      </c>
      <c r="T239" s="19"/>
      <c r="U239" s="34"/>
      <c r="V239" s="11"/>
      <c r="W239" s="32" t="s">
        <v>80</v>
      </c>
      <c r="X239" s="47"/>
      <c r="Y239" s="49"/>
      <c r="Z239" s="12"/>
      <c r="AA239" s="11"/>
      <c r="AB239" s="11"/>
      <c r="AC239" s="56"/>
      <c r="AD239" s="231"/>
      <c r="AE239" s="47"/>
      <c r="AF239" s="2329" t="s">
        <v>2227</v>
      </c>
      <c r="AG239" s="162"/>
      <c r="AH239" s="18"/>
      <c r="AI239" s="14" t="s">
        <v>165</v>
      </c>
      <c r="AJ239" s="14"/>
      <c r="AK239" s="14"/>
      <c r="AL239" s="11"/>
      <c r="AM239" s="11"/>
      <c r="AN239" s="11"/>
      <c r="AO239" s="11"/>
      <c r="AP239" s="14"/>
      <c r="AQ239" s="12"/>
      <c r="AR239" s="12"/>
      <c r="AS239" s="12"/>
      <c r="AX239" s="409"/>
      <c r="BW239" s="166"/>
      <c r="BZ239" s="166"/>
    </row>
    <row r="240" spans="1:78" s="37" customFormat="1" ht="14" customHeight="1">
      <c r="A240" s="220">
        <v>185</v>
      </c>
      <c r="B240" s="276" t="s">
        <v>85</v>
      </c>
      <c r="C240" s="110">
        <v>41368</v>
      </c>
      <c r="D240" s="397">
        <f t="shared" ca="1" si="66"/>
        <v>176</v>
      </c>
      <c r="E240" s="14" t="s">
        <v>133</v>
      </c>
      <c r="F240" s="167">
        <v>13</v>
      </c>
      <c r="G240" s="155" t="s">
        <v>206</v>
      </c>
      <c r="H240" s="32" t="s">
        <v>50</v>
      </c>
      <c r="I240" s="252" t="s">
        <v>591</v>
      </c>
      <c r="J240" s="16" t="s">
        <v>306</v>
      </c>
      <c r="K240" s="49" t="s">
        <v>34</v>
      </c>
      <c r="L240" s="194">
        <v>647000</v>
      </c>
      <c r="M240" s="168">
        <v>10000</v>
      </c>
      <c r="N240" s="169">
        <f t="shared" si="68"/>
        <v>657000</v>
      </c>
      <c r="O240" s="895" t="s">
        <v>894</v>
      </c>
      <c r="P240" s="687" t="s">
        <v>525</v>
      </c>
      <c r="Q240" s="41" t="s">
        <v>139</v>
      </c>
      <c r="R240" s="18">
        <v>1033</v>
      </c>
      <c r="S240" s="150">
        <v>93</v>
      </c>
      <c r="T240" s="118"/>
      <c r="U240" s="34"/>
      <c r="V240" s="11"/>
      <c r="W240" s="40" t="s">
        <v>80</v>
      </c>
      <c r="X240" s="47"/>
      <c r="Y240" s="14"/>
      <c r="Z240" s="11"/>
      <c r="AA240" s="11"/>
      <c r="AB240" s="11"/>
      <c r="AC240" s="56"/>
      <c r="AD240" s="231"/>
      <c r="AE240" s="47"/>
      <c r="AF240" s="171" t="s">
        <v>661</v>
      </c>
      <c r="AG240" s="162" t="s">
        <v>109</v>
      </c>
      <c r="AH240" s="18"/>
      <c r="AI240" s="18"/>
      <c r="AJ240" s="14"/>
      <c r="AK240" s="14"/>
      <c r="AL240" s="11"/>
      <c r="AM240" s="11"/>
      <c r="AN240" s="11"/>
      <c r="AO240" s="11"/>
      <c r="AP240" s="14"/>
      <c r="AQ240" s="12"/>
      <c r="AR240" s="12"/>
      <c r="AS240" s="12"/>
      <c r="AX240" s="409"/>
      <c r="BW240" s="166" t="e">
        <v>#N/A</v>
      </c>
      <c r="BZ240" s="166">
        <v>605360</v>
      </c>
    </row>
    <row r="241" spans="1:78" s="37" customFormat="1" ht="14" customHeight="1">
      <c r="A241" s="220">
        <v>186</v>
      </c>
      <c r="B241" s="11" t="s">
        <v>85</v>
      </c>
      <c r="C241" s="12">
        <v>41452</v>
      </c>
      <c r="D241" s="147">
        <f t="shared" ref="D241" ca="1" si="73">TODAY()-C241</f>
        <v>92</v>
      </c>
      <c r="E241" s="14" t="s">
        <v>133</v>
      </c>
      <c r="F241" s="167">
        <v>13</v>
      </c>
      <c r="G241" s="64" t="s">
        <v>206</v>
      </c>
      <c r="H241" s="32" t="s">
        <v>50</v>
      </c>
      <c r="I241" s="1067" t="s">
        <v>956</v>
      </c>
      <c r="J241" s="16" t="s">
        <v>306</v>
      </c>
      <c r="K241" s="49" t="s">
        <v>25</v>
      </c>
      <c r="L241" s="168">
        <v>647000</v>
      </c>
      <c r="M241" s="168">
        <v>0</v>
      </c>
      <c r="N241" s="169">
        <f t="shared" ref="N241:N246" si="74">L241+M241</f>
        <v>647000</v>
      </c>
      <c r="O241" s="895" t="s">
        <v>894</v>
      </c>
      <c r="P241" s="156" t="s">
        <v>898</v>
      </c>
      <c r="Q241" s="17" t="s">
        <v>139</v>
      </c>
      <c r="R241" s="18">
        <v>1033</v>
      </c>
      <c r="S241" s="18">
        <v>93</v>
      </c>
      <c r="T241" s="19"/>
      <c r="U241" s="201">
        <v>32364</v>
      </c>
      <c r="V241" s="11"/>
      <c r="W241" s="32" t="s">
        <v>80</v>
      </c>
      <c r="X241" s="80"/>
      <c r="Y241" s="78"/>
      <c r="Z241" s="81"/>
      <c r="AA241" s="1699"/>
      <c r="AB241" s="81"/>
      <c r="AC241" s="1419"/>
      <c r="AD241" s="646"/>
      <c r="AE241" s="47"/>
      <c r="AF241" s="171" t="s">
        <v>1519</v>
      </c>
      <c r="AG241" s="162" t="s">
        <v>109</v>
      </c>
      <c r="AH241" s="18"/>
      <c r="AI241" s="14" t="s">
        <v>165</v>
      </c>
      <c r="AJ241" s="14"/>
      <c r="AK241" s="14"/>
      <c r="AL241" s="11"/>
      <c r="AM241" s="11"/>
      <c r="AN241" s="11"/>
      <c r="AO241" s="11"/>
      <c r="AP241" s="14"/>
      <c r="AQ241" s="12"/>
      <c r="AR241" s="12"/>
      <c r="AS241" s="12"/>
      <c r="AT241" s="35"/>
      <c r="AX241" s="409"/>
      <c r="BA241" s="37" t="s">
        <v>1135</v>
      </c>
      <c r="BW241" s="166"/>
      <c r="BZ241" s="166" t="e">
        <v>#N/A</v>
      </c>
    </row>
    <row r="242" spans="1:78" s="14" customFormat="1" ht="13.5" customHeight="1">
      <c r="A242" s="220">
        <v>187</v>
      </c>
      <c r="B242" s="11">
        <v>41565</v>
      </c>
      <c r="C242" s="110">
        <v>41534</v>
      </c>
      <c r="D242" s="193">
        <f ca="1">TODAY()-C242</f>
        <v>10</v>
      </c>
      <c r="E242" s="14" t="s">
        <v>133</v>
      </c>
      <c r="F242" s="203">
        <v>13</v>
      </c>
      <c r="G242" s="11" t="s">
        <v>165</v>
      </c>
      <c r="H242" s="32" t="s">
        <v>50</v>
      </c>
      <c r="I242" s="195" t="s">
        <v>3333</v>
      </c>
      <c r="J242" s="16" t="s">
        <v>306</v>
      </c>
      <c r="K242" s="49" t="s">
        <v>25</v>
      </c>
      <c r="L242" s="194">
        <v>647000</v>
      </c>
      <c r="M242" s="168">
        <v>0</v>
      </c>
      <c r="N242" s="169">
        <f t="shared" si="74"/>
        <v>647000</v>
      </c>
      <c r="O242" s="832"/>
      <c r="P242" s="1064" t="s">
        <v>3267</v>
      </c>
      <c r="Q242" s="41" t="s">
        <v>37</v>
      </c>
      <c r="R242" s="150">
        <v>1033</v>
      </c>
      <c r="S242" s="150">
        <v>93</v>
      </c>
      <c r="T242" s="118"/>
      <c r="U242" s="162"/>
      <c r="V242" s="11"/>
      <c r="W242" s="40" t="s">
        <v>80</v>
      </c>
      <c r="X242" s="47"/>
      <c r="Y242" s="49"/>
      <c r="Z242" s="12"/>
      <c r="AA242" s="11"/>
      <c r="AB242" s="11"/>
      <c r="AC242" s="56"/>
      <c r="AD242" s="231"/>
      <c r="AE242" s="769"/>
      <c r="AF242" s="2329"/>
      <c r="AG242" s="162"/>
      <c r="AH242" s="749"/>
      <c r="AI242" s="14" t="s">
        <v>165</v>
      </c>
      <c r="AL242" s="11"/>
      <c r="AM242" s="11"/>
      <c r="AN242" s="11"/>
      <c r="AO242" s="1309"/>
      <c r="AQ242" s="11"/>
      <c r="AR242" s="11"/>
      <c r="AS242" s="11"/>
      <c r="AX242" s="1891"/>
      <c r="BW242" s="11"/>
      <c r="BZ242" s="11"/>
    </row>
    <row r="243" spans="1:78" s="37" customFormat="1" ht="14.25" customHeight="1">
      <c r="A243" s="220">
        <v>188</v>
      </c>
      <c r="B243" s="276" t="s">
        <v>85</v>
      </c>
      <c r="C243" s="110">
        <v>41516</v>
      </c>
      <c r="D243" s="193">
        <f ca="1">TODAY()-C243</f>
        <v>28</v>
      </c>
      <c r="E243" s="14" t="s">
        <v>133</v>
      </c>
      <c r="F243" s="167">
        <v>13</v>
      </c>
      <c r="G243" s="155" t="s">
        <v>206</v>
      </c>
      <c r="H243" s="32" t="s">
        <v>50</v>
      </c>
      <c r="I243" s="146" t="s">
        <v>2310</v>
      </c>
      <c r="J243" s="1395" t="s">
        <v>306</v>
      </c>
      <c r="K243" s="49" t="s">
        <v>25</v>
      </c>
      <c r="L243" s="194">
        <v>647000</v>
      </c>
      <c r="M243" s="168">
        <v>0</v>
      </c>
      <c r="N243" s="169">
        <f t="shared" si="74"/>
        <v>647000</v>
      </c>
      <c r="O243" s="895" t="s">
        <v>894</v>
      </c>
      <c r="P243" s="14" t="s">
        <v>2271</v>
      </c>
      <c r="Q243" s="41" t="s">
        <v>37</v>
      </c>
      <c r="R243" s="150">
        <v>1033</v>
      </c>
      <c r="S243" s="150">
        <v>93</v>
      </c>
      <c r="T243" s="19"/>
      <c r="U243" s="34"/>
      <c r="V243" s="11"/>
      <c r="W243" s="144" t="s">
        <v>80</v>
      </c>
      <c r="X243" s="76"/>
      <c r="Y243" s="78"/>
      <c r="Z243" s="81"/>
      <c r="AA243" s="81"/>
      <c r="AB243" s="81"/>
      <c r="AC243" s="1419"/>
      <c r="AD243" s="254"/>
      <c r="AE243" s="47"/>
      <c r="AF243" s="236" t="s">
        <v>2227</v>
      </c>
      <c r="AG243" s="162"/>
      <c r="AH243" s="18"/>
      <c r="AI243" s="14" t="s">
        <v>165</v>
      </c>
      <c r="AJ243" s="14"/>
      <c r="AK243" s="14"/>
      <c r="AL243" s="11"/>
      <c r="AM243" s="11"/>
      <c r="AN243" s="11"/>
      <c r="AO243" s="11"/>
      <c r="AP243" s="14"/>
      <c r="AQ243" s="12"/>
      <c r="AR243" s="12"/>
      <c r="AS243" s="12"/>
      <c r="AX243" s="409"/>
      <c r="BW243" s="166"/>
      <c r="BZ243" s="166"/>
    </row>
    <row r="244" spans="1:78" s="14" customFormat="1" ht="13.5" customHeight="1">
      <c r="A244" s="220">
        <v>189</v>
      </c>
      <c r="B244" s="11">
        <v>41576</v>
      </c>
      <c r="C244" s="110">
        <v>41542</v>
      </c>
      <c r="D244" s="147">
        <f t="shared" ref="D244:D246" ca="1" si="75">TODAY()-C244</f>
        <v>2</v>
      </c>
      <c r="E244" s="14" t="s">
        <v>133</v>
      </c>
      <c r="F244" s="167">
        <v>13</v>
      </c>
      <c r="G244" s="315"/>
      <c r="H244" s="32" t="s">
        <v>50</v>
      </c>
      <c r="I244" s="1067" t="s">
        <v>3595</v>
      </c>
      <c r="J244" s="16" t="s">
        <v>306</v>
      </c>
      <c r="K244" s="49" t="s">
        <v>25</v>
      </c>
      <c r="L244" s="168">
        <v>647000</v>
      </c>
      <c r="M244" s="168">
        <v>0</v>
      </c>
      <c r="N244" s="169">
        <f t="shared" si="74"/>
        <v>647000</v>
      </c>
      <c r="O244" s="832"/>
      <c r="P244" s="1064" t="s">
        <v>3546</v>
      </c>
      <c r="Q244" s="17" t="s">
        <v>37</v>
      </c>
      <c r="R244" s="18">
        <v>1033</v>
      </c>
      <c r="S244" s="18">
        <v>93</v>
      </c>
      <c r="T244" s="19"/>
      <c r="U244" s="162"/>
      <c r="V244" s="11"/>
      <c r="W244" s="32" t="s">
        <v>80</v>
      </c>
      <c r="X244" s="47"/>
      <c r="Y244" s="49"/>
      <c r="Z244" s="12"/>
      <c r="AA244" s="11"/>
      <c r="AB244" s="11"/>
      <c r="AC244" s="56"/>
      <c r="AD244" s="231"/>
      <c r="AE244" s="769"/>
      <c r="AF244" s="171"/>
      <c r="AG244" s="162"/>
      <c r="AH244" s="749"/>
      <c r="AI244" s="749"/>
      <c r="AL244" s="11"/>
      <c r="AM244" s="11"/>
      <c r="AN244" s="11"/>
      <c r="AO244" s="1309"/>
      <c r="AQ244" s="11"/>
      <c r="AR244" s="11"/>
      <c r="AS244" s="11"/>
      <c r="AX244" s="1891"/>
      <c r="BW244" s="11"/>
      <c r="BZ244" s="11"/>
    </row>
    <row r="245" spans="1:78" s="14" customFormat="1" ht="13.5" customHeight="1">
      <c r="A245" s="220">
        <v>190</v>
      </c>
      <c r="B245" s="11">
        <v>41576</v>
      </c>
      <c r="C245" s="110">
        <v>41542</v>
      </c>
      <c r="D245" s="147">
        <f t="shared" ca="1" si="75"/>
        <v>2</v>
      </c>
      <c r="E245" s="14" t="s">
        <v>133</v>
      </c>
      <c r="F245" s="167">
        <v>13</v>
      </c>
      <c r="G245" s="315"/>
      <c r="H245" s="32" t="s">
        <v>50</v>
      </c>
      <c r="I245" s="1067" t="s">
        <v>3596</v>
      </c>
      <c r="J245" s="16" t="s">
        <v>306</v>
      </c>
      <c r="K245" s="49" t="s">
        <v>171</v>
      </c>
      <c r="L245" s="168">
        <v>647000</v>
      </c>
      <c r="M245" s="168">
        <v>10000</v>
      </c>
      <c r="N245" s="169">
        <f t="shared" si="74"/>
        <v>657000</v>
      </c>
      <c r="O245" s="832"/>
      <c r="P245" s="1064" t="s">
        <v>3547</v>
      </c>
      <c r="Q245" s="17" t="s">
        <v>37</v>
      </c>
      <c r="R245" s="18">
        <v>1033</v>
      </c>
      <c r="S245" s="18">
        <v>93</v>
      </c>
      <c r="T245" s="19"/>
      <c r="U245" s="162"/>
      <c r="V245" s="11"/>
      <c r="W245" s="32" t="s">
        <v>80</v>
      </c>
      <c r="X245" s="47"/>
      <c r="Y245" s="49"/>
      <c r="Z245" s="12"/>
      <c r="AA245" s="11"/>
      <c r="AB245" s="11"/>
      <c r="AC245" s="56"/>
      <c r="AD245" s="231"/>
      <c r="AE245" s="769"/>
      <c r="AF245" s="171"/>
      <c r="AG245" s="162"/>
      <c r="AH245" s="749"/>
      <c r="AI245" s="749"/>
      <c r="AL245" s="11"/>
      <c r="AM245" s="11"/>
      <c r="AN245" s="11"/>
      <c r="AO245" s="1309"/>
      <c r="AQ245" s="11"/>
      <c r="AR245" s="11"/>
      <c r="AS245" s="11"/>
      <c r="AX245" s="1891"/>
      <c r="BW245" s="11"/>
      <c r="BZ245" s="11"/>
    </row>
    <row r="246" spans="1:78" s="14" customFormat="1" ht="13.5" customHeight="1">
      <c r="A246" s="220">
        <v>191</v>
      </c>
      <c r="B246" s="11">
        <v>41576</v>
      </c>
      <c r="C246" s="110">
        <v>41542</v>
      </c>
      <c r="D246" s="147">
        <f t="shared" ca="1" si="75"/>
        <v>2</v>
      </c>
      <c r="E246" s="14" t="s">
        <v>133</v>
      </c>
      <c r="F246" s="203">
        <v>13</v>
      </c>
      <c r="G246" s="315"/>
      <c r="H246" s="32" t="s">
        <v>50</v>
      </c>
      <c r="I246" s="1067" t="s">
        <v>3598</v>
      </c>
      <c r="J246" s="16" t="s">
        <v>306</v>
      </c>
      <c r="K246" s="49" t="s">
        <v>127</v>
      </c>
      <c r="L246" s="194">
        <v>647000</v>
      </c>
      <c r="M246" s="168">
        <v>10000</v>
      </c>
      <c r="N246" s="169">
        <f t="shared" si="74"/>
        <v>657000</v>
      </c>
      <c r="O246" s="832"/>
      <c r="P246" s="1064" t="s">
        <v>3549</v>
      </c>
      <c r="Q246" s="41" t="s">
        <v>37</v>
      </c>
      <c r="R246" s="150">
        <v>1033</v>
      </c>
      <c r="S246" s="18">
        <v>93</v>
      </c>
      <c r="T246" s="118"/>
      <c r="U246" s="162"/>
      <c r="V246" s="11"/>
      <c r="W246" s="40" t="s">
        <v>80</v>
      </c>
      <c r="X246" s="47"/>
      <c r="Y246" s="49"/>
      <c r="Z246" s="12"/>
      <c r="AA246" s="11"/>
      <c r="AB246" s="11"/>
      <c r="AC246" s="56"/>
      <c r="AD246" s="231"/>
      <c r="AE246" s="769"/>
      <c r="AF246" s="171"/>
      <c r="AG246" s="162"/>
      <c r="AH246" s="749"/>
      <c r="AI246" s="749"/>
      <c r="AL246" s="11"/>
      <c r="AM246" s="11"/>
      <c r="AN246" s="11"/>
      <c r="AO246" s="1309"/>
      <c r="AQ246" s="11"/>
      <c r="AR246" s="11"/>
      <c r="AS246" s="11"/>
      <c r="AX246" s="1891"/>
      <c r="BW246" s="11"/>
      <c r="BZ246" s="11"/>
    </row>
    <row r="247" spans="1:78" s="37" customFormat="1" ht="14" customHeight="1">
      <c r="A247" s="220">
        <v>192</v>
      </c>
      <c r="B247" s="11" t="s">
        <v>85</v>
      </c>
      <c r="C247" s="110">
        <v>41460</v>
      </c>
      <c r="D247" s="193">
        <f t="shared" ca="1" si="66"/>
        <v>84</v>
      </c>
      <c r="E247" s="14" t="s">
        <v>133</v>
      </c>
      <c r="F247" s="203">
        <v>13</v>
      </c>
      <c r="G247" s="155" t="s">
        <v>206</v>
      </c>
      <c r="H247" s="32" t="s">
        <v>17</v>
      </c>
      <c r="I247" s="146" t="s">
        <v>1031</v>
      </c>
      <c r="J247" s="16" t="s">
        <v>291</v>
      </c>
      <c r="K247" s="49" t="s">
        <v>34</v>
      </c>
      <c r="L247" s="168">
        <v>617000</v>
      </c>
      <c r="M247" s="168">
        <v>10000</v>
      </c>
      <c r="N247" s="169">
        <f t="shared" si="68"/>
        <v>627000</v>
      </c>
      <c r="O247" s="895" t="s">
        <v>894</v>
      </c>
      <c r="P247" s="156" t="s">
        <v>1015</v>
      </c>
      <c r="Q247" s="41" t="s">
        <v>139</v>
      </c>
      <c r="R247" s="150">
        <v>1033</v>
      </c>
      <c r="S247" s="150">
        <v>93</v>
      </c>
      <c r="T247" s="118"/>
      <c r="U247" s="34"/>
      <c r="V247" s="11"/>
      <c r="W247" s="40" t="s">
        <v>80</v>
      </c>
      <c r="Y247" s="14"/>
      <c r="Z247" s="12"/>
      <c r="AA247" s="12"/>
      <c r="AB247" s="12"/>
      <c r="AC247" s="660"/>
      <c r="AD247" s="33"/>
      <c r="AE247" s="47"/>
      <c r="AF247" s="171" t="s">
        <v>1519</v>
      </c>
      <c r="AG247" s="162" t="s">
        <v>109</v>
      </c>
      <c r="AH247" s="1483"/>
      <c r="AI247" s="14" t="s">
        <v>165</v>
      </c>
      <c r="AJ247" s="14"/>
      <c r="AK247" s="14"/>
      <c r="AL247" s="11"/>
      <c r="AM247" s="11"/>
      <c r="AN247" s="11"/>
      <c r="AO247" s="11"/>
      <c r="AP247" s="14"/>
      <c r="AQ247" s="12"/>
      <c r="AR247" s="12"/>
      <c r="AS247" s="12"/>
      <c r="AX247" s="409"/>
      <c r="BW247" s="166"/>
      <c r="BZ247" s="166"/>
    </row>
    <row r="248" spans="1:78" s="37" customFormat="1" ht="14.25" customHeight="1">
      <c r="A248" s="220">
        <v>193</v>
      </c>
      <c r="B248" s="11">
        <v>41551</v>
      </c>
      <c r="C248" s="110">
        <v>41518</v>
      </c>
      <c r="D248" s="193">
        <f ca="1">TODAY()-C248</f>
        <v>26</v>
      </c>
      <c r="E248" s="14" t="s">
        <v>133</v>
      </c>
      <c r="F248" s="167">
        <v>13</v>
      </c>
      <c r="G248" s="11" t="s">
        <v>165</v>
      </c>
      <c r="H248" s="32" t="s">
        <v>17</v>
      </c>
      <c r="I248" s="1064" t="s">
        <v>2312</v>
      </c>
      <c r="J248" s="1395" t="s">
        <v>291</v>
      </c>
      <c r="K248" s="49" t="s">
        <v>171</v>
      </c>
      <c r="L248" s="168">
        <v>617000</v>
      </c>
      <c r="M248" s="168">
        <v>10000</v>
      </c>
      <c r="N248" s="169">
        <f t="shared" si="68"/>
        <v>627000</v>
      </c>
      <c r="O248" s="832"/>
      <c r="P248" s="14" t="s">
        <v>2273</v>
      </c>
      <c r="Q248" s="41" t="s">
        <v>37</v>
      </c>
      <c r="R248" s="150">
        <v>1033</v>
      </c>
      <c r="S248" s="150">
        <v>93</v>
      </c>
      <c r="T248" s="19"/>
      <c r="U248" s="34"/>
      <c r="V248" s="11"/>
      <c r="W248" s="32" t="s">
        <v>80</v>
      </c>
      <c r="Y248" s="14"/>
      <c r="Z248" s="11"/>
      <c r="AA248" s="11"/>
      <c r="AB248" s="11"/>
      <c r="AC248" s="56"/>
      <c r="AD248" s="231"/>
      <c r="AE248" s="47"/>
      <c r="AF248" s="2329" t="s">
        <v>2227</v>
      </c>
      <c r="AG248" s="162"/>
      <c r="AH248" s="18"/>
      <c r="AI248" s="14" t="s">
        <v>165</v>
      </c>
      <c r="AJ248" s="14"/>
      <c r="AK248" s="14"/>
      <c r="AL248" s="11"/>
      <c r="AM248" s="11"/>
      <c r="AN248" s="11"/>
      <c r="AO248" s="11"/>
      <c r="AP248" s="14"/>
      <c r="AQ248" s="12"/>
      <c r="AR248" s="12"/>
      <c r="AS248" s="12"/>
      <c r="AX248" s="409"/>
      <c r="BW248" s="166"/>
      <c r="BZ248" s="166"/>
    </row>
    <row r="249" spans="1:78" s="37" customFormat="1" ht="14.25" customHeight="1">
      <c r="A249" s="220">
        <v>194</v>
      </c>
      <c r="B249" s="11" t="s">
        <v>85</v>
      </c>
      <c r="C249" s="12">
        <v>41501</v>
      </c>
      <c r="D249" s="193">
        <f t="shared" ref="D249" ca="1" si="76">TODAY()-C249</f>
        <v>43</v>
      </c>
      <c r="E249" s="14" t="s">
        <v>133</v>
      </c>
      <c r="F249" s="167">
        <v>13</v>
      </c>
      <c r="G249" s="453" t="s">
        <v>206</v>
      </c>
      <c r="H249" s="32" t="s">
        <v>17</v>
      </c>
      <c r="I249" s="195" t="s">
        <v>2006</v>
      </c>
      <c r="J249" s="1353" t="s">
        <v>291</v>
      </c>
      <c r="K249" s="49" t="s">
        <v>25</v>
      </c>
      <c r="L249" s="168">
        <v>617000</v>
      </c>
      <c r="M249" s="168">
        <v>0</v>
      </c>
      <c r="N249" s="169">
        <f>L249+M249</f>
        <v>617000</v>
      </c>
      <c r="O249" s="895" t="s">
        <v>894</v>
      </c>
      <c r="P249" s="14" t="s">
        <v>1964</v>
      </c>
      <c r="Q249" s="41" t="s">
        <v>37</v>
      </c>
      <c r="R249" s="150">
        <v>1033</v>
      </c>
      <c r="S249" s="18">
        <v>93</v>
      </c>
      <c r="T249" s="19"/>
      <c r="U249" s="34"/>
      <c r="V249" s="11"/>
      <c r="W249" s="40" t="s">
        <v>80</v>
      </c>
      <c r="X249" s="47"/>
      <c r="Y249" s="49"/>
      <c r="Z249" s="12"/>
      <c r="AA249" s="11"/>
      <c r="AB249" s="11"/>
      <c r="AC249" s="56"/>
      <c r="AD249" s="231"/>
      <c r="AE249" s="47"/>
      <c r="AF249" s="236" t="s">
        <v>2227</v>
      </c>
      <c r="AG249" s="162"/>
      <c r="AH249" s="18"/>
      <c r="AI249" s="14"/>
      <c r="AJ249" s="14"/>
      <c r="AK249" s="14"/>
      <c r="AL249" s="11"/>
      <c r="AM249" s="11"/>
      <c r="AN249" s="11"/>
      <c r="AO249" s="11"/>
      <c r="AP249" s="14"/>
      <c r="AQ249" s="12"/>
      <c r="AR249" s="12"/>
      <c r="AS249" s="12"/>
      <c r="AX249" s="409"/>
      <c r="BW249" s="166"/>
      <c r="BZ249" s="166"/>
    </row>
    <row r="250" spans="1:78" s="37" customFormat="1" ht="14" customHeight="1">
      <c r="A250" s="220">
        <v>195</v>
      </c>
      <c r="B250" s="11" t="s">
        <v>85</v>
      </c>
      <c r="C250" s="110">
        <v>41369</v>
      </c>
      <c r="D250" s="397">
        <f t="shared" ca="1" si="66"/>
        <v>175</v>
      </c>
      <c r="E250" s="14" t="s">
        <v>133</v>
      </c>
      <c r="F250" s="167">
        <v>13</v>
      </c>
      <c r="G250" s="155" t="s">
        <v>206</v>
      </c>
      <c r="H250" s="32" t="s">
        <v>186</v>
      </c>
      <c r="I250" s="81" t="s">
        <v>581</v>
      </c>
      <c r="J250" s="16" t="s">
        <v>452</v>
      </c>
      <c r="K250" s="49" t="s">
        <v>184</v>
      </c>
      <c r="L250" s="260">
        <v>592000</v>
      </c>
      <c r="M250" s="260">
        <v>10000</v>
      </c>
      <c r="N250" s="199">
        <f t="shared" si="68"/>
        <v>602000</v>
      </c>
      <c r="O250" s="895" t="s">
        <v>894</v>
      </c>
      <c r="P250" s="156" t="s">
        <v>515</v>
      </c>
      <c r="Q250" s="41" t="s">
        <v>139</v>
      </c>
      <c r="R250" s="18">
        <v>1033</v>
      </c>
      <c r="S250" s="150">
        <v>93</v>
      </c>
      <c r="T250" s="118"/>
      <c r="U250" s="34"/>
      <c r="V250" s="11"/>
      <c r="W250" s="40" t="s">
        <v>80</v>
      </c>
      <c r="X250" s="47"/>
      <c r="Y250" s="14"/>
      <c r="Z250" s="11"/>
      <c r="AA250" s="11"/>
      <c r="AB250" s="11"/>
      <c r="AC250" s="56"/>
      <c r="AD250" s="231"/>
      <c r="AE250" s="47"/>
      <c r="AF250" s="171" t="s">
        <v>797</v>
      </c>
      <c r="AG250" s="162" t="s">
        <v>109</v>
      </c>
      <c r="AH250" s="18"/>
      <c r="AI250" s="18"/>
      <c r="AJ250" s="14"/>
      <c r="AK250" s="14"/>
      <c r="AL250" s="11"/>
      <c r="AM250" s="11"/>
      <c r="AN250" s="11"/>
      <c r="AO250" s="11"/>
      <c r="AP250" s="14"/>
      <c r="AQ250" s="12"/>
      <c r="AR250" s="12"/>
      <c r="AS250" s="12"/>
      <c r="AX250" s="409"/>
      <c r="BW250" s="166" t="e">
        <v>#N/A</v>
      </c>
      <c r="BZ250" s="166">
        <v>553660</v>
      </c>
    </row>
    <row r="251" spans="1:78" s="37" customFormat="1" ht="14" customHeight="1">
      <c r="A251" s="220">
        <v>196</v>
      </c>
      <c r="B251" s="11" t="s">
        <v>85</v>
      </c>
      <c r="C251" s="110">
        <v>41369</v>
      </c>
      <c r="D251" s="397">
        <f t="shared" ca="1" si="66"/>
        <v>175</v>
      </c>
      <c r="E251" s="14" t="s">
        <v>133</v>
      </c>
      <c r="F251" s="167">
        <v>13</v>
      </c>
      <c r="G251" s="155" t="s">
        <v>206</v>
      </c>
      <c r="H251" s="32" t="s">
        <v>186</v>
      </c>
      <c r="I251" s="81" t="s">
        <v>582</v>
      </c>
      <c r="J251" s="16" t="s">
        <v>452</v>
      </c>
      <c r="K251" s="49" t="s">
        <v>184</v>
      </c>
      <c r="L251" s="260">
        <v>592000</v>
      </c>
      <c r="M251" s="260">
        <v>10000</v>
      </c>
      <c r="N251" s="199">
        <f t="shared" si="68"/>
        <v>602000</v>
      </c>
      <c r="O251" s="895" t="s">
        <v>894</v>
      </c>
      <c r="P251" s="156" t="s">
        <v>516</v>
      </c>
      <c r="Q251" s="41" t="s">
        <v>139</v>
      </c>
      <c r="R251" s="18">
        <v>1033</v>
      </c>
      <c r="S251" s="150">
        <v>93</v>
      </c>
      <c r="T251" s="118"/>
      <c r="U251" s="34"/>
      <c r="V251" s="11"/>
      <c r="W251" s="40" t="s">
        <v>80</v>
      </c>
      <c r="X251" s="47"/>
      <c r="Y251" s="14"/>
      <c r="Z251" s="11"/>
      <c r="AA251" s="11"/>
      <c r="AB251" s="11"/>
      <c r="AC251" s="56"/>
      <c r="AD251" s="231"/>
      <c r="AE251" s="47"/>
      <c r="AF251" s="171" t="s">
        <v>797</v>
      </c>
      <c r="AG251" s="162" t="s">
        <v>109</v>
      </c>
      <c r="AH251" s="18"/>
      <c r="AI251" s="18"/>
      <c r="AJ251" s="14"/>
      <c r="AK251" s="14"/>
      <c r="AL251" s="11"/>
      <c r="AM251" s="11"/>
      <c r="AN251" s="11"/>
      <c r="AO251" s="11"/>
      <c r="AP251" s="14"/>
      <c r="AQ251" s="12"/>
      <c r="AR251" s="12"/>
      <c r="AS251" s="12"/>
      <c r="AX251" s="409"/>
      <c r="BW251" s="166" t="e">
        <v>#N/A</v>
      </c>
      <c r="BZ251" s="166">
        <v>553660</v>
      </c>
    </row>
    <row r="252" spans="1:78" s="37" customFormat="1" ht="14" customHeight="1">
      <c r="A252" s="220">
        <v>197</v>
      </c>
      <c r="B252" s="11" t="s">
        <v>85</v>
      </c>
      <c r="C252" s="110">
        <v>41378</v>
      </c>
      <c r="D252" s="397">
        <f t="shared" ca="1" si="66"/>
        <v>166</v>
      </c>
      <c r="E252" s="14" t="s">
        <v>133</v>
      </c>
      <c r="F252" s="167">
        <v>13</v>
      </c>
      <c r="G252" s="155" t="s">
        <v>206</v>
      </c>
      <c r="H252" s="32" t="s">
        <v>186</v>
      </c>
      <c r="I252" s="11" t="s">
        <v>584</v>
      </c>
      <c r="J252" s="16" t="s">
        <v>452</v>
      </c>
      <c r="K252" s="49" t="s">
        <v>127</v>
      </c>
      <c r="L252" s="260">
        <v>592000</v>
      </c>
      <c r="M252" s="260">
        <v>10000</v>
      </c>
      <c r="N252" s="199">
        <f t="shared" si="68"/>
        <v>602000</v>
      </c>
      <c r="O252" s="895" t="s">
        <v>894</v>
      </c>
      <c r="P252" s="156" t="s">
        <v>518</v>
      </c>
      <c r="Q252" s="41" t="s">
        <v>139</v>
      </c>
      <c r="R252" s="18">
        <v>1033</v>
      </c>
      <c r="S252" s="150">
        <v>93</v>
      </c>
      <c r="T252" s="118"/>
      <c r="U252" s="34"/>
      <c r="V252" s="11"/>
      <c r="W252" s="40" t="s">
        <v>80</v>
      </c>
      <c r="X252" s="47"/>
      <c r="Y252" s="14"/>
      <c r="Z252" s="11"/>
      <c r="AA252" s="11"/>
      <c r="AB252" s="11"/>
      <c r="AC252" s="56"/>
      <c r="AD252" s="231"/>
      <c r="AE252" s="47"/>
      <c r="AF252" s="171" t="s">
        <v>797</v>
      </c>
      <c r="AG252" s="162" t="s">
        <v>109</v>
      </c>
      <c r="AH252" s="18"/>
      <c r="AI252" s="18"/>
      <c r="AJ252" s="14"/>
      <c r="AK252" s="14"/>
      <c r="AL252" s="11"/>
      <c r="AM252" s="11"/>
      <c r="AN252" s="11"/>
      <c r="AO252" s="11"/>
      <c r="AP252" s="14"/>
      <c r="AQ252" s="12"/>
      <c r="AR252" s="12"/>
      <c r="AS252" s="12"/>
      <c r="AX252" s="409"/>
      <c r="BW252" s="166" t="e">
        <v>#N/A</v>
      </c>
      <c r="BZ252" s="166">
        <v>551893</v>
      </c>
    </row>
    <row r="253" spans="1:78" s="37" customFormat="1" ht="14" customHeight="1">
      <c r="A253" s="220">
        <v>198</v>
      </c>
      <c r="B253" s="11" t="s">
        <v>85</v>
      </c>
      <c r="C253" s="110">
        <v>41369</v>
      </c>
      <c r="D253" s="397">
        <f ca="1">TODAY()-C253</f>
        <v>175</v>
      </c>
      <c r="E253" s="14" t="s">
        <v>133</v>
      </c>
      <c r="F253" s="167">
        <v>13</v>
      </c>
      <c r="G253" s="155" t="s">
        <v>206</v>
      </c>
      <c r="H253" s="32" t="s">
        <v>186</v>
      </c>
      <c r="I253" s="11" t="s">
        <v>580</v>
      </c>
      <c r="J253" s="16" t="s">
        <v>452</v>
      </c>
      <c r="K253" s="49" t="s">
        <v>184</v>
      </c>
      <c r="L253" s="260">
        <v>592000</v>
      </c>
      <c r="M253" s="260">
        <v>10000</v>
      </c>
      <c r="N253" s="199">
        <f t="shared" ref="N253:N272" si="77">L253+M253</f>
        <v>602000</v>
      </c>
      <c r="O253" s="895" t="s">
        <v>894</v>
      </c>
      <c r="P253" s="156" t="s">
        <v>514</v>
      </c>
      <c r="Q253" s="41" t="s">
        <v>139</v>
      </c>
      <c r="R253" s="18">
        <v>1033</v>
      </c>
      <c r="S253" s="150">
        <v>93</v>
      </c>
      <c r="T253" s="118"/>
      <c r="U253" s="34"/>
      <c r="V253" s="11"/>
      <c r="W253" s="726" t="s">
        <v>80</v>
      </c>
      <c r="X253" s="80"/>
      <c r="Y253" s="78"/>
      <c r="Z253" s="81"/>
      <c r="AA253" s="81"/>
      <c r="AB253" s="81"/>
      <c r="AC253" s="1419"/>
      <c r="AD253" s="254"/>
      <c r="AE253" s="47"/>
      <c r="AF253" s="171" t="s">
        <v>797</v>
      </c>
      <c r="AG253" s="162" t="s">
        <v>109</v>
      </c>
      <c r="AH253" s="18"/>
      <c r="AI253" s="18"/>
      <c r="AJ253" s="14"/>
      <c r="AK253" s="14"/>
      <c r="AL253" s="11"/>
      <c r="AM253" s="11"/>
      <c r="AN253" s="11"/>
      <c r="AO253" s="11"/>
      <c r="AP253" s="14"/>
      <c r="AQ253" s="12"/>
      <c r="AR253" s="12"/>
      <c r="AS253" s="12"/>
      <c r="AX253" s="409"/>
      <c r="BW253" s="166" t="e">
        <v>#N/A</v>
      </c>
      <c r="BZ253" s="166">
        <v>553660</v>
      </c>
    </row>
    <row r="254" spans="1:78" s="37" customFormat="1" ht="14" customHeight="1">
      <c r="A254" s="220">
        <v>199</v>
      </c>
      <c r="B254" s="11" t="s">
        <v>85</v>
      </c>
      <c r="C254" s="12">
        <v>41448</v>
      </c>
      <c r="D254" s="147">
        <f t="shared" ca="1" si="66"/>
        <v>96</v>
      </c>
      <c r="E254" s="81" t="s">
        <v>133</v>
      </c>
      <c r="F254" s="167">
        <v>13</v>
      </c>
      <c r="G254" s="155" t="s">
        <v>206</v>
      </c>
      <c r="H254" s="32" t="s">
        <v>194</v>
      </c>
      <c r="I254" s="146" t="s">
        <v>872</v>
      </c>
      <c r="J254" s="16" t="s">
        <v>290</v>
      </c>
      <c r="K254" s="49" t="s">
        <v>64</v>
      </c>
      <c r="L254" s="168">
        <v>584000</v>
      </c>
      <c r="M254" s="168">
        <v>10000</v>
      </c>
      <c r="N254" s="169">
        <f t="shared" si="77"/>
        <v>594000</v>
      </c>
      <c r="O254" s="895" t="s">
        <v>894</v>
      </c>
      <c r="P254" s="156" t="s">
        <v>804</v>
      </c>
      <c r="Q254" s="41" t="s">
        <v>139</v>
      </c>
      <c r="R254" s="18">
        <v>1033</v>
      </c>
      <c r="S254" s="150">
        <v>93</v>
      </c>
      <c r="T254" s="19"/>
      <c r="U254" s="34"/>
      <c r="V254" s="11"/>
      <c r="W254" s="40" t="s">
        <v>80</v>
      </c>
      <c r="X254" s="47"/>
      <c r="Y254" s="14"/>
      <c r="Z254" s="11"/>
      <c r="AA254" s="11"/>
      <c r="AB254" s="11"/>
      <c r="AC254" s="56"/>
      <c r="AD254" s="231"/>
      <c r="AE254" s="47"/>
      <c r="AF254" s="171" t="s">
        <v>1519</v>
      </c>
      <c r="AG254" s="162" t="s">
        <v>109</v>
      </c>
      <c r="AH254" s="18"/>
      <c r="AI254" s="14" t="s">
        <v>165</v>
      </c>
      <c r="AJ254" s="14"/>
      <c r="AK254" s="14"/>
      <c r="AL254" s="11"/>
      <c r="AM254" s="11"/>
      <c r="AN254" s="11"/>
      <c r="AO254" s="11"/>
      <c r="AP254" s="14"/>
      <c r="AQ254" s="12"/>
      <c r="AR254" s="12"/>
      <c r="AS254" s="12"/>
      <c r="AX254" s="409"/>
      <c r="BA254" s="37" t="s">
        <v>1135</v>
      </c>
      <c r="BW254" s="166"/>
      <c r="BZ254" s="166" t="e">
        <v>#N/A</v>
      </c>
    </row>
    <row r="255" spans="1:78" s="37" customFormat="1" ht="14" customHeight="1">
      <c r="A255" s="220">
        <v>200</v>
      </c>
      <c r="B255" s="13" t="s">
        <v>85</v>
      </c>
      <c r="C255" s="110">
        <v>41460</v>
      </c>
      <c r="D255" s="193">
        <f t="shared" ca="1" si="66"/>
        <v>84</v>
      </c>
      <c r="E255" s="14" t="s">
        <v>133</v>
      </c>
      <c r="F255" s="167">
        <v>13</v>
      </c>
      <c r="G255" s="155" t="s">
        <v>206</v>
      </c>
      <c r="H255" s="32" t="s">
        <v>194</v>
      </c>
      <c r="I255" s="196" t="s">
        <v>1090</v>
      </c>
      <c r="J255" s="16" t="s">
        <v>290</v>
      </c>
      <c r="K255" s="49" t="s">
        <v>34</v>
      </c>
      <c r="L255" s="168">
        <v>584000</v>
      </c>
      <c r="M255" s="168">
        <v>10000</v>
      </c>
      <c r="N255" s="169">
        <f t="shared" si="77"/>
        <v>594000</v>
      </c>
      <c r="O255" s="895" t="s">
        <v>894</v>
      </c>
      <c r="P255" s="156" t="s">
        <v>1082</v>
      </c>
      <c r="Q255" s="41" t="s">
        <v>139</v>
      </c>
      <c r="R255" s="150">
        <v>1033</v>
      </c>
      <c r="S255" s="150">
        <v>93</v>
      </c>
      <c r="T255" s="118"/>
      <c r="U255" s="34"/>
      <c r="V255" s="11"/>
      <c r="W255" s="40" t="s">
        <v>80</v>
      </c>
      <c r="X255" s="47"/>
      <c r="Y255" s="14"/>
      <c r="Z255" s="11"/>
      <c r="AA255" s="239"/>
      <c r="AB255" s="11"/>
      <c r="AC255" s="56"/>
      <c r="AD255" s="18"/>
      <c r="AE255" s="47"/>
      <c r="AF255" s="171" t="s">
        <v>1519</v>
      </c>
      <c r="AG255" s="162" t="s">
        <v>109</v>
      </c>
      <c r="AH255" s="1483"/>
      <c r="AI255" s="14" t="s">
        <v>165</v>
      </c>
      <c r="AJ255" s="14"/>
      <c r="AK255" s="14"/>
      <c r="AL255" s="11"/>
      <c r="AM255" s="11"/>
      <c r="AN255" s="11"/>
      <c r="AO255" s="11"/>
      <c r="AP255" s="14"/>
      <c r="AQ255" s="12"/>
      <c r="AR255" s="12"/>
      <c r="AS255" s="12"/>
      <c r="AX255" s="409"/>
      <c r="BW255" s="166"/>
      <c r="BZ255" s="166"/>
    </row>
    <row r="256" spans="1:78" s="37" customFormat="1" ht="14.25" customHeight="1">
      <c r="A256" s="220">
        <v>201</v>
      </c>
      <c r="B256" s="276" t="s">
        <v>85</v>
      </c>
      <c r="C256" s="12">
        <v>41500</v>
      </c>
      <c r="D256" s="193">
        <f t="shared" ref="D256:D259" ca="1" si="78">TODAY()-C256</f>
        <v>44</v>
      </c>
      <c r="E256" s="14" t="s">
        <v>133</v>
      </c>
      <c r="F256" s="167">
        <v>13</v>
      </c>
      <c r="G256" s="155" t="s">
        <v>206</v>
      </c>
      <c r="H256" s="32" t="s">
        <v>194</v>
      </c>
      <c r="I256" s="146" t="s">
        <v>1999</v>
      </c>
      <c r="J256" s="1353" t="s">
        <v>290</v>
      </c>
      <c r="K256" s="49" t="s">
        <v>127</v>
      </c>
      <c r="L256" s="168">
        <v>584000</v>
      </c>
      <c r="M256" s="168">
        <v>10000</v>
      </c>
      <c r="N256" s="169">
        <f t="shared" si="77"/>
        <v>594000</v>
      </c>
      <c r="O256" s="895" t="s">
        <v>894</v>
      </c>
      <c r="P256" s="14" t="s">
        <v>1957</v>
      </c>
      <c r="Q256" s="41" t="s">
        <v>37</v>
      </c>
      <c r="R256" s="150">
        <v>1033</v>
      </c>
      <c r="S256" s="18">
        <v>93</v>
      </c>
      <c r="T256" s="19"/>
      <c r="U256" s="34"/>
      <c r="V256" s="11"/>
      <c r="W256" s="40" t="s">
        <v>80</v>
      </c>
      <c r="X256" s="47"/>
      <c r="Y256" s="49"/>
      <c r="Z256" s="11"/>
      <c r="AA256" s="11"/>
      <c r="AB256" s="11"/>
      <c r="AC256" s="56"/>
      <c r="AD256" s="231"/>
      <c r="AE256" s="47"/>
      <c r="AF256" s="236" t="s">
        <v>2227</v>
      </c>
      <c r="AG256" s="162"/>
      <c r="AH256" s="18"/>
      <c r="AI256" s="14"/>
      <c r="AJ256" s="14"/>
      <c r="AK256" s="14"/>
      <c r="AL256" s="11"/>
      <c r="AM256" s="11"/>
      <c r="AN256" s="11"/>
      <c r="AO256" s="11"/>
      <c r="AP256" s="14"/>
      <c r="AQ256" s="12"/>
      <c r="AR256" s="12"/>
      <c r="AS256" s="12"/>
      <c r="AX256" s="409"/>
      <c r="BW256" s="166"/>
      <c r="BZ256" s="166"/>
    </row>
    <row r="257" spans="1:78" s="37" customFormat="1" ht="14.25" customHeight="1">
      <c r="A257" s="220">
        <v>202</v>
      </c>
      <c r="B257" s="112" t="s">
        <v>85</v>
      </c>
      <c r="C257" s="12">
        <v>41501</v>
      </c>
      <c r="D257" s="193">
        <f t="shared" ca="1" si="78"/>
        <v>43</v>
      </c>
      <c r="E257" s="14" t="s">
        <v>133</v>
      </c>
      <c r="F257" s="167">
        <v>13</v>
      </c>
      <c r="G257" s="155" t="s">
        <v>206</v>
      </c>
      <c r="H257" s="32" t="s">
        <v>194</v>
      </c>
      <c r="I257" s="146" t="s">
        <v>1997</v>
      </c>
      <c r="J257" s="1353" t="s">
        <v>290</v>
      </c>
      <c r="K257" s="49" t="s">
        <v>171</v>
      </c>
      <c r="L257" s="168">
        <v>584000</v>
      </c>
      <c r="M257" s="168">
        <v>10000</v>
      </c>
      <c r="N257" s="169">
        <f t="shared" si="77"/>
        <v>594000</v>
      </c>
      <c r="O257" s="895" t="s">
        <v>894</v>
      </c>
      <c r="P257" s="14" t="s">
        <v>1955</v>
      </c>
      <c r="Q257" s="41" t="s">
        <v>37</v>
      </c>
      <c r="R257" s="150">
        <v>1033</v>
      </c>
      <c r="S257" s="18">
        <v>93</v>
      </c>
      <c r="T257" s="19"/>
      <c r="U257" s="34"/>
      <c r="V257" s="11"/>
      <c r="W257" s="40" t="s">
        <v>80</v>
      </c>
      <c r="X257" s="47"/>
      <c r="Y257" s="49"/>
      <c r="Z257" s="11"/>
      <c r="AA257" s="11"/>
      <c r="AB257" s="11"/>
      <c r="AC257" s="56"/>
      <c r="AD257" s="231"/>
      <c r="AE257" s="47"/>
      <c r="AF257" s="236" t="s">
        <v>2227</v>
      </c>
      <c r="AG257" s="162"/>
      <c r="AH257" s="18"/>
      <c r="AI257" s="14"/>
      <c r="AJ257" s="14"/>
      <c r="AK257" s="14"/>
      <c r="AL257" s="11"/>
      <c r="AM257" s="11"/>
      <c r="AN257" s="11"/>
      <c r="AO257" s="11"/>
      <c r="AP257" s="14"/>
      <c r="AQ257" s="12"/>
      <c r="AR257" s="12"/>
      <c r="AS257" s="12"/>
      <c r="AX257" s="409"/>
      <c r="BW257" s="166"/>
      <c r="BZ257" s="166"/>
    </row>
    <row r="258" spans="1:78" s="37" customFormat="1" ht="14.25" customHeight="1">
      <c r="A258" s="220">
        <v>203</v>
      </c>
      <c r="B258" s="112" t="s">
        <v>85</v>
      </c>
      <c r="C258" s="12">
        <v>41501</v>
      </c>
      <c r="D258" s="193">
        <f t="shared" ca="1" si="78"/>
        <v>43</v>
      </c>
      <c r="E258" s="14" t="s">
        <v>133</v>
      </c>
      <c r="F258" s="167">
        <v>13</v>
      </c>
      <c r="G258" s="155" t="s">
        <v>206</v>
      </c>
      <c r="H258" s="32" t="s">
        <v>194</v>
      </c>
      <c r="I258" s="146" t="s">
        <v>1998</v>
      </c>
      <c r="J258" s="1353" t="s">
        <v>290</v>
      </c>
      <c r="K258" s="49" t="s">
        <v>171</v>
      </c>
      <c r="L258" s="168">
        <v>584000</v>
      </c>
      <c r="M258" s="168">
        <v>10000</v>
      </c>
      <c r="N258" s="169">
        <f t="shared" si="77"/>
        <v>594000</v>
      </c>
      <c r="O258" s="895" t="s">
        <v>894</v>
      </c>
      <c r="P258" s="14" t="s">
        <v>1956</v>
      </c>
      <c r="Q258" s="41" t="s">
        <v>37</v>
      </c>
      <c r="R258" s="150">
        <v>1033</v>
      </c>
      <c r="S258" s="18">
        <v>93</v>
      </c>
      <c r="T258" s="19"/>
      <c r="U258" s="34"/>
      <c r="V258" s="11"/>
      <c r="W258" s="40" t="s">
        <v>80</v>
      </c>
      <c r="X258" s="47"/>
      <c r="Y258" s="49"/>
      <c r="Z258" s="11"/>
      <c r="AA258" s="11"/>
      <c r="AB258" s="11"/>
      <c r="AC258" s="56"/>
      <c r="AD258" s="231"/>
      <c r="AE258" s="47"/>
      <c r="AF258" s="236" t="s">
        <v>2227</v>
      </c>
      <c r="AG258" s="162"/>
      <c r="AH258" s="18"/>
      <c r="AI258" s="14"/>
      <c r="AJ258" s="14"/>
      <c r="AK258" s="14"/>
      <c r="AL258" s="11"/>
      <c r="AM258" s="11"/>
      <c r="AN258" s="11"/>
      <c r="AO258" s="11"/>
      <c r="AP258" s="14"/>
      <c r="AQ258" s="12"/>
      <c r="AR258" s="12"/>
      <c r="AS258" s="12"/>
      <c r="AX258" s="409"/>
      <c r="BW258" s="166"/>
      <c r="BZ258" s="166"/>
    </row>
    <row r="259" spans="1:78" s="37" customFormat="1" ht="14.25" customHeight="1">
      <c r="A259" s="220">
        <v>204</v>
      </c>
      <c r="B259" s="11" t="s">
        <v>85</v>
      </c>
      <c r="C259" s="110">
        <v>41505</v>
      </c>
      <c r="D259" s="193">
        <f t="shared" ca="1" si="78"/>
        <v>39</v>
      </c>
      <c r="E259" s="14" t="s">
        <v>133</v>
      </c>
      <c r="F259" s="167">
        <v>13</v>
      </c>
      <c r="G259" s="155" t="s">
        <v>206</v>
      </c>
      <c r="H259" s="32" t="s">
        <v>194</v>
      </c>
      <c r="I259" s="146" t="s">
        <v>2000</v>
      </c>
      <c r="J259" s="1353" t="s">
        <v>290</v>
      </c>
      <c r="K259" s="49" t="s">
        <v>67</v>
      </c>
      <c r="L259" s="168">
        <v>584000</v>
      </c>
      <c r="M259" s="168">
        <v>10000</v>
      </c>
      <c r="N259" s="169">
        <f t="shared" si="77"/>
        <v>594000</v>
      </c>
      <c r="O259" s="895" t="s">
        <v>894</v>
      </c>
      <c r="P259" s="14" t="s">
        <v>1958</v>
      </c>
      <c r="Q259" s="41" t="s">
        <v>37</v>
      </c>
      <c r="R259" s="150">
        <v>1033</v>
      </c>
      <c r="S259" s="150">
        <v>93</v>
      </c>
      <c r="T259" s="19"/>
      <c r="U259" s="34"/>
      <c r="V259" s="11"/>
      <c r="W259" s="40" t="s">
        <v>80</v>
      </c>
      <c r="X259" s="47"/>
      <c r="Y259" s="49"/>
      <c r="Z259" s="11"/>
      <c r="AA259" s="11"/>
      <c r="AB259" s="11"/>
      <c r="AC259" s="56"/>
      <c r="AD259" s="231"/>
      <c r="AE259" s="47"/>
      <c r="AF259" s="236" t="s">
        <v>2227</v>
      </c>
      <c r="AG259" s="162"/>
      <c r="AH259" s="18"/>
      <c r="AI259" s="14"/>
      <c r="AJ259" s="14"/>
      <c r="AK259" s="14"/>
      <c r="AL259" s="11"/>
      <c r="AM259" s="11"/>
      <c r="AN259" s="11"/>
      <c r="AO259" s="11"/>
      <c r="AP259" s="14"/>
      <c r="AQ259" s="12"/>
      <c r="AR259" s="12"/>
      <c r="AS259" s="12"/>
      <c r="AX259" s="409"/>
      <c r="BW259" s="166"/>
      <c r="BZ259" s="166"/>
    </row>
    <row r="260" spans="1:78" s="37" customFormat="1" ht="14.25" customHeight="1">
      <c r="A260" s="220">
        <v>205</v>
      </c>
      <c r="B260" s="11" t="s">
        <v>85</v>
      </c>
      <c r="C260" s="110">
        <v>41507</v>
      </c>
      <c r="D260" s="193">
        <f ca="1">TODAY()-C260</f>
        <v>37</v>
      </c>
      <c r="E260" s="14" t="s">
        <v>133</v>
      </c>
      <c r="F260" s="167">
        <v>13</v>
      </c>
      <c r="G260" s="155" t="s">
        <v>206</v>
      </c>
      <c r="H260" s="32" t="s">
        <v>194</v>
      </c>
      <c r="I260" s="146" t="s">
        <v>2213</v>
      </c>
      <c r="J260" s="1617" t="s">
        <v>290</v>
      </c>
      <c r="K260" s="49" t="s">
        <v>127</v>
      </c>
      <c r="L260" s="168">
        <v>584000</v>
      </c>
      <c r="M260" s="168">
        <v>10000</v>
      </c>
      <c r="N260" s="169">
        <f t="shared" si="77"/>
        <v>594000</v>
      </c>
      <c r="O260" s="895" t="s">
        <v>894</v>
      </c>
      <c r="P260" s="14" t="s">
        <v>2159</v>
      </c>
      <c r="Q260" s="41" t="s">
        <v>37</v>
      </c>
      <c r="R260" s="150">
        <v>1033</v>
      </c>
      <c r="S260" s="150">
        <v>93</v>
      </c>
      <c r="T260" s="19"/>
      <c r="U260" s="34"/>
      <c r="V260" s="11"/>
      <c r="W260" s="32" t="s">
        <v>80</v>
      </c>
      <c r="X260" s="47"/>
      <c r="Y260" s="49"/>
      <c r="Z260" s="11"/>
      <c r="AA260" s="11"/>
      <c r="AB260" s="11"/>
      <c r="AC260" s="56"/>
      <c r="AD260" s="231"/>
      <c r="AE260" s="769"/>
      <c r="AF260" s="236" t="s">
        <v>2227</v>
      </c>
      <c r="AG260" s="162"/>
      <c r="AH260" s="18"/>
      <c r="AI260" s="14"/>
      <c r="AJ260" s="14"/>
      <c r="AK260" s="14"/>
      <c r="AL260" s="11"/>
      <c r="AM260" s="11"/>
      <c r="AN260" s="11"/>
      <c r="AO260" s="11"/>
      <c r="AP260" s="14"/>
      <c r="AQ260" s="12"/>
      <c r="AR260" s="12"/>
      <c r="AS260" s="12"/>
      <c r="AT260" s="14"/>
      <c r="AX260" s="409"/>
      <c r="BW260" s="166"/>
      <c r="BZ260" s="166"/>
    </row>
    <row r="261" spans="1:78" s="14" customFormat="1" ht="13.5" customHeight="1">
      <c r="A261" s="220">
        <v>206</v>
      </c>
      <c r="B261" s="11">
        <v>41565</v>
      </c>
      <c r="C261" s="110">
        <v>41534</v>
      </c>
      <c r="D261" s="193">
        <f ca="1">TODAY()-C261</f>
        <v>10</v>
      </c>
      <c r="E261" s="14" t="s">
        <v>133</v>
      </c>
      <c r="F261" s="203">
        <v>13</v>
      </c>
      <c r="G261" s="11" t="s">
        <v>165</v>
      </c>
      <c r="H261" s="32" t="s">
        <v>194</v>
      </c>
      <c r="I261" s="195" t="s">
        <v>3331</v>
      </c>
      <c r="J261" s="16" t="s">
        <v>290</v>
      </c>
      <c r="K261" s="49" t="s">
        <v>184</v>
      </c>
      <c r="L261" s="168">
        <v>584000</v>
      </c>
      <c r="M261" s="168">
        <v>10000</v>
      </c>
      <c r="N261" s="169">
        <f>L261+M261</f>
        <v>594000</v>
      </c>
      <c r="O261" s="832"/>
      <c r="P261" s="1064" t="s">
        <v>3265</v>
      </c>
      <c r="Q261" s="41" t="s">
        <v>37</v>
      </c>
      <c r="R261" s="150">
        <v>1033</v>
      </c>
      <c r="S261" s="150">
        <v>93</v>
      </c>
      <c r="T261" s="118"/>
      <c r="U261" s="162"/>
      <c r="V261" s="11"/>
      <c r="W261" s="40" t="s">
        <v>80</v>
      </c>
      <c r="X261" s="47"/>
      <c r="Y261" s="49"/>
      <c r="Z261" s="12"/>
      <c r="AA261" s="11"/>
      <c r="AB261" s="11"/>
      <c r="AC261" s="56"/>
      <c r="AD261" s="231"/>
      <c r="AE261" s="769"/>
      <c r="AF261" s="2329"/>
      <c r="AG261" s="162"/>
      <c r="AH261" s="749"/>
      <c r="AI261" s="14" t="s">
        <v>165</v>
      </c>
      <c r="AL261" s="11"/>
      <c r="AM261" s="11"/>
      <c r="AN261" s="11"/>
      <c r="AO261" s="1309"/>
      <c r="AQ261" s="11"/>
      <c r="AR261" s="11"/>
      <c r="AS261" s="11"/>
      <c r="AX261" s="1891"/>
      <c r="BW261" s="11"/>
      <c r="BZ261" s="11"/>
    </row>
    <row r="262" spans="1:78" s="212" customFormat="1" ht="14" customHeight="1">
      <c r="A262" s="220">
        <v>207</v>
      </c>
      <c r="B262" s="11" t="s">
        <v>85</v>
      </c>
      <c r="C262" s="110">
        <v>41460</v>
      </c>
      <c r="D262" s="193">
        <f t="shared" ca="1" si="66"/>
        <v>84</v>
      </c>
      <c r="E262" s="129" t="s">
        <v>133</v>
      </c>
      <c r="F262" s="203">
        <v>13</v>
      </c>
      <c r="G262" s="155" t="s">
        <v>206</v>
      </c>
      <c r="H262" s="40" t="s">
        <v>618</v>
      </c>
      <c r="I262" s="146" t="s">
        <v>1003</v>
      </c>
      <c r="J262" s="149" t="s">
        <v>630</v>
      </c>
      <c r="K262" s="204" t="s">
        <v>34</v>
      </c>
      <c r="L262" s="194">
        <v>562000</v>
      </c>
      <c r="M262" s="194">
        <v>10000</v>
      </c>
      <c r="N262" s="194">
        <f t="shared" si="77"/>
        <v>572000</v>
      </c>
      <c r="O262" s="895" t="s">
        <v>894</v>
      </c>
      <c r="P262" s="206" t="s">
        <v>1001</v>
      </c>
      <c r="Q262" s="41" t="s">
        <v>139</v>
      </c>
      <c r="R262" s="150">
        <v>1033</v>
      </c>
      <c r="S262" s="150">
        <v>93</v>
      </c>
      <c r="T262" s="118"/>
      <c r="U262" s="152"/>
      <c r="V262" s="112"/>
      <c r="W262" s="40" t="s">
        <v>80</v>
      </c>
      <c r="Y262" s="14"/>
      <c r="Z262" s="110"/>
      <c r="AA262" s="110"/>
      <c r="AB262" s="110"/>
      <c r="AC262" s="1840"/>
      <c r="AD262" s="151"/>
      <c r="AE262" s="209"/>
      <c r="AF262" s="171" t="s">
        <v>1519</v>
      </c>
      <c r="AG262" s="162" t="s">
        <v>109</v>
      </c>
      <c r="AH262" s="1483"/>
      <c r="AI262" s="14" t="s">
        <v>165</v>
      </c>
      <c r="AJ262" s="129"/>
      <c r="AK262" s="129"/>
      <c r="AL262" s="112"/>
      <c r="AM262" s="112"/>
      <c r="AN262" s="112"/>
      <c r="AO262" s="112"/>
      <c r="AP262" s="129"/>
      <c r="AQ262" s="110"/>
      <c r="AR262" s="110"/>
      <c r="AS262" s="110"/>
      <c r="AX262" s="410"/>
      <c r="BW262" s="214"/>
      <c r="BZ262" s="214"/>
    </row>
    <row r="263" spans="1:78" s="37" customFormat="1" ht="14" customHeight="1">
      <c r="A263" s="220">
        <v>208</v>
      </c>
      <c r="B263" s="11" t="s">
        <v>85</v>
      </c>
      <c r="C263" s="110">
        <v>41460</v>
      </c>
      <c r="D263" s="193">
        <f ca="1">TODAY()-C263</f>
        <v>84</v>
      </c>
      <c r="E263" s="14" t="s">
        <v>133</v>
      </c>
      <c r="F263" s="167">
        <v>13</v>
      </c>
      <c r="G263" s="155" t="s">
        <v>206</v>
      </c>
      <c r="H263" s="40" t="s">
        <v>618</v>
      </c>
      <c r="I263" s="146" t="s">
        <v>1002</v>
      </c>
      <c r="J263" s="16" t="s">
        <v>630</v>
      </c>
      <c r="K263" s="49" t="s">
        <v>64</v>
      </c>
      <c r="L263" s="194">
        <v>562000</v>
      </c>
      <c r="M263" s="194">
        <v>10000</v>
      </c>
      <c r="N263" s="194">
        <f>L263+M263</f>
        <v>572000</v>
      </c>
      <c r="O263" s="895" t="s">
        <v>894</v>
      </c>
      <c r="P263" s="156" t="s">
        <v>1000</v>
      </c>
      <c r="Q263" s="41" t="s">
        <v>139</v>
      </c>
      <c r="R263" s="18">
        <v>1033</v>
      </c>
      <c r="S263" s="150">
        <v>93</v>
      </c>
      <c r="T263" s="19"/>
      <c r="U263" s="34"/>
      <c r="V263" s="11"/>
      <c r="W263" s="32" t="s">
        <v>80</v>
      </c>
      <c r="Y263" s="14"/>
      <c r="Z263" s="12"/>
      <c r="AA263" s="12"/>
      <c r="AB263" s="12"/>
      <c r="AC263" s="660"/>
      <c r="AD263" s="33"/>
      <c r="AE263" s="47"/>
      <c r="AF263" s="171" t="s">
        <v>1519</v>
      </c>
      <c r="AG263" s="162" t="s">
        <v>109</v>
      </c>
      <c r="AH263" s="1483"/>
      <c r="AI263" s="14" t="s">
        <v>165</v>
      </c>
      <c r="AJ263" s="14"/>
      <c r="AK263" s="14"/>
      <c r="AL263" s="11"/>
      <c r="AM263" s="11"/>
      <c r="AN263" s="11"/>
      <c r="AO263" s="11"/>
      <c r="AP263" s="14"/>
      <c r="AQ263" s="12"/>
      <c r="AR263" s="12"/>
      <c r="AS263" s="12"/>
      <c r="AX263" s="409"/>
      <c r="BW263" s="166"/>
      <c r="BZ263" s="166"/>
    </row>
    <row r="264" spans="1:78" s="37" customFormat="1" ht="14" customHeight="1">
      <c r="A264" s="220">
        <v>209</v>
      </c>
      <c r="B264" s="11" t="s">
        <v>85</v>
      </c>
      <c r="C264" s="12">
        <v>41448</v>
      </c>
      <c r="D264" s="147">
        <f t="shared" ref="D264:D268" ca="1" si="79">TODAY()-C264</f>
        <v>96</v>
      </c>
      <c r="E264" s="14" t="s">
        <v>133</v>
      </c>
      <c r="F264" s="167">
        <v>13</v>
      </c>
      <c r="G264" s="155" t="s">
        <v>206</v>
      </c>
      <c r="H264" s="32" t="s">
        <v>78</v>
      </c>
      <c r="I264" s="112" t="s">
        <v>955</v>
      </c>
      <c r="J264" s="16" t="s">
        <v>289</v>
      </c>
      <c r="K264" s="49" t="s">
        <v>34</v>
      </c>
      <c r="L264" s="168">
        <v>529000</v>
      </c>
      <c r="M264" s="168">
        <v>10000</v>
      </c>
      <c r="N264" s="169">
        <f t="shared" si="77"/>
        <v>539000</v>
      </c>
      <c r="O264" s="895" t="s">
        <v>894</v>
      </c>
      <c r="P264" s="156" t="s">
        <v>897</v>
      </c>
      <c r="Q264" s="41" t="s">
        <v>139</v>
      </c>
      <c r="R264" s="18">
        <v>1033</v>
      </c>
      <c r="S264" s="18">
        <v>93</v>
      </c>
      <c r="T264" s="19"/>
      <c r="U264" s="34"/>
      <c r="V264" s="355" t="s">
        <v>418</v>
      </c>
      <c r="W264" s="32" t="s">
        <v>80</v>
      </c>
      <c r="X264" s="47"/>
      <c r="Y264" s="14"/>
      <c r="Z264" s="11"/>
      <c r="AA264" s="239"/>
      <c r="AB264" s="11"/>
      <c r="AC264" s="56"/>
      <c r="AD264" s="18"/>
      <c r="AE264" s="47"/>
      <c r="AF264" s="171" t="s">
        <v>1876</v>
      </c>
      <c r="AG264" s="162" t="s">
        <v>109</v>
      </c>
      <c r="AH264" s="18"/>
      <c r="AI264" s="14" t="s">
        <v>165</v>
      </c>
      <c r="AJ264" s="14"/>
      <c r="AK264" s="14"/>
      <c r="AL264" s="11"/>
      <c r="AM264" s="11"/>
      <c r="AN264" s="11"/>
      <c r="AO264" s="11"/>
      <c r="AP264" s="14"/>
      <c r="AQ264" s="12"/>
      <c r="AR264" s="12"/>
      <c r="AS264" s="12"/>
      <c r="AX264" s="409"/>
      <c r="BA264" s="37" t="s">
        <v>1135</v>
      </c>
      <c r="BW264" s="166"/>
      <c r="BZ264" s="166" t="e">
        <v>#N/A</v>
      </c>
    </row>
    <row r="265" spans="1:78" s="37" customFormat="1" ht="14.25" customHeight="1">
      <c r="A265" s="220">
        <v>210</v>
      </c>
      <c r="B265" s="11" t="s">
        <v>4010</v>
      </c>
      <c r="C265" s="110">
        <v>41511</v>
      </c>
      <c r="D265" s="193">
        <f t="shared" ca="1" si="79"/>
        <v>33</v>
      </c>
      <c r="E265" s="14" t="s">
        <v>133</v>
      </c>
      <c r="F265" s="167">
        <v>13</v>
      </c>
      <c r="G265" s="1480" t="s">
        <v>1047</v>
      </c>
      <c r="H265" s="32" t="s">
        <v>78</v>
      </c>
      <c r="I265" s="195" t="s">
        <v>2212</v>
      </c>
      <c r="J265" s="1617" t="s">
        <v>289</v>
      </c>
      <c r="K265" s="49" t="s">
        <v>67</v>
      </c>
      <c r="L265" s="168">
        <v>529000</v>
      </c>
      <c r="M265" s="168">
        <v>10000</v>
      </c>
      <c r="N265" s="169">
        <f t="shared" si="77"/>
        <v>539000</v>
      </c>
      <c r="O265" s="832"/>
      <c r="P265" s="14" t="s">
        <v>2158</v>
      </c>
      <c r="Q265" s="41" t="s">
        <v>37</v>
      </c>
      <c r="R265" s="150">
        <v>1033</v>
      </c>
      <c r="S265" s="150">
        <v>93</v>
      </c>
      <c r="T265" s="19"/>
      <c r="U265" s="34"/>
      <c r="V265" s="11"/>
      <c r="W265" s="32" t="s">
        <v>80</v>
      </c>
      <c r="X265" s="47"/>
      <c r="Y265" s="49"/>
      <c r="Z265" s="11"/>
      <c r="AA265" s="11"/>
      <c r="AB265" s="11"/>
      <c r="AC265" s="56"/>
      <c r="AD265" s="231"/>
      <c r="AE265" s="769"/>
      <c r="AF265" s="2329" t="s">
        <v>2227</v>
      </c>
      <c r="AG265" s="162"/>
      <c r="AH265" s="18"/>
      <c r="AI265" s="14"/>
      <c r="AJ265" s="14"/>
      <c r="AK265" s="14"/>
      <c r="AL265" s="11"/>
      <c r="AM265" s="11"/>
      <c r="AN265" s="11"/>
      <c r="AO265" s="11"/>
      <c r="AP265" s="14"/>
      <c r="AQ265" s="12"/>
      <c r="AR265" s="12"/>
      <c r="AS265" s="12"/>
      <c r="AT265" s="14"/>
      <c r="AX265" s="409"/>
      <c r="BW265" s="166"/>
      <c r="BZ265" s="166"/>
    </row>
    <row r="266" spans="1:78" s="37" customFormat="1" ht="14.25" customHeight="1">
      <c r="A266" s="220">
        <v>211</v>
      </c>
      <c r="B266" s="11" t="s">
        <v>85</v>
      </c>
      <c r="C266" s="110">
        <v>41507</v>
      </c>
      <c r="D266" s="193">
        <f t="shared" ca="1" si="79"/>
        <v>37</v>
      </c>
      <c r="E266" s="14" t="s">
        <v>133</v>
      </c>
      <c r="F266" s="167">
        <v>13</v>
      </c>
      <c r="G266" s="155" t="s">
        <v>206</v>
      </c>
      <c r="H266" s="32" t="s">
        <v>78</v>
      </c>
      <c r="I266" s="146" t="s">
        <v>2210</v>
      </c>
      <c r="J266" s="1617" t="s">
        <v>289</v>
      </c>
      <c r="K266" s="49" t="s">
        <v>171</v>
      </c>
      <c r="L266" s="168">
        <v>529000</v>
      </c>
      <c r="M266" s="168">
        <v>10000</v>
      </c>
      <c r="N266" s="169">
        <f t="shared" si="77"/>
        <v>539000</v>
      </c>
      <c r="O266" s="895" t="s">
        <v>894</v>
      </c>
      <c r="P266" s="14" t="s">
        <v>2156</v>
      </c>
      <c r="Q266" s="41" t="s">
        <v>37</v>
      </c>
      <c r="R266" s="150">
        <v>1033</v>
      </c>
      <c r="S266" s="150">
        <v>93</v>
      </c>
      <c r="T266" s="19"/>
      <c r="U266" s="34"/>
      <c r="V266" s="11"/>
      <c r="W266" s="32" t="s">
        <v>80</v>
      </c>
      <c r="X266" s="47"/>
      <c r="Y266" s="49"/>
      <c r="Z266" s="11"/>
      <c r="AA266" s="11"/>
      <c r="AB266" s="11"/>
      <c r="AC266" s="56"/>
      <c r="AD266" s="231"/>
      <c r="AE266" s="769"/>
      <c r="AF266" s="236" t="s">
        <v>2227</v>
      </c>
      <c r="AG266" s="162"/>
      <c r="AH266" s="18"/>
      <c r="AI266" s="14"/>
      <c r="AJ266" s="14"/>
      <c r="AK266" s="14"/>
      <c r="AL266" s="11"/>
      <c r="AM266" s="11"/>
      <c r="AN266" s="11"/>
      <c r="AO266" s="11"/>
      <c r="AP266" s="14"/>
      <c r="AQ266" s="12"/>
      <c r="AR266" s="12"/>
      <c r="AS266" s="12"/>
      <c r="AT266" s="14"/>
      <c r="AX266" s="409"/>
      <c r="BW266" s="166"/>
      <c r="BZ266" s="166"/>
    </row>
    <row r="267" spans="1:78" s="37" customFormat="1" ht="14.25" customHeight="1">
      <c r="A267" s="220">
        <v>212</v>
      </c>
      <c r="B267" s="11">
        <v>41550</v>
      </c>
      <c r="C267" s="110">
        <v>41516</v>
      </c>
      <c r="D267" s="193">
        <f t="shared" ca="1" si="79"/>
        <v>28</v>
      </c>
      <c r="E267" s="14" t="s">
        <v>133</v>
      </c>
      <c r="F267" s="167">
        <v>13</v>
      </c>
      <c r="G267" s="11" t="s">
        <v>165</v>
      </c>
      <c r="H267" s="32" t="s">
        <v>78</v>
      </c>
      <c r="I267" s="195" t="s">
        <v>2308</v>
      </c>
      <c r="J267" s="1395" t="s">
        <v>289</v>
      </c>
      <c r="K267" s="49" t="s">
        <v>67</v>
      </c>
      <c r="L267" s="168">
        <v>529000</v>
      </c>
      <c r="M267" s="168">
        <v>10000</v>
      </c>
      <c r="N267" s="169">
        <f t="shared" si="77"/>
        <v>539000</v>
      </c>
      <c r="O267" s="832"/>
      <c r="P267" s="14" t="s">
        <v>2269</v>
      </c>
      <c r="Q267" s="41" t="s">
        <v>37</v>
      </c>
      <c r="R267" s="150">
        <v>1033</v>
      </c>
      <c r="S267" s="150">
        <v>93</v>
      </c>
      <c r="T267" s="19"/>
      <c r="U267" s="34"/>
      <c r="V267" s="11"/>
      <c r="W267" s="32" t="s">
        <v>80</v>
      </c>
      <c r="Y267" s="14"/>
      <c r="Z267" s="11"/>
      <c r="AA267" s="11"/>
      <c r="AB267" s="11"/>
      <c r="AC267" s="56"/>
      <c r="AD267" s="231"/>
      <c r="AE267" s="47"/>
      <c r="AF267" s="2329" t="s">
        <v>2227</v>
      </c>
      <c r="AG267" s="162"/>
      <c r="AH267" s="18"/>
      <c r="AI267" s="14" t="s">
        <v>165</v>
      </c>
      <c r="AJ267" s="14"/>
      <c r="AK267" s="14"/>
      <c r="AL267" s="11"/>
      <c r="AM267" s="11"/>
      <c r="AN267" s="11"/>
      <c r="AO267" s="11"/>
      <c r="AP267" s="14"/>
      <c r="AQ267" s="12"/>
      <c r="AR267" s="12"/>
      <c r="AS267" s="12"/>
      <c r="AX267" s="409"/>
      <c r="BW267" s="166"/>
      <c r="BZ267" s="166"/>
    </row>
    <row r="268" spans="1:78" s="37" customFormat="1" ht="14.25" customHeight="1">
      <c r="A268" s="220">
        <v>213</v>
      </c>
      <c r="B268" s="11">
        <v>41550</v>
      </c>
      <c r="C268" s="110">
        <v>41516</v>
      </c>
      <c r="D268" s="193">
        <f t="shared" ca="1" si="79"/>
        <v>28</v>
      </c>
      <c r="E268" s="14" t="s">
        <v>133</v>
      </c>
      <c r="F268" s="167">
        <v>13</v>
      </c>
      <c r="G268" s="11" t="s">
        <v>165</v>
      </c>
      <c r="H268" s="32" t="s">
        <v>78</v>
      </c>
      <c r="I268" s="195" t="s">
        <v>2309</v>
      </c>
      <c r="J268" s="1395" t="s">
        <v>289</v>
      </c>
      <c r="K268" s="49" t="s">
        <v>67</v>
      </c>
      <c r="L268" s="168">
        <v>529000</v>
      </c>
      <c r="M268" s="168">
        <v>10000</v>
      </c>
      <c r="N268" s="169">
        <f t="shared" si="77"/>
        <v>539000</v>
      </c>
      <c r="O268" s="832"/>
      <c r="P268" s="14" t="s">
        <v>2270</v>
      </c>
      <c r="Q268" s="41" t="s">
        <v>37</v>
      </c>
      <c r="R268" s="150">
        <v>1033</v>
      </c>
      <c r="S268" s="150">
        <v>93</v>
      </c>
      <c r="T268" s="19"/>
      <c r="U268" s="34"/>
      <c r="V268" s="11"/>
      <c r="W268" s="32" t="s">
        <v>80</v>
      </c>
      <c r="Y268" s="14"/>
      <c r="Z268" s="11"/>
      <c r="AA268" s="11"/>
      <c r="AB268" s="11"/>
      <c r="AC268" s="56"/>
      <c r="AD268" s="231"/>
      <c r="AE268" s="47"/>
      <c r="AF268" s="2329" t="s">
        <v>2227</v>
      </c>
      <c r="AG268" s="162"/>
      <c r="AH268" s="18"/>
      <c r="AI268" s="14" t="s">
        <v>165</v>
      </c>
      <c r="AJ268" s="14"/>
      <c r="AK268" s="14"/>
      <c r="AL268" s="11"/>
      <c r="AM268" s="11"/>
      <c r="AN268" s="11"/>
      <c r="AO268" s="11"/>
      <c r="AP268" s="14"/>
      <c r="AQ268" s="12"/>
      <c r="AR268" s="12"/>
      <c r="AS268" s="12"/>
      <c r="AX268" s="409"/>
      <c r="BW268" s="166"/>
      <c r="BZ268" s="166"/>
    </row>
    <row r="269" spans="1:78" s="37" customFormat="1" ht="14.25" customHeight="1">
      <c r="A269" s="220">
        <v>214</v>
      </c>
      <c r="B269" s="11">
        <v>41551</v>
      </c>
      <c r="C269" s="110">
        <v>41518</v>
      </c>
      <c r="D269" s="193">
        <f t="shared" ref="D269:D274" ca="1" si="80">TODAY()-C269</f>
        <v>26</v>
      </c>
      <c r="E269" s="14" t="s">
        <v>133</v>
      </c>
      <c r="F269" s="167">
        <v>13</v>
      </c>
      <c r="G269" s="11" t="s">
        <v>165</v>
      </c>
      <c r="H269" s="32" t="s">
        <v>78</v>
      </c>
      <c r="I269" s="1064" t="s">
        <v>2305</v>
      </c>
      <c r="J269" s="1395" t="s">
        <v>289</v>
      </c>
      <c r="K269" s="49" t="s">
        <v>25</v>
      </c>
      <c r="L269" s="168">
        <v>529000</v>
      </c>
      <c r="M269" s="168">
        <v>0</v>
      </c>
      <c r="N269" s="169">
        <f t="shared" si="77"/>
        <v>529000</v>
      </c>
      <c r="O269" s="832"/>
      <c r="P269" s="14" t="s">
        <v>2266</v>
      </c>
      <c r="Q269" s="41" t="s">
        <v>37</v>
      </c>
      <c r="R269" s="150">
        <v>1033</v>
      </c>
      <c r="S269" s="150">
        <v>93</v>
      </c>
      <c r="T269" s="19"/>
      <c r="U269" s="34"/>
      <c r="V269" s="11"/>
      <c r="W269" s="32" t="s">
        <v>80</v>
      </c>
      <c r="Y269" s="14"/>
      <c r="Z269" s="11"/>
      <c r="AA269" s="11"/>
      <c r="AB269" s="11"/>
      <c r="AC269" s="56"/>
      <c r="AD269" s="231"/>
      <c r="AE269" s="47"/>
      <c r="AF269" s="2329" t="s">
        <v>2227</v>
      </c>
      <c r="AG269" s="162"/>
      <c r="AH269" s="18"/>
      <c r="AI269" s="14" t="s">
        <v>165</v>
      </c>
      <c r="AJ269" s="14"/>
      <c r="AK269" s="14"/>
      <c r="AL269" s="11"/>
      <c r="AM269" s="11"/>
      <c r="AN269" s="11"/>
      <c r="AO269" s="11"/>
      <c r="AP269" s="14"/>
      <c r="AQ269" s="12"/>
      <c r="AR269" s="12"/>
      <c r="AS269" s="12"/>
      <c r="AX269" s="409"/>
      <c r="BW269" s="166"/>
      <c r="BZ269" s="166"/>
    </row>
    <row r="270" spans="1:78" s="37" customFormat="1" ht="14.25" customHeight="1">
      <c r="A270" s="220">
        <v>215</v>
      </c>
      <c r="B270" s="11">
        <v>41551</v>
      </c>
      <c r="C270" s="110">
        <v>41518</v>
      </c>
      <c r="D270" s="193">
        <f t="shared" ca="1" si="80"/>
        <v>26</v>
      </c>
      <c r="E270" s="14" t="s">
        <v>133</v>
      </c>
      <c r="F270" s="167">
        <v>13</v>
      </c>
      <c r="G270" s="11" t="s">
        <v>165</v>
      </c>
      <c r="H270" s="32" t="s">
        <v>78</v>
      </c>
      <c r="I270" s="1064" t="s">
        <v>2306</v>
      </c>
      <c r="J270" s="1395" t="s">
        <v>289</v>
      </c>
      <c r="K270" s="49" t="s">
        <v>25</v>
      </c>
      <c r="L270" s="168">
        <v>529000</v>
      </c>
      <c r="M270" s="168">
        <v>0</v>
      </c>
      <c r="N270" s="169">
        <f t="shared" si="77"/>
        <v>529000</v>
      </c>
      <c r="O270" s="832"/>
      <c r="P270" s="14" t="s">
        <v>2267</v>
      </c>
      <c r="Q270" s="41" t="s">
        <v>37</v>
      </c>
      <c r="R270" s="150">
        <v>1033</v>
      </c>
      <c r="S270" s="150">
        <v>93</v>
      </c>
      <c r="T270" s="19"/>
      <c r="U270" s="34"/>
      <c r="V270" s="11"/>
      <c r="W270" s="32" t="s">
        <v>80</v>
      </c>
      <c r="Y270" s="14"/>
      <c r="Z270" s="11"/>
      <c r="AA270" s="11"/>
      <c r="AB270" s="11"/>
      <c r="AC270" s="56"/>
      <c r="AD270" s="231"/>
      <c r="AE270" s="47"/>
      <c r="AF270" s="2329" t="s">
        <v>2227</v>
      </c>
      <c r="AG270" s="162"/>
      <c r="AH270" s="18"/>
      <c r="AI270" s="14" t="s">
        <v>165</v>
      </c>
      <c r="AJ270" s="14"/>
      <c r="AK270" s="14"/>
      <c r="AL270" s="11"/>
      <c r="AM270" s="11"/>
      <c r="AN270" s="11"/>
      <c r="AO270" s="11"/>
      <c r="AP270" s="14"/>
      <c r="AQ270" s="12"/>
      <c r="AR270" s="12"/>
      <c r="AS270" s="12"/>
      <c r="AX270" s="409"/>
      <c r="BW270" s="166"/>
      <c r="BZ270" s="166"/>
    </row>
    <row r="271" spans="1:78" s="37" customFormat="1" ht="14.25" customHeight="1">
      <c r="A271" s="220">
        <v>216</v>
      </c>
      <c r="B271" s="11">
        <v>41551</v>
      </c>
      <c r="C271" s="110">
        <v>41518</v>
      </c>
      <c r="D271" s="193">
        <f t="shared" ca="1" si="80"/>
        <v>26</v>
      </c>
      <c r="E271" s="14" t="s">
        <v>133</v>
      </c>
      <c r="F271" s="167">
        <v>13</v>
      </c>
      <c r="G271" s="11" t="s">
        <v>165</v>
      </c>
      <c r="H271" s="32" t="s">
        <v>78</v>
      </c>
      <c r="I271" s="1064" t="s">
        <v>2307</v>
      </c>
      <c r="J271" s="1395" t="s">
        <v>289</v>
      </c>
      <c r="K271" s="49" t="s">
        <v>25</v>
      </c>
      <c r="L271" s="168">
        <v>529000</v>
      </c>
      <c r="M271" s="168">
        <v>0</v>
      </c>
      <c r="N271" s="169">
        <f t="shared" si="77"/>
        <v>529000</v>
      </c>
      <c r="O271" s="832"/>
      <c r="P271" s="14" t="s">
        <v>2268</v>
      </c>
      <c r="Q271" s="41" t="s">
        <v>37</v>
      </c>
      <c r="R271" s="150">
        <v>1033</v>
      </c>
      <c r="S271" s="150">
        <v>93</v>
      </c>
      <c r="T271" s="19"/>
      <c r="U271" s="34"/>
      <c r="V271" s="11"/>
      <c r="W271" s="32" t="s">
        <v>80</v>
      </c>
      <c r="Y271" s="14"/>
      <c r="Z271" s="11"/>
      <c r="AA271" s="11"/>
      <c r="AB271" s="11"/>
      <c r="AC271" s="56"/>
      <c r="AD271" s="231"/>
      <c r="AE271" s="47"/>
      <c r="AF271" s="2329" t="s">
        <v>2227</v>
      </c>
      <c r="AG271" s="162"/>
      <c r="AH271" s="18"/>
      <c r="AI271" s="14" t="s">
        <v>165</v>
      </c>
      <c r="AJ271" s="14"/>
      <c r="AK271" s="14"/>
      <c r="AL271" s="11"/>
      <c r="AM271" s="11"/>
      <c r="AN271" s="11"/>
      <c r="AO271" s="11"/>
      <c r="AP271" s="14"/>
      <c r="AQ271" s="12"/>
      <c r="AR271" s="12"/>
      <c r="AS271" s="12"/>
      <c r="AX271" s="409"/>
      <c r="BW271" s="166"/>
      <c r="BZ271" s="166"/>
    </row>
    <row r="272" spans="1:78" s="37" customFormat="1" ht="14.25" customHeight="1">
      <c r="A272" s="220">
        <v>217</v>
      </c>
      <c r="B272" s="11" t="s">
        <v>85</v>
      </c>
      <c r="C272" s="110">
        <v>41505</v>
      </c>
      <c r="D272" s="193">
        <f t="shared" ca="1" si="80"/>
        <v>39</v>
      </c>
      <c r="E272" s="14" t="s">
        <v>133</v>
      </c>
      <c r="F272" s="167">
        <v>13</v>
      </c>
      <c r="G272" s="155" t="s">
        <v>206</v>
      </c>
      <c r="H272" s="32" t="s">
        <v>78</v>
      </c>
      <c r="I272" s="146" t="s">
        <v>1995</v>
      </c>
      <c r="J272" s="1353" t="s">
        <v>289</v>
      </c>
      <c r="K272" s="49" t="s">
        <v>34</v>
      </c>
      <c r="L272" s="168">
        <v>529000</v>
      </c>
      <c r="M272" s="168">
        <v>10000</v>
      </c>
      <c r="N272" s="169">
        <f t="shared" si="77"/>
        <v>539000</v>
      </c>
      <c r="O272" s="895" t="s">
        <v>894</v>
      </c>
      <c r="P272" s="14" t="s">
        <v>1953</v>
      </c>
      <c r="Q272" s="17" t="s">
        <v>37</v>
      </c>
      <c r="R272" s="18">
        <v>1033</v>
      </c>
      <c r="S272" s="150">
        <v>93</v>
      </c>
      <c r="T272" s="19"/>
      <c r="U272" s="34"/>
      <c r="V272" s="11"/>
      <c r="W272" s="32" t="s">
        <v>80</v>
      </c>
      <c r="X272" s="47"/>
      <c r="Y272" s="49"/>
      <c r="Z272" s="12"/>
      <c r="AA272" s="11"/>
      <c r="AB272" s="11"/>
      <c r="AC272" s="56"/>
      <c r="AD272" s="231"/>
      <c r="AE272" s="47"/>
      <c r="AF272" s="236" t="s">
        <v>2227</v>
      </c>
      <c r="AG272" s="162"/>
      <c r="AH272" s="18"/>
      <c r="AI272" s="14"/>
      <c r="AJ272" s="14"/>
      <c r="AK272" s="14"/>
      <c r="AL272" s="11"/>
      <c r="AM272" s="11"/>
      <c r="AN272" s="11"/>
      <c r="AO272" s="11"/>
      <c r="AP272" s="14"/>
      <c r="AQ272" s="12"/>
      <c r="AR272" s="12"/>
      <c r="AS272" s="12"/>
      <c r="AX272" s="409"/>
      <c r="BW272" s="166"/>
      <c r="BZ272" s="166"/>
    </row>
    <row r="273" spans="1:78" s="37" customFormat="1" ht="14.25" customHeight="1">
      <c r="A273" s="220">
        <v>218</v>
      </c>
      <c r="B273" s="11">
        <v>41551</v>
      </c>
      <c r="C273" s="12">
        <v>41518</v>
      </c>
      <c r="D273" s="147">
        <f t="shared" ca="1" si="80"/>
        <v>26</v>
      </c>
      <c r="E273" s="14" t="s">
        <v>133</v>
      </c>
      <c r="F273" s="167">
        <v>13</v>
      </c>
      <c r="G273" s="11" t="s">
        <v>165</v>
      </c>
      <c r="H273" s="32" t="s">
        <v>78</v>
      </c>
      <c r="I273" s="1064" t="s">
        <v>2304</v>
      </c>
      <c r="J273" s="1395" t="s">
        <v>289</v>
      </c>
      <c r="K273" s="49" t="s">
        <v>25</v>
      </c>
      <c r="L273" s="168">
        <v>529000</v>
      </c>
      <c r="M273" s="168">
        <v>0</v>
      </c>
      <c r="N273" s="169">
        <f>L273+M273</f>
        <v>529000</v>
      </c>
      <c r="O273" s="832"/>
      <c r="P273" s="14" t="s">
        <v>2265</v>
      </c>
      <c r="Q273" s="17" t="s">
        <v>37</v>
      </c>
      <c r="R273" s="18">
        <v>1033</v>
      </c>
      <c r="S273" s="18">
        <v>93</v>
      </c>
      <c r="T273" s="19"/>
      <c r="U273" s="34"/>
      <c r="V273" s="11"/>
      <c r="W273" s="32" t="s">
        <v>80</v>
      </c>
      <c r="X273" s="47"/>
      <c r="Y273" s="49"/>
      <c r="Z273" s="12"/>
      <c r="AA273" s="11"/>
      <c r="AB273" s="11"/>
      <c r="AC273" s="56"/>
      <c r="AD273" s="231"/>
      <c r="AE273" s="47"/>
      <c r="AF273" s="2329" t="s">
        <v>2227</v>
      </c>
      <c r="AG273" s="162"/>
      <c r="AH273" s="18"/>
      <c r="AI273" s="14" t="s">
        <v>165</v>
      </c>
      <c r="AJ273" s="14"/>
      <c r="AK273" s="14"/>
      <c r="AL273" s="11"/>
      <c r="AM273" s="11"/>
      <c r="AN273" s="11"/>
      <c r="AO273" s="11"/>
      <c r="AP273" s="14"/>
      <c r="AQ273" s="12"/>
      <c r="AR273" s="12"/>
      <c r="AS273" s="12"/>
      <c r="AX273" s="409"/>
      <c r="BW273" s="166"/>
      <c r="BZ273" s="166"/>
    </row>
    <row r="274" spans="1:78" s="14" customFormat="1" ht="13.5" customHeight="1">
      <c r="A274" s="220">
        <v>219</v>
      </c>
      <c r="B274" s="11">
        <v>41565</v>
      </c>
      <c r="C274" s="110">
        <v>41534</v>
      </c>
      <c r="D274" s="193">
        <f t="shared" ca="1" si="80"/>
        <v>10</v>
      </c>
      <c r="E274" s="14" t="s">
        <v>133</v>
      </c>
      <c r="F274" s="203">
        <v>13</v>
      </c>
      <c r="G274" s="11" t="s">
        <v>165</v>
      </c>
      <c r="H274" s="32" t="s">
        <v>78</v>
      </c>
      <c r="I274" s="195" t="s">
        <v>3329</v>
      </c>
      <c r="J274" s="16" t="s">
        <v>289</v>
      </c>
      <c r="K274" s="49" t="s">
        <v>25</v>
      </c>
      <c r="L274" s="168">
        <v>529000</v>
      </c>
      <c r="M274" s="168">
        <v>0</v>
      </c>
      <c r="N274" s="169">
        <f>L274+M274</f>
        <v>529000</v>
      </c>
      <c r="O274" s="832"/>
      <c r="P274" s="1064" t="s">
        <v>3263</v>
      </c>
      <c r="Q274" s="17" t="s">
        <v>37</v>
      </c>
      <c r="R274" s="18">
        <v>1033</v>
      </c>
      <c r="S274" s="150">
        <v>93</v>
      </c>
      <c r="T274" s="118"/>
      <c r="U274" s="162"/>
      <c r="V274" s="11"/>
      <c r="W274" s="40" t="s">
        <v>80</v>
      </c>
      <c r="X274" s="47"/>
      <c r="Y274" s="49"/>
      <c r="Z274" s="12"/>
      <c r="AA274" s="11"/>
      <c r="AB274" s="11"/>
      <c r="AC274" s="56"/>
      <c r="AD274" s="231"/>
      <c r="AE274" s="769"/>
      <c r="AF274" s="2329"/>
      <c r="AG274" s="162"/>
      <c r="AH274" s="749"/>
      <c r="AI274" s="14" t="s">
        <v>165</v>
      </c>
      <c r="AL274" s="11"/>
      <c r="AM274" s="11"/>
      <c r="AN274" s="11"/>
      <c r="AO274" s="1309"/>
      <c r="AQ274" s="11"/>
      <c r="AR274" s="11"/>
      <c r="AS274" s="11"/>
      <c r="AX274" s="1891"/>
      <c r="BW274" s="11"/>
      <c r="BZ274" s="11"/>
    </row>
    <row r="275" spans="1:78" s="37" customFormat="1" ht="12.75" customHeight="1">
      <c r="A275" s="220">
        <v>220</v>
      </c>
      <c r="B275" s="11" t="s">
        <v>85</v>
      </c>
      <c r="C275" s="12">
        <v>41540</v>
      </c>
      <c r="D275" s="147">
        <f ca="1">TODAY()-C275</f>
        <v>4</v>
      </c>
      <c r="E275" s="14" t="s">
        <v>343</v>
      </c>
      <c r="F275" s="167">
        <v>13</v>
      </c>
      <c r="G275" s="2978" t="s">
        <v>4038</v>
      </c>
      <c r="H275" s="32" t="s">
        <v>829</v>
      </c>
      <c r="I275" s="146" t="s">
        <v>972</v>
      </c>
      <c r="J275" s="16" t="s">
        <v>780</v>
      </c>
      <c r="K275" s="49" t="s">
        <v>690</v>
      </c>
      <c r="L275" s="168">
        <v>524000</v>
      </c>
      <c r="M275" s="168">
        <v>6000</v>
      </c>
      <c r="N275" s="168">
        <f>L275+M275</f>
        <v>530000</v>
      </c>
      <c r="O275" s="1477"/>
      <c r="P275" s="14" t="s">
        <v>929</v>
      </c>
      <c r="Q275" s="1609" t="s">
        <v>139</v>
      </c>
      <c r="R275" s="18">
        <v>1033</v>
      </c>
      <c r="S275" s="18">
        <v>93</v>
      </c>
      <c r="T275" s="118"/>
      <c r="U275" s="191">
        <v>75326</v>
      </c>
      <c r="V275" s="11"/>
      <c r="W275" s="40" t="s">
        <v>80</v>
      </c>
      <c r="X275" s="209"/>
      <c r="Y275" s="129"/>
      <c r="Z275" s="110"/>
      <c r="AA275" s="731"/>
      <c r="AB275" s="112"/>
      <c r="AC275" s="1847"/>
      <c r="AD275" s="150"/>
      <c r="AE275" s="47"/>
      <c r="AF275" s="236" t="s">
        <v>3955</v>
      </c>
      <c r="AG275" s="162"/>
      <c r="AH275" s="18"/>
      <c r="AI275" s="18"/>
      <c r="AJ275" s="14"/>
      <c r="AK275" s="14"/>
      <c r="AL275" s="11"/>
      <c r="AM275" s="11"/>
      <c r="AN275" s="11"/>
      <c r="AO275" s="11"/>
      <c r="AP275" s="14"/>
      <c r="AQ275" s="12"/>
      <c r="AR275" s="12"/>
      <c r="AS275" s="12"/>
      <c r="AT275" s="141"/>
      <c r="AX275" s="409"/>
      <c r="BW275" s="166"/>
      <c r="BZ275" s="166" t="e">
        <v>#N/A</v>
      </c>
    </row>
    <row r="276" spans="1:78" s="1498" customFormat="1" ht="14.25" customHeight="1" thickBot="1">
      <c r="A276" s="220">
        <v>221</v>
      </c>
      <c r="B276" s="2143"/>
      <c r="C276" s="145">
        <v>41512</v>
      </c>
      <c r="D276" s="1886">
        <f ca="1">TODAY()-C276</f>
        <v>32</v>
      </c>
      <c r="E276" s="245" t="s">
        <v>343</v>
      </c>
      <c r="F276" s="251">
        <v>13</v>
      </c>
      <c r="G276" s="1480"/>
      <c r="H276" s="32" t="s">
        <v>1413</v>
      </c>
      <c r="I276" s="2128" t="s">
        <v>2708</v>
      </c>
      <c r="J276" s="2138" t="s">
        <v>848</v>
      </c>
      <c r="K276" s="691" t="s">
        <v>690</v>
      </c>
      <c r="L276" s="2477">
        <v>537000</v>
      </c>
      <c r="M276" s="2477">
        <v>6000</v>
      </c>
      <c r="N276" s="2477">
        <f>L276+M276</f>
        <v>543000</v>
      </c>
      <c r="O276" s="2047"/>
      <c r="P276" s="390" t="s">
        <v>2709</v>
      </c>
      <c r="Q276" s="404" t="s">
        <v>37</v>
      </c>
      <c r="R276" s="2130">
        <v>1033</v>
      </c>
      <c r="S276" s="18">
        <v>93</v>
      </c>
      <c r="T276" s="19"/>
      <c r="U276" s="34"/>
      <c r="V276" s="231" t="s">
        <v>260</v>
      </c>
      <c r="W276" s="243" t="s">
        <v>80</v>
      </c>
      <c r="X276" s="258" t="s">
        <v>1693</v>
      </c>
      <c r="Y276" s="1593" t="s">
        <v>200</v>
      </c>
      <c r="Z276" s="139"/>
      <c r="AA276" s="139"/>
      <c r="AB276" s="133"/>
      <c r="AC276" s="1850"/>
      <c r="AD276" s="690"/>
      <c r="AE276" s="393"/>
      <c r="AF276" s="236"/>
      <c r="AG276" s="1984"/>
      <c r="AH276" s="991"/>
      <c r="AI276" s="390"/>
      <c r="AJ276" s="390"/>
      <c r="AK276" s="390"/>
      <c r="AL276" s="391"/>
      <c r="AM276" s="391"/>
      <c r="AN276" s="391"/>
      <c r="AO276" s="391"/>
      <c r="AP276" s="390"/>
      <c r="AQ276" s="145"/>
      <c r="AR276" s="145"/>
      <c r="AS276" s="145"/>
      <c r="AX276" s="2139"/>
      <c r="BW276" s="2140"/>
      <c r="BZ276" s="2140"/>
    </row>
    <row r="277" spans="1:78" s="102" customFormat="1" ht="13.5" customHeight="1" thickBot="1">
      <c r="A277" s="216"/>
      <c r="B277" s="95"/>
      <c r="C277" s="95"/>
      <c r="D277" s="95"/>
      <c r="E277" s="95"/>
      <c r="F277" s="95"/>
      <c r="G277" s="95"/>
      <c r="H277" s="262"/>
      <c r="I277" s="92" t="s">
        <v>137</v>
      </c>
      <c r="J277" s="218"/>
      <c r="K277" s="95"/>
      <c r="L277" s="95"/>
      <c r="M277" s="95"/>
      <c r="N277" s="95"/>
      <c r="O277" s="95"/>
      <c r="P277" s="95"/>
      <c r="Q277" s="95"/>
      <c r="R277" s="97"/>
      <c r="S277" s="217"/>
      <c r="T277" s="217"/>
      <c r="U277" s="99"/>
      <c r="V277" s="98"/>
      <c r="W277" s="95"/>
      <c r="X277" s="95"/>
      <c r="Y277" s="95"/>
      <c r="Z277" s="88"/>
      <c r="AA277" s="95"/>
      <c r="AB277" s="88"/>
      <c r="AC277" s="95"/>
      <c r="AD277" s="92"/>
      <c r="AE277" s="101"/>
      <c r="AF277" s="218"/>
      <c r="AG277" s="95"/>
      <c r="AH277" s="98"/>
      <c r="AI277" s="98"/>
      <c r="AJ277" s="95"/>
      <c r="AK277" s="95"/>
      <c r="AL277" s="88"/>
      <c r="AM277" s="88"/>
      <c r="AN277" s="88"/>
      <c r="AO277" s="95"/>
      <c r="AP277" s="95"/>
      <c r="AQ277" s="95"/>
      <c r="AR277" s="95"/>
      <c r="AS277" s="95"/>
      <c r="AT277" s="95"/>
      <c r="AU277" s="95"/>
      <c r="AX277" s="408"/>
      <c r="BW277" s="219" t="e">
        <v>#N/A</v>
      </c>
      <c r="BZ277" s="219" t="e">
        <v>#N/A</v>
      </c>
    </row>
    <row r="278" spans="1:78" ht="13.5" customHeight="1">
      <c r="A278" s="220">
        <v>1</v>
      </c>
      <c r="B278" s="11" t="s">
        <v>85</v>
      </c>
      <c r="C278" s="110">
        <v>41297</v>
      </c>
      <c r="D278" s="728">
        <f t="shared" ref="D278:D288" ca="1" si="81">TODAY()-C278</f>
        <v>247</v>
      </c>
      <c r="E278" s="188" t="s">
        <v>128</v>
      </c>
      <c r="F278" s="38">
        <v>12</v>
      </c>
      <c r="G278" s="155" t="s">
        <v>206</v>
      </c>
      <c r="H278" s="32" t="s">
        <v>541</v>
      </c>
      <c r="I278" s="154" t="s">
        <v>288</v>
      </c>
      <c r="J278" s="268" t="s">
        <v>197</v>
      </c>
      <c r="K278" s="60" t="s">
        <v>74</v>
      </c>
      <c r="L278" s="1">
        <v>1835000</v>
      </c>
      <c r="M278" s="1">
        <v>0</v>
      </c>
      <c r="N278" s="190">
        <v>1646000</v>
      </c>
      <c r="O278" s="202" t="s">
        <v>273</v>
      </c>
      <c r="P278" s="156" t="s">
        <v>264</v>
      </c>
      <c r="Q278" s="382" t="s">
        <v>151</v>
      </c>
      <c r="R278" s="18">
        <v>1033</v>
      </c>
      <c r="S278" s="150">
        <v>93</v>
      </c>
      <c r="T278" s="19"/>
      <c r="U278" s="277">
        <v>18886.5</v>
      </c>
      <c r="V278" s="11"/>
      <c r="W278" s="51" t="s">
        <v>80</v>
      </c>
      <c r="X278" s="265" t="s">
        <v>12</v>
      </c>
      <c r="Y278" s="50" t="s">
        <v>200</v>
      </c>
      <c r="Z278" s="113"/>
      <c r="AA278" s="120"/>
      <c r="AB278" s="113"/>
      <c r="AC278" s="1852"/>
      <c r="AD278" s="122"/>
      <c r="AE278" s="63" t="s">
        <v>312</v>
      </c>
      <c r="AF278" s="44" t="s">
        <v>284</v>
      </c>
      <c r="AH278" s="18"/>
      <c r="AI278" s="18"/>
      <c r="AT278" s="179"/>
      <c r="AW278" s="15"/>
      <c r="BW278" s="59">
        <v>1635075</v>
      </c>
      <c r="BZ278" s="59">
        <v>1635075</v>
      </c>
    </row>
    <row r="279" spans="1:78" s="37" customFormat="1" ht="14" customHeight="1">
      <c r="A279" s="220">
        <v>2</v>
      </c>
      <c r="B279" s="11" t="s">
        <v>85</v>
      </c>
      <c r="C279" s="110">
        <v>41317</v>
      </c>
      <c r="D279" s="396">
        <f t="shared" ca="1" si="81"/>
        <v>227</v>
      </c>
      <c r="E279" s="188" t="s">
        <v>61</v>
      </c>
      <c r="F279" s="167">
        <v>13</v>
      </c>
      <c r="G279" s="155" t="s">
        <v>206</v>
      </c>
      <c r="H279" s="32" t="s">
        <v>318</v>
      </c>
      <c r="I279" s="146" t="s">
        <v>319</v>
      </c>
      <c r="J279" s="47" t="s">
        <v>322</v>
      </c>
      <c r="K279" s="49" t="s">
        <v>184</v>
      </c>
      <c r="L279" s="169">
        <v>1013000</v>
      </c>
      <c r="M279" s="168">
        <v>11000</v>
      </c>
      <c r="N279" s="169">
        <f>L279+M279</f>
        <v>1024000</v>
      </c>
      <c r="O279" s="1"/>
      <c r="P279" s="156" t="s">
        <v>320</v>
      </c>
      <c r="Q279" s="382" t="s">
        <v>151</v>
      </c>
      <c r="R279" s="18">
        <v>1033</v>
      </c>
      <c r="S279" s="18">
        <v>93</v>
      </c>
      <c r="T279" s="399"/>
      <c r="U279" s="34"/>
      <c r="V279" s="11"/>
      <c r="W279" s="51" t="s">
        <v>80</v>
      </c>
      <c r="X279" s="265" t="s">
        <v>12</v>
      </c>
      <c r="Y279" s="50" t="s">
        <v>200</v>
      </c>
      <c r="Z279" s="113"/>
      <c r="AA279" s="120"/>
      <c r="AB279" s="113"/>
      <c r="AC279" s="1852"/>
      <c r="AD279" s="122"/>
      <c r="AE279" s="47"/>
      <c r="AF279" s="171" t="s">
        <v>311</v>
      </c>
      <c r="AG279" s="20"/>
      <c r="AH279" s="18"/>
      <c r="AI279" s="18"/>
      <c r="AJ279" s="17"/>
      <c r="AK279" s="17"/>
      <c r="AL279" s="12"/>
      <c r="AM279" s="12"/>
      <c r="AN279" s="36"/>
      <c r="AO279" s="163"/>
      <c r="AP279" s="17"/>
      <c r="AQ279" s="12"/>
      <c r="AR279" s="12"/>
      <c r="AS279" s="12"/>
      <c r="AX279" s="409"/>
      <c r="BE279" s="818" t="s">
        <v>1136</v>
      </c>
      <c r="BW279" s="166">
        <v>867740</v>
      </c>
      <c r="BZ279" s="166">
        <v>867740</v>
      </c>
    </row>
    <row r="280" spans="1:78" s="37" customFormat="1" ht="14" customHeight="1">
      <c r="A280" s="220">
        <v>3</v>
      </c>
      <c r="B280" s="11" t="s">
        <v>85</v>
      </c>
      <c r="C280" s="12">
        <v>41335</v>
      </c>
      <c r="D280" s="396">
        <f t="shared" ca="1" si="81"/>
        <v>209</v>
      </c>
      <c r="E280" s="188" t="s">
        <v>162</v>
      </c>
      <c r="F280" s="38">
        <v>12</v>
      </c>
      <c r="G280" s="155" t="s">
        <v>206</v>
      </c>
      <c r="H280" s="200" t="s">
        <v>218</v>
      </c>
      <c r="I280" s="11" t="s">
        <v>364</v>
      </c>
      <c r="J280" s="16" t="s">
        <v>246</v>
      </c>
      <c r="K280" s="49" t="s">
        <v>166</v>
      </c>
      <c r="L280" s="1">
        <v>3325000</v>
      </c>
      <c r="M280" s="148">
        <v>30000</v>
      </c>
      <c r="N280" s="190">
        <v>2700000</v>
      </c>
      <c r="O280" s="202" t="s">
        <v>273</v>
      </c>
      <c r="P280" s="156" t="s">
        <v>359</v>
      </c>
      <c r="Q280" s="382" t="s">
        <v>151</v>
      </c>
      <c r="R280" s="150">
        <v>1033</v>
      </c>
      <c r="S280" s="18">
        <v>93</v>
      </c>
      <c r="T280" s="19"/>
      <c r="U280" s="191">
        <v>18074.5</v>
      </c>
      <c r="V280" s="11"/>
      <c r="W280" s="51" t="s">
        <v>80</v>
      </c>
      <c r="X280" s="265" t="s">
        <v>12</v>
      </c>
      <c r="Y280" s="50" t="s">
        <v>200</v>
      </c>
      <c r="Z280" s="113"/>
      <c r="AA280" s="120"/>
      <c r="AB280" s="113"/>
      <c r="AC280" s="1852"/>
      <c r="AD280" s="122"/>
      <c r="AE280" s="47"/>
      <c r="AF280" s="171" t="s">
        <v>419</v>
      </c>
      <c r="AG280" s="162"/>
      <c r="AH280" s="18"/>
      <c r="AI280" s="18"/>
      <c r="AJ280" s="14"/>
      <c r="AK280" s="14"/>
      <c r="AL280" s="11"/>
      <c r="AM280" s="11"/>
      <c r="AN280" s="11"/>
      <c r="AO280" s="11"/>
      <c r="AP280" s="14"/>
      <c r="AQ280" s="12"/>
      <c r="AR280" s="12"/>
      <c r="AS280" s="12"/>
      <c r="AX280" s="409"/>
      <c r="BW280" s="166">
        <v>2826334.81</v>
      </c>
      <c r="BZ280" s="166">
        <v>2826334.81</v>
      </c>
    </row>
    <row r="281" spans="1:78" s="37" customFormat="1" ht="14" customHeight="1">
      <c r="A281" s="220">
        <v>4</v>
      </c>
      <c r="B281" s="11" t="s">
        <v>85</v>
      </c>
      <c r="C281" s="12">
        <v>41335</v>
      </c>
      <c r="D281" s="396">
        <f t="shared" ca="1" si="81"/>
        <v>209</v>
      </c>
      <c r="E281" s="188" t="s">
        <v>249</v>
      </c>
      <c r="F281" s="167">
        <v>13</v>
      </c>
      <c r="G281" s="155" t="s">
        <v>206</v>
      </c>
      <c r="H281" s="32" t="s">
        <v>360</v>
      </c>
      <c r="I281" s="11" t="s">
        <v>362</v>
      </c>
      <c r="J281" s="16" t="s">
        <v>366</v>
      </c>
      <c r="K281" s="49" t="s">
        <v>90</v>
      </c>
      <c r="L281" s="194">
        <v>1448000</v>
      </c>
      <c r="M281" s="168">
        <v>16000</v>
      </c>
      <c r="N281" s="169">
        <f>L281+M281</f>
        <v>1464000</v>
      </c>
      <c r="O281" s="1"/>
      <c r="P281" s="156" t="s">
        <v>357</v>
      </c>
      <c r="Q281" s="382" t="s">
        <v>151</v>
      </c>
      <c r="R281" s="150">
        <v>1033</v>
      </c>
      <c r="S281" s="18">
        <v>93</v>
      </c>
      <c r="T281" s="399"/>
      <c r="U281" s="34"/>
      <c r="V281" s="11"/>
      <c r="W281" s="51" t="s">
        <v>80</v>
      </c>
      <c r="X281" s="265" t="s">
        <v>12</v>
      </c>
      <c r="Y281" s="50" t="s">
        <v>200</v>
      </c>
      <c r="Z281" s="113"/>
      <c r="AA281" s="120"/>
      <c r="AB281" s="113"/>
      <c r="AC281" s="1852"/>
      <c r="AD281" s="266"/>
      <c r="AE281" s="47"/>
      <c r="AF281" s="171" t="s">
        <v>419</v>
      </c>
      <c r="AG281" s="162"/>
      <c r="AH281" s="18"/>
      <c r="AI281" s="18"/>
      <c r="AJ281" s="14"/>
      <c r="AK281" s="14"/>
      <c r="AL281" s="11"/>
      <c r="AM281" s="11"/>
      <c r="AN281" s="11"/>
      <c r="AO281" s="11"/>
      <c r="AP281" s="14"/>
      <c r="AQ281" s="12"/>
      <c r="AR281" s="12"/>
      <c r="AS281" s="12"/>
      <c r="AX281" s="409"/>
      <c r="BW281" s="166">
        <v>1213652.3</v>
      </c>
      <c r="BZ281" s="166">
        <v>1213652.3</v>
      </c>
    </row>
    <row r="282" spans="1:78" s="212" customFormat="1" ht="14" customHeight="1">
      <c r="A282" s="220">
        <v>5</v>
      </c>
      <c r="B282" s="11" t="s">
        <v>85</v>
      </c>
      <c r="C282" s="12">
        <v>41344</v>
      </c>
      <c r="D282" s="396">
        <f t="shared" ca="1" si="81"/>
        <v>200</v>
      </c>
      <c r="E282" s="188" t="s">
        <v>45</v>
      </c>
      <c r="F282" s="38">
        <v>12</v>
      </c>
      <c r="G282" s="453" t="s">
        <v>206</v>
      </c>
      <c r="H282" s="32" t="s">
        <v>296</v>
      </c>
      <c r="I282" s="195" t="s">
        <v>423</v>
      </c>
      <c r="J282" s="47" t="s">
        <v>189</v>
      </c>
      <c r="K282" s="49" t="s">
        <v>333</v>
      </c>
      <c r="L282" s="148">
        <v>1262000</v>
      </c>
      <c r="M282" s="148">
        <v>14000</v>
      </c>
      <c r="N282" s="1484">
        <v>1094000</v>
      </c>
      <c r="O282" s="202" t="s">
        <v>273</v>
      </c>
      <c r="P282" s="206" t="s">
        <v>421</v>
      </c>
      <c r="Q282" s="382" t="s">
        <v>151</v>
      </c>
      <c r="R282" s="150">
        <v>1033</v>
      </c>
      <c r="S282" s="18">
        <v>93</v>
      </c>
      <c r="T282" s="19"/>
      <c r="U282" s="288">
        <v>52262</v>
      </c>
      <c r="V282" s="112"/>
      <c r="W282" s="51" t="s">
        <v>80</v>
      </c>
      <c r="X282" s="265" t="s">
        <v>12</v>
      </c>
      <c r="Y282" s="50" t="s">
        <v>200</v>
      </c>
      <c r="Z282" s="113"/>
      <c r="AA282" s="120"/>
      <c r="AB282" s="113"/>
      <c r="AC282" s="1852"/>
      <c r="AD282" s="122"/>
      <c r="AE282" s="2223" t="s">
        <v>312</v>
      </c>
      <c r="AF282" s="171" t="s">
        <v>419</v>
      </c>
      <c r="AG282" s="211"/>
      <c r="AH282" s="150"/>
      <c r="AI282" s="150"/>
      <c r="AJ282" s="129"/>
      <c r="AK282" s="129"/>
      <c r="AL282" s="112"/>
      <c r="AM282" s="112"/>
      <c r="AN282" s="112"/>
      <c r="AO282" s="112"/>
      <c r="AP282" s="129"/>
      <c r="AQ282" s="110"/>
      <c r="AR282" s="110"/>
      <c r="AS282" s="110"/>
      <c r="AX282" s="410"/>
      <c r="BW282" s="214">
        <v>1078220</v>
      </c>
      <c r="BZ282" s="214">
        <v>1078220</v>
      </c>
    </row>
    <row r="283" spans="1:78" s="37" customFormat="1" ht="14" customHeight="1">
      <c r="A283" s="220">
        <v>6</v>
      </c>
      <c r="B283" s="11" t="s">
        <v>85</v>
      </c>
      <c r="C283" s="110">
        <v>41358</v>
      </c>
      <c r="D283" s="397">
        <f t="shared" ca="1" si="81"/>
        <v>186</v>
      </c>
      <c r="E283" s="188" t="s">
        <v>343</v>
      </c>
      <c r="F283" s="203">
        <v>13</v>
      </c>
      <c r="G283" s="11" t="s">
        <v>4006</v>
      </c>
      <c r="H283" s="32" t="s">
        <v>459</v>
      </c>
      <c r="I283" s="146" t="s">
        <v>468</v>
      </c>
      <c r="J283" s="47" t="s">
        <v>463</v>
      </c>
      <c r="K283" s="49" t="s">
        <v>67</v>
      </c>
      <c r="L283" s="168">
        <v>569000</v>
      </c>
      <c r="M283" s="168">
        <v>6000</v>
      </c>
      <c r="N283" s="169">
        <f t="shared" ref="N283:N293" si="82">L283+M283</f>
        <v>575000</v>
      </c>
      <c r="O283" s="1477"/>
      <c r="P283" s="156" t="s">
        <v>456</v>
      </c>
      <c r="Q283" s="382" t="s">
        <v>151</v>
      </c>
      <c r="R283" s="150">
        <v>1033</v>
      </c>
      <c r="S283" s="150">
        <v>93</v>
      </c>
      <c r="T283" s="118"/>
      <c r="U283" s="34"/>
      <c r="V283" s="11"/>
      <c r="W283" s="51" t="s">
        <v>80</v>
      </c>
      <c r="X283" s="265" t="s">
        <v>12</v>
      </c>
      <c r="Y283" s="50" t="s">
        <v>200</v>
      </c>
      <c r="Z283" s="113"/>
      <c r="AA283" s="120"/>
      <c r="AB283" s="113"/>
      <c r="AC283" s="1852"/>
      <c r="AD283" s="122"/>
      <c r="AE283" s="47"/>
      <c r="AF283" s="171" t="s">
        <v>419</v>
      </c>
      <c r="AG283" s="162"/>
      <c r="AH283" s="18"/>
      <c r="AI283" s="18"/>
      <c r="AJ283" s="14"/>
      <c r="AK283" s="14"/>
      <c r="AL283" s="11"/>
      <c r="AM283" s="11"/>
      <c r="AN283" s="11"/>
      <c r="AO283" s="11"/>
      <c r="AP283" s="14"/>
      <c r="AQ283" s="12"/>
      <c r="AR283" s="12"/>
      <c r="AS283" s="12"/>
      <c r="AX283" s="409"/>
      <c r="BW283" s="166">
        <v>491060.01</v>
      </c>
      <c r="BZ283" s="166">
        <v>491060.01</v>
      </c>
    </row>
    <row r="284" spans="1:78" s="37" customFormat="1" ht="14" customHeight="1">
      <c r="A284" s="220">
        <v>7</v>
      </c>
      <c r="B284" s="11">
        <v>41550</v>
      </c>
      <c r="C284" s="110">
        <v>41368</v>
      </c>
      <c r="D284" s="397">
        <f t="shared" ca="1" si="81"/>
        <v>176</v>
      </c>
      <c r="E284" s="188" t="s">
        <v>268</v>
      </c>
      <c r="F284" s="167">
        <v>13</v>
      </c>
      <c r="G284" s="11" t="s">
        <v>1058</v>
      </c>
      <c r="H284" s="32" t="s">
        <v>638</v>
      </c>
      <c r="I284" s="11" t="s">
        <v>640</v>
      </c>
      <c r="J284" s="47" t="s">
        <v>637</v>
      </c>
      <c r="K284" s="49" t="s">
        <v>643</v>
      </c>
      <c r="L284" s="168">
        <v>2321000</v>
      </c>
      <c r="M284" s="168">
        <v>0</v>
      </c>
      <c r="N284" s="168">
        <f t="shared" si="82"/>
        <v>2321000</v>
      </c>
      <c r="O284" s="1"/>
      <c r="P284" s="156" t="s">
        <v>634</v>
      </c>
      <c r="Q284" s="382" t="s">
        <v>151</v>
      </c>
      <c r="R284" s="18">
        <v>1033</v>
      </c>
      <c r="S284" s="150">
        <v>93</v>
      </c>
      <c r="T284" s="19"/>
      <c r="U284" s="34"/>
      <c r="V284" s="11"/>
      <c r="W284" s="51" t="s">
        <v>80</v>
      </c>
      <c r="X284" s="265" t="s">
        <v>12</v>
      </c>
      <c r="Y284" s="50" t="s">
        <v>200</v>
      </c>
      <c r="Z284" s="113"/>
      <c r="AA284" s="120"/>
      <c r="AB284" s="113"/>
      <c r="AC284" s="1852"/>
      <c r="AD284" s="266"/>
      <c r="AE284" s="47"/>
      <c r="AF284" s="44" t="s">
        <v>419</v>
      </c>
      <c r="AG284" s="162"/>
      <c r="AH284" s="18"/>
      <c r="AI284" s="18"/>
      <c r="AJ284" s="14"/>
      <c r="AK284" s="14"/>
      <c r="AL284" s="11"/>
      <c r="AM284" s="11"/>
      <c r="AN284" s="11"/>
      <c r="AO284" s="11"/>
      <c r="AP284" s="14"/>
      <c r="AQ284" s="12"/>
      <c r="AR284" s="12"/>
      <c r="AS284" s="12"/>
      <c r="AX284" s="409"/>
      <c r="BW284" s="166"/>
      <c r="BZ284" s="166">
        <v>1922374.99</v>
      </c>
    </row>
    <row r="285" spans="1:78" s="212" customFormat="1" ht="14" customHeight="1">
      <c r="A285" s="220">
        <v>8</v>
      </c>
      <c r="B285" s="112">
        <v>41550</v>
      </c>
      <c r="C285" s="110">
        <v>41370</v>
      </c>
      <c r="D285" s="397">
        <f t="shared" ca="1" si="81"/>
        <v>174</v>
      </c>
      <c r="E285" s="269" t="s">
        <v>142</v>
      </c>
      <c r="F285" s="203">
        <v>13</v>
      </c>
      <c r="G285" s="112" t="s">
        <v>1058</v>
      </c>
      <c r="H285" s="40" t="s">
        <v>537</v>
      </c>
      <c r="I285" s="112" t="s">
        <v>653</v>
      </c>
      <c r="J285" s="209" t="s">
        <v>607</v>
      </c>
      <c r="K285" s="204" t="s">
        <v>286</v>
      </c>
      <c r="L285" s="194">
        <v>1179500</v>
      </c>
      <c r="M285" s="194">
        <v>13000</v>
      </c>
      <c r="N285" s="205">
        <f t="shared" si="82"/>
        <v>1192500</v>
      </c>
      <c r="O285" s="148"/>
      <c r="P285" s="206" t="s">
        <v>648</v>
      </c>
      <c r="Q285" s="382" t="s">
        <v>151</v>
      </c>
      <c r="R285" s="150">
        <v>1033</v>
      </c>
      <c r="S285" s="150">
        <v>93</v>
      </c>
      <c r="T285" s="118"/>
      <c r="U285" s="152"/>
      <c r="V285" s="112"/>
      <c r="W285" s="61" t="s">
        <v>80</v>
      </c>
      <c r="X285" s="278" t="s">
        <v>12</v>
      </c>
      <c r="Y285" s="912" t="s">
        <v>200</v>
      </c>
      <c r="Z285" s="114"/>
      <c r="AA285" s="124"/>
      <c r="AB285" s="114"/>
      <c r="AC285" s="1853"/>
      <c r="AD285" s="1068"/>
      <c r="AE285" s="209"/>
      <c r="AF285" s="178" t="s">
        <v>419</v>
      </c>
      <c r="AG285" s="211"/>
      <c r="AH285" s="150"/>
      <c r="AI285" s="150"/>
      <c r="AJ285" s="129"/>
      <c r="AK285" s="129"/>
      <c r="AL285" s="112"/>
      <c r="AM285" s="112"/>
      <c r="AN285" s="112"/>
      <c r="AO285" s="112"/>
      <c r="AP285" s="129"/>
      <c r="AQ285" s="110"/>
      <c r="AR285" s="110"/>
      <c r="AS285" s="110"/>
      <c r="AX285" s="410"/>
      <c r="BW285" s="214"/>
      <c r="BZ285" s="214">
        <v>1061482.5</v>
      </c>
    </row>
    <row r="286" spans="1:78" s="37" customFormat="1" ht="14" customHeight="1">
      <c r="A286" s="220">
        <v>9</v>
      </c>
      <c r="B286" s="11">
        <v>41550</v>
      </c>
      <c r="C286" s="12">
        <v>41370</v>
      </c>
      <c r="D286" s="396">
        <f t="shared" ca="1" si="81"/>
        <v>174</v>
      </c>
      <c r="E286" s="188" t="s">
        <v>57</v>
      </c>
      <c r="F286" s="167">
        <v>13</v>
      </c>
      <c r="G286" s="11" t="s">
        <v>1058</v>
      </c>
      <c r="H286" s="32" t="s">
        <v>26</v>
      </c>
      <c r="I286" s="11" t="s">
        <v>639</v>
      </c>
      <c r="J286" s="47" t="s">
        <v>605</v>
      </c>
      <c r="K286" s="49" t="s">
        <v>127</v>
      </c>
      <c r="L286" s="168">
        <v>1075000</v>
      </c>
      <c r="M286" s="168">
        <v>13000</v>
      </c>
      <c r="N286" s="169">
        <f t="shared" si="82"/>
        <v>1088000</v>
      </c>
      <c r="O286" s="832"/>
      <c r="P286" s="156" t="s">
        <v>633</v>
      </c>
      <c r="Q286" s="382" t="s">
        <v>151</v>
      </c>
      <c r="R286" s="18">
        <v>1033</v>
      </c>
      <c r="S286" s="18">
        <v>93</v>
      </c>
      <c r="T286" s="19"/>
      <c r="U286" s="34"/>
      <c r="V286" s="11"/>
      <c r="W286" s="51" t="s">
        <v>80</v>
      </c>
      <c r="X286" s="265" t="s">
        <v>12</v>
      </c>
      <c r="Y286" s="50" t="s">
        <v>200</v>
      </c>
      <c r="Z286" s="113"/>
      <c r="AA286" s="120"/>
      <c r="AB286" s="113"/>
      <c r="AC286" s="1852"/>
      <c r="AD286" s="266"/>
      <c r="AE286" s="47"/>
      <c r="AF286" s="44" t="s">
        <v>419</v>
      </c>
      <c r="AG286" s="162"/>
      <c r="AH286" s="18"/>
      <c r="AI286" s="18"/>
      <c r="AJ286" s="14"/>
      <c r="AK286" s="14"/>
      <c r="AL286" s="11"/>
      <c r="AM286" s="11"/>
      <c r="AN286" s="11"/>
      <c r="AO286" s="11"/>
      <c r="AP286" s="14"/>
      <c r="AQ286" s="12"/>
      <c r="AR286" s="12"/>
      <c r="AS286" s="12"/>
      <c r="AX286" s="409"/>
      <c r="BW286" s="166"/>
      <c r="BZ286" s="166">
        <v>972135</v>
      </c>
    </row>
    <row r="287" spans="1:78" s="249" customFormat="1" ht="14" customHeight="1">
      <c r="A287" s="220">
        <v>10</v>
      </c>
      <c r="B287" s="138">
        <v>41632</v>
      </c>
      <c r="C287" s="145">
        <v>41448</v>
      </c>
      <c r="D287" s="1065">
        <f t="shared" ca="1" si="81"/>
        <v>96</v>
      </c>
      <c r="E287" s="271" t="s">
        <v>169</v>
      </c>
      <c r="F287" s="221">
        <v>13</v>
      </c>
      <c r="G287" s="11" t="s">
        <v>1058</v>
      </c>
      <c r="H287" s="267" t="s">
        <v>471</v>
      </c>
      <c r="I287" s="815" t="s">
        <v>692</v>
      </c>
      <c r="J287" s="697" t="s">
        <v>476</v>
      </c>
      <c r="K287" s="472" t="s">
        <v>77</v>
      </c>
      <c r="L287" s="247">
        <v>743000</v>
      </c>
      <c r="M287" s="247">
        <v>0</v>
      </c>
      <c r="N287" s="1078">
        <f t="shared" si="82"/>
        <v>743000</v>
      </c>
      <c r="O287" s="272"/>
      <c r="P287" s="273" t="s">
        <v>681</v>
      </c>
      <c r="Q287" s="382" t="s">
        <v>151</v>
      </c>
      <c r="R287" s="248">
        <v>1033</v>
      </c>
      <c r="S287" s="991">
        <v>93</v>
      </c>
      <c r="T287" s="810"/>
      <c r="U287" s="104"/>
      <c r="V287" s="138"/>
      <c r="W287" s="1042" t="s">
        <v>80</v>
      </c>
      <c r="X287" s="265" t="s">
        <v>12</v>
      </c>
      <c r="Y287" s="767" t="s">
        <v>200</v>
      </c>
      <c r="Z287" s="641"/>
      <c r="AA287" s="768"/>
      <c r="AB287" s="641"/>
      <c r="AC287" s="1854"/>
      <c r="AD287" s="1080"/>
      <c r="AE287" s="697"/>
      <c r="AF287" s="1076" t="s">
        <v>993</v>
      </c>
      <c r="AG287" s="1077"/>
      <c r="AH287" s="248"/>
      <c r="AI287" s="248"/>
      <c r="AJ287" s="245"/>
      <c r="AK287" s="245"/>
      <c r="AL287" s="138"/>
      <c r="AM287" s="138"/>
      <c r="AN287" s="138"/>
      <c r="AO287" s="138"/>
      <c r="AP287" s="245"/>
      <c r="AQ287" s="126"/>
      <c r="AR287" s="126"/>
      <c r="AS287" s="126"/>
      <c r="AX287" s="412"/>
      <c r="BW287" s="250"/>
      <c r="BZ287" s="250" t="e">
        <v>#N/A</v>
      </c>
    </row>
    <row r="288" spans="1:78" s="37" customFormat="1" ht="14" customHeight="1">
      <c r="A288" s="220">
        <v>11</v>
      </c>
      <c r="B288" s="276">
        <v>41638</v>
      </c>
      <c r="C288" s="12">
        <v>41455</v>
      </c>
      <c r="D288" s="147">
        <f t="shared" ca="1" si="81"/>
        <v>89</v>
      </c>
      <c r="E288" s="188" t="s">
        <v>133</v>
      </c>
      <c r="F288" s="167">
        <v>13</v>
      </c>
      <c r="G288" s="11" t="s">
        <v>1058</v>
      </c>
      <c r="H288" s="32" t="s">
        <v>1064</v>
      </c>
      <c r="I288" s="196" t="s">
        <v>1072</v>
      </c>
      <c r="J288" s="16" t="s">
        <v>1077</v>
      </c>
      <c r="K288" s="49" t="s">
        <v>64</v>
      </c>
      <c r="L288" s="168">
        <v>707000</v>
      </c>
      <c r="M288" s="168">
        <v>10000</v>
      </c>
      <c r="N288" s="168">
        <f t="shared" si="82"/>
        <v>717000</v>
      </c>
      <c r="O288" s="1"/>
      <c r="P288" s="156" t="s">
        <v>1059</v>
      </c>
      <c r="Q288" s="382" t="s">
        <v>151</v>
      </c>
      <c r="R288" s="18">
        <v>1033</v>
      </c>
      <c r="S288" s="18">
        <v>93</v>
      </c>
      <c r="T288" s="19"/>
      <c r="U288" s="34"/>
      <c r="V288" s="11"/>
      <c r="W288" s="51" t="s">
        <v>80</v>
      </c>
      <c r="X288" s="265" t="s">
        <v>12</v>
      </c>
      <c r="Y288" s="50" t="s">
        <v>200</v>
      </c>
      <c r="Z288" s="113"/>
      <c r="AA288" s="120"/>
      <c r="AB288" s="113"/>
      <c r="AC288" s="1852"/>
      <c r="AD288" s="122"/>
      <c r="AE288" s="47"/>
      <c r="AF288" s="171" t="s">
        <v>993</v>
      </c>
      <c r="AG288" s="162"/>
      <c r="AH288" s="18"/>
      <c r="AI288" s="18"/>
      <c r="AJ288" s="14"/>
      <c r="AK288" s="14"/>
      <c r="AL288" s="11"/>
      <c r="AM288" s="11"/>
      <c r="AN288" s="11"/>
      <c r="AO288" s="11"/>
      <c r="AP288" s="14"/>
      <c r="AQ288" s="12"/>
      <c r="AR288" s="12"/>
      <c r="AS288" s="12"/>
      <c r="AX288" s="409"/>
      <c r="BW288" s="166"/>
      <c r="BZ288" s="166"/>
    </row>
    <row r="289" spans="1:78" s="37" customFormat="1" ht="14" customHeight="1">
      <c r="A289" s="220">
        <v>12</v>
      </c>
      <c r="B289" s="11">
        <v>41659</v>
      </c>
      <c r="C289" s="12">
        <v>41476</v>
      </c>
      <c r="D289" s="1363">
        <f ca="1">TODAY()-C289</f>
        <v>68</v>
      </c>
      <c r="E289" s="188" t="s">
        <v>128</v>
      </c>
      <c r="F289" s="167">
        <v>13</v>
      </c>
      <c r="G289" s="155" t="s">
        <v>206</v>
      </c>
      <c r="H289" s="32" t="s">
        <v>36</v>
      </c>
      <c r="I289" s="146" t="s">
        <v>1554</v>
      </c>
      <c r="J289" s="16" t="s">
        <v>1555</v>
      </c>
      <c r="K289" s="21" t="s">
        <v>77</v>
      </c>
      <c r="L289" s="168">
        <v>1790000</v>
      </c>
      <c r="M289" s="168">
        <v>0</v>
      </c>
      <c r="N289" s="169">
        <f t="shared" si="82"/>
        <v>1790000</v>
      </c>
      <c r="O289" s="1"/>
      <c r="P289" s="156" t="s">
        <v>1491</v>
      </c>
      <c r="Q289" s="382" t="s">
        <v>151</v>
      </c>
      <c r="R289" s="18">
        <v>1033</v>
      </c>
      <c r="S289" s="18">
        <v>93</v>
      </c>
      <c r="T289" s="743"/>
      <c r="U289" s="34"/>
      <c r="V289" s="11"/>
      <c r="W289" s="51" t="s">
        <v>80</v>
      </c>
      <c r="X289" s="278" t="s">
        <v>1492</v>
      </c>
      <c r="Y289" s="912" t="s">
        <v>200</v>
      </c>
      <c r="Z289" s="113"/>
      <c r="AA289" s="120"/>
      <c r="AB289" s="113"/>
      <c r="AC289" s="1852"/>
      <c r="AD289" s="122"/>
      <c r="AE289" s="47"/>
      <c r="AF289" s="171" t="s">
        <v>1519</v>
      </c>
      <c r="AG289" s="162"/>
      <c r="AH289" s="18"/>
      <c r="AI289" s="14" t="s">
        <v>165</v>
      </c>
      <c r="AJ289" s="14"/>
      <c r="AK289" s="14"/>
      <c r="AL289" s="11"/>
      <c r="AM289" s="11"/>
      <c r="AN289" s="11"/>
      <c r="AO289" s="11"/>
      <c r="AP289" s="14"/>
      <c r="AQ289" s="12"/>
      <c r="AR289" s="12"/>
      <c r="AS289" s="12"/>
      <c r="AX289" s="409"/>
      <c r="BW289" s="166"/>
      <c r="BZ289" s="166"/>
    </row>
    <row r="290" spans="1:78" s="212" customFormat="1" ht="14" customHeight="1">
      <c r="A290" s="220">
        <v>13</v>
      </c>
      <c r="B290" s="112">
        <v>41673</v>
      </c>
      <c r="C290" s="110">
        <v>41490</v>
      </c>
      <c r="D290" s="193">
        <f ca="1">TODAY()-C290</f>
        <v>54</v>
      </c>
      <c r="E290" s="188" t="s">
        <v>61</v>
      </c>
      <c r="F290" s="203">
        <v>13</v>
      </c>
      <c r="G290" s="155" t="s">
        <v>206</v>
      </c>
      <c r="H290" s="40" t="s">
        <v>1515</v>
      </c>
      <c r="I290" s="154" t="s">
        <v>1522</v>
      </c>
      <c r="J290" s="209" t="s">
        <v>1516</v>
      </c>
      <c r="K290" s="204" t="s">
        <v>1517</v>
      </c>
      <c r="L290" s="168">
        <v>1182000</v>
      </c>
      <c r="M290" s="194">
        <v>11000</v>
      </c>
      <c r="N290" s="205">
        <f t="shared" si="82"/>
        <v>1193000</v>
      </c>
      <c r="O290" s="148"/>
      <c r="P290" s="156" t="s">
        <v>1513</v>
      </c>
      <c r="Q290" s="382" t="s">
        <v>151</v>
      </c>
      <c r="R290" s="150">
        <v>1033</v>
      </c>
      <c r="S290" s="150">
        <v>93</v>
      </c>
      <c r="T290" s="118"/>
      <c r="U290" s="152"/>
      <c r="V290" s="112"/>
      <c r="W290" s="61" t="s">
        <v>80</v>
      </c>
      <c r="X290" s="278" t="s">
        <v>1492</v>
      </c>
      <c r="Y290" s="912" t="s">
        <v>200</v>
      </c>
      <c r="Z290" s="114"/>
      <c r="AA290" s="124"/>
      <c r="AB290" s="114"/>
      <c r="AC290" s="1853"/>
      <c r="AD290" s="280"/>
      <c r="AE290" s="209"/>
      <c r="AF290" s="215" t="s">
        <v>1519</v>
      </c>
      <c r="AG290" s="211"/>
      <c r="AH290" s="150"/>
      <c r="AI290" s="150"/>
      <c r="AJ290" s="129"/>
      <c r="AK290" s="129"/>
      <c r="AL290" s="112"/>
      <c r="AM290" s="112"/>
      <c r="AN290" s="112"/>
      <c r="AO290" s="112"/>
      <c r="AP290" s="129"/>
      <c r="AQ290" s="110"/>
      <c r="AR290" s="110"/>
      <c r="AS290" s="110"/>
      <c r="AX290" s="410"/>
      <c r="BW290" s="214"/>
      <c r="BZ290" s="214"/>
    </row>
    <row r="291" spans="1:78" s="37" customFormat="1" ht="14.25" customHeight="1">
      <c r="A291" s="220">
        <v>14</v>
      </c>
      <c r="B291" s="11">
        <v>41674</v>
      </c>
      <c r="C291" s="110">
        <v>41489</v>
      </c>
      <c r="D291" s="193">
        <f ca="1">TODAY()-C291</f>
        <v>55</v>
      </c>
      <c r="E291" s="188" t="s">
        <v>162</v>
      </c>
      <c r="F291" s="167">
        <v>13</v>
      </c>
      <c r="G291" s="155" t="s">
        <v>206</v>
      </c>
      <c r="H291" s="32" t="s">
        <v>1386</v>
      </c>
      <c r="I291" s="146" t="s">
        <v>1843</v>
      </c>
      <c r="J291" s="1395" t="s">
        <v>1846</v>
      </c>
      <c r="K291" s="1397" t="s">
        <v>131</v>
      </c>
      <c r="L291" s="168">
        <v>3410000</v>
      </c>
      <c r="M291" s="168">
        <v>30000</v>
      </c>
      <c r="N291" s="168">
        <f t="shared" si="82"/>
        <v>3440000</v>
      </c>
      <c r="O291" s="1"/>
      <c r="P291" s="156" t="s">
        <v>1834</v>
      </c>
      <c r="Q291" s="1423" t="s">
        <v>151</v>
      </c>
      <c r="R291" s="150">
        <v>1033</v>
      </c>
      <c r="S291" s="150">
        <v>93</v>
      </c>
      <c r="T291" s="19"/>
      <c r="U291" s="34"/>
      <c r="V291" s="11"/>
      <c r="W291" s="51" t="s">
        <v>80</v>
      </c>
      <c r="X291" s="265" t="s">
        <v>1492</v>
      </c>
      <c r="Y291" s="50" t="s">
        <v>200</v>
      </c>
      <c r="Z291" s="113"/>
      <c r="AA291" s="120"/>
      <c r="AB291" s="113"/>
      <c r="AC291" s="1852"/>
      <c r="AD291" s="122"/>
      <c r="AE291" s="47"/>
      <c r="AF291" s="171" t="s">
        <v>1519</v>
      </c>
      <c r="AG291" s="162"/>
      <c r="AH291" s="18"/>
      <c r="AI291" s="14"/>
      <c r="AJ291" s="14"/>
      <c r="AK291" s="14"/>
      <c r="AL291" s="11"/>
      <c r="AM291" s="11"/>
      <c r="AN291" s="11"/>
      <c r="AO291" s="11"/>
      <c r="AP291" s="14"/>
      <c r="AQ291" s="12"/>
      <c r="AR291" s="12"/>
      <c r="AS291" s="12"/>
      <c r="AX291" s="409"/>
      <c r="BW291" s="166"/>
      <c r="BZ291" s="166"/>
    </row>
    <row r="292" spans="1:78" s="212" customFormat="1" ht="14.25" customHeight="1">
      <c r="A292" s="220">
        <v>15</v>
      </c>
      <c r="B292" s="112">
        <v>41701</v>
      </c>
      <c r="C292" s="110">
        <v>41517</v>
      </c>
      <c r="D292" s="193">
        <f ca="1">TODAY()-C292</f>
        <v>27</v>
      </c>
      <c r="E292" s="269" t="s">
        <v>142</v>
      </c>
      <c r="F292" s="203">
        <v>13</v>
      </c>
      <c r="G292" s="453" t="s">
        <v>206</v>
      </c>
      <c r="H292" s="40" t="s">
        <v>22</v>
      </c>
      <c r="I292" s="195" t="s">
        <v>2458</v>
      </c>
      <c r="J292" s="1576" t="s">
        <v>2468</v>
      </c>
      <c r="K292" s="204" t="s">
        <v>286</v>
      </c>
      <c r="L292" s="194">
        <v>1226500</v>
      </c>
      <c r="M292" s="194">
        <v>13000</v>
      </c>
      <c r="N292" s="194">
        <f t="shared" si="82"/>
        <v>1239500</v>
      </c>
      <c r="O292" s="1743"/>
      <c r="P292" s="206" t="s">
        <v>2332</v>
      </c>
      <c r="Q292" s="382" t="s">
        <v>151</v>
      </c>
      <c r="R292" s="150">
        <v>1033</v>
      </c>
      <c r="S292" s="150">
        <v>93</v>
      </c>
      <c r="T292" s="118"/>
      <c r="U292" s="152"/>
      <c r="V292" s="112"/>
      <c r="W292" s="61" t="s">
        <v>80</v>
      </c>
      <c r="X292" s="278" t="s">
        <v>1492</v>
      </c>
      <c r="Y292" s="912" t="s">
        <v>200</v>
      </c>
      <c r="Z292" s="114"/>
      <c r="AA292" s="124"/>
      <c r="AB292" s="114"/>
      <c r="AC292" s="1853"/>
      <c r="AD292" s="280"/>
      <c r="AE292" s="209"/>
      <c r="AF292" s="215" t="s">
        <v>1876</v>
      </c>
      <c r="AG292" s="211"/>
      <c r="AH292" s="150"/>
      <c r="AI292" s="129" t="s">
        <v>165</v>
      </c>
      <c r="AJ292" s="129"/>
      <c r="AK292" s="129"/>
      <c r="AL292" s="112"/>
      <c r="AM292" s="112"/>
      <c r="AN292" s="112"/>
      <c r="AO292" s="112"/>
      <c r="AP292" s="129"/>
      <c r="AQ292" s="110"/>
      <c r="AR292" s="110"/>
      <c r="AS292" s="110"/>
      <c r="AX292" s="410"/>
      <c r="BW292" s="214"/>
      <c r="BZ292" s="214"/>
    </row>
    <row r="293" spans="1:78" s="212" customFormat="1" ht="14.25" customHeight="1">
      <c r="A293" s="220">
        <v>16</v>
      </c>
      <c r="B293" s="112">
        <v>41711</v>
      </c>
      <c r="C293" s="110">
        <v>41527</v>
      </c>
      <c r="D293" s="193">
        <f ca="1">TODAY()-C293</f>
        <v>17</v>
      </c>
      <c r="E293" s="269" t="s">
        <v>45</v>
      </c>
      <c r="F293" s="203">
        <v>13</v>
      </c>
      <c r="G293" s="155" t="s">
        <v>206</v>
      </c>
      <c r="H293" s="40" t="s">
        <v>2599</v>
      </c>
      <c r="I293" s="146" t="s">
        <v>2597</v>
      </c>
      <c r="J293" s="1884" t="s">
        <v>2594</v>
      </c>
      <c r="K293" s="204" t="s">
        <v>38</v>
      </c>
      <c r="L293" s="194">
        <v>1553000</v>
      </c>
      <c r="M293" s="194">
        <v>15000</v>
      </c>
      <c r="N293" s="194">
        <f t="shared" si="82"/>
        <v>1568000</v>
      </c>
      <c r="O293" s="1743"/>
      <c r="P293" s="2240" t="s">
        <v>2595</v>
      </c>
      <c r="Q293" s="392" t="s">
        <v>151</v>
      </c>
      <c r="R293" s="150">
        <v>1033</v>
      </c>
      <c r="S293" s="150">
        <v>93</v>
      </c>
      <c r="T293" s="118"/>
      <c r="U293" s="152"/>
      <c r="V293" s="112"/>
      <c r="W293" s="61" t="s">
        <v>80</v>
      </c>
      <c r="X293" s="278" t="s">
        <v>1492</v>
      </c>
      <c r="Y293" s="912" t="s">
        <v>200</v>
      </c>
      <c r="Z293" s="114"/>
      <c r="AA293" s="124"/>
      <c r="AB293" s="114"/>
      <c r="AC293" s="1853"/>
      <c r="AD293" s="280"/>
      <c r="AE293" s="209"/>
      <c r="AF293" s="215" t="s">
        <v>2865</v>
      </c>
      <c r="AG293" s="211"/>
      <c r="AH293" s="150"/>
      <c r="AI293" s="14" t="s">
        <v>165</v>
      </c>
      <c r="AJ293" s="129"/>
      <c r="AK293" s="129"/>
      <c r="AL293" s="112"/>
      <c r="AM293" s="112"/>
      <c r="AN293" s="112"/>
      <c r="AO293" s="112"/>
      <c r="AP293" s="129"/>
      <c r="AQ293" s="110"/>
      <c r="AR293" s="110"/>
      <c r="AS293" s="110"/>
      <c r="AX293" s="410"/>
      <c r="BW293" s="214"/>
      <c r="BZ293" s="214"/>
    </row>
    <row r="294" spans="1:78" s="14" customFormat="1" ht="13.5" customHeight="1">
      <c r="A294" s="220">
        <v>17</v>
      </c>
      <c r="B294" s="11">
        <v>41726</v>
      </c>
      <c r="C294" s="110">
        <v>41542</v>
      </c>
      <c r="D294" s="147">
        <f t="shared" ref="D294:D295" ca="1" si="83">TODAY()-C294</f>
        <v>2</v>
      </c>
      <c r="E294" s="188" t="s">
        <v>57</v>
      </c>
      <c r="F294" s="203">
        <v>13</v>
      </c>
      <c r="G294" s="315" t="s">
        <v>1047</v>
      </c>
      <c r="H294" s="32" t="s">
        <v>3776</v>
      </c>
      <c r="I294" s="1067" t="s">
        <v>3810</v>
      </c>
      <c r="J294" s="16" t="s">
        <v>3835</v>
      </c>
      <c r="K294" s="49" t="s">
        <v>184</v>
      </c>
      <c r="L294" s="168">
        <v>1139000</v>
      </c>
      <c r="M294" s="168">
        <v>13000</v>
      </c>
      <c r="N294" s="168">
        <f>L294+M294</f>
        <v>1152000</v>
      </c>
      <c r="O294" s="832"/>
      <c r="P294" s="2322" t="s">
        <v>3757</v>
      </c>
      <c r="Q294" s="392" t="s">
        <v>151</v>
      </c>
      <c r="R294" s="150">
        <v>1033</v>
      </c>
      <c r="S294" s="18">
        <v>93</v>
      </c>
      <c r="T294" s="118"/>
      <c r="U294" s="162"/>
      <c r="V294" s="11"/>
      <c r="W294" s="51" t="s">
        <v>80</v>
      </c>
      <c r="X294" s="265" t="s">
        <v>321</v>
      </c>
      <c r="Y294" s="50" t="s">
        <v>200</v>
      </c>
      <c r="Z294" s="113"/>
      <c r="AA294" s="120"/>
      <c r="AB294" s="113"/>
      <c r="AC294" s="1852"/>
      <c r="AD294" s="266"/>
      <c r="AE294" s="769"/>
      <c r="AF294" s="171" t="s">
        <v>2865</v>
      </c>
      <c r="AG294" s="162"/>
      <c r="AH294" s="749"/>
      <c r="AI294" s="749"/>
      <c r="AL294" s="11"/>
      <c r="AM294" s="11"/>
      <c r="AN294" s="11"/>
      <c r="AO294" s="1309"/>
      <c r="AQ294" s="11"/>
      <c r="AR294" s="11"/>
      <c r="AS294" s="11"/>
      <c r="AX294" s="1891"/>
      <c r="BW294" s="11"/>
      <c r="BZ294" s="11"/>
    </row>
    <row r="295" spans="1:78" s="14" customFormat="1" ht="13.5" customHeight="1" thickBot="1">
      <c r="A295" s="220">
        <v>18</v>
      </c>
      <c r="B295" s="11">
        <v>41726</v>
      </c>
      <c r="C295" s="12">
        <v>41543</v>
      </c>
      <c r="D295" s="1886">
        <f t="shared" ca="1" si="83"/>
        <v>1</v>
      </c>
      <c r="E295" s="188" t="s">
        <v>61</v>
      </c>
      <c r="F295" s="203">
        <v>13</v>
      </c>
      <c r="G295" s="315" t="s">
        <v>1047</v>
      </c>
      <c r="H295" s="32" t="s">
        <v>1570</v>
      </c>
      <c r="I295" s="1067" t="s">
        <v>3808</v>
      </c>
      <c r="J295" s="16" t="s">
        <v>3834</v>
      </c>
      <c r="K295" s="49" t="s">
        <v>286</v>
      </c>
      <c r="L295" s="168">
        <v>858000</v>
      </c>
      <c r="M295" s="168">
        <v>11000</v>
      </c>
      <c r="N295" s="168">
        <f>L295+M295</f>
        <v>869000</v>
      </c>
      <c r="O295" s="832"/>
      <c r="P295" s="2322" t="s">
        <v>3755</v>
      </c>
      <c r="Q295" s="392" t="s">
        <v>151</v>
      </c>
      <c r="R295" s="150">
        <v>1033</v>
      </c>
      <c r="S295" s="2133">
        <v>90</v>
      </c>
      <c r="T295" s="118"/>
      <c r="U295" s="162"/>
      <c r="V295" s="11"/>
      <c r="W295" s="51" t="s">
        <v>80</v>
      </c>
      <c r="X295" s="265" t="s">
        <v>321</v>
      </c>
      <c r="Y295" s="50" t="s">
        <v>200</v>
      </c>
      <c r="Z295" s="113"/>
      <c r="AA295" s="120"/>
      <c r="AB295" s="113"/>
      <c r="AC295" s="1852"/>
      <c r="AD295" s="122"/>
      <c r="AE295" s="769"/>
      <c r="AF295" s="171" t="s">
        <v>2865</v>
      </c>
      <c r="AG295" s="162"/>
      <c r="AH295" s="749"/>
      <c r="AI295" s="14" t="s">
        <v>165</v>
      </c>
      <c r="AL295" s="11"/>
      <c r="AM295" s="11"/>
      <c r="AN295" s="11"/>
      <c r="AO295" s="1309"/>
      <c r="AQ295" s="11"/>
      <c r="AR295" s="11"/>
      <c r="AS295" s="11"/>
      <c r="AX295" s="1891"/>
      <c r="BW295" s="11"/>
      <c r="BZ295" s="11"/>
    </row>
    <row r="296" spans="1:78" s="102" customFormat="1" ht="14" customHeight="1" thickBot="1">
      <c r="A296" s="216"/>
      <c r="B296" s="95"/>
      <c r="C296" s="95"/>
      <c r="D296" s="95"/>
      <c r="E296" s="95"/>
      <c r="F296" s="95"/>
      <c r="G296" s="95"/>
      <c r="H296" s="218"/>
      <c r="I296" s="92" t="s">
        <v>173</v>
      </c>
      <c r="J296" s="218"/>
      <c r="K296" s="95"/>
      <c r="L296" s="95"/>
      <c r="M296" s="95"/>
      <c r="N296" s="95"/>
      <c r="O296" s="95"/>
      <c r="P296" s="95"/>
      <c r="Q296" s="95"/>
      <c r="R296" s="95"/>
      <c r="S296" s="217"/>
      <c r="T296" s="217"/>
      <c r="U296" s="98"/>
      <c r="V296" s="98"/>
      <c r="W296" s="99"/>
      <c r="X296" s="95"/>
      <c r="Y296" s="95"/>
      <c r="Z296" s="88"/>
      <c r="AA296" s="95"/>
      <c r="AB296" s="88"/>
      <c r="AC296" s="95"/>
      <c r="AD296" s="105"/>
      <c r="AE296" s="101"/>
      <c r="AF296" s="101"/>
      <c r="AG296" s="98"/>
      <c r="AH296" s="98"/>
      <c r="AI296" s="98"/>
      <c r="AJ296" s="95"/>
      <c r="AK296" s="95"/>
      <c r="AL296" s="88"/>
      <c r="AM296" s="88"/>
      <c r="AN296" s="88"/>
      <c r="AO296" s="95"/>
      <c r="AP296" s="95"/>
      <c r="AQ296" s="95"/>
      <c r="AR296" s="95"/>
      <c r="AS296" s="95"/>
      <c r="AT296" s="95"/>
      <c r="AU296" s="95"/>
      <c r="AX296" s="408"/>
      <c r="BW296" s="219" t="e">
        <v>#N/A</v>
      </c>
      <c r="BZ296" s="219" t="e">
        <v>#N/A</v>
      </c>
    </row>
    <row r="297" spans="1:78" s="37" customFormat="1" ht="14" customHeight="1">
      <c r="A297" s="220">
        <v>1</v>
      </c>
      <c r="B297" s="185" t="s">
        <v>85</v>
      </c>
      <c r="C297" s="12">
        <v>41076</v>
      </c>
      <c r="D297" s="729">
        <f t="shared" ref="D297:D302" ca="1" si="84">TODAY()-C297</f>
        <v>468</v>
      </c>
      <c r="E297" s="188" t="s">
        <v>61</v>
      </c>
      <c r="F297" s="38">
        <v>12</v>
      </c>
      <c r="G297" s="64" t="s">
        <v>206</v>
      </c>
      <c r="H297" s="264" t="s">
        <v>105</v>
      </c>
      <c r="I297" s="21" t="s">
        <v>198</v>
      </c>
      <c r="J297" s="180" t="s">
        <v>124</v>
      </c>
      <c r="K297" s="181" t="s">
        <v>65</v>
      </c>
      <c r="L297" s="1">
        <v>1060000</v>
      </c>
      <c r="M297" s="1">
        <v>10000</v>
      </c>
      <c r="N297" s="4">
        <f>L297+M297</f>
        <v>1070000</v>
      </c>
      <c r="O297" s="202" t="s">
        <v>448</v>
      </c>
      <c r="P297" s="182" t="s">
        <v>199</v>
      </c>
      <c r="Q297" s="382" t="s">
        <v>151</v>
      </c>
      <c r="R297" s="18">
        <v>1033</v>
      </c>
      <c r="S297" s="33">
        <v>93</v>
      </c>
      <c r="T297" s="399"/>
      <c r="U297" s="34"/>
      <c r="V297" s="11"/>
      <c r="W297" s="32" t="s">
        <v>80</v>
      </c>
      <c r="X297" s="975" t="s">
        <v>448</v>
      </c>
      <c r="Y297" s="14" t="s">
        <v>200</v>
      </c>
      <c r="Z297" s="12"/>
      <c r="AA297" s="17"/>
      <c r="AB297" s="12"/>
      <c r="AC297" s="660"/>
      <c r="AD297" s="7"/>
      <c r="AE297" s="35"/>
      <c r="AF297" s="183" t="s">
        <v>195</v>
      </c>
      <c r="AG297" s="242"/>
      <c r="AH297" s="18"/>
      <c r="AI297" s="18"/>
      <c r="AJ297" s="17"/>
      <c r="AK297" s="17"/>
      <c r="AL297" s="12"/>
      <c r="AM297" s="12"/>
      <c r="AN297" s="36"/>
      <c r="AO297" s="184"/>
      <c r="AP297" s="17"/>
      <c r="AQ297" s="12"/>
      <c r="AR297" s="12"/>
      <c r="AS297" s="12"/>
      <c r="AX297" s="409"/>
      <c r="BW297" s="166">
        <v>926625</v>
      </c>
      <c r="BZ297" s="166">
        <v>926625</v>
      </c>
    </row>
    <row r="298" spans="1:78" s="212" customFormat="1" ht="14" customHeight="1">
      <c r="A298" s="220">
        <v>2</v>
      </c>
      <c r="B298" s="112" t="s">
        <v>85</v>
      </c>
      <c r="C298" s="110">
        <v>41192</v>
      </c>
      <c r="D298" s="728">
        <f t="shared" ca="1" si="84"/>
        <v>352</v>
      </c>
      <c r="E298" s="269" t="s">
        <v>142</v>
      </c>
      <c r="F298" s="222">
        <v>12</v>
      </c>
      <c r="G298" s="401" t="s">
        <v>206</v>
      </c>
      <c r="H298" s="40" t="s">
        <v>22</v>
      </c>
      <c r="I298" s="112" t="s">
        <v>248</v>
      </c>
      <c r="J298" s="1069" t="s">
        <v>182</v>
      </c>
      <c r="K298" s="232" t="s">
        <v>25</v>
      </c>
      <c r="L298" s="224">
        <v>1276500</v>
      </c>
      <c r="M298" s="148">
        <v>0</v>
      </c>
      <c r="N298" s="1070">
        <v>1116000</v>
      </c>
      <c r="O298" s="202" t="s">
        <v>273</v>
      </c>
      <c r="P298" s="287" t="s">
        <v>222</v>
      </c>
      <c r="Q298" s="382" t="s">
        <v>151</v>
      </c>
      <c r="R298" s="150">
        <v>1033</v>
      </c>
      <c r="S298" s="150">
        <v>93</v>
      </c>
      <c r="T298" s="19"/>
      <c r="U298" s="288">
        <v>17474</v>
      </c>
      <c r="V298" s="112"/>
      <c r="W298" s="32" t="s">
        <v>80</v>
      </c>
      <c r="X298" s="192" t="s">
        <v>92</v>
      </c>
      <c r="Y298" s="14"/>
      <c r="Z298" s="12"/>
      <c r="AA298" s="17"/>
      <c r="AB298" s="12"/>
      <c r="AC298" s="660"/>
      <c r="AD298" s="7"/>
      <c r="AE298" s="399" t="s">
        <v>723</v>
      </c>
      <c r="AF298" s="210" t="s">
        <v>255</v>
      </c>
      <c r="AG298" s="152"/>
      <c r="AH298" s="150"/>
      <c r="AI298" s="150"/>
      <c r="AJ298" s="41"/>
      <c r="AK298" s="41"/>
      <c r="AL298" s="110"/>
      <c r="AM298" s="110"/>
      <c r="AN298" s="228"/>
      <c r="AO298" s="229"/>
      <c r="AP298" s="41"/>
      <c r="AQ298" s="110"/>
      <c r="AR298" s="110"/>
      <c r="AS298" s="110"/>
      <c r="AX298" s="410"/>
      <c r="BW298" s="214">
        <v>1078232</v>
      </c>
      <c r="BZ298" s="214">
        <v>1078232</v>
      </c>
    </row>
    <row r="299" spans="1:78" s="37" customFormat="1" ht="14" customHeight="1">
      <c r="A299" s="220">
        <v>3</v>
      </c>
      <c r="B299" s="11" t="s">
        <v>85</v>
      </c>
      <c r="C299" s="12">
        <v>40999</v>
      </c>
      <c r="D299" s="729">
        <f t="shared" ca="1" si="84"/>
        <v>545</v>
      </c>
      <c r="E299" s="188" t="s">
        <v>57</v>
      </c>
      <c r="F299" s="38">
        <v>12</v>
      </c>
      <c r="G299" s="189" t="s">
        <v>206</v>
      </c>
      <c r="H299" s="32" t="s">
        <v>113</v>
      </c>
      <c r="I299" s="1085" t="s">
        <v>334</v>
      </c>
      <c r="J299" s="16" t="s">
        <v>66</v>
      </c>
      <c r="K299" s="14" t="s">
        <v>34</v>
      </c>
      <c r="L299" s="1">
        <v>1046000</v>
      </c>
      <c r="M299" s="1">
        <v>12000</v>
      </c>
      <c r="N299" s="190">
        <v>890000</v>
      </c>
      <c r="O299" s="202" t="s">
        <v>273</v>
      </c>
      <c r="P299" s="156" t="s">
        <v>114</v>
      </c>
      <c r="Q299" s="382" t="s">
        <v>151</v>
      </c>
      <c r="R299" s="18">
        <v>1033</v>
      </c>
      <c r="S299" s="33">
        <v>93</v>
      </c>
      <c r="T299" s="19"/>
      <c r="U299" s="191">
        <v>45911</v>
      </c>
      <c r="V299" s="11"/>
      <c r="W299" s="32" t="s">
        <v>80</v>
      </c>
      <c r="X299" s="192" t="s">
        <v>92</v>
      </c>
      <c r="Y299" s="14"/>
      <c r="Z299" s="12"/>
      <c r="AA299" s="17"/>
      <c r="AB299" s="12"/>
      <c r="AC299" s="660"/>
      <c r="AD299" s="7"/>
      <c r="AE299" s="186" t="s">
        <v>723</v>
      </c>
      <c r="AF299" s="183" t="s">
        <v>135</v>
      </c>
      <c r="AG299" s="34"/>
      <c r="AH299" s="33"/>
      <c r="AI299" s="33"/>
      <c r="AJ299" s="17"/>
      <c r="AK299" s="17"/>
      <c r="AL299" s="12"/>
      <c r="AM299" s="12"/>
      <c r="AN299" s="36"/>
      <c r="AO299" s="184"/>
      <c r="AP299" s="17"/>
      <c r="AQ299" s="12"/>
      <c r="AR299" s="12"/>
      <c r="AS299" s="12"/>
      <c r="AX299" s="409"/>
      <c r="BW299" s="166">
        <v>906711</v>
      </c>
      <c r="BZ299" s="166">
        <v>906711</v>
      </c>
    </row>
    <row r="300" spans="1:78" s="37" customFormat="1" ht="14" customHeight="1">
      <c r="A300" s="220">
        <v>4</v>
      </c>
      <c r="B300" s="11" t="s">
        <v>85</v>
      </c>
      <c r="C300" s="12">
        <v>40984</v>
      </c>
      <c r="D300" s="729">
        <f t="shared" ca="1" si="84"/>
        <v>560</v>
      </c>
      <c r="E300" s="188" t="s">
        <v>250</v>
      </c>
      <c r="F300" s="38">
        <v>12</v>
      </c>
      <c r="G300" s="174" t="s">
        <v>206</v>
      </c>
      <c r="H300" s="32" t="s">
        <v>11</v>
      </c>
      <c r="I300" s="238" t="s">
        <v>102</v>
      </c>
      <c r="J300" s="16" t="s">
        <v>103</v>
      </c>
      <c r="K300" s="14" t="s">
        <v>90</v>
      </c>
      <c r="L300" s="1">
        <v>1488500</v>
      </c>
      <c r="M300" s="1">
        <v>15000</v>
      </c>
      <c r="N300" s="190">
        <v>1290000</v>
      </c>
      <c r="O300" s="202" t="s">
        <v>273</v>
      </c>
      <c r="P300" s="156" t="s">
        <v>177</v>
      </c>
      <c r="Q300" s="382" t="s">
        <v>151</v>
      </c>
      <c r="R300" s="18">
        <v>1033</v>
      </c>
      <c r="S300" s="33">
        <v>93</v>
      </c>
      <c r="T300" s="19"/>
      <c r="U300" s="191">
        <v>67867.8</v>
      </c>
      <c r="V300" s="11"/>
      <c r="W300" s="32" t="s">
        <v>80</v>
      </c>
      <c r="X300" s="192" t="s">
        <v>92</v>
      </c>
      <c r="Y300" s="14"/>
      <c r="Z300" s="12"/>
      <c r="AA300" s="17"/>
      <c r="AB300" s="12"/>
      <c r="AC300" s="660"/>
      <c r="AD300" s="19"/>
      <c r="AE300" s="186" t="s">
        <v>2226</v>
      </c>
      <c r="AF300" s="183" t="s">
        <v>18</v>
      </c>
      <c r="AG300" s="34"/>
      <c r="AH300" s="33"/>
      <c r="AI300" s="33"/>
      <c r="AJ300" s="17"/>
      <c r="AK300" s="17"/>
      <c r="AL300" s="12"/>
      <c r="AM300" s="12"/>
      <c r="AN300" s="36"/>
      <c r="AO300" s="184"/>
      <c r="AP300" s="17"/>
      <c r="AQ300" s="12"/>
      <c r="AR300" s="12"/>
      <c r="AS300" s="12"/>
      <c r="AX300" s="409"/>
      <c r="BW300" s="166">
        <v>1283750.99</v>
      </c>
      <c r="BZ300" s="166">
        <v>1283750.99</v>
      </c>
    </row>
    <row r="301" spans="1:78" s="212" customFormat="1" ht="14" customHeight="1">
      <c r="A301" s="220">
        <v>6</v>
      </c>
      <c r="B301" s="112" t="s">
        <v>85</v>
      </c>
      <c r="C301" s="110">
        <v>41085</v>
      </c>
      <c r="D301" s="728">
        <f t="shared" ca="1" si="84"/>
        <v>459</v>
      </c>
      <c r="E301" s="269" t="s">
        <v>250</v>
      </c>
      <c r="F301" s="222">
        <v>12</v>
      </c>
      <c r="G301" s="799" t="s">
        <v>206</v>
      </c>
      <c r="H301" s="40" t="s">
        <v>63</v>
      </c>
      <c r="I301" s="112" t="s">
        <v>208</v>
      </c>
      <c r="J301" s="1069" t="s">
        <v>96</v>
      </c>
      <c r="K301" s="232" t="s">
        <v>90</v>
      </c>
      <c r="L301" s="148">
        <v>1393500</v>
      </c>
      <c r="M301" s="148">
        <v>15000</v>
      </c>
      <c r="N301" s="2011">
        <v>1165000</v>
      </c>
      <c r="O301" s="148"/>
      <c r="P301" s="287" t="s">
        <v>207</v>
      </c>
      <c r="Q301" s="381" t="s">
        <v>21</v>
      </c>
      <c r="R301" s="150">
        <v>1033</v>
      </c>
      <c r="S301" s="150">
        <v>93</v>
      </c>
      <c r="T301" s="19"/>
      <c r="U301" s="288">
        <v>0</v>
      </c>
      <c r="V301" s="112"/>
      <c r="W301" s="289" t="s">
        <v>80</v>
      </c>
      <c r="X301" s="289" t="s">
        <v>7</v>
      </c>
      <c r="Y301" s="1072" t="s">
        <v>200</v>
      </c>
      <c r="Z301" s="115"/>
      <c r="AA301" s="290"/>
      <c r="AB301" s="115"/>
      <c r="AC301" s="1855"/>
      <c r="AD301" s="291"/>
      <c r="AE301" s="233"/>
      <c r="AF301" s="210" t="s">
        <v>195</v>
      </c>
      <c r="AG301" s="152"/>
      <c r="AH301" s="150"/>
      <c r="AI301" s="150"/>
      <c r="AJ301" s="41"/>
      <c r="AK301" s="41"/>
      <c r="AL301" s="110"/>
      <c r="AM301" s="110"/>
      <c r="AN301" s="228"/>
      <c r="AO301" s="1073"/>
      <c r="AP301" s="41"/>
      <c r="AQ301" s="110"/>
      <c r="AR301" s="110"/>
      <c r="AS301" s="110"/>
      <c r="AX301" s="410"/>
      <c r="BW301" s="214">
        <v>1154250.19</v>
      </c>
      <c r="BZ301" s="214">
        <v>1154250.19</v>
      </c>
    </row>
    <row r="302" spans="1:78" s="212" customFormat="1" ht="14" customHeight="1" thickBot="1">
      <c r="A302" s="220">
        <v>7</v>
      </c>
      <c r="B302" s="112" t="s">
        <v>85</v>
      </c>
      <c r="C302" s="110">
        <v>41091</v>
      </c>
      <c r="D302" s="728">
        <f t="shared" ca="1" si="84"/>
        <v>453</v>
      </c>
      <c r="E302" s="269" t="s">
        <v>57</v>
      </c>
      <c r="F302" s="222">
        <v>12</v>
      </c>
      <c r="G302" s="401" t="s">
        <v>206</v>
      </c>
      <c r="H302" s="40" t="s">
        <v>26</v>
      </c>
      <c r="I302" s="2305" t="s">
        <v>214</v>
      </c>
      <c r="J302" s="1897" t="s">
        <v>27</v>
      </c>
      <c r="K302" s="232" t="s">
        <v>34</v>
      </c>
      <c r="L302" s="148">
        <v>1125000</v>
      </c>
      <c r="M302" s="148">
        <v>12000</v>
      </c>
      <c r="N302" s="1070">
        <v>928000</v>
      </c>
      <c r="O302" s="148"/>
      <c r="P302" s="287" t="s">
        <v>210</v>
      </c>
      <c r="Q302" s="381" t="s">
        <v>21</v>
      </c>
      <c r="R302" s="150">
        <v>1033</v>
      </c>
      <c r="S302" s="151">
        <v>93</v>
      </c>
      <c r="T302" s="19"/>
      <c r="U302" s="288">
        <v>45827</v>
      </c>
      <c r="V302" s="112"/>
      <c r="W302" s="289" t="s">
        <v>80</v>
      </c>
      <c r="X302" s="289" t="s">
        <v>148</v>
      </c>
      <c r="Y302" s="290" t="s">
        <v>200</v>
      </c>
      <c r="Z302" s="115"/>
      <c r="AA302" s="290"/>
      <c r="AB302" s="115"/>
      <c r="AC302" s="1855"/>
      <c r="AD302" s="291"/>
      <c r="AE302" s="233"/>
      <c r="AF302" s="210" t="s">
        <v>217</v>
      </c>
      <c r="AG302" s="152"/>
      <c r="AH302" s="150"/>
      <c r="AI302" s="150"/>
      <c r="AJ302" s="41"/>
      <c r="AK302" s="41"/>
      <c r="AL302" s="110"/>
      <c r="AM302" s="110"/>
      <c r="AN302" s="228"/>
      <c r="AO302" s="229"/>
      <c r="AP302" s="41"/>
      <c r="AQ302" s="110"/>
      <c r="AR302" s="110"/>
      <c r="AS302" s="110"/>
      <c r="AX302" s="410"/>
      <c r="BW302" s="214">
        <v>943710</v>
      </c>
      <c r="BZ302" s="214">
        <v>943710</v>
      </c>
    </row>
    <row r="303" spans="1:78" s="102" customFormat="1" ht="14" customHeight="1" thickBot="1">
      <c r="A303" s="216"/>
      <c r="B303" s="95"/>
      <c r="C303" s="95"/>
      <c r="D303" s="95"/>
      <c r="E303" s="95"/>
      <c r="F303" s="95"/>
      <c r="G303" s="95"/>
      <c r="H303" s="218"/>
      <c r="I303" s="92" t="s">
        <v>261</v>
      </c>
      <c r="J303" s="218"/>
      <c r="K303" s="95"/>
      <c r="L303" s="95"/>
      <c r="M303" s="95"/>
      <c r="N303" s="95"/>
      <c r="O303" s="95"/>
      <c r="P303" s="95"/>
      <c r="Q303" s="95"/>
      <c r="R303" s="95"/>
      <c r="S303" s="217"/>
      <c r="T303" s="217"/>
      <c r="U303" s="98"/>
      <c r="V303" s="98"/>
      <c r="W303" s="99"/>
      <c r="X303" s="95"/>
      <c r="Y303" s="95"/>
      <c r="Z303" s="88"/>
      <c r="AA303" s="95"/>
      <c r="AB303" s="88"/>
      <c r="AC303" s="95"/>
      <c r="AD303" s="105"/>
      <c r="AE303" s="101"/>
      <c r="AF303" s="101"/>
      <c r="AG303" s="98"/>
      <c r="AH303" s="98"/>
      <c r="AI303" s="98"/>
      <c r="AJ303" s="95"/>
      <c r="AK303" s="95"/>
      <c r="AL303" s="88"/>
      <c r="AM303" s="88"/>
      <c r="AN303" s="88"/>
      <c r="AO303" s="95"/>
      <c r="AP303" s="95"/>
      <c r="AQ303" s="95"/>
      <c r="AR303" s="95"/>
      <c r="AS303" s="95"/>
      <c r="AT303" s="95"/>
      <c r="AU303" s="95"/>
      <c r="AX303" s="408"/>
      <c r="BW303" s="219" t="e">
        <v>#N/A</v>
      </c>
      <c r="BZ303" s="219" t="e">
        <v>#N/A</v>
      </c>
    </row>
    <row r="304" spans="1:78" s="212" customFormat="1" ht="14.25" customHeight="1">
      <c r="A304" s="2048">
        <v>1</v>
      </c>
      <c r="B304" s="112" t="s">
        <v>132</v>
      </c>
      <c r="C304" s="110">
        <v>40982</v>
      </c>
      <c r="D304" s="397">
        <f ca="1">TODAY()-C304</f>
        <v>562</v>
      </c>
      <c r="E304" s="129" t="s">
        <v>162</v>
      </c>
      <c r="F304" s="2478">
        <v>11</v>
      </c>
      <c r="G304" s="1480" t="s">
        <v>415</v>
      </c>
      <c r="H304" s="40" t="s">
        <v>156</v>
      </c>
      <c r="I304" s="1898" t="s">
        <v>3253</v>
      </c>
      <c r="J304" s="1576" t="s">
        <v>1296</v>
      </c>
      <c r="K304" s="204" t="s">
        <v>1297</v>
      </c>
      <c r="L304" s="194"/>
      <c r="M304" s="194"/>
      <c r="N304" s="148">
        <v>2899000</v>
      </c>
      <c r="O304" s="1743"/>
      <c r="P304" s="206" t="s">
        <v>1298</v>
      </c>
      <c r="Q304" s="392" t="s">
        <v>151</v>
      </c>
      <c r="R304" s="150">
        <v>1047</v>
      </c>
      <c r="S304" s="150">
        <v>90</v>
      </c>
      <c r="T304" s="118"/>
      <c r="U304" s="152"/>
      <c r="V304" s="1987" t="s">
        <v>260</v>
      </c>
      <c r="W304" s="40" t="s">
        <v>80</v>
      </c>
      <c r="X304" s="192" t="s">
        <v>92</v>
      </c>
      <c r="Y304" s="204"/>
      <c r="Z304" s="110"/>
      <c r="AA304" s="110"/>
      <c r="AB304" s="112"/>
      <c r="AC304" s="1840"/>
      <c r="AD304" s="151"/>
      <c r="AE304" s="209"/>
      <c r="AF304" s="215" t="s">
        <v>35</v>
      </c>
      <c r="AG304" s="211"/>
      <c r="AH304" s="150"/>
      <c r="AI304" s="129"/>
      <c r="AJ304" s="129"/>
      <c r="AK304" s="129"/>
      <c r="AL304" s="112"/>
      <c r="AM304" s="112"/>
      <c r="AN304" s="112"/>
      <c r="AO304" s="112"/>
      <c r="AP304" s="129"/>
      <c r="AQ304" s="110"/>
      <c r="AR304" s="110"/>
      <c r="AS304" s="110"/>
      <c r="AX304" s="410"/>
      <c r="BW304" s="214"/>
      <c r="BZ304" s="214"/>
    </row>
    <row r="305" spans="1:78" ht="14" customHeight="1">
      <c r="A305" s="2048">
        <v>2</v>
      </c>
      <c r="B305" s="276" t="s">
        <v>85</v>
      </c>
      <c r="C305" s="12">
        <v>41180</v>
      </c>
      <c r="D305" s="729">
        <f t="shared" ref="D305:D316" ca="1" si="85">TODAY()-C305</f>
        <v>364</v>
      </c>
      <c r="E305" s="188" t="s">
        <v>162</v>
      </c>
      <c r="F305" s="38">
        <v>12</v>
      </c>
      <c r="G305" s="306" t="s">
        <v>204</v>
      </c>
      <c r="H305" s="32" t="s">
        <v>156</v>
      </c>
      <c r="I305" s="238" t="s">
        <v>243</v>
      </c>
      <c r="J305" s="16" t="s">
        <v>245</v>
      </c>
      <c r="K305" s="14" t="s">
        <v>131</v>
      </c>
      <c r="L305" s="1">
        <v>3200000</v>
      </c>
      <c r="M305" s="148">
        <v>30000</v>
      </c>
      <c r="N305" s="190">
        <v>2600000</v>
      </c>
      <c r="O305" s="202" t="s">
        <v>273</v>
      </c>
      <c r="P305" s="156" t="s">
        <v>242</v>
      </c>
      <c r="Q305" s="382" t="s">
        <v>151</v>
      </c>
      <c r="R305" s="18">
        <v>1033</v>
      </c>
      <c r="S305" s="18">
        <v>90</v>
      </c>
      <c r="T305" s="19"/>
      <c r="U305" s="277">
        <v>9883</v>
      </c>
      <c r="V305" s="11"/>
      <c r="W305" s="32" t="s">
        <v>80</v>
      </c>
      <c r="X305" s="192" t="s">
        <v>92</v>
      </c>
      <c r="Y305" s="14"/>
      <c r="Z305" s="12"/>
      <c r="AA305" s="17"/>
      <c r="AB305" s="12"/>
      <c r="AC305" s="660"/>
      <c r="AD305" s="7"/>
      <c r="AF305" s="44" t="s">
        <v>255</v>
      </c>
      <c r="AH305" s="18"/>
      <c r="AI305" s="18"/>
      <c r="AT305" s="179"/>
      <c r="AW305" s="15"/>
      <c r="BW305" s="59">
        <v>2931556.05</v>
      </c>
      <c r="BZ305" s="59">
        <v>2931556.05</v>
      </c>
    </row>
    <row r="306" spans="1:78" s="37" customFormat="1" ht="14" customHeight="1">
      <c r="A306" s="2048">
        <v>3</v>
      </c>
      <c r="B306" s="11" t="s">
        <v>85</v>
      </c>
      <c r="C306" s="12">
        <v>41192</v>
      </c>
      <c r="D306" s="729">
        <f t="shared" ca="1" si="85"/>
        <v>352</v>
      </c>
      <c r="E306" s="188" t="s">
        <v>142</v>
      </c>
      <c r="F306" s="38">
        <v>12</v>
      </c>
      <c r="G306" s="306" t="s">
        <v>204</v>
      </c>
      <c r="H306" s="32" t="s">
        <v>22</v>
      </c>
      <c r="I306" s="11" t="s">
        <v>251</v>
      </c>
      <c r="J306" s="237" t="s">
        <v>182</v>
      </c>
      <c r="K306" s="181" t="s">
        <v>25</v>
      </c>
      <c r="L306" s="4">
        <v>1276500</v>
      </c>
      <c r="M306" s="1">
        <v>0</v>
      </c>
      <c r="N306" s="190">
        <v>1116000</v>
      </c>
      <c r="O306" s="202" t="s">
        <v>273</v>
      </c>
      <c r="P306" s="182" t="s">
        <v>223</v>
      </c>
      <c r="Q306" s="382" t="s">
        <v>151</v>
      </c>
      <c r="R306" s="18">
        <v>1033</v>
      </c>
      <c r="S306" s="18">
        <v>90</v>
      </c>
      <c r="T306" s="19"/>
      <c r="U306" s="191">
        <v>20313</v>
      </c>
      <c r="V306" s="11"/>
      <c r="W306" s="32" t="s">
        <v>80</v>
      </c>
      <c r="X306" s="192" t="s">
        <v>92</v>
      </c>
      <c r="Y306" s="14"/>
      <c r="Z306" s="12"/>
      <c r="AA306" s="17"/>
      <c r="AB306" s="12"/>
      <c r="AC306" s="660"/>
      <c r="AD306" s="7"/>
      <c r="AE306" s="35"/>
      <c r="AF306" s="183" t="s">
        <v>255</v>
      </c>
      <c r="AG306" s="34"/>
      <c r="AH306" s="18"/>
      <c r="AI306" s="18"/>
      <c r="AJ306" s="17"/>
      <c r="AK306" s="17"/>
      <c r="AL306" s="12"/>
      <c r="AM306" s="12"/>
      <c r="AN306" s="36"/>
      <c r="AO306" s="163"/>
      <c r="AP306" s="17"/>
      <c r="AQ306" s="12"/>
      <c r="AR306" s="12"/>
      <c r="AS306" s="12"/>
      <c r="AX306" s="409"/>
      <c r="BW306" s="166">
        <v>1078232</v>
      </c>
      <c r="BZ306" s="166">
        <v>1078232</v>
      </c>
    </row>
    <row r="307" spans="1:78" ht="13.5" customHeight="1">
      <c r="A307" s="2048">
        <v>4</v>
      </c>
      <c r="B307" s="11" t="s">
        <v>85</v>
      </c>
      <c r="C307" s="110">
        <v>41285</v>
      </c>
      <c r="D307" s="728">
        <f t="shared" ca="1" si="85"/>
        <v>259</v>
      </c>
      <c r="E307" s="188" t="s">
        <v>61</v>
      </c>
      <c r="F307" s="38">
        <v>12</v>
      </c>
      <c r="G307" s="306" t="s">
        <v>204</v>
      </c>
      <c r="H307" s="32" t="s">
        <v>270</v>
      </c>
      <c r="I307" s="146" t="s">
        <v>277</v>
      </c>
      <c r="J307" s="268" t="s">
        <v>271</v>
      </c>
      <c r="K307" s="60" t="s">
        <v>65</v>
      </c>
      <c r="L307" s="1">
        <v>943000</v>
      </c>
      <c r="M307" s="1">
        <v>10000</v>
      </c>
      <c r="N307" s="190">
        <v>854000</v>
      </c>
      <c r="O307" s="202" t="s">
        <v>273</v>
      </c>
      <c r="P307" s="156" t="s">
        <v>266</v>
      </c>
      <c r="Q307" s="382" t="s">
        <v>151</v>
      </c>
      <c r="R307" s="18">
        <v>1033</v>
      </c>
      <c r="S307" s="18">
        <v>90</v>
      </c>
      <c r="T307" s="19"/>
      <c r="U307" s="277">
        <v>60786</v>
      </c>
      <c r="V307" s="11"/>
      <c r="W307" s="51" t="s">
        <v>80</v>
      </c>
      <c r="X307" s="278" t="s">
        <v>29</v>
      </c>
      <c r="Y307" s="50" t="s">
        <v>205</v>
      </c>
      <c r="Z307" s="113"/>
      <c r="AA307" s="120"/>
      <c r="AB307" s="113"/>
      <c r="AC307" s="1852"/>
      <c r="AD307" s="122"/>
      <c r="AF307" s="44" t="s">
        <v>284</v>
      </c>
      <c r="AH307" s="18"/>
      <c r="AI307" s="18"/>
      <c r="AT307" s="179"/>
      <c r="AW307" s="15"/>
      <c r="BW307" s="59">
        <v>812909</v>
      </c>
      <c r="BZ307" s="59">
        <v>812909</v>
      </c>
    </row>
    <row r="308" spans="1:78" s="37" customFormat="1" ht="14" customHeight="1">
      <c r="A308" s="2048">
        <v>5</v>
      </c>
      <c r="B308" s="11" t="s">
        <v>85</v>
      </c>
      <c r="C308" s="12">
        <v>41091</v>
      </c>
      <c r="D308" s="729">
        <f ca="1">TODAY()-C308</f>
        <v>453</v>
      </c>
      <c r="E308" s="188" t="s">
        <v>57</v>
      </c>
      <c r="F308" s="38">
        <v>12</v>
      </c>
      <c r="G308" s="306" t="s">
        <v>204</v>
      </c>
      <c r="H308" s="32" t="s">
        <v>213</v>
      </c>
      <c r="I308" s="11" t="s">
        <v>215</v>
      </c>
      <c r="J308" s="180" t="s">
        <v>212</v>
      </c>
      <c r="K308" s="181" t="s">
        <v>34</v>
      </c>
      <c r="L308" s="1">
        <v>1151000</v>
      </c>
      <c r="M308" s="1">
        <v>12000</v>
      </c>
      <c r="N308" s="190">
        <v>992000</v>
      </c>
      <c r="O308" s="1"/>
      <c r="P308" s="182" t="s">
        <v>211</v>
      </c>
      <c r="Q308" s="380" t="s">
        <v>21</v>
      </c>
      <c r="R308" s="18">
        <v>1033</v>
      </c>
      <c r="S308" s="33">
        <v>90</v>
      </c>
      <c r="T308" s="19"/>
      <c r="U308" s="191">
        <v>32049</v>
      </c>
      <c r="V308" s="11"/>
      <c r="W308" s="283" t="s">
        <v>80</v>
      </c>
      <c r="X308" s="283" t="s">
        <v>148</v>
      </c>
      <c r="Y308" s="284" t="s">
        <v>205</v>
      </c>
      <c r="Z308" s="116"/>
      <c r="AA308" s="284"/>
      <c r="AB308" s="116"/>
      <c r="AC308" s="1856"/>
      <c r="AD308" s="285"/>
      <c r="AE308" s="35"/>
      <c r="AF308" s="183" t="s">
        <v>217</v>
      </c>
      <c r="AG308" s="34"/>
      <c r="AH308" s="18"/>
      <c r="AI308" s="18"/>
      <c r="AJ308" s="17"/>
      <c r="AK308" s="17"/>
      <c r="AL308" s="12"/>
      <c r="AM308" s="12"/>
      <c r="AN308" s="36"/>
      <c r="AO308" s="163"/>
      <c r="AP308" s="17"/>
      <c r="AQ308" s="12"/>
      <c r="AR308" s="12"/>
      <c r="AS308" s="12"/>
      <c r="AX308" s="409"/>
      <c r="BW308" s="166">
        <v>956159.99</v>
      </c>
      <c r="BZ308" s="166">
        <v>956159.99</v>
      </c>
    </row>
    <row r="309" spans="1:78" s="37" customFormat="1" ht="14" customHeight="1">
      <c r="A309" s="2048">
        <v>6</v>
      </c>
      <c r="B309" s="11" t="s">
        <v>85</v>
      </c>
      <c r="C309" s="110">
        <v>41358</v>
      </c>
      <c r="D309" s="397">
        <f t="shared" ca="1" si="85"/>
        <v>186</v>
      </c>
      <c r="E309" s="188" t="s">
        <v>343</v>
      </c>
      <c r="F309" s="203">
        <v>13</v>
      </c>
      <c r="G309" s="11" t="s">
        <v>4006</v>
      </c>
      <c r="H309" s="32" t="s">
        <v>459</v>
      </c>
      <c r="I309" s="146" t="s">
        <v>467</v>
      </c>
      <c r="J309" s="47" t="s">
        <v>463</v>
      </c>
      <c r="K309" s="49" t="s">
        <v>465</v>
      </c>
      <c r="L309" s="168">
        <v>569000</v>
      </c>
      <c r="M309" s="168">
        <v>6000</v>
      </c>
      <c r="N309" s="169">
        <f t="shared" ref="N309:N321" si="86">L309+M309</f>
        <v>575000</v>
      </c>
      <c r="O309" s="1477"/>
      <c r="P309" s="156" t="s">
        <v>455</v>
      </c>
      <c r="Q309" s="382" t="s">
        <v>151</v>
      </c>
      <c r="R309" s="150">
        <v>1033</v>
      </c>
      <c r="S309" s="150">
        <v>90</v>
      </c>
      <c r="T309" s="399"/>
      <c r="U309" s="34"/>
      <c r="V309" s="33"/>
      <c r="W309" s="51" t="s">
        <v>80</v>
      </c>
      <c r="X309" s="278" t="s">
        <v>29</v>
      </c>
      <c r="Y309" s="50" t="s">
        <v>629</v>
      </c>
      <c r="Z309" s="113"/>
      <c r="AA309" s="120"/>
      <c r="AB309" s="113"/>
      <c r="AC309" s="1852"/>
      <c r="AD309" s="122"/>
      <c r="AE309" s="186"/>
      <c r="AF309" s="171" t="s">
        <v>419</v>
      </c>
      <c r="AG309" s="162"/>
      <c r="AH309" s="18"/>
      <c r="AI309" s="18"/>
      <c r="AJ309" s="14"/>
      <c r="AK309" s="14"/>
      <c r="AL309" s="11"/>
      <c r="AM309" s="11"/>
      <c r="AN309" s="11"/>
      <c r="AO309" s="11"/>
      <c r="AP309" s="14"/>
      <c r="AQ309" s="12"/>
      <c r="AR309" s="12"/>
      <c r="AS309" s="12"/>
      <c r="AX309" s="409"/>
      <c r="BW309" s="166">
        <v>491060.01</v>
      </c>
      <c r="BZ309" s="166">
        <v>491060.01</v>
      </c>
    </row>
    <row r="310" spans="1:78" s="37" customFormat="1" ht="14" customHeight="1">
      <c r="A310" s="2048">
        <v>7</v>
      </c>
      <c r="B310" s="11">
        <v>41550</v>
      </c>
      <c r="C310" s="110">
        <v>41368</v>
      </c>
      <c r="D310" s="397">
        <f t="shared" ca="1" si="85"/>
        <v>176</v>
      </c>
      <c r="E310" s="188" t="s">
        <v>268</v>
      </c>
      <c r="F310" s="167">
        <v>13</v>
      </c>
      <c r="G310" s="11" t="s">
        <v>1058</v>
      </c>
      <c r="H310" s="32" t="s">
        <v>638</v>
      </c>
      <c r="I310" s="11" t="s">
        <v>641</v>
      </c>
      <c r="J310" s="47" t="s">
        <v>637</v>
      </c>
      <c r="K310" s="49" t="s">
        <v>72</v>
      </c>
      <c r="L310" s="168">
        <v>2321000</v>
      </c>
      <c r="M310" s="168">
        <v>19000</v>
      </c>
      <c r="N310" s="168">
        <f t="shared" si="86"/>
        <v>2340000</v>
      </c>
      <c r="O310" s="1"/>
      <c r="P310" s="156" t="s">
        <v>635</v>
      </c>
      <c r="Q310" s="382" t="s">
        <v>151</v>
      </c>
      <c r="R310" s="18">
        <v>1033</v>
      </c>
      <c r="S310" s="1424">
        <v>90</v>
      </c>
      <c r="T310" s="19"/>
      <c r="U310" s="34"/>
      <c r="V310" s="11"/>
      <c r="W310" s="51" t="s">
        <v>80</v>
      </c>
      <c r="X310" s="278" t="s">
        <v>29</v>
      </c>
      <c r="Y310" s="50" t="s">
        <v>629</v>
      </c>
      <c r="Z310" s="113"/>
      <c r="AA310" s="120"/>
      <c r="AB310" s="113"/>
      <c r="AC310" s="1852"/>
      <c r="AD310" s="122"/>
      <c r="AE310" s="47"/>
      <c r="AF310" s="44" t="s">
        <v>419</v>
      </c>
      <c r="AG310" s="162"/>
      <c r="AH310" s="18"/>
      <c r="AI310" s="18"/>
      <c r="AJ310" s="14"/>
      <c r="AK310" s="14"/>
      <c r="AL310" s="11"/>
      <c r="AM310" s="11"/>
      <c r="AN310" s="11"/>
      <c r="AO310" s="11"/>
      <c r="AP310" s="14"/>
      <c r="AQ310" s="12"/>
      <c r="AR310" s="12"/>
      <c r="AS310" s="12"/>
      <c r="AX310" s="409"/>
      <c r="BW310" s="166"/>
      <c r="BZ310" s="166">
        <v>1935050</v>
      </c>
    </row>
    <row r="311" spans="1:78" s="37" customFormat="1" ht="14" customHeight="1">
      <c r="A311" s="2048">
        <v>8</v>
      </c>
      <c r="B311" s="11">
        <v>41550</v>
      </c>
      <c r="C311" s="110">
        <v>41370</v>
      </c>
      <c r="D311" s="397">
        <f t="shared" ca="1" si="85"/>
        <v>174</v>
      </c>
      <c r="E311" s="269" t="s">
        <v>142</v>
      </c>
      <c r="F311" s="167">
        <v>13</v>
      </c>
      <c r="G311" s="11" t="s">
        <v>1058</v>
      </c>
      <c r="H311" s="32" t="s">
        <v>537</v>
      </c>
      <c r="I311" s="11" t="s">
        <v>652</v>
      </c>
      <c r="J311" s="47" t="s">
        <v>607</v>
      </c>
      <c r="K311" s="49" t="s">
        <v>286</v>
      </c>
      <c r="L311" s="168">
        <v>1179500</v>
      </c>
      <c r="M311" s="168">
        <v>13000</v>
      </c>
      <c r="N311" s="169">
        <f t="shared" si="86"/>
        <v>1192500</v>
      </c>
      <c r="O311" s="1"/>
      <c r="P311" s="156" t="s">
        <v>647</v>
      </c>
      <c r="Q311" s="382" t="s">
        <v>151</v>
      </c>
      <c r="R311" s="18">
        <v>1033</v>
      </c>
      <c r="S311" s="150">
        <v>90</v>
      </c>
      <c r="T311" s="19"/>
      <c r="U311" s="34"/>
      <c r="V311" s="11"/>
      <c r="W311" s="51" t="s">
        <v>80</v>
      </c>
      <c r="X311" s="278" t="s">
        <v>29</v>
      </c>
      <c r="Y311" s="50" t="s">
        <v>629</v>
      </c>
      <c r="Z311" s="113"/>
      <c r="AA311" s="120"/>
      <c r="AB311" s="113"/>
      <c r="AC311" s="1852"/>
      <c r="AD311" s="122"/>
      <c r="AE311" s="47"/>
      <c r="AF311" s="44" t="s">
        <v>419</v>
      </c>
      <c r="AG311" s="162"/>
      <c r="AH311" s="18"/>
      <c r="AI311" s="18"/>
      <c r="AJ311" s="14"/>
      <c r="AK311" s="14"/>
      <c r="AL311" s="11"/>
      <c r="AM311" s="11"/>
      <c r="AN311" s="11"/>
      <c r="AO311" s="11"/>
      <c r="AP311" s="14"/>
      <c r="AQ311" s="12"/>
      <c r="AR311" s="12"/>
      <c r="AS311" s="12"/>
      <c r="AX311" s="409"/>
      <c r="BW311" s="166"/>
      <c r="BZ311" s="166">
        <v>1061482.5</v>
      </c>
    </row>
    <row r="312" spans="1:78" s="212" customFormat="1" ht="14" customHeight="1">
      <c r="A312" s="2048">
        <v>9</v>
      </c>
      <c r="B312" s="112">
        <v>41550</v>
      </c>
      <c r="C312" s="110">
        <v>41371</v>
      </c>
      <c r="D312" s="397">
        <f t="shared" ca="1" si="85"/>
        <v>173</v>
      </c>
      <c r="E312" s="269" t="s">
        <v>249</v>
      </c>
      <c r="F312" s="203">
        <v>13</v>
      </c>
      <c r="G312" s="112" t="s">
        <v>1058</v>
      </c>
      <c r="H312" s="40" t="s">
        <v>360</v>
      </c>
      <c r="I312" s="112" t="s">
        <v>642</v>
      </c>
      <c r="J312" s="209" t="s">
        <v>366</v>
      </c>
      <c r="K312" s="204" t="s">
        <v>143</v>
      </c>
      <c r="L312" s="194">
        <v>1448000</v>
      </c>
      <c r="M312" s="194">
        <v>16000</v>
      </c>
      <c r="N312" s="205">
        <f t="shared" si="86"/>
        <v>1464000</v>
      </c>
      <c r="O312" s="148"/>
      <c r="P312" s="206" t="s">
        <v>636</v>
      </c>
      <c r="Q312" s="392" t="s">
        <v>151</v>
      </c>
      <c r="R312" s="150">
        <v>1033</v>
      </c>
      <c r="S312" s="150">
        <v>90</v>
      </c>
      <c r="T312" s="399"/>
      <c r="U312" s="152"/>
      <c r="V312" s="112"/>
      <c r="W312" s="61" t="s">
        <v>80</v>
      </c>
      <c r="X312" s="278" t="s">
        <v>29</v>
      </c>
      <c r="Y312" s="912" t="s">
        <v>629</v>
      </c>
      <c r="Z312" s="114"/>
      <c r="AA312" s="124"/>
      <c r="AB312" s="114"/>
      <c r="AC312" s="1853"/>
      <c r="AD312" s="280"/>
      <c r="AE312" s="209"/>
      <c r="AF312" s="178" t="s">
        <v>419</v>
      </c>
      <c r="AG312" s="211"/>
      <c r="AH312" s="150"/>
      <c r="AI312" s="150"/>
      <c r="AJ312" s="129"/>
      <c r="AK312" s="129"/>
      <c r="AL312" s="112"/>
      <c r="AM312" s="112"/>
      <c r="AN312" s="112"/>
      <c r="AO312" s="112"/>
      <c r="AP312" s="129"/>
      <c r="AQ312" s="110"/>
      <c r="AR312" s="110"/>
      <c r="AS312" s="110"/>
      <c r="AX312" s="410"/>
      <c r="BW312" s="214"/>
      <c r="BZ312" s="214">
        <v>1220602.5</v>
      </c>
    </row>
    <row r="313" spans="1:78" s="37" customFormat="1" ht="14" customHeight="1">
      <c r="A313" s="2048">
        <v>10</v>
      </c>
      <c r="B313" s="11">
        <v>41590</v>
      </c>
      <c r="C313" s="12">
        <v>41406</v>
      </c>
      <c r="D313" s="396">
        <f t="shared" ca="1" si="85"/>
        <v>138</v>
      </c>
      <c r="E313" s="188" t="s">
        <v>57</v>
      </c>
      <c r="F313" s="167">
        <v>13</v>
      </c>
      <c r="G313" s="11" t="s">
        <v>1058</v>
      </c>
      <c r="H313" s="32" t="s">
        <v>683</v>
      </c>
      <c r="I313" s="11" t="s">
        <v>693</v>
      </c>
      <c r="J313" s="47" t="s">
        <v>684</v>
      </c>
      <c r="K313" s="49" t="s">
        <v>286</v>
      </c>
      <c r="L313" s="168">
        <v>1176000</v>
      </c>
      <c r="M313" s="168">
        <v>13000</v>
      </c>
      <c r="N313" s="168">
        <f t="shared" si="86"/>
        <v>1189000</v>
      </c>
      <c r="O313" s="832"/>
      <c r="P313" s="156" t="s">
        <v>682</v>
      </c>
      <c r="Q313" s="382" t="s">
        <v>151</v>
      </c>
      <c r="R313" s="18">
        <v>1033</v>
      </c>
      <c r="S313" s="18">
        <v>90</v>
      </c>
      <c r="T313" s="19"/>
      <c r="U313" s="34"/>
      <c r="V313" s="11"/>
      <c r="W313" s="51" t="s">
        <v>80</v>
      </c>
      <c r="X313" s="265" t="s">
        <v>29</v>
      </c>
      <c r="Y313" s="50" t="s">
        <v>629</v>
      </c>
      <c r="Z313" s="113"/>
      <c r="AA313" s="120"/>
      <c r="AB313" s="113"/>
      <c r="AC313" s="1852"/>
      <c r="AD313" s="122"/>
      <c r="AE313" s="47"/>
      <c r="AF313" s="714" t="s">
        <v>797</v>
      </c>
      <c r="AG313" s="162"/>
      <c r="AH313" s="18"/>
      <c r="AI313" s="18"/>
      <c r="AJ313" s="14"/>
      <c r="AK313" s="14"/>
      <c r="AL313" s="11"/>
      <c r="AM313" s="11"/>
      <c r="AN313" s="11"/>
      <c r="AO313" s="11"/>
      <c r="AP313" s="14"/>
      <c r="AQ313" s="12"/>
      <c r="AR313" s="12"/>
      <c r="AS313" s="12"/>
      <c r="AX313" s="409"/>
      <c r="BW313" s="166"/>
      <c r="BZ313" s="166">
        <v>1013028.01</v>
      </c>
    </row>
    <row r="314" spans="1:78" s="249" customFormat="1" ht="14" customHeight="1">
      <c r="A314" s="2048">
        <v>11</v>
      </c>
      <c r="B314" s="138">
        <v>41612</v>
      </c>
      <c r="C314" s="145">
        <v>41428</v>
      </c>
      <c r="D314" s="1065">
        <f t="shared" ca="1" si="85"/>
        <v>116</v>
      </c>
      <c r="E314" s="271" t="s">
        <v>169</v>
      </c>
      <c r="F314" s="221">
        <v>13</v>
      </c>
      <c r="G314" s="138" t="s">
        <v>1058</v>
      </c>
      <c r="H314" s="267" t="s">
        <v>471</v>
      </c>
      <c r="I314" s="815" t="s">
        <v>689</v>
      </c>
      <c r="J314" s="246" t="s">
        <v>476</v>
      </c>
      <c r="K314" s="472" t="s">
        <v>14</v>
      </c>
      <c r="L314" s="247">
        <v>743000</v>
      </c>
      <c r="M314" s="247">
        <v>11000</v>
      </c>
      <c r="N314" s="1078">
        <f t="shared" si="86"/>
        <v>754000</v>
      </c>
      <c r="O314" s="272"/>
      <c r="P314" s="273" t="s">
        <v>470</v>
      </c>
      <c r="Q314" s="383" t="s">
        <v>151</v>
      </c>
      <c r="R314" s="248">
        <v>1033</v>
      </c>
      <c r="S314" s="991">
        <v>90</v>
      </c>
      <c r="T314" s="810"/>
      <c r="U314" s="104"/>
      <c r="V314" s="138"/>
      <c r="W314" s="1042" t="s">
        <v>80</v>
      </c>
      <c r="X314" s="1066" t="s">
        <v>29</v>
      </c>
      <c r="Y314" s="767" t="s">
        <v>629</v>
      </c>
      <c r="Z314" s="641"/>
      <c r="AA314" s="768"/>
      <c r="AB314" s="641"/>
      <c r="AC314" s="1854"/>
      <c r="AD314" s="1080"/>
      <c r="AE314" s="697"/>
      <c r="AF314" s="1076" t="s">
        <v>993</v>
      </c>
      <c r="AG314" s="1077"/>
      <c r="AH314" s="248"/>
      <c r="AI314" s="248"/>
      <c r="AJ314" s="245"/>
      <c r="AK314" s="245"/>
      <c r="AL314" s="138"/>
      <c r="AM314" s="138"/>
      <c r="AN314" s="138"/>
      <c r="AO314" s="138"/>
      <c r="AP314" s="245"/>
      <c r="AQ314" s="126"/>
      <c r="AR314" s="126"/>
      <c r="AS314" s="126"/>
      <c r="AX314" s="412"/>
      <c r="BW314" s="250" t="e">
        <v>#N/A</v>
      </c>
      <c r="BZ314" s="250" t="e">
        <v>#N/A</v>
      </c>
    </row>
    <row r="315" spans="1:78" s="37" customFormat="1" ht="14" customHeight="1">
      <c r="A315" s="2048">
        <v>12</v>
      </c>
      <c r="B315" s="11">
        <v>41627</v>
      </c>
      <c r="C315" s="110">
        <v>41443</v>
      </c>
      <c r="D315" s="193">
        <f t="shared" ca="1" si="85"/>
        <v>101</v>
      </c>
      <c r="E315" s="269" t="s">
        <v>70</v>
      </c>
      <c r="F315" s="167">
        <v>13</v>
      </c>
      <c r="G315" s="11" t="s">
        <v>1058</v>
      </c>
      <c r="H315" s="32" t="s">
        <v>697</v>
      </c>
      <c r="I315" s="146" t="s">
        <v>720</v>
      </c>
      <c r="J315" s="16" t="s">
        <v>698</v>
      </c>
      <c r="K315" s="49" t="s">
        <v>72</v>
      </c>
      <c r="L315" s="168">
        <v>1504000</v>
      </c>
      <c r="M315" s="168">
        <v>14000</v>
      </c>
      <c r="N315" s="168">
        <f t="shared" si="86"/>
        <v>1518000</v>
      </c>
      <c r="O315" s="1"/>
      <c r="P315" s="156" t="s">
        <v>696</v>
      </c>
      <c r="Q315" s="382" t="s">
        <v>151</v>
      </c>
      <c r="R315" s="150">
        <v>1033</v>
      </c>
      <c r="S315" s="150">
        <v>90</v>
      </c>
      <c r="T315" s="19"/>
      <c r="U315" s="34"/>
      <c r="V315" s="11"/>
      <c r="W315" s="51" t="s">
        <v>80</v>
      </c>
      <c r="X315" s="265" t="s">
        <v>321</v>
      </c>
      <c r="Y315" s="50"/>
      <c r="Z315" s="113"/>
      <c r="AA315" s="120"/>
      <c r="AB315" s="113"/>
      <c r="AC315" s="1852"/>
      <c r="AD315" s="122"/>
      <c r="AE315" s="47"/>
      <c r="AF315" s="171" t="s">
        <v>993</v>
      </c>
      <c r="AG315" s="162"/>
      <c r="AH315" s="18"/>
      <c r="AI315" s="18"/>
      <c r="AJ315" s="14"/>
      <c r="AK315" s="14"/>
      <c r="AL315" s="11"/>
      <c r="AM315" s="11"/>
      <c r="AN315" s="11"/>
      <c r="AO315" s="11"/>
      <c r="AP315" s="14"/>
      <c r="AQ315" s="12"/>
      <c r="AR315" s="12"/>
      <c r="AS315" s="12"/>
      <c r="AX315" s="409"/>
      <c r="BW315" s="166"/>
      <c r="BZ315" s="166" t="e">
        <v>#N/A</v>
      </c>
    </row>
    <row r="316" spans="1:78" s="212" customFormat="1" ht="14" customHeight="1">
      <c r="A316" s="2048">
        <v>13</v>
      </c>
      <c r="B316" s="1074">
        <v>41638</v>
      </c>
      <c r="C316" s="110">
        <v>41455</v>
      </c>
      <c r="D316" s="193">
        <f t="shared" ca="1" si="85"/>
        <v>89</v>
      </c>
      <c r="E316" s="269" t="s">
        <v>133</v>
      </c>
      <c r="F316" s="203">
        <v>13</v>
      </c>
      <c r="G316" s="11" t="s">
        <v>1058</v>
      </c>
      <c r="H316" s="40" t="s">
        <v>1064</v>
      </c>
      <c r="I316" s="252" t="s">
        <v>1073</v>
      </c>
      <c r="J316" s="149" t="s">
        <v>1077</v>
      </c>
      <c r="K316" s="204" t="s">
        <v>64</v>
      </c>
      <c r="L316" s="194">
        <v>707000</v>
      </c>
      <c r="M316" s="194">
        <v>10000</v>
      </c>
      <c r="N316" s="194">
        <f t="shared" si="86"/>
        <v>717000</v>
      </c>
      <c r="O316" s="148"/>
      <c r="P316" s="206" t="s">
        <v>1060</v>
      </c>
      <c r="Q316" s="392" t="s">
        <v>151</v>
      </c>
      <c r="R316" s="150">
        <v>1033</v>
      </c>
      <c r="S316" s="150">
        <v>90</v>
      </c>
      <c r="T316" s="118"/>
      <c r="U316" s="152"/>
      <c r="V316" s="112"/>
      <c r="W316" s="61" t="s">
        <v>80</v>
      </c>
      <c r="X316" s="278" t="s">
        <v>29</v>
      </c>
      <c r="Y316" s="912" t="s">
        <v>205</v>
      </c>
      <c r="Z316" s="114"/>
      <c r="AA316" s="124"/>
      <c r="AB316" s="114"/>
      <c r="AC316" s="1853"/>
      <c r="AD316" s="280"/>
      <c r="AE316" s="209"/>
      <c r="AF316" s="215" t="s">
        <v>993</v>
      </c>
      <c r="AG316" s="211"/>
      <c r="AH316" s="150"/>
      <c r="AI316" s="150"/>
      <c r="AJ316" s="129"/>
      <c r="AK316" s="129"/>
      <c r="AL316" s="112"/>
      <c r="AM316" s="112"/>
      <c r="AN316" s="112"/>
      <c r="AO316" s="112"/>
      <c r="AP316" s="129"/>
      <c r="AQ316" s="110"/>
      <c r="AR316" s="110"/>
      <c r="AS316" s="110"/>
      <c r="AX316" s="410"/>
      <c r="BW316" s="214"/>
      <c r="BZ316" s="214"/>
    </row>
    <row r="317" spans="1:78" s="37" customFormat="1" ht="14" customHeight="1">
      <c r="A317" s="2048">
        <v>14</v>
      </c>
      <c r="B317" s="11">
        <v>41659</v>
      </c>
      <c r="C317" s="12">
        <v>41476</v>
      </c>
      <c r="D317" s="1363">
        <f t="shared" ref="D317:D322" ca="1" si="87">TODAY()-C317</f>
        <v>68</v>
      </c>
      <c r="E317" s="188" t="s">
        <v>128</v>
      </c>
      <c r="F317" s="167">
        <v>13</v>
      </c>
      <c r="G317" s="11" t="s">
        <v>1058</v>
      </c>
      <c r="H317" s="32" t="s">
        <v>36</v>
      </c>
      <c r="I317" s="146" t="s">
        <v>1553</v>
      </c>
      <c r="J317" s="16" t="s">
        <v>1555</v>
      </c>
      <c r="K317" s="21" t="s">
        <v>77</v>
      </c>
      <c r="L317" s="168">
        <v>1790000</v>
      </c>
      <c r="M317" s="168">
        <v>0</v>
      </c>
      <c r="N317" s="169">
        <f t="shared" si="86"/>
        <v>1790000</v>
      </c>
      <c r="O317" s="1"/>
      <c r="P317" s="156" t="s">
        <v>1490</v>
      </c>
      <c r="Q317" s="382" t="s">
        <v>151</v>
      </c>
      <c r="R317" s="18">
        <v>1033</v>
      </c>
      <c r="S317" s="18">
        <v>90</v>
      </c>
      <c r="T317" s="19"/>
      <c r="U317" s="34"/>
      <c r="V317" s="11"/>
      <c r="W317" s="51" t="s">
        <v>80</v>
      </c>
      <c r="X317" s="278" t="s">
        <v>29</v>
      </c>
      <c r="Y317" s="912" t="s">
        <v>205</v>
      </c>
      <c r="Z317" s="113"/>
      <c r="AA317" s="120"/>
      <c r="AB317" s="113"/>
      <c r="AC317" s="1852"/>
      <c r="AD317" s="122"/>
      <c r="AE317" s="47"/>
      <c r="AF317" s="171" t="s">
        <v>1519</v>
      </c>
      <c r="AG317" s="162"/>
      <c r="AH317" s="18"/>
      <c r="AI317" s="14" t="s">
        <v>165</v>
      </c>
      <c r="AJ317" s="14"/>
      <c r="AK317" s="14"/>
      <c r="AL317" s="11"/>
      <c r="AM317" s="11"/>
      <c r="AN317" s="11"/>
      <c r="AO317" s="11"/>
      <c r="AP317" s="14"/>
      <c r="AQ317" s="12"/>
      <c r="AR317" s="12"/>
      <c r="AS317" s="12"/>
      <c r="AX317" s="409"/>
      <c r="BW317" s="166"/>
      <c r="BZ317" s="166"/>
    </row>
    <row r="318" spans="1:78" s="212" customFormat="1" ht="14.25" customHeight="1">
      <c r="A318" s="2048">
        <v>15</v>
      </c>
      <c r="B318" s="112">
        <v>41674</v>
      </c>
      <c r="C318" s="110">
        <v>41489</v>
      </c>
      <c r="D318" s="193">
        <f t="shared" ca="1" si="87"/>
        <v>55</v>
      </c>
      <c r="E318" s="269" t="s">
        <v>162</v>
      </c>
      <c r="F318" s="203">
        <v>13</v>
      </c>
      <c r="G318" s="11" t="s">
        <v>1058</v>
      </c>
      <c r="H318" s="40" t="s">
        <v>1386</v>
      </c>
      <c r="I318" s="146" t="s">
        <v>1844</v>
      </c>
      <c r="J318" s="1576" t="s">
        <v>1846</v>
      </c>
      <c r="K318" s="1577" t="s">
        <v>131</v>
      </c>
      <c r="L318" s="194">
        <v>3410000</v>
      </c>
      <c r="M318" s="194">
        <v>30000</v>
      </c>
      <c r="N318" s="194">
        <f t="shared" si="86"/>
        <v>3440000</v>
      </c>
      <c r="O318" s="148"/>
      <c r="P318" s="156" t="s">
        <v>1835</v>
      </c>
      <c r="Q318" s="1626" t="s">
        <v>151</v>
      </c>
      <c r="R318" s="150">
        <v>1033</v>
      </c>
      <c r="S318" s="150">
        <v>90</v>
      </c>
      <c r="T318" s="19"/>
      <c r="U318" s="34"/>
      <c r="V318" s="11"/>
      <c r="W318" s="61" t="s">
        <v>80</v>
      </c>
      <c r="X318" s="278" t="s">
        <v>29</v>
      </c>
      <c r="Y318" s="912" t="s">
        <v>205</v>
      </c>
      <c r="Z318" s="114"/>
      <c r="AA318" s="124"/>
      <c r="AB318" s="114"/>
      <c r="AC318" s="1853"/>
      <c r="AD318" s="280"/>
      <c r="AE318" s="209"/>
      <c r="AF318" s="215" t="s">
        <v>1519</v>
      </c>
      <c r="AG318" s="211"/>
      <c r="AH318" s="150"/>
      <c r="AI318" s="129"/>
      <c r="AJ318" s="129"/>
      <c r="AK318" s="129"/>
      <c r="AL318" s="112"/>
      <c r="AM318" s="112"/>
      <c r="AN318" s="112"/>
      <c r="AO318" s="112"/>
      <c r="AP318" s="129"/>
      <c r="AQ318" s="110"/>
      <c r="AR318" s="110"/>
      <c r="AS318" s="110"/>
      <c r="AX318" s="410"/>
      <c r="BW318" s="214"/>
      <c r="BZ318" s="214"/>
    </row>
    <row r="319" spans="1:78" s="212" customFormat="1" ht="14" customHeight="1">
      <c r="A319" s="2048">
        <v>16</v>
      </c>
      <c r="B319" s="112">
        <v>41677</v>
      </c>
      <c r="C319" s="110">
        <v>41495</v>
      </c>
      <c r="D319" s="193">
        <f t="shared" ca="1" si="87"/>
        <v>49</v>
      </c>
      <c r="E319" s="269" t="s">
        <v>61</v>
      </c>
      <c r="F319" s="203">
        <v>13</v>
      </c>
      <c r="G319" s="11" t="s">
        <v>1058</v>
      </c>
      <c r="H319" s="32" t="s">
        <v>1515</v>
      </c>
      <c r="I319" s="146" t="s">
        <v>1523</v>
      </c>
      <c r="J319" s="47" t="s">
        <v>1516</v>
      </c>
      <c r="K319" s="49" t="s">
        <v>1517</v>
      </c>
      <c r="L319" s="168">
        <v>1182000</v>
      </c>
      <c r="M319" s="168">
        <v>11000</v>
      </c>
      <c r="N319" s="169">
        <f t="shared" si="86"/>
        <v>1193000</v>
      </c>
      <c r="O319" s="1"/>
      <c r="P319" s="206" t="s">
        <v>1514</v>
      </c>
      <c r="Q319" s="382" t="s">
        <v>151</v>
      </c>
      <c r="R319" s="18">
        <v>1033</v>
      </c>
      <c r="S319" s="18">
        <v>90</v>
      </c>
      <c r="T319" s="742"/>
      <c r="U319" s="152"/>
      <c r="V319" s="112"/>
      <c r="W319" s="61" t="s">
        <v>80</v>
      </c>
      <c r="X319" s="278" t="s">
        <v>29</v>
      </c>
      <c r="Y319" s="912" t="s">
        <v>205</v>
      </c>
      <c r="Z319" s="114"/>
      <c r="AA319" s="124"/>
      <c r="AB319" s="114"/>
      <c r="AC319" s="1853"/>
      <c r="AD319" s="280"/>
      <c r="AE319" s="209"/>
      <c r="AF319" s="215" t="s">
        <v>1876</v>
      </c>
      <c r="AG319" s="162"/>
      <c r="AH319" s="150"/>
      <c r="AI319" s="150"/>
      <c r="AJ319" s="129"/>
      <c r="AK319" s="129"/>
      <c r="AL319" s="112"/>
      <c r="AM319" s="112"/>
      <c r="AN319" s="112"/>
      <c r="AO319" s="112"/>
      <c r="AP319" s="129"/>
      <c r="AQ319" s="110"/>
      <c r="AR319" s="110"/>
      <c r="AS319" s="110"/>
      <c r="AX319" s="410"/>
      <c r="BW319" s="214"/>
      <c r="BZ319" s="214"/>
    </row>
    <row r="320" spans="1:78" s="212" customFormat="1" ht="14.25" customHeight="1">
      <c r="A320" s="2048">
        <v>17</v>
      </c>
      <c r="B320" s="112">
        <v>41701</v>
      </c>
      <c r="C320" s="110">
        <v>41517</v>
      </c>
      <c r="D320" s="193">
        <f t="shared" ca="1" si="87"/>
        <v>27</v>
      </c>
      <c r="E320" s="269" t="s">
        <v>142</v>
      </c>
      <c r="F320" s="203">
        <v>13</v>
      </c>
      <c r="G320" s="306" t="s">
        <v>204</v>
      </c>
      <c r="H320" s="40" t="s">
        <v>22</v>
      </c>
      <c r="I320" s="270" t="s">
        <v>2457</v>
      </c>
      <c r="J320" s="1576" t="s">
        <v>2468</v>
      </c>
      <c r="K320" s="204" t="s">
        <v>286</v>
      </c>
      <c r="L320" s="194">
        <v>1226500</v>
      </c>
      <c r="M320" s="194">
        <v>13000</v>
      </c>
      <c r="N320" s="194">
        <f t="shared" si="86"/>
        <v>1239500</v>
      </c>
      <c r="O320" s="1743"/>
      <c r="P320" s="206" t="s">
        <v>2331</v>
      </c>
      <c r="Q320" s="392" t="s">
        <v>151</v>
      </c>
      <c r="R320" s="150">
        <v>1033</v>
      </c>
      <c r="S320" s="150">
        <v>90</v>
      </c>
      <c r="T320" s="118"/>
      <c r="U320" s="152"/>
      <c r="V320" s="112"/>
      <c r="W320" s="61" t="s">
        <v>80</v>
      </c>
      <c r="X320" s="278" t="s">
        <v>29</v>
      </c>
      <c r="Y320" s="912" t="s">
        <v>205</v>
      </c>
      <c r="Z320" s="114"/>
      <c r="AA320" s="124"/>
      <c r="AB320" s="114"/>
      <c r="AC320" s="1853"/>
      <c r="AD320" s="280"/>
      <c r="AE320" s="209"/>
      <c r="AF320" s="215" t="s">
        <v>1876</v>
      </c>
      <c r="AG320" s="211"/>
      <c r="AH320" s="150"/>
      <c r="AI320" s="129" t="s">
        <v>165</v>
      </c>
      <c r="AJ320" s="129"/>
      <c r="AK320" s="129"/>
      <c r="AL320" s="112"/>
      <c r="AM320" s="112"/>
      <c r="AN320" s="112"/>
      <c r="AO320" s="112"/>
      <c r="AP320" s="129"/>
      <c r="AQ320" s="110"/>
      <c r="AR320" s="110"/>
      <c r="AS320" s="110"/>
      <c r="AX320" s="410"/>
      <c r="BW320" s="214"/>
      <c r="BZ320" s="214"/>
    </row>
    <row r="321" spans="1:78" s="37" customFormat="1" ht="14.25" customHeight="1">
      <c r="A321" s="2048">
        <v>18</v>
      </c>
      <c r="B321" s="11">
        <v>41705</v>
      </c>
      <c r="C321" s="12">
        <v>41526</v>
      </c>
      <c r="D321" s="147">
        <f t="shared" ca="1" si="87"/>
        <v>18</v>
      </c>
      <c r="E321" s="188" t="s">
        <v>45</v>
      </c>
      <c r="F321" s="167">
        <v>13</v>
      </c>
      <c r="G321" s="11">
        <v>41544</v>
      </c>
      <c r="H321" s="32" t="s">
        <v>2599</v>
      </c>
      <c r="I321" s="146" t="s">
        <v>2598</v>
      </c>
      <c r="J321" s="1617" t="s">
        <v>2594</v>
      </c>
      <c r="K321" s="49" t="s">
        <v>38</v>
      </c>
      <c r="L321" s="168">
        <v>1553000</v>
      </c>
      <c r="M321" s="168">
        <v>15000</v>
      </c>
      <c r="N321" s="168">
        <f t="shared" si="86"/>
        <v>1568000</v>
      </c>
      <c r="O321" s="832"/>
      <c r="P321" s="918" t="s">
        <v>2596</v>
      </c>
      <c r="Q321" s="382" t="s">
        <v>151</v>
      </c>
      <c r="R321" s="18">
        <v>1033</v>
      </c>
      <c r="S321" s="18">
        <v>90</v>
      </c>
      <c r="T321" s="19"/>
      <c r="U321" s="34"/>
      <c r="V321" s="11"/>
      <c r="W321" s="61" t="s">
        <v>80</v>
      </c>
      <c r="X321" s="278" t="s">
        <v>29</v>
      </c>
      <c r="Y321" s="912" t="s">
        <v>205</v>
      </c>
      <c r="Z321" s="114"/>
      <c r="AA321" s="124"/>
      <c r="AB321" s="114"/>
      <c r="AC321" s="1853"/>
      <c r="AD321" s="280"/>
      <c r="AE321" s="47"/>
      <c r="AF321" s="171" t="s">
        <v>2865</v>
      </c>
      <c r="AG321" s="162"/>
      <c r="AH321" s="18"/>
      <c r="AI321" s="14" t="s">
        <v>165</v>
      </c>
      <c r="AJ321" s="14"/>
      <c r="AK321" s="14"/>
      <c r="AL321" s="11"/>
      <c r="AM321" s="11"/>
      <c r="AN321" s="11"/>
      <c r="AO321" s="11"/>
      <c r="AP321" s="14"/>
      <c r="AQ321" s="12"/>
      <c r="AR321" s="12"/>
      <c r="AS321" s="12"/>
      <c r="AX321" s="409"/>
      <c r="BW321" s="166"/>
      <c r="BZ321" s="166"/>
    </row>
    <row r="322" spans="1:78" s="14" customFormat="1" ht="13.5" customHeight="1">
      <c r="A322" s="2048">
        <v>19</v>
      </c>
      <c r="B322" s="276">
        <v>41724</v>
      </c>
      <c r="C322" s="110">
        <v>41539</v>
      </c>
      <c r="D322" s="193">
        <f t="shared" ca="1" si="87"/>
        <v>5</v>
      </c>
      <c r="E322" s="188" t="s">
        <v>268</v>
      </c>
      <c r="F322" s="167">
        <v>13</v>
      </c>
      <c r="G322" s="315"/>
      <c r="H322" s="32" t="s">
        <v>2070</v>
      </c>
      <c r="I322" s="1067" t="s">
        <v>3804</v>
      </c>
      <c r="J322" s="16" t="s">
        <v>367</v>
      </c>
      <c r="K322" s="49" t="s">
        <v>72</v>
      </c>
      <c r="L322" s="168">
        <v>2020000</v>
      </c>
      <c r="M322" s="168">
        <v>19000</v>
      </c>
      <c r="N322" s="169">
        <f>L322+M322</f>
        <v>2039000</v>
      </c>
      <c r="O322" s="832"/>
      <c r="P322" s="2322" t="s">
        <v>3751</v>
      </c>
      <c r="Q322" s="392" t="s">
        <v>151</v>
      </c>
      <c r="R322" s="150">
        <v>1033</v>
      </c>
      <c r="S322" s="749">
        <v>93</v>
      </c>
      <c r="T322" s="19"/>
      <c r="U322" s="162"/>
      <c r="V322" s="11"/>
      <c r="W322" s="61" t="s">
        <v>80</v>
      </c>
      <c r="X322" s="278" t="s">
        <v>29</v>
      </c>
      <c r="Y322" s="912" t="s">
        <v>205</v>
      </c>
      <c r="Z322" s="114"/>
      <c r="AA322" s="124"/>
      <c r="AB322" s="114"/>
      <c r="AC322" s="1853"/>
      <c r="AD322" s="280"/>
      <c r="AE322" s="769"/>
      <c r="AF322" s="171" t="s">
        <v>2865</v>
      </c>
      <c r="AG322" s="162"/>
      <c r="AH322" s="749"/>
      <c r="AI322" s="749"/>
      <c r="AL322" s="11"/>
      <c r="AM322" s="11"/>
      <c r="AN322" s="11"/>
      <c r="AO322" s="1309"/>
      <c r="AQ322" s="11"/>
      <c r="AR322" s="11"/>
      <c r="AS322" s="11"/>
      <c r="AX322" s="1891"/>
      <c r="BW322" s="11"/>
      <c r="BZ322" s="11"/>
    </row>
    <row r="323" spans="1:78" s="14" customFormat="1" ht="13.5" customHeight="1" thickBot="1">
      <c r="A323" s="2048">
        <v>20</v>
      </c>
      <c r="B323" s="11">
        <v>41726</v>
      </c>
      <c r="C323" s="12">
        <v>41542</v>
      </c>
      <c r="D323" s="1886">
        <f ca="1">TODAY()-C323</f>
        <v>2</v>
      </c>
      <c r="E323" s="188" t="s">
        <v>61</v>
      </c>
      <c r="F323" s="203">
        <v>13</v>
      </c>
      <c r="G323" s="315" t="s">
        <v>1047</v>
      </c>
      <c r="H323" s="32" t="s">
        <v>1570</v>
      </c>
      <c r="I323" s="1067" t="s">
        <v>3809</v>
      </c>
      <c r="J323" s="16" t="s">
        <v>3834</v>
      </c>
      <c r="K323" s="49" t="s">
        <v>138</v>
      </c>
      <c r="L323" s="168">
        <v>858000</v>
      </c>
      <c r="M323" s="168">
        <v>11000</v>
      </c>
      <c r="N323" s="168">
        <f>L323+M323</f>
        <v>869000</v>
      </c>
      <c r="O323" s="832"/>
      <c r="P323" s="2322" t="s">
        <v>3756</v>
      </c>
      <c r="Q323" s="392" t="s">
        <v>151</v>
      </c>
      <c r="R323" s="150">
        <v>1033</v>
      </c>
      <c r="S323" s="18">
        <v>90</v>
      </c>
      <c r="T323" s="743"/>
      <c r="U323" s="162"/>
      <c r="V323" s="11"/>
      <c r="W323" s="61" t="s">
        <v>80</v>
      </c>
      <c r="X323" s="278" t="s">
        <v>29</v>
      </c>
      <c r="Y323" s="912" t="s">
        <v>205</v>
      </c>
      <c r="Z323" s="114"/>
      <c r="AA323" s="124"/>
      <c r="AB323" s="114"/>
      <c r="AC323" s="1853"/>
      <c r="AD323" s="280"/>
      <c r="AE323" s="769"/>
      <c r="AF323" s="171" t="s">
        <v>2865</v>
      </c>
      <c r="AG323" s="162"/>
      <c r="AH323" s="749"/>
      <c r="AI323" s="14" t="s">
        <v>165</v>
      </c>
      <c r="AL323" s="11"/>
      <c r="AM323" s="11"/>
      <c r="AN323" s="11"/>
      <c r="AO323" s="1309"/>
      <c r="AQ323" s="11"/>
      <c r="AR323" s="11"/>
      <c r="AS323" s="11"/>
      <c r="AX323" s="1891"/>
      <c r="BW323" s="11"/>
      <c r="BZ323" s="11"/>
    </row>
    <row r="324" spans="1:78" s="281" customFormat="1" ht="14" customHeight="1" thickBot="1">
      <c r="A324" s="216"/>
      <c r="B324" s="95"/>
      <c r="C324" s="95"/>
      <c r="D324" s="95"/>
      <c r="E324" s="95"/>
      <c r="F324" s="95"/>
      <c r="G324" s="95"/>
      <c r="H324" s="218"/>
      <c r="I324" s="98" t="s">
        <v>108</v>
      </c>
      <c r="J324" s="218"/>
      <c r="K324" s="95"/>
      <c r="L324" s="95"/>
      <c r="M324" s="95"/>
      <c r="N324" s="95"/>
      <c r="O324" s="95"/>
      <c r="P324" s="95"/>
      <c r="Q324" s="95"/>
      <c r="R324" s="95"/>
      <c r="S324" s="2793"/>
      <c r="T324" s="2793"/>
      <c r="U324" s="2794"/>
      <c r="V324" s="98"/>
      <c r="W324" s="99"/>
      <c r="X324" s="95"/>
      <c r="Y324" s="95"/>
      <c r="Z324" s="88"/>
      <c r="AA324" s="95"/>
      <c r="AB324" s="88"/>
      <c r="AC324" s="95"/>
      <c r="AD324" s="105"/>
      <c r="AE324" s="101"/>
      <c r="AF324" s="101"/>
      <c r="AG324" s="98"/>
      <c r="AH324" s="98"/>
      <c r="AI324" s="98"/>
      <c r="AJ324" s="95"/>
      <c r="AK324" s="95"/>
      <c r="AL324" s="88"/>
      <c r="AM324" s="88"/>
      <c r="AN324" s="88"/>
      <c r="AO324" s="95"/>
      <c r="AP324" s="95"/>
      <c r="AQ324" s="95"/>
      <c r="AR324" s="95"/>
      <c r="AS324" s="95"/>
      <c r="AT324" s="95"/>
      <c r="AU324" s="95"/>
      <c r="AV324" s="102"/>
      <c r="AW324" s="102"/>
      <c r="AX324" s="413"/>
      <c r="BW324" s="282" t="e">
        <v>#N/A</v>
      </c>
      <c r="BZ324" s="282" t="e">
        <v>#N/A</v>
      </c>
    </row>
    <row r="325" spans="1:78" s="249" customFormat="1" ht="14" customHeight="1">
      <c r="A325" s="263">
        <v>1</v>
      </c>
      <c r="B325" s="138">
        <v>41550</v>
      </c>
      <c r="C325" s="145">
        <v>41372</v>
      </c>
      <c r="D325" s="773">
        <f ca="1">TODAY()-C325</f>
        <v>172</v>
      </c>
      <c r="E325" s="271" t="s">
        <v>249</v>
      </c>
      <c r="F325" s="221">
        <v>13</v>
      </c>
      <c r="G325" s="138" t="s">
        <v>1058</v>
      </c>
      <c r="H325" s="267" t="s">
        <v>538</v>
      </c>
      <c r="I325" s="138" t="s">
        <v>654</v>
      </c>
      <c r="J325" s="697" t="s">
        <v>602</v>
      </c>
      <c r="K325" s="472" t="s">
        <v>143</v>
      </c>
      <c r="L325" s="247">
        <v>1375000</v>
      </c>
      <c r="M325" s="247">
        <v>16000</v>
      </c>
      <c r="N325" s="247">
        <f>L325+M325</f>
        <v>1391000</v>
      </c>
      <c r="O325" s="272"/>
      <c r="P325" s="273" t="s">
        <v>649</v>
      </c>
      <c r="Q325" s="1578" t="s">
        <v>21</v>
      </c>
      <c r="R325" s="248">
        <v>1033</v>
      </c>
      <c r="S325" s="248">
        <v>93</v>
      </c>
      <c r="T325" s="1575"/>
      <c r="U325" s="104"/>
      <c r="V325" s="138"/>
      <c r="W325" s="1579" t="s">
        <v>80</v>
      </c>
      <c r="X325" s="1578" t="s">
        <v>21</v>
      </c>
      <c r="Y325" s="271"/>
      <c r="Z325" s="1580"/>
      <c r="AA325" s="1580"/>
      <c r="AB325" s="1580"/>
      <c r="AC325" s="1857"/>
      <c r="AD325" s="1581"/>
      <c r="AE325" s="697"/>
      <c r="AF325" s="906" t="s">
        <v>419</v>
      </c>
      <c r="AG325" s="1077"/>
      <c r="AH325" s="248"/>
      <c r="AI325" s="248"/>
      <c r="AJ325" s="245"/>
      <c r="AK325" s="245"/>
      <c r="AL325" s="138"/>
      <c r="AM325" s="138"/>
      <c r="AN325" s="138"/>
      <c r="AO325" s="138"/>
      <c r="AP325" s="245"/>
      <c r="AQ325" s="126"/>
      <c r="AR325" s="126"/>
      <c r="AS325" s="126"/>
      <c r="AX325" s="412"/>
      <c r="BW325" s="250"/>
      <c r="BZ325" s="250">
        <v>1131487.5</v>
      </c>
    </row>
    <row r="326" spans="1:78" s="37" customFormat="1" ht="14" customHeight="1">
      <c r="A326" s="263">
        <v>2</v>
      </c>
      <c r="B326" s="11">
        <v>41550</v>
      </c>
      <c r="C326" s="110">
        <v>41372</v>
      </c>
      <c r="D326" s="397">
        <f ca="1">TODAY()-C326</f>
        <v>172</v>
      </c>
      <c r="E326" s="188" t="s">
        <v>249</v>
      </c>
      <c r="F326" s="167">
        <v>13</v>
      </c>
      <c r="G326" s="11" t="s">
        <v>1058</v>
      </c>
      <c r="H326" s="267" t="s">
        <v>539</v>
      </c>
      <c r="I326" s="138" t="s">
        <v>655</v>
      </c>
      <c r="J326" s="697" t="s">
        <v>601</v>
      </c>
      <c r="K326" s="472" t="s">
        <v>143</v>
      </c>
      <c r="L326" s="247">
        <v>1359000</v>
      </c>
      <c r="M326" s="247">
        <v>16000</v>
      </c>
      <c r="N326" s="247">
        <f>L326+M326</f>
        <v>1375000</v>
      </c>
      <c r="O326" s="272"/>
      <c r="P326" s="156" t="s">
        <v>650</v>
      </c>
      <c r="Q326" s="380" t="s">
        <v>21</v>
      </c>
      <c r="R326" s="248">
        <v>1033</v>
      </c>
      <c r="S326" s="991">
        <v>93</v>
      </c>
      <c r="T326" s="399"/>
      <c r="U326" s="34"/>
      <c r="V326" s="11"/>
      <c r="W326" s="387" t="s">
        <v>80</v>
      </c>
      <c r="X326" s="380" t="s">
        <v>21</v>
      </c>
      <c r="Y326" s="188"/>
      <c r="Z326" s="388"/>
      <c r="AA326" s="388"/>
      <c r="AB326" s="388"/>
      <c r="AC326" s="1858"/>
      <c r="AD326" s="389"/>
      <c r="AE326" s="47"/>
      <c r="AF326" s="44" t="s">
        <v>419</v>
      </c>
      <c r="AG326" s="162"/>
      <c r="AH326" s="18"/>
      <c r="AI326" s="18"/>
      <c r="AJ326" s="14"/>
      <c r="AK326" s="14"/>
      <c r="AL326" s="11"/>
      <c r="AM326" s="11"/>
      <c r="AN326" s="11"/>
      <c r="AO326" s="11"/>
      <c r="AP326" s="14"/>
      <c r="AQ326" s="12"/>
      <c r="AR326" s="12"/>
      <c r="AS326" s="12"/>
      <c r="AX326" s="409"/>
      <c r="BW326" s="166"/>
      <c r="BZ326" s="166">
        <v>1118287.5</v>
      </c>
    </row>
    <row r="327" spans="1:78" s="212" customFormat="1" ht="14" customHeight="1" thickBot="1">
      <c r="A327" s="263">
        <v>3</v>
      </c>
      <c r="B327" s="112">
        <v>41550</v>
      </c>
      <c r="C327" s="110">
        <v>41371</v>
      </c>
      <c r="D327" s="397">
        <f ca="1">TODAY()-C327</f>
        <v>173</v>
      </c>
      <c r="E327" s="269" t="s">
        <v>249</v>
      </c>
      <c r="F327" s="203">
        <v>13</v>
      </c>
      <c r="G327" s="11" t="s">
        <v>1058</v>
      </c>
      <c r="H327" s="32" t="s">
        <v>360</v>
      </c>
      <c r="I327" s="11" t="s">
        <v>656</v>
      </c>
      <c r="J327" s="209" t="s">
        <v>366</v>
      </c>
      <c r="K327" s="204" t="s">
        <v>143</v>
      </c>
      <c r="L327" s="194">
        <v>1448000</v>
      </c>
      <c r="M327" s="168">
        <v>16000</v>
      </c>
      <c r="N327" s="205">
        <f>L327+M327</f>
        <v>1464000</v>
      </c>
      <c r="O327" s="148"/>
      <c r="P327" s="206" t="s">
        <v>651</v>
      </c>
      <c r="Q327" s="381" t="s">
        <v>21</v>
      </c>
      <c r="R327" s="150">
        <v>1033</v>
      </c>
      <c r="S327" s="150">
        <v>90</v>
      </c>
      <c r="T327" s="399"/>
      <c r="U327" s="152"/>
      <c r="V327" s="112"/>
      <c r="W327" s="384" t="s">
        <v>80</v>
      </c>
      <c r="X327" s="381" t="s">
        <v>21</v>
      </c>
      <c r="Y327" s="269"/>
      <c r="Z327" s="385"/>
      <c r="AA327" s="385"/>
      <c r="AB327" s="385"/>
      <c r="AC327" s="1859"/>
      <c r="AD327" s="386"/>
      <c r="AE327" s="209"/>
      <c r="AF327" s="44" t="s">
        <v>419</v>
      </c>
      <c r="AG327" s="211"/>
      <c r="AH327" s="150"/>
      <c r="AI327" s="150"/>
      <c r="AJ327" s="129"/>
      <c r="AK327" s="129"/>
      <c r="AL327" s="112"/>
      <c r="AM327" s="112"/>
      <c r="AN327" s="112"/>
      <c r="AO327" s="112"/>
      <c r="AP327" s="129"/>
      <c r="AQ327" s="110"/>
      <c r="AR327" s="110"/>
      <c r="AS327" s="110"/>
      <c r="AX327" s="410"/>
      <c r="BW327" s="214"/>
      <c r="BZ327" s="214">
        <v>1191712.5</v>
      </c>
    </row>
    <row r="328" spans="1:78" s="281" customFormat="1" ht="14" customHeight="1" thickBot="1">
      <c r="A328" s="216"/>
      <c r="B328" s="95"/>
      <c r="C328" s="95"/>
      <c r="D328" s="95"/>
      <c r="E328" s="95"/>
      <c r="F328" s="95"/>
      <c r="G328" s="95"/>
      <c r="H328" s="218"/>
      <c r="I328" s="92" t="s">
        <v>3863</v>
      </c>
      <c r="J328" s="218"/>
      <c r="K328" s="95"/>
      <c r="L328" s="95"/>
      <c r="M328" s="95"/>
      <c r="N328" s="95"/>
      <c r="O328" s="95"/>
      <c r="P328" s="95"/>
      <c r="Q328" s="95"/>
      <c r="R328" s="95"/>
      <c r="S328" s="217"/>
      <c r="T328" s="217"/>
      <c r="U328" s="98"/>
      <c r="V328" s="95"/>
      <c r="W328" s="262"/>
      <c r="X328" s="292"/>
      <c r="Y328" s="96"/>
      <c r="Z328" s="109"/>
      <c r="AA328" s="96"/>
      <c r="AB328" s="109"/>
      <c r="AC328" s="1860"/>
      <c r="AD328" s="293"/>
      <c r="AE328" s="218"/>
      <c r="AF328" s="101"/>
      <c r="AG328" s="98"/>
      <c r="AH328" s="98"/>
      <c r="AI328" s="98"/>
      <c r="AJ328" s="95"/>
      <c r="AK328" s="95"/>
      <c r="AL328" s="88"/>
      <c r="AM328" s="88"/>
      <c r="AN328" s="88"/>
      <c r="AO328" s="95"/>
      <c r="AP328" s="95"/>
      <c r="AQ328" s="95"/>
      <c r="AR328" s="95"/>
      <c r="AS328" s="95"/>
      <c r="AT328" s="95"/>
      <c r="AU328" s="95"/>
      <c r="AV328" s="102"/>
      <c r="AW328" s="102"/>
      <c r="AX328" s="413"/>
      <c r="BW328" s="282" t="e">
        <v>#N/A</v>
      </c>
      <c r="BZ328" s="282" t="e">
        <v>#N/A</v>
      </c>
    </row>
    <row r="329" spans="1:78" s="37" customFormat="1" ht="14" customHeight="1">
      <c r="A329" s="220">
        <v>1</v>
      </c>
      <c r="B329" s="11" t="s">
        <v>85</v>
      </c>
      <c r="C329" s="12">
        <v>41458</v>
      </c>
      <c r="D329" s="147">
        <f ca="1">TODAY()-C329</f>
        <v>86</v>
      </c>
      <c r="E329" s="14" t="s">
        <v>169</v>
      </c>
      <c r="F329" s="167">
        <v>13</v>
      </c>
      <c r="G329" s="155" t="s">
        <v>206</v>
      </c>
      <c r="H329" s="32" t="s">
        <v>23</v>
      </c>
      <c r="I329" s="146" t="s">
        <v>1089</v>
      </c>
      <c r="J329" s="16" t="s">
        <v>440</v>
      </c>
      <c r="K329" s="49" t="s">
        <v>94</v>
      </c>
      <c r="L329" s="168">
        <v>600000</v>
      </c>
      <c r="M329" s="168">
        <v>11000</v>
      </c>
      <c r="N329" s="168">
        <f>L329+M329</f>
        <v>611000</v>
      </c>
      <c r="O329" s="832">
        <v>30000</v>
      </c>
      <c r="P329" s="156" t="s">
        <v>1081</v>
      </c>
      <c r="Q329" s="41" t="s">
        <v>139</v>
      </c>
      <c r="R329" s="150">
        <v>1033</v>
      </c>
      <c r="S329" s="150">
        <v>93</v>
      </c>
      <c r="T329" s="118"/>
      <c r="U329" s="34"/>
      <c r="V329" s="11"/>
      <c r="W329" s="305" t="s">
        <v>80</v>
      </c>
      <c r="X329" s="300" t="s">
        <v>4000</v>
      </c>
      <c r="Y329" s="2734" t="s">
        <v>205</v>
      </c>
      <c r="Z329" s="125">
        <v>41545</v>
      </c>
      <c r="AA329" s="693">
        <v>0.41666666666666669</v>
      </c>
      <c r="AB329" s="2627">
        <v>41544</v>
      </c>
      <c r="AC329" s="1862" t="s">
        <v>4001</v>
      </c>
      <c r="AD329" s="301" t="s">
        <v>83</v>
      </c>
      <c r="AE329" s="47" t="s">
        <v>4002</v>
      </c>
      <c r="AF329" s="171" t="s">
        <v>1519</v>
      </c>
      <c r="AG329" s="162" t="s">
        <v>109</v>
      </c>
      <c r="AH329" s="1483"/>
      <c r="AI329" s="14" t="s">
        <v>165</v>
      </c>
      <c r="AJ329" s="14"/>
      <c r="AK329" s="14"/>
      <c r="AL329" s="11"/>
      <c r="AM329" s="11"/>
      <c r="AN329" s="11"/>
      <c r="AO329" s="11"/>
      <c r="AP329" s="14"/>
      <c r="AQ329" s="12"/>
      <c r="AR329" s="12"/>
      <c r="AS329" s="12"/>
      <c r="AX329" s="409"/>
      <c r="BW329" s="166"/>
      <c r="BZ329" s="166"/>
    </row>
    <row r="330" spans="1:78" s="14" customFormat="1" ht="13.5" customHeight="1">
      <c r="A330" s="220">
        <v>2</v>
      </c>
      <c r="B330" s="276">
        <v>41572</v>
      </c>
      <c r="C330" s="110">
        <v>41539</v>
      </c>
      <c r="D330" s="193">
        <f ca="1">TODAY()-C330</f>
        <v>5</v>
      </c>
      <c r="E330" s="129" t="s">
        <v>249</v>
      </c>
      <c r="F330" s="203">
        <v>13</v>
      </c>
      <c r="G330" s="315" t="s">
        <v>1047</v>
      </c>
      <c r="H330" s="40" t="s">
        <v>141</v>
      </c>
      <c r="I330" s="1067" t="s">
        <v>3610</v>
      </c>
      <c r="J330" s="16" t="s">
        <v>316</v>
      </c>
      <c r="K330" s="49" t="s">
        <v>143</v>
      </c>
      <c r="L330" s="168">
        <v>1185500</v>
      </c>
      <c r="M330" s="168">
        <v>16000</v>
      </c>
      <c r="N330" s="169">
        <f>L330+M330</f>
        <v>1201500</v>
      </c>
      <c r="O330" s="832">
        <v>120000</v>
      </c>
      <c r="P330" s="1064" t="s">
        <v>3565</v>
      </c>
      <c r="Q330" s="303" t="s">
        <v>139</v>
      </c>
      <c r="R330" s="150">
        <v>1033</v>
      </c>
      <c r="S330" s="150">
        <v>93</v>
      </c>
      <c r="T330" s="118"/>
      <c r="U330" s="162"/>
      <c r="V330" s="11"/>
      <c r="W330" s="305" t="s">
        <v>80</v>
      </c>
      <c r="X330" s="300" t="s">
        <v>3987</v>
      </c>
      <c r="Y330" s="2734" t="s">
        <v>205</v>
      </c>
      <c r="Z330" s="111">
        <v>41547</v>
      </c>
      <c r="AA330" s="125"/>
      <c r="AB330" s="125">
        <v>41542</v>
      </c>
      <c r="AC330" s="1862">
        <v>2000</v>
      </c>
      <c r="AD330" s="301" t="s">
        <v>111</v>
      </c>
      <c r="AE330" s="769"/>
      <c r="AF330" s="171"/>
      <c r="AG330" s="162"/>
      <c r="AH330" s="749"/>
      <c r="AI330" s="749"/>
      <c r="AL330" s="11"/>
      <c r="AM330" s="11"/>
      <c r="AN330" s="11"/>
      <c r="AO330" s="1309"/>
      <c r="AQ330" s="11"/>
      <c r="AR330" s="11"/>
      <c r="AS330" s="11"/>
      <c r="AX330" s="1891"/>
      <c r="BW330" s="11"/>
      <c r="BZ330" s="11"/>
    </row>
    <row r="331" spans="1:78" ht="14" customHeight="1" thickBot="1">
      <c r="A331" s="220">
        <v>4</v>
      </c>
      <c r="B331" s="11" t="s">
        <v>85</v>
      </c>
      <c r="C331" s="12">
        <v>41360</v>
      </c>
      <c r="D331" s="396">
        <f ca="1">TODAY()-C331</f>
        <v>184</v>
      </c>
      <c r="E331" s="14" t="s">
        <v>162</v>
      </c>
      <c r="F331" s="38">
        <v>12</v>
      </c>
      <c r="G331" s="155" t="s">
        <v>206</v>
      </c>
      <c r="H331" s="32" t="s">
        <v>156</v>
      </c>
      <c r="I331" s="146" t="s">
        <v>565</v>
      </c>
      <c r="J331" s="16" t="s">
        <v>245</v>
      </c>
      <c r="K331" s="49" t="s">
        <v>166</v>
      </c>
      <c r="L331" s="1">
        <v>3200000</v>
      </c>
      <c r="M331" s="1">
        <v>30000</v>
      </c>
      <c r="N331" s="190">
        <v>2750000</v>
      </c>
      <c r="O331" s="1"/>
      <c r="P331" s="14" t="s">
        <v>499</v>
      </c>
      <c r="Q331" s="17" t="s">
        <v>37</v>
      </c>
      <c r="R331" s="18">
        <v>1033</v>
      </c>
      <c r="S331" s="18">
        <v>93</v>
      </c>
      <c r="T331" s="19"/>
      <c r="U331" s="191">
        <v>0</v>
      </c>
      <c r="V331" s="355" t="s">
        <v>418</v>
      </c>
      <c r="W331" s="295" t="s">
        <v>80</v>
      </c>
      <c r="X331" s="300" t="s">
        <v>3986</v>
      </c>
      <c r="Y331" s="2734" t="s">
        <v>205</v>
      </c>
      <c r="Z331" s="125"/>
      <c r="AA331" s="125"/>
      <c r="AB331" s="125"/>
      <c r="AC331" s="1862"/>
      <c r="AD331" s="301"/>
      <c r="AE331" s="47"/>
      <c r="AF331" s="2332"/>
      <c r="AG331" s="162"/>
      <c r="AH331" s="18"/>
      <c r="AI331" s="18"/>
      <c r="AJ331" s="14"/>
      <c r="AK331" s="14"/>
      <c r="AL331" s="11"/>
      <c r="AM331" s="11"/>
      <c r="AN331" s="11"/>
      <c r="AO331" s="11"/>
      <c r="AP331" s="14"/>
      <c r="AQ331" s="12"/>
      <c r="AR331" s="12"/>
      <c r="AS331" s="12"/>
      <c r="AT331" s="37"/>
      <c r="AU331" s="37"/>
      <c r="AV331" s="37"/>
      <c r="AW331" s="37"/>
      <c r="AX331" s="409"/>
      <c r="AY331" s="37"/>
      <c r="AZ331" s="37"/>
      <c r="BA331" s="37" t="s">
        <v>1135</v>
      </c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166">
        <v>2885899.72</v>
      </c>
      <c r="BZ331" s="59">
        <v>2885899.72</v>
      </c>
    </row>
    <row r="332" spans="1:78" s="281" customFormat="1" ht="12.75" customHeight="1" thickBot="1">
      <c r="A332" s="216"/>
      <c r="B332" s="95"/>
      <c r="C332" s="95"/>
      <c r="D332" s="95"/>
      <c r="E332" s="95"/>
      <c r="F332" s="95"/>
      <c r="G332" s="95"/>
      <c r="H332" s="218"/>
      <c r="I332" s="92" t="s">
        <v>84</v>
      </c>
      <c r="J332" s="218"/>
      <c r="K332" s="95"/>
      <c r="L332" s="95"/>
      <c r="M332" s="95"/>
      <c r="N332" s="95"/>
      <c r="O332" s="95"/>
      <c r="P332" s="95"/>
      <c r="Q332" s="95"/>
      <c r="R332" s="95"/>
      <c r="S332" s="217"/>
      <c r="T332" s="217"/>
      <c r="U332" s="98"/>
      <c r="V332" s="95"/>
      <c r="W332" s="262"/>
      <c r="X332" s="292"/>
      <c r="Y332" s="96"/>
      <c r="Z332" s="109"/>
      <c r="AA332" s="96"/>
      <c r="AB332" s="109"/>
      <c r="AC332" s="1860"/>
      <c r="AD332" s="293"/>
      <c r="AE332" s="218"/>
      <c r="AF332" s="101"/>
      <c r="AG332" s="98"/>
      <c r="AH332" s="98"/>
      <c r="AI332" s="98"/>
      <c r="AJ332" s="95"/>
      <c r="AK332" s="95"/>
      <c r="AL332" s="88"/>
      <c r="AM332" s="88"/>
      <c r="AN332" s="88"/>
      <c r="AO332" s="95"/>
      <c r="AP332" s="95"/>
      <c r="AQ332" s="95"/>
      <c r="AR332" s="95"/>
      <c r="AS332" s="95"/>
      <c r="AT332" s="95"/>
      <c r="AU332" s="95"/>
      <c r="AV332" s="102"/>
      <c r="AW332" s="102"/>
      <c r="AX332" s="413"/>
      <c r="BW332" s="282" t="e">
        <v>#N/A</v>
      </c>
      <c r="BZ332" s="282" t="e">
        <v>#N/A</v>
      </c>
    </row>
    <row r="333" spans="1:78" s="37" customFormat="1" ht="14.25" customHeight="1">
      <c r="A333" s="220">
        <v>1</v>
      </c>
      <c r="B333" s="112" t="s">
        <v>85</v>
      </c>
      <c r="C333" s="110">
        <v>41514</v>
      </c>
      <c r="D333" s="193">
        <f ca="1">TODAY()-C333</f>
        <v>30</v>
      </c>
      <c r="E333" s="14" t="s">
        <v>169</v>
      </c>
      <c r="F333" s="167">
        <v>13</v>
      </c>
      <c r="G333" s="306" t="s">
        <v>204</v>
      </c>
      <c r="H333" s="32" t="s">
        <v>1</v>
      </c>
      <c r="I333" s="112" t="s">
        <v>2013</v>
      </c>
      <c r="J333" s="1353" t="s">
        <v>443</v>
      </c>
      <c r="K333" s="49" t="s">
        <v>77</v>
      </c>
      <c r="L333" s="168">
        <v>648000</v>
      </c>
      <c r="M333" s="168">
        <v>0</v>
      </c>
      <c r="N333" s="168">
        <f>L333+M333</f>
        <v>648000</v>
      </c>
      <c r="O333" s="832">
        <v>30000</v>
      </c>
      <c r="P333" s="14" t="s">
        <v>1945</v>
      </c>
      <c r="Q333" s="303" t="s">
        <v>139</v>
      </c>
      <c r="R333" s="150">
        <v>1033</v>
      </c>
      <c r="S333" s="150">
        <v>90</v>
      </c>
      <c r="T333" s="19"/>
      <c r="U333" s="34"/>
      <c r="V333" s="11"/>
      <c r="W333" s="295" t="s">
        <v>80</v>
      </c>
      <c r="X333" s="300" t="s">
        <v>789</v>
      </c>
      <c r="Y333" s="2734" t="s">
        <v>205</v>
      </c>
      <c r="Z333" s="111">
        <v>41544</v>
      </c>
      <c r="AA333" s="693"/>
      <c r="AB333" s="2627">
        <v>41542</v>
      </c>
      <c r="AC333" s="1889">
        <v>50000</v>
      </c>
      <c r="AD333" s="688" t="s">
        <v>83</v>
      </c>
      <c r="AE333" s="47"/>
      <c r="AF333" s="2329" t="s">
        <v>2227</v>
      </c>
      <c r="AG333" s="162"/>
      <c r="AH333" s="18"/>
      <c r="AI333" s="14" t="s">
        <v>165</v>
      </c>
      <c r="AJ333" s="14"/>
      <c r="AK333" s="14"/>
      <c r="AL333" s="11"/>
      <c r="AM333" s="11"/>
      <c r="AN333" s="11"/>
      <c r="AO333" s="11"/>
      <c r="AP333" s="14"/>
      <c r="AQ333" s="12"/>
      <c r="AR333" s="12"/>
      <c r="AS333" s="12"/>
      <c r="AX333" s="409"/>
      <c r="BW333" s="166"/>
      <c r="BZ333" s="166"/>
    </row>
    <row r="334" spans="1:78" s="37" customFormat="1" ht="14.25" customHeight="1">
      <c r="A334" s="220">
        <v>2</v>
      </c>
      <c r="B334" s="11">
        <v>41549</v>
      </c>
      <c r="C334" s="110">
        <v>41515</v>
      </c>
      <c r="D334" s="193">
        <f ca="1">TODAY()-C334</f>
        <v>29</v>
      </c>
      <c r="E334" s="14" t="s">
        <v>169</v>
      </c>
      <c r="F334" s="167">
        <v>13</v>
      </c>
      <c r="G334" s="11" t="s">
        <v>165</v>
      </c>
      <c r="H334" s="32" t="s">
        <v>3</v>
      </c>
      <c r="I334" s="195" t="s">
        <v>2302</v>
      </c>
      <c r="J334" s="1395" t="s">
        <v>444</v>
      </c>
      <c r="K334" s="49" t="s">
        <v>122</v>
      </c>
      <c r="L334" s="168">
        <v>685000</v>
      </c>
      <c r="M334" s="168">
        <v>11000</v>
      </c>
      <c r="N334" s="168">
        <f>L334+M334</f>
        <v>696000</v>
      </c>
      <c r="O334" s="832">
        <v>30000</v>
      </c>
      <c r="P334" s="14" t="s">
        <v>2263</v>
      </c>
      <c r="Q334" s="303" t="s">
        <v>139</v>
      </c>
      <c r="R334" s="150">
        <v>1033</v>
      </c>
      <c r="S334" s="150">
        <v>90</v>
      </c>
      <c r="T334" s="19"/>
      <c r="U334" s="34"/>
      <c r="V334" s="11"/>
      <c r="W334" s="295" t="s">
        <v>80</v>
      </c>
      <c r="X334" s="296" t="s">
        <v>3919</v>
      </c>
      <c r="Y334" s="2734" t="s">
        <v>205</v>
      </c>
      <c r="Z334" s="125" t="s">
        <v>3920</v>
      </c>
      <c r="AA334" s="125"/>
      <c r="AB334" s="2627">
        <v>41539</v>
      </c>
      <c r="AC334" s="1862">
        <v>2000</v>
      </c>
      <c r="AD334" s="301" t="s">
        <v>83</v>
      </c>
      <c r="AE334" s="47"/>
      <c r="AF334" s="236" t="s">
        <v>2227</v>
      </c>
      <c r="AG334" s="162"/>
      <c r="AH334" s="18"/>
      <c r="AI334" s="14" t="s">
        <v>165</v>
      </c>
      <c r="AJ334" s="14"/>
      <c r="AK334" s="14"/>
      <c r="AL334" s="11"/>
      <c r="AM334" s="11"/>
      <c r="AN334" s="11"/>
      <c r="AO334" s="11"/>
      <c r="AP334" s="14"/>
      <c r="AQ334" s="12"/>
      <c r="AR334" s="12"/>
      <c r="AS334" s="12"/>
      <c r="AX334" s="409"/>
      <c r="BW334" s="166"/>
      <c r="BZ334" s="166"/>
    </row>
    <row r="335" spans="1:78" s="37" customFormat="1" ht="14" customHeight="1">
      <c r="A335" s="220">
        <v>3</v>
      </c>
      <c r="B335" s="11" t="s">
        <v>85</v>
      </c>
      <c r="C335" s="110">
        <v>41440</v>
      </c>
      <c r="D335" s="193">
        <f ca="1">TODAY()-C335</f>
        <v>104</v>
      </c>
      <c r="E335" s="129" t="s">
        <v>249</v>
      </c>
      <c r="F335" s="167">
        <v>13</v>
      </c>
      <c r="G335" s="306" t="s">
        <v>204</v>
      </c>
      <c r="H335" s="40" t="s">
        <v>279</v>
      </c>
      <c r="I335" s="112" t="s">
        <v>1049</v>
      </c>
      <c r="J335" s="16" t="s">
        <v>304</v>
      </c>
      <c r="K335" s="49" t="s">
        <v>143</v>
      </c>
      <c r="L335" s="168">
        <v>1060000</v>
      </c>
      <c r="M335" s="194">
        <v>16000</v>
      </c>
      <c r="N335" s="205">
        <f t="shared" ref="N335" si="88">L335+M335</f>
        <v>1076000</v>
      </c>
      <c r="O335" s="832" t="s">
        <v>2923</v>
      </c>
      <c r="P335" s="156" t="s">
        <v>1035</v>
      </c>
      <c r="Q335" s="303" t="s">
        <v>139</v>
      </c>
      <c r="R335" s="18">
        <v>1033</v>
      </c>
      <c r="S335" s="150">
        <v>90</v>
      </c>
      <c r="T335" s="399"/>
      <c r="U335" s="34"/>
      <c r="V335" s="235"/>
      <c r="W335" s="305" t="s">
        <v>80</v>
      </c>
      <c r="X335" s="300" t="s">
        <v>3917</v>
      </c>
      <c r="Y335" s="2734" t="s">
        <v>205</v>
      </c>
      <c r="Z335" s="111">
        <v>41547</v>
      </c>
      <c r="AA335" s="111"/>
      <c r="AB335" s="125">
        <v>41538</v>
      </c>
      <c r="AC335" s="1890">
        <v>1000</v>
      </c>
      <c r="AD335" s="302" t="s">
        <v>111</v>
      </c>
      <c r="AE335" s="47"/>
      <c r="AF335" s="171" t="s">
        <v>993</v>
      </c>
      <c r="AG335" s="162" t="s">
        <v>109</v>
      </c>
      <c r="AH335" s="18"/>
      <c r="AI335" s="14" t="s">
        <v>165</v>
      </c>
      <c r="AJ335" s="14"/>
      <c r="AK335" s="14"/>
      <c r="AL335" s="11"/>
      <c r="AM335" s="11"/>
      <c r="AN335" s="11"/>
      <c r="AO335" s="11"/>
      <c r="AP335" s="14"/>
      <c r="AQ335" s="12"/>
      <c r="AR335" s="12"/>
      <c r="AS335" s="12"/>
      <c r="AX335" s="409"/>
      <c r="BA335" s="37" t="s">
        <v>1135</v>
      </c>
      <c r="BC335" s="37" t="s">
        <v>1150</v>
      </c>
      <c r="BW335" s="166"/>
      <c r="BZ335" s="166"/>
    </row>
    <row r="336" spans="1:78" s="37" customFormat="1" ht="14" customHeight="1">
      <c r="A336" s="220">
        <v>4</v>
      </c>
      <c r="B336" s="11" t="s">
        <v>85</v>
      </c>
      <c r="C336" s="12">
        <v>41358</v>
      </c>
      <c r="D336" s="397">
        <f t="shared" ref="D336" ca="1" si="89">TODAY()-C336</f>
        <v>186</v>
      </c>
      <c r="E336" s="14" t="s">
        <v>268</v>
      </c>
      <c r="F336" s="167">
        <v>13</v>
      </c>
      <c r="G336" s="306" t="s">
        <v>204</v>
      </c>
      <c r="H336" s="32" t="s">
        <v>542</v>
      </c>
      <c r="I336" s="195" t="s">
        <v>570</v>
      </c>
      <c r="J336" s="16" t="s">
        <v>337</v>
      </c>
      <c r="K336" s="49" t="s">
        <v>68</v>
      </c>
      <c r="L336" s="168">
        <v>1833000</v>
      </c>
      <c r="M336" s="168">
        <v>19000</v>
      </c>
      <c r="N336" s="168">
        <f>L336+M336</f>
        <v>1852000</v>
      </c>
      <c r="O336" s="832">
        <v>200000</v>
      </c>
      <c r="P336" s="14" t="s">
        <v>504</v>
      </c>
      <c r="Q336" s="294" t="s">
        <v>139</v>
      </c>
      <c r="R336" s="18">
        <v>1033</v>
      </c>
      <c r="S336" s="150">
        <v>90</v>
      </c>
      <c r="T336" s="19"/>
      <c r="U336" s="34"/>
      <c r="V336" s="11"/>
      <c r="W336" s="305" t="s">
        <v>80</v>
      </c>
      <c r="X336" s="300" t="s">
        <v>3579</v>
      </c>
      <c r="Y336" s="2734" t="s">
        <v>205</v>
      </c>
      <c r="Z336" s="125">
        <v>41545</v>
      </c>
      <c r="AA336" s="125"/>
      <c r="AB336" s="125">
        <v>41533</v>
      </c>
      <c r="AC336" s="1862">
        <v>5000</v>
      </c>
      <c r="AD336" s="688" t="s">
        <v>111</v>
      </c>
      <c r="AE336" s="47"/>
      <c r="AF336" s="236" t="s">
        <v>2227</v>
      </c>
      <c r="AG336" s="162"/>
      <c r="AH336" s="18"/>
      <c r="AI336" s="18"/>
      <c r="AJ336" s="14"/>
      <c r="AK336" s="14"/>
      <c r="AL336" s="11"/>
      <c r="AM336" s="11"/>
      <c r="AN336" s="11"/>
      <c r="AO336" s="11"/>
      <c r="AP336" s="14"/>
      <c r="AQ336" s="12"/>
      <c r="AR336" s="12"/>
      <c r="AS336" s="12"/>
      <c r="AX336" s="409"/>
      <c r="BW336" s="166">
        <v>1665924.99</v>
      </c>
      <c r="BZ336" s="166">
        <v>1665924.99</v>
      </c>
    </row>
    <row r="337" spans="1:78" s="14" customFormat="1" ht="13.5" customHeight="1">
      <c r="A337" s="220">
        <v>5</v>
      </c>
      <c r="B337" s="11" t="s">
        <v>85</v>
      </c>
      <c r="C337" s="110">
        <v>41523</v>
      </c>
      <c r="D337" s="193">
        <f ca="1">TODAY()-C337</f>
        <v>21</v>
      </c>
      <c r="E337" s="14" t="s">
        <v>61</v>
      </c>
      <c r="F337" s="203">
        <v>13</v>
      </c>
      <c r="G337" s="306" t="s">
        <v>204</v>
      </c>
      <c r="H337" s="32" t="s">
        <v>1515</v>
      </c>
      <c r="I337" s="195" t="s">
        <v>2753</v>
      </c>
      <c r="J337" s="16" t="s">
        <v>1516</v>
      </c>
      <c r="K337" s="49" t="s">
        <v>1517</v>
      </c>
      <c r="L337" s="168">
        <v>1182000</v>
      </c>
      <c r="M337" s="168">
        <v>11000</v>
      </c>
      <c r="N337" s="169">
        <f>L337+M337</f>
        <v>1193000</v>
      </c>
      <c r="O337" s="832">
        <v>30000</v>
      </c>
      <c r="P337" s="1064" t="s">
        <v>2720</v>
      </c>
      <c r="Q337" s="303" t="s">
        <v>139</v>
      </c>
      <c r="R337" s="150">
        <v>1033</v>
      </c>
      <c r="S337" s="150">
        <v>90</v>
      </c>
      <c r="T337" s="118"/>
      <c r="U337" s="162"/>
      <c r="V337" s="11"/>
      <c r="W337" s="305" t="s">
        <v>80</v>
      </c>
      <c r="X337" s="300" t="s">
        <v>3977</v>
      </c>
      <c r="Y337" s="2734" t="s">
        <v>205</v>
      </c>
      <c r="Z337" s="125">
        <v>41544</v>
      </c>
      <c r="AA337" s="125"/>
      <c r="AB337" s="2627">
        <v>41542</v>
      </c>
      <c r="AC337" s="1862">
        <v>300000</v>
      </c>
      <c r="AD337" s="301" t="s">
        <v>111</v>
      </c>
      <c r="AE337" s="769"/>
      <c r="AF337" s="817" t="s">
        <v>2227</v>
      </c>
      <c r="AG337" s="162"/>
      <c r="AH337" s="749"/>
      <c r="AI337" s="14" t="s">
        <v>165</v>
      </c>
      <c r="AL337" s="11"/>
      <c r="AM337" s="11"/>
      <c r="AN337" s="11"/>
      <c r="AO337" s="1309"/>
      <c r="AQ337" s="11"/>
      <c r="AR337" s="11"/>
      <c r="AS337" s="11"/>
      <c r="AX337" s="1891"/>
      <c r="BW337" s="11"/>
      <c r="BZ337" s="11"/>
    </row>
    <row r="338" spans="1:78" s="37" customFormat="1" ht="14" customHeight="1">
      <c r="A338" s="220">
        <v>6</v>
      </c>
      <c r="B338" s="11" t="s">
        <v>85</v>
      </c>
      <c r="C338" s="12">
        <v>41463</v>
      </c>
      <c r="D338" s="147">
        <f t="shared" ref="D338:D341" ca="1" si="90">TODAY()-C338</f>
        <v>81</v>
      </c>
      <c r="E338" s="14" t="s">
        <v>249</v>
      </c>
      <c r="F338" s="167">
        <v>13</v>
      </c>
      <c r="G338" s="306" t="s">
        <v>204</v>
      </c>
      <c r="H338" s="40" t="s">
        <v>279</v>
      </c>
      <c r="I338" s="112" t="s">
        <v>1487</v>
      </c>
      <c r="J338" s="16" t="s">
        <v>304</v>
      </c>
      <c r="K338" s="49" t="s">
        <v>16</v>
      </c>
      <c r="L338" s="168">
        <v>1060000</v>
      </c>
      <c r="M338" s="168">
        <v>16000</v>
      </c>
      <c r="N338" s="169">
        <f>L338+M338</f>
        <v>1076000</v>
      </c>
      <c r="O338" s="832">
        <v>70000</v>
      </c>
      <c r="P338" s="156" t="s">
        <v>1168</v>
      </c>
      <c r="Q338" s="303" t="s">
        <v>139</v>
      </c>
      <c r="R338" s="18">
        <v>1033</v>
      </c>
      <c r="S338" s="150">
        <v>90</v>
      </c>
      <c r="T338" s="118"/>
      <c r="U338" s="34"/>
      <c r="V338" s="11"/>
      <c r="W338" s="305" t="s">
        <v>80</v>
      </c>
      <c r="X338" s="300" t="s">
        <v>3918</v>
      </c>
      <c r="Y338" s="2734" t="s">
        <v>205</v>
      </c>
      <c r="Z338" s="125">
        <v>41545</v>
      </c>
      <c r="AA338" s="711"/>
      <c r="AB338" s="125">
        <v>41538</v>
      </c>
      <c r="AC338" s="1889">
        <v>1000</v>
      </c>
      <c r="AD338" s="301" t="s">
        <v>83</v>
      </c>
      <c r="AE338" s="47"/>
      <c r="AF338" s="171" t="s">
        <v>1519</v>
      </c>
      <c r="AG338" s="162" t="s">
        <v>109</v>
      </c>
      <c r="AH338" s="1483"/>
      <c r="AI338" s="14" t="s">
        <v>165</v>
      </c>
      <c r="AJ338" s="14"/>
      <c r="AK338" s="14"/>
      <c r="AL338" s="11"/>
      <c r="AM338" s="11"/>
      <c r="AN338" s="11"/>
      <c r="AO338" s="11"/>
      <c r="AP338" s="14"/>
      <c r="AQ338" s="12"/>
      <c r="AR338" s="12"/>
      <c r="AS338" s="12"/>
      <c r="AX338" s="409"/>
      <c r="BW338" s="166"/>
      <c r="BZ338" s="166"/>
    </row>
    <row r="339" spans="1:78" s="37" customFormat="1" ht="14" customHeight="1">
      <c r="A339" s="220">
        <v>7</v>
      </c>
      <c r="B339" s="11" t="s">
        <v>85</v>
      </c>
      <c r="C339" s="12">
        <v>41335</v>
      </c>
      <c r="D339" s="397">
        <f t="shared" ca="1" si="90"/>
        <v>209</v>
      </c>
      <c r="E339" s="188" t="s">
        <v>162</v>
      </c>
      <c r="F339" s="38">
        <v>12</v>
      </c>
      <c r="G339" s="306" t="s">
        <v>204</v>
      </c>
      <c r="H339" s="200" t="s">
        <v>218</v>
      </c>
      <c r="I339" s="11" t="s">
        <v>363</v>
      </c>
      <c r="J339" s="16" t="s">
        <v>246</v>
      </c>
      <c r="K339" s="49" t="s">
        <v>166</v>
      </c>
      <c r="L339" s="1">
        <v>3325000</v>
      </c>
      <c r="M339" s="148">
        <v>30000</v>
      </c>
      <c r="N339" s="190">
        <v>2700000</v>
      </c>
      <c r="O339" s="202" t="s">
        <v>273</v>
      </c>
      <c r="P339" s="156" t="s">
        <v>358</v>
      </c>
      <c r="Q339" s="382" t="s">
        <v>151</v>
      </c>
      <c r="R339" s="150">
        <v>1033</v>
      </c>
      <c r="S339" s="18">
        <v>90</v>
      </c>
      <c r="T339" s="19"/>
      <c r="U339" s="191">
        <v>14370.5</v>
      </c>
      <c r="V339" s="11"/>
      <c r="W339" s="295" t="s">
        <v>80</v>
      </c>
      <c r="X339" s="2720" t="s">
        <v>3906</v>
      </c>
      <c r="Y339" s="2734" t="s">
        <v>205</v>
      </c>
      <c r="Z339" s="111"/>
      <c r="AA339" s="294"/>
      <c r="AB339" s="125">
        <v>41538</v>
      </c>
      <c r="AC339" s="1890"/>
      <c r="AD339" s="299" t="s">
        <v>323</v>
      </c>
      <c r="AE339" s="47"/>
      <c r="AF339" s="171" t="s">
        <v>419</v>
      </c>
      <c r="AG339" s="162"/>
      <c r="AH339" s="18"/>
      <c r="AI339" s="18"/>
      <c r="AJ339" s="14"/>
      <c r="AK339" s="14"/>
      <c r="AL339" s="11"/>
      <c r="AM339" s="11"/>
      <c r="AN339" s="11"/>
      <c r="AO339" s="11"/>
      <c r="AP339" s="14"/>
      <c r="AQ339" s="12"/>
      <c r="AR339" s="12"/>
      <c r="AS339" s="12"/>
      <c r="AX339" s="409"/>
      <c r="BW339" s="166">
        <v>2826334.81</v>
      </c>
      <c r="BZ339" s="166">
        <v>2826334.81</v>
      </c>
    </row>
    <row r="340" spans="1:78" s="37" customFormat="1" ht="14" customHeight="1">
      <c r="A340" s="220">
        <v>8</v>
      </c>
      <c r="B340" s="11" t="s">
        <v>85</v>
      </c>
      <c r="C340" s="12">
        <v>41235</v>
      </c>
      <c r="D340" s="729">
        <f t="shared" ca="1" si="90"/>
        <v>309</v>
      </c>
      <c r="E340" s="188" t="s">
        <v>169</v>
      </c>
      <c r="F340" s="38">
        <v>12</v>
      </c>
      <c r="G340" s="306" t="s">
        <v>204</v>
      </c>
      <c r="H340" s="32" t="s">
        <v>87</v>
      </c>
      <c r="I340" s="11" t="s">
        <v>2083</v>
      </c>
      <c r="J340" s="180" t="s">
        <v>158</v>
      </c>
      <c r="K340" s="181" t="s">
        <v>14</v>
      </c>
      <c r="L340" s="1">
        <v>677000</v>
      </c>
      <c r="M340" s="1">
        <v>11000</v>
      </c>
      <c r="N340" s="202">
        <v>626000</v>
      </c>
      <c r="O340" s="202" t="s">
        <v>273</v>
      </c>
      <c r="P340" s="1299" t="s">
        <v>209</v>
      </c>
      <c r="Q340" s="382" t="s">
        <v>151</v>
      </c>
      <c r="R340" s="18">
        <v>1033</v>
      </c>
      <c r="S340" s="18">
        <v>90</v>
      </c>
      <c r="T340" s="19"/>
      <c r="U340" s="191">
        <v>22197</v>
      </c>
      <c r="V340" s="11"/>
      <c r="W340" s="295" t="s">
        <v>80</v>
      </c>
      <c r="X340" s="2528" t="s">
        <v>3580</v>
      </c>
      <c r="Y340" s="2734" t="s">
        <v>205</v>
      </c>
      <c r="Z340" s="125">
        <v>41547</v>
      </c>
      <c r="AA340" s="693"/>
      <c r="AB340" s="125">
        <v>41528</v>
      </c>
      <c r="AC340" s="1862"/>
      <c r="AD340" s="688"/>
      <c r="AE340" s="186" t="s">
        <v>3428</v>
      </c>
      <c r="AF340" s="183" t="s">
        <v>6</v>
      </c>
      <c r="AG340" s="242"/>
      <c r="AH340" s="18"/>
      <c r="AI340" s="18"/>
      <c r="AJ340" s="17"/>
      <c r="AK340" s="17"/>
      <c r="AL340" s="12"/>
      <c r="AM340" s="12"/>
      <c r="AN340" s="36"/>
      <c r="AO340" s="163"/>
      <c r="AP340" s="17"/>
      <c r="AQ340" s="12"/>
      <c r="AR340" s="12"/>
      <c r="AS340" s="12"/>
      <c r="AX340" s="409"/>
      <c r="BW340" s="166">
        <v>569635.42000000004</v>
      </c>
      <c r="BZ340" s="166">
        <v>569635.42000000004</v>
      </c>
    </row>
    <row r="341" spans="1:78" s="37" customFormat="1" ht="14" customHeight="1">
      <c r="A341" s="220">
        <v>9</v>
      </c>
      <c r="B341" s="11" t="s">
        <v>85</v>
      </c>
      <c r="C341" s="12">
        <v>41457</v>
      </c>
      <c r="D341" s="147">
        <f t="shared" ca="1" si="90"/>
        <v>87</v>
      </c>
      <c r="E341" s="14" t="s">
        <v>249</v>
      </c>
      <c r="F341" s="167">
        <v>13</v>
      </c>
      <c r="G341" s="306" t="s">
        <v>204</v>
      </c>
      <c r="H341" s="32" t="s">
        <v>360</v>
      </c>
      <c r="I341" s="195" t="s">
        <v>1128</v>
      </c>
      <c r="J341" s="16" t="s">
        <v>366</v>
      </c>
      <c r="K341" s="49" t="s">
        <v>16</v>
      </c>
      <c r="L341" s="168">
        <v>1448000</v>
      </c>
      <c r="M341" s="168">
        <v>16000</v>
      </c>
      <c r="N341" s="169">
        <f t="shared" ref="N341" si="91">L341+M341</f>
        <v>1464000</v>
      </c>
      <c r="O341" s="832" t="s">
        <v>2924</v>
      </c>
      <c r="P341" s="156" t="s">
        <v>1113</v>
      </c>
      <c r="Q341" s="294" t="s">
        <v>139</v>
      </c>
      <c r="R341" s="18">
        <v>1033</v>
      </c>
      <c r="S341" s="18">
        <v>90</v>
      </c>
      <c r="T341" s="19"/>
      <c r="U341" s="34"/>
      <c r="V341" s="11"/>
      <c r="W341" s="295" t="s">
        <v>80</v>
      </c>
      <c r="X341" s="296" t="s">
        <v>3391</v>
      </c>
      <c r="Y341" s="2734" t="s">
        <v>205</v>
      </c>
      <c r="Z341" s="111">
        <v>41547</v>
      </c>
      <c r="AA341" s="419"/>
      <c r="AB341" s="111">
        <v>41527</v>
      </c>
      <c r="AC341" s="1861">
        <v>5000</v>
      </c>
      <c r="AD341" s="299" t="s">
        <v>111</v>
      </c>
      <c r="AE341" s="47"/>
      <c r="AF341" s="171" t="s">
        <v>1876</v>
      </c>
      <c r="AG341" s="162" t="s">
        <v>109</v>
      </c>
      <c r="AH341" s="18"/>
      <c r="AI341" s="14" t="s">
        <v>165</v>
      </c>
      <c r="AJ341" s="14"/>
      <c r="AK341" s="14"/>
      <c r="AL341" s="11"/>
      <c r="AM341" s="11"/>
      <c r="AN341" s="11"/>
      <c r="AO341" s="11"/>
      <c r="AP341" s="14"/>
      <c r="AQ341" s="12"/>
      <c r="AR341" s="12"/>
      <c r="AS341" s="12"/>
      <c r="AX341" s="409"/>
      <c r="BW341" s="166"/>
      <c r="BZ341" s="166"/>
    </row>
    <row r="342" spans="1:78" s="37" customFormat="1" ht="14.25" customHeight="1">
      <c r="A342" s="220">
        <v>10</v>
      </c>
      <c r="B342" s="11" t="s">
        <v>85</v>
      </c>
      <c r="C342" s="110">
        <v>41536</v>
      </c>
      <c r="D342" s="193">
        <f t="shared" ref="D342:D343" ca="1" si="92">TODAY()-C342</f>
        <v>8</v>
      </c>
      <c r="E342" s="14" t="s">
        <v>57</v>
      </c>
      <c r="F342" s="167">
        <v>13</v>
      </c>
      <c r="G342" s="306" t="s">
        <v>204</v>
      </c>
      <c r="H342" s="40" t="s">
        <v>42</v>
      </c>
      <c r="I342" s="195" t="s">
        <v>2037</v>
      </c>
      <c r="J342" s="1353" t="s">
        <v>701</v>
      </c>
      <c r="K342" s="49" t="s">
        <v>25</v>
      </c>
      <c r="L342" s="394">
        <v>849000</v>
      </c>
      <c r="M342" s="194">
        <v>0</v>
      </c>
      <c r="N342" s="395">
        <f>L342+M342</f>
        <v>849000</v>
      </c>
      <c r="O342" s="832">
        <v>60000</v>
      </c>
      <c r="P342" s="14" t="s">
        <v>1972</v>
      </c>
      <c r="Q342" s="294" t="s">
        <v>139</v>
      </c>
      <c r="R342" s="150">
        <v>1033</v>
      </c>
      <c r="S342" s="150">
        <v>90</v>
      </c>
      <c r="T342" s="19"/>
      <c r="U342" s="34"/>
      <c r="V342" s="11"/>
      <c r="W342" s="305" t="s">
        <v>80</v>
      </c>
      <c r="X342" s="300" t="s">
        <v>3393</v>
      </c>
      <c r="Y342" s="2734" t="s">
        <v>205</v>
      </c>
      <c r="Z342" s="125">
        <v>41544</v>
      </c>
      <c r="AA342" s="125"/>
      <c r="AB342" s="125">
        <v>41527</v>
      </c>
      <c r="AC342" s="1889">
        <v>1000</v>
      </c>
      <c r="AD342" s="301" t="s">
        <v>111</v>
      </c>
      <c r="AE342" s="47"/>
      <c r="AF342" s="236" t="s">
        <v>2227</v>
      </c>
      <c r="AG342" s="162"/>
      <c r="AH342" s="18"/>
      <c r="AI342" s="14" t="s">
        <v>165</v>
      </c>
      <c r="AJ342" s="14"/>
      <c r="AK342" s="14"/>
      <c r="AL342" s="11"/>
      <c r="AM342" s="11"/>
      <c r="AN342" s="11"/>
      <c r="AO342" s="11"/>
      <c r="AP342" s="14"/>
      <c r="AQ342" s="12"/>
      <c r="AR342" s="12"/>
      <c r="AS342" s="12"/>
      <c r="AX342" s="409"/>
      <c r="BW342" s="166"/>
      <c r="BZ342" s="166"/>
    </row>
    <row r="343" spans="1:78" s="37" customFormat="1" ht="14" customHeight="1">
      <c r="A343" s="220">
        <v>11</v>
      </c>
      <c r="B343" s="11" t="s">
        <v>85</v>
      </c>
      <c r="C343" s="110">
        <v>41511</v>
      </c>
      <c r="D343" s="193">
        <f t="shared" ca="1" si="92"/>
        <v>33</v>
      </c>
      <c r="E343" s="14" t="s">
        <v>169</v>
      </c>
      <c r="F343" s="167">
        <v>13</v>
      </c>
      <c r="G343" s="11">
        <v>41544</v>
      </c>
      <c r="H343" s="32" t="s">
        <v>23</v>
      </c>
      <c r="I343" s="1067" t="s">
        <v>895</v>
      </c>
      <c r="J343" s="47" t="s">
        <v>440</v>
      </c>
      <c r="K343" s="49" t="s">
        <v>56</v>
      </c>
      <c r="L343" s="168">
        <v>600000</v>
      </c>
      <c r="M343" s="168">
        <v>11000</v>
      </c>
      <c r="N343" s="168">
        <f>L343+M343</f>
        <v>611000</v>
      </c>
      <c r="O343" s="832">
        <v>30000</v>
      </c>
      <c r="P343" s="14" t="s">
        <v>876</v>
      </c>
      <c r="Q343" s="294" t="s">
        <v>139</v>
      </c>
      <c r="R343" s="150">
        <v>1033</v>
      </c>
      <c r="S343" s="150">
        <v>90</v>
      </c>
      <c r="T343" s="118"/>
      <c r="U343" s="34"/>
      <c r="V343" s="11"/>
      <c r="W343" s="305" t="s">
        <v>80</v>
      </c>
      <c r="X343" s="296" t="s">
        <v>3416</v>
      </c>
      <c r="Y343" s="2734" t="s">
        <v>205</v>
      </c>
      <c r="Z343" s="111">
        <v>41545</v>
      </c>
      <c r="AA343" s="419"/>
      <c r="AB343" s="111">
        <v>41528</v>
      </c>
      <c r="AC343" s="1861">
        <v>1000</v>
      </c>
      <c r="AD343" s="299" t="s">
        <v>111</v>
      </c>
      <c r="AE343" s="47"/>
      <c r="AF343" s="236" t="s">
        <v>2227</v>
      </c>
      <c r="AG343" s="162"/>
      <c r="AH343" s="18"/>
      <c r="AI343" s="14" t="s">
        <v>165</v>
      </c>
      <c r="AJ343" s="14"/>
      <c r="AK343" s="14"/>
      <c r="AL343" s="11"/>
      <c r="AM343" s="11"/>
      <c r="AN343" s="11"/>
      <c r="AO343" s="11"/>
      <c r="AP343" s="14"/>
      <c r="AQ343" s="12"/>
      <c r="AR343" s="12"/>
      <c r="AS343" s="12"/>
      <c r="AX343" s="409"/>
      <c r="BW343" s="166"/>
      <c r="BZ343" s="166" t="e">
        <v>#N/A</v>
      </c>
    </row>
    <row r="344" spans="1:78" s="37" customFormat="1" ht="14.25" customHeight="1">
      <c r="A344" s="220">
        <v>12</v>
      </c>
      <c r="B344" s="276" t="s">
        <v>85</v>
      </c>
      <c r="C344" s="12">
        <v>41500</v>
      </c>
      <c r="D344" s="193">
        <f t="shared" ref="D344" ca="1" si="93">TODAY()-C344</f>
        <v>44</v>
      </c>
      <c r="E344" s="14" t="s">
        <v>61</v>
      </c>
      <c r="F344" s="167">
        <v>13</v>
      </c>
      <c r="G344" s="306" t="s">
        <v>204</v>
      </c>
      <c r="H344" s="40" t="s">
        <v>724</v>
      </c>
      <c r="I344" s="146" t="s">
        <v>2007</v>
      </c>
      <c r="J344" s="1353" t="s">
        <v>728</v>
      </c>
      <c r="K344" s="49" t="s">
        <v>117</v>
      </c>
      <c r="L344" s="394">
        <v>756000</v>
      </c>
      <c r="M344" s="168">
        <v>11000</v>
      </c>
      <c r="N344" s="395">
        <f t="shared" ref="N344:N349" si="94">L344+M344</f>
        <v>767000</v>
      </c>
      <c r="O344" s="832">
        <v>30000</v>
      </c>
      <c r="P344" s="14" t="s">
        <v>1970</v>
      </c>
      <c r="Q344" s="303" t="s">
        <v>139</v>
      </c>
      <c r="R344" s="150">
        <v>1033</v>
      </c>
      <c r="S344" s="18">
        <v>90</v>
      </c>
      <c r="T344" s="19"/>
      <c r="U344" s="34"/>
      <c r="V344" s="11"/>
      <c r="W344" s="305" t="s">
        <v>80</v>
      </c>
      <c r="X344" s="300" t="s">
        <v>3220</v>
      </c>
      <c r="Y344" s="2734" t="s">
        <v>205</v>
      </c>
      <c r="Z344" s="125">
        <v>41545</v>
      </c>
      <c r="AA344" s="125"/>
      <c r="AB344" s="125">
        <v>41524</v>
      </c>
      <c r="AC344" s="1889">
        <v>1000</v>
      </c>
      <c r="AD344" s="301" t="s">
        <v>111</v>
      </c>
      <c r="AE344" s="47"/>
      <c r="AF344" s="236" t="s">
        <v>2227</v>
      </c>
      <c r="AG344" s="162"/>
      <c r="AH344" s="18"/>
      <c r="AI344" s="14"/>
      <c r="AJ344" s="14"/>
      <c r="AK344" s="14"/>
      <c r="AL344" s="11"/>
      <c r="AM344" s="11"/>
      <c r="AN344" s="11"/>
      <c r="AO344" s="11"/>
      <c r="AP344" s="14"/>
      <c r="AQ344" s="12"/>
      <c r="AR344" s="12"/>
      <c r="AS344" s="12"/>
      <c r="AX344" s="409"/>
      <c r="BW344" s="166"/>
      <c r="BZ344" s="166"/>
    </row>
    <row r="345" spans="1:78" s="37" customFormat="1" ht="14" customHeight="1">
      <c r="A345" s="220">
        <v>13</v>
      </c>
      <c r="B345" s="11" t="s">
        <v>85</v>
      </c>
      <c r="C345" s="110">
        <v>41420</v>
      </c>
      <c r="D345" s="397">
        <f t="shared" ref="D345" ca="1" si="95">TODAY()-C345</f>
        <v>124</v>
      </c>
      <c r="E345" s="14" t="s">
        <v>142</v>
      </c>
      <c r="F345" s="167">
        <v>13</v>
      </c>
      <c r="G345" s="306" t="s">
        <v>204</v>
      </c>
      <c r="H345" s="32" t="s">
        <v>535</v>
      </c>
      <c r="I345" s="146" t="s">
        <v>865</v>
      </c>
      <c r="J345" s="16" t="s">
        <v>608</v>
      </c>
      <c r="K345" s="49" t="s">
        <v>34</v>
      </c>
      <c r="L345" s="402">
        <v>911000</v>
      </c>
      <c r="M345" s="402">
        <v>13000</v>
      </c>
      <c r="N345" s="402">
        <f t="shared" si="94"/>
        <v>924000</v>
      </c>
      <c r="O345" s="832">
        <v>60000</v>
      </c>
      <c r="P345" s="156" t="s">
        <v>851</v>
      </c>
      <c r="Q345" s="303" t="s">
        <v>139</v>
      </c>
      <c r="R345" s="18">
        <v>1033</v>
      </c>
      <c r="S345" s="150">
        <v>90</v>
      </c>
      <c r="T345" s="19"/>
      <c r="U345" s="34"/>
      <c r="V345" s="11"/>
      <c r="W345" s="295" t="s">
        <v>80</v>
      </c>
      <c r="X345" s="296" t="s">
        <v>3211</v>
      </c>
      <c r="Y345" s="2734" t="s">
        <v>205</v>
      </c>
      <c r="Z345" s="111" t="s">
        <v>3308</v>
      </c>
      <c r="AA345" s="111"/>
      <c r="AB345" s="111">
        <v>41508</v>
      </c>
      <c r="AC345" s="1890">
        <v>1000</v>
      </c>
      <c r="AD345" s="302" t="s">
        <v>83</v>
      </c>
      <c r="AE345" s="47"/>
      <c r="AF345" s="171" t="s">
        <v>993</v>
      </c>
      <c r="AG345" s="162" t="s">
        <v>109</v>
      </c>
      <c r="AH345" s="18"/>
      <c r="AI345" s="18"/>
      <c r="AJ345" s="14"/>
      <c r="AK345" s="14"/>
      <c r="AL345" s="11"/>
      <c r="AM345" s="11"/>
      <c r="AN345" s="11"/>
      <c r="AO345" s="11"/>
      <c r="AP345" s="14"/>
      <c r="AQ345" s="12"/>
      <c r="AR345" s="12"/>
      <c r="AS345" s="12"/>
      <c r="AX345" s="409"/>
      <c r="BA345" s="37" t="s">
        <v>1135</v>
      </c>
      <c r="BW345" s="166"/>
      <c r="BZ345" s="166">
        <v>861168</v>
      </c>
    </row>
    <row r="346" spans="1:78" s="37" customFormat="1" ht="14" customHeight="1">
      <c r="A346" s="220">
        <v>14</v>
      </c>
      <c r="B346" s="11" t="s">
        <v>85</v>
      </c>
      <c r="C346" s="12">
        <v>41369</v>
      </c>
      <c r="D346" s="396">
        <f t="shared" ref="D346" ca="1" si="96">TODAY()-C346</f>
        <v>175</v>
      </c>
      <c r="E346" s="14" t="s">
        <v>57</v>
      </c>
      <c r="F346" s="167">
        <v>13</v>
      </c>
      <c r="G346" s="306" t="s">
        <v>204</v>
      </c>
      <c r="H346" s="32" t="s">
        <v>175</v>
      </c>
      <c r="I346" s="146" t="s">
        <v>597</v>
      </c>
      <c r="J346" s="16" t="s">
        <v>332</v>
      </c>
      <c r="K346" s="49" t="s">
        <v>64</v>
      </c>
      <c r="L346" s="168">
        <v>971000</v>
      </c>
      <c r="M346" s="168">
        <v>13000</v>
      </c>
      <c r="N346" s="169">
        <f t="shared" si="94"/>
        <v>984000</v>
      </c>
      <c r="O346" s="832">
        <v>60000</v>
      </c>
      <c r="P346" s="156" t="s">
        <v>531</v>
      </c>
      <c r="Q346" s="303" t="s">
        <v>139</v>
      </c>
      <c r="R346" s="18">
        <v>1033</v>
      </c>
      <c r="S346" s="18">
        <v>90</v>
      </c>
      <c r="T346" s="19"/>
      <c r="U346" s="34"/>
      <c r="V346" s="11"/>
      <c r="W346" s="295" t="s">
        <v>80</v>
      </c>
      <c r="X346" s="300" t="s">
        <v>2472</v>
      </c>
      <c r="Y346" s="2734" t="s">
        <v>205</v>
      </c>
      <c r="Z346" s="125" t="s">
        <v>3308</v>
      </c>
      <c r="AA346" s="125"/>
      <c r="AB346" s="125">
        <v>41501</v>
      </c>
      <c r="AC346" s="1862">
        <v>1000</v>
      </c>
      <c r="AD346" s="688" t="s">
        <v>111</v>
      </c>
      <c r="AE346" s="47"/>
      <c r="AF346" s="171" t="s">
        <v>993</v>
      </c>
      <c r="AG346" s="162" t="s">
        <v>109</v>
      </c>
      <c r="AH346" s="18"/>
      <c r="AI346" s="18"/>
      <c r="AJ346" s="14"/>
      <c r="AK346" s="14"/>
      <c r="AL346" s="11"/>
      <c r="AM346" s="11"/>
      <c r="AN346" s="11"/>
      <c r="AO346" s="11"/>
      <c r="AP346" s="14"/>
      <c r="AQ346" s="12"/>
      <c r="AR346" s="12"/>
      <c r="AS346" s="12"/>
      <c r="AX346" s="409">
        <v>42373</v>
      </c>
      <c r="BW346" s="166" t="e">
        <v>#N/A</v>
      </c>
      <c r="BZ346" s="166">
        <v>965855</v>
      </c>
    </row>
    <row r="347" spans="1:78" s="37" customFormat="1" ht="14.25" customHeight="1">
      <c r="A347" s="220">
        <v>15</v>
      </c>
      <c r="B347" s="11" t="s">
        <v>85</v>
      </c>
      <c r="C347" s="110">
        <v>41492</v>
      </c>
      <c r="D347" s="193">
        <f t="shared" ref="D347" ca="1" si="97">TODAY()-C347</f>
        <v>52</v>
      </c>
      <c r="E347" s="14" t="s">
        <v>57</v>
      </c>
      <c r="F347" s="167">
        <v>13</v>
      </c>
      <c r="G347" s="306" t="s">
        <v>204</v>
      </c>
      <c r="H347" s="32" t="s">
        <v>48</v>
      </c>
      <c r="I347" s="1067" t="s">
        <v>1785</v>
      </c>
      <c r="J347" s="1395" t="s">
        <v>410</v>
      </c>
      <c r="K347" s="49" t="s">
        <v>25</v>
      </c>
      <c r="L347" s="168">
        <v>844000</v>
      </c>
      <c r="M347" s="247">
        <v>0</v>
      </c>
      <c r="N347" s="169">
        <f t="shared" si="94"/>
        <v>844000</v>
      </c>
      <c r="O347" s="832">
        <v>70000</v>
      </c>
      <c r="P347" s="156" t="s">
        <v>1764</v>
      </c>
      <c r="Q347" s="303" t="s">
        <v>139</v>
      </c>
      <c r="R347" s="150">
        <v>1033</v>
      </c>
      <c r="S347" s="150">
        <v>90</v>
      </c>
      <c r="T347" s="19"/>
      <c r="U347" s="34"/>
      <c r="V347" s="11"/>
      <c r="W347" s="305" t="s">
        <v>80</v>
      </c>
      <c r="X347" s="296" t="s">
        <v>2248</v>
      </c>
      <c r="Y347" s="2734" t="s">
        <v>205</v>
      </c>
      <c r="Z347" s="125">
        <v>41539</v>
      </c>
      <c r="AA347" s="693"/>
      <c r="AB347" s="125">
        <v>41503</v>
      </c>
      <c r="AC347" s="1862">
        <v>1000</v>
      </c>
      <c r="AD347" s="301" t="s">
        <v>83</v>
      </c>
      <c r="AE347" s="47"/>
      <c r="AF347" s="171" t="s">
        <v>1876</v>
      </c>
      <c r="AG347" s="162" t="s">
        <v>109</v>
      </c>
      <c r="AH347" s="18"/>
      <c r="AI347" s="14"/>
      <c r="AJ347" s="14"/>
      <c r="AK347" s="14"/>
      <c r="AL347" s="11"/>
      <c r="AM347" s="11"/>
      <c r="AN347" s="11"/>
      <c r="AO347" s="11"/>
      <c r="AP347" s="14"/>
      <c r="AQ347" s="12"/>
      <c r="AR347" s="12"/>
      <c r="AS347" s="12"/>
      <c r="AX347" s="409"/>
      <c r="BW347" s="166"/>
      <c r="BZ347" s="166"/>
    </row>
    <row r="348" spans="1:78" s="37" customFormat="1" ht="14" customHeight="1">
      <c r="A348" s="220">
        <v>16</v>
      </c>
      <c r="B348" s="11" t="s">
        <v>85</v>
      </c>
      <c r="C348" s="110">
        <v>41421</v>
      </c>
      <c r="D348" s="397">
        <f t="shared" ref="D348" ca="1" si="98">TODAY()-C348</f>
        <v>123</v>
      </c>
      <c r="E348" s="14" t="s">
        <v>249</v>
      </c>
      <c r="F348" s="167">
        <v>13</v>
      </c>
      <c r="G348" s="306" t="s">
        <v>204</v>
      </c>
      <c r="H348" s="32" t="s">
        <v>360</v>
      </c>
      <c r="I348" s="146" t="s">
        <v>868</v>
      </c>
      <c r="J348" s="16" t="s">
        <v>366</v>
      </c>
      <c r="K348" s="49" t="s">
        <v>39</v>
      </c>
      <c r="L348" s="168">
        <v>1448000</v>
      </c>
      <c r="M348" s="168">
        <v>0</v>
      </c>
      <c r="N348" s="169">
        <f t="shared" si="94"/>
        <v>1448000</v>
      </c>
      <c r="O348" s="832" t="s">
        <v>2924</v>
      </c>
      <c r="P348" s="156" t="s">
        <v>854</v>
      </c>
      <c r="Q348" s="303" t="s">
        <v>139</v>
      </c>
      <c r="R348" s="18">
        <v>1033</v>
      </c>
      <c r="S348" s="150">
        <v>90</v>
      </c>
      <c r="T348" s="19"/>
      <c r="U348" s="34"/>
      <c r="V348" s="11"/>
      <c r="W348" s="295" t="s">
        <v>80</v>
      </c>
      <c r="X348" s="296" t="s">
        <v>2927</v>
      </c>
      <c r="Y348" s="2734" t="s">
        <v>205</v>
      </c>
      <c r="Z348" s="111" t="s">
        <v>3640</v>
      </c>
      <c r="AA348" s="111"/>
      <c r="AB348" s="125">
        <v>41495</v>
      </c>
      <c r="AC348" s="1861">
        <v>1000</v>
      </c>
      <c r="AD348" s="301" t="s">
        <v>149</v>
      </c>
      <c r="AE348" s="770"/>
      <c r="AF348" s="171" t="s">
        <v>993</v>
      </c>
      <c r="AG348" s="162" t="s">
        <v>109</v>
      </c>
      <c r="AH348" s="749"/>
      <c r="AI348" s="749"/>
      <c r="AJ348" s="14"/>
      <c r="AK348" s="14"/>
      <c r="AL348" s="11"/>
      <c r="AM348" s="11"/>
      <c r="AN348" s="11"/>
      <c r="AO348" s="11"/>
      <c r="AP348" s="14"/>
      <c r="AQ348" s="12"/>
      <c r="AR348" s="12"/>
      <c r="AS348" s="12"/>
      <c r="AX348" s="409"/>
      <c r="BA348" s="37" t="s">
        <v>1135</v>
      </c>
      <c r="BW348" s="166"/>
      <c r="BZ348" s="166">
        <v>1317998.99</v>
      </c>
    </row>
    <row r="349" spans="1:78" s="37" customFormat="1" ht="14" customHeight="1">
      <c r="A349" s="220">
        <v>17</v>
      </c>
      <c r="B349" s="11" t="s">
        <v>85</v>
      </c>
      <c r="C349" s="12">
        <v>41475</v>
      </c>
      <c r="D349" s="147">
        <f t="shared" ref="D349" ca="1" si="99">TODAY()-C349</f>
        <v>69</v>
      </c>
      <c r="E349" s="14" t="s">
        <v>57</v>
      </c>
      <c r="F349" s="167">
        <v>13</v>
      </c>
      <c r="G349" s="306" t="s">
        <v>204</v>
      </c>
      <c r="H349" s="32" t="s">
        <v>725</v>
      </c>
      <c r="I349" s="138" t="s">
        <v>1009</v>
      </c>
      <c r="J349" s="16" t="s">
        <v>791</v>
      </c>
      <c r="K349" s="49" t="s">
        <v>155</v>
      </c>
      <c r="L349" s="168">
        <v>916000</v>
      </c>
      <c r="M349" s="168">
        <v>13000</v>
      </c>
      <c r="N349" s="168">
        <f t="shared" si="94"/>
        <v>929000</v>
      </c>
      <c r="O349" s="832">
        <v>60000</v>
      </c>
      <c r="P349" s="156" t="s">
        <v>1006</v>
      </c>
      <c r="Q349" s="303" t="s">
        <v>139</v>
      </c>
      <c r="R349" s="18">
        <v>1033</v>
      </c>
      <c r="S349" s="150">
        <v>90</v>
      </c>
      <c r="T349" s="19"/>
      <c r="U349" s="34"/>
      <c r="V349" s="11"/>
      <c r="W349" s="295" t="s">
        <v>80</v>
      </c>
      <c r="X349" s="296" t="s">
        <v>2033</v>
      </c>
      <c r="Y349" s="2734" t="s">
        <v>205</v>
      </c>
      <c r="Z349" s="111">
        <v>41539</v>
      </c>
      <c r="AA349" s="111"/>
      <c r="AB349" s="111">
        <v>41492</v>
      </c>
      <c r="AC349" s="1861">
        <v>2000</v>
      </c>
      <c r="AD349" s="299" t="s">
        <v>111</v>
      </c>
      <c r="AE349" s="47"/>
      <c r="AF349" s="171" t="s">
        <v>1876</v>
      </c>
      <c r="AG349" s="162" t="s">
        <v>109</v>
      </c>
      <c r="AH349" s="18"/>
      <c r="AI349" s="14" t="s">
        <v>165</v>
      </c>
      <c r="AJ349" s="14"/>
      <c r="AK349" s="14"/>
      <c r="AL349" s="11"/>
      <c r="AM349" s="11"/>
      <c r="AN349" s="11"/>
      <c r="AO349" s="11"/>
      <c r="AP349" s="14"/>
      <c r="AQ349" s="12"/>
      <c r="AR349" s="12"/>
      <c r="AS349" s="12"/>
      <c r="AX349" s="409"/>
      <c r="BW349" s="166"/>
      <c r="BZ349" s="166"/>
    </row>
    <row r="350" spans="1:78" s="37" customFormat="1" ht="14" customHeight="1">
      <c r="A350" s="220">
        <v>18</v>
      </c>
      <c r="B350" s="11" t="s">
        <v>85</v>
      </c>
      <c r="C350" s="12">
        <v>41478</v>
      </c>
      <c r="D350" s="193">
        <f t="shared" ref="D350" ca="1" si="100">TODAY()-C350</f>
        <v>66</v>
      </c>
      <c r="E350" s="14" t="s">
        <v>57</v>
      </c>
      <c r="F350" s="167">
        <v>13</v>
      </c>
      <c r="G350" s="306" t="s">
        <v>204</v>
      </c>
      <c r="H350" s="40" t="s">
        <v>175</v>
      </c>
      <c r="I350" s="1067" t="s">
        <v>1604</v>
      </c>
      <c r="J350" s="16" t="s">
        <v>332</v>
      </c>
      <c r="K350" s="49" t="s">
        <v>286</v>
      </c>
      <c r="L350" s="194">
        <v>971000</v>
      </c>
      <c r="M350" s="247">
        <v>13000</v>
      </c>
      <c r="N350" s="169">
        <f t="shared" ref="N350:N359" si="101">L350+M350</f>
        <v>984000</v>
      </c>
      <c r="O350" s="832">
        <v>60000</v>
      </c>
      <c r="P350" s="156" t="s">
        <v>1590</v>
      </c>
      <c r="Q350" s="303" t="s">
        <v>139</v>
      </c>
      <c r="R350" s="150">
        <v>1033</v>
      </c>
      <c r="S350" s="18">
        <v>90</v>
      </c>
      <c r="T350" s="19"/>
      <c r="U350" s="34"/>
      <c r="V350" s="11"/>
      <c r="W350" s="305" t="s">
        <v>80</v>
      </c>
      <c r="X350" s="300" t="s">
        <v>1837</v>
      </c>
      <c r="Y350" s="2734" t="s">
        <v>205</v>
      </c>
      <c r="Z350" s="1050">
        <v>41539</v>
      </c>
      <c r="AA350" s="693"/>
      <c r="AB350" s="125">
        <v>41485</v>
      </c>
      <c r="AC350" s="1862">
        <v>1000</v>
      </c>
      <c r="AD350" s="688" t="s">
        <v>111</v>
      </c>
      <c r="AE350" s="47"/>
      <c r="AF350" s="171" t="s">
        <v>1876</v>
      </c>
      <c r="AG350" s="162" t="s">
        <v>109</v>
      </c>
      <c r="AH350" s="18"/>
      <c r="AI350" s="14" t="s">
        <v>165</v>
      </c>
      <c r="AJ350" s="14"/>
      <c r="AK350" s="14"/>
      <c r="AL350" s="11"/>
      <c r="AM350" s="11"/>
      <c r="AN350" s="11"/>
      <c r="AO350" s="11"/>
      <c r="AP350" s="14"/>
      <c r="AQ350" s="12"/>
      <c r="AR350" s="12"/>
      <c r="AS350" s="12"/>
      <c r="AX350" s="409"/>
      <c r="BW350" s="166"/>
      <c r="BZ350" s="166"/>
    </row>
    <row r="351" spans="1:78" s="37" customFormat="1" ht="14" customHeight="1">
      <c r="A351" s="220">
        <v>19</v>
      </c>
      <c r="B351" s="276" t="s">
        <v>85</v>
      </c>
      <c r="C351" s="110">
        <v>41333</v>
      </c>
      <c r="D351" s="397">
        <f t="shared" ref="D351" ca="1" si="102">TODAY()-C351</f>
        <v>211</v>
      </c>
      <c r="E351" s="14" t="s">
        <v>268</v>
      </c>
      <c r="F351" s="167">
        <v>13</v>
      </c>
      <c r="G351" s="306" t="s">
        <v>204</v>
      </c>
      <c r="H351" s="32" t="s">
        <v>542</v>
      </c>
      <c r="I351" s="146" t="s">
        <v>401</v>
      </c>
      <c r="J351" s="16" t="s">
        <v>337</v>
      </c>
      <c r="K351" s="49" t="s">
        <v>178</v>
      </c>
      <c r="L351" s="168">
        <v>1833000</v>
      </c>
      <c r="M351" s="168">
        <v>19000</v>
      </c>
      <c r="N351" s="168">
        <f t="shared" si="101"/>
        <v>1852000</v>
      </c>
      <c r="O351" s="832">
        <v>200000</v>
      </c>
      <c r="P351" s="14" t="s">
        <v>382</v>
      </c>
      <c r="Q351" s="303" t="s">
        <v>139</v>
      </c>
      <c r="R351" s="18">
        <v>1033</v>
      </c>
      <c r="S351" s="150">
        <v>90</v>
      </c>
      <c r="T351" s="118"/>
      <c r="U351" s="34"/>
      <c r="V351" s="11"/>
      <c r="W351" s="1727" t="s">
        <v>80</v>
      </c>
      <c r="X351" s="296" t="s">
        <v>2469</v>
      </c>
      <c r="Y351" s="2734" t="s">
        <v>205</v>
      </c>
      <c r="Z351" s="111">
        <v>41539</v>
      </c>
      <c r="AA351" s="419"/>
      <c r="AB351" s="111">
        <v>41501</v>
      </c>
      <c r="AC351" s="1861">
        <v>2000</v>
      </c>
      <c r="AD351" s="299" t="s">
        <v>83</v>
      </c>
      <c r="AE351" s="47"/>
      <c r="AF351" s="236"/>
      <c r="AG351" s="162"/>
      <c r="AH351" s="18"/>
      <c r="AI351" s="18"/>
      <c r="AJ351" s="14"/>
      <c r="AK351" s="14"/>
      <c r="AL351" s="11"/>
      <c r="AM351" s="11"/>
      <c r="AN351" s="11"/>
      <c r="AO351" s="11"/>
      <c r="AP351" s="14"/>
      <c r="AQ351" s="12"/>
      <c r="AR351" s="12"/>
      <c r="AS351" s="12"/>
      <c r="AX351" s="409"/>
      <c r="BW351" s="166">
        <v>1658974.79</v>
      </c>
      <c r="BZ351" s="166">
        <v>1658974.79</v>
      </c>
    </row>
    <row r="352" spans="1:78" s="37" customFormat="1" ht="14" customHeight="1">
      <c r="A352" s="220">
        <v>20</v>
      </c>
      <c r="B352" s="11" t="s">
        <v>85</v>
      </c>
      <c r="C352" s="12">
        <v>41497</v>
      </c>
      <c r="D352" s="147">
        <f t="shared" ref="D352" ca="1" si="103">TODAY()-C352</f>
        <v>47</v>
      </c>
      <c r="E352" s="14" t="s">
        <v>57</v>
      </c>
      <c r="F352" s="167">
        <v>13</v>
      </c>
      <c r="G352" s="306" t="s">
        <v>204</v>
      </c>
      <c r="H352" s="32" t="s">
        <v>62</v>
      </c>
      <c r="I352" s="195" t="s">
        <v>1870</v>
      </c>
      <c r="J352" s="47" t="s">
        <v>308</v>
      </c>
      <c r="K352" s="14" t="s">
        <v>286</v>
      </c>
      <c r="L352" s="168">
        <v>789000</v>
      </c>
      <c r="M352" s="168">
        <v>13000</v>
      </c>
      <c r="N352" s="168">
        <f t="shared" si="101"/>
        <v>802000</v>
      </c>
      <c r="O352" s="832">
        <v>53000</v>
      </c>
      <c r="P352" s="156" t="s">
        <v>1856</v>
      </c>
      <c r="Q352" s="303" t="s">
        <v>139</v>
      </c>
      <c r="R352" s="150">
        <v>1033</v>
      </c>
      <c r="S352" s="150">
        <v>90</v>
      </c>
      <c r="T352" s="118"/>
      <c r="U352" s="34"/>
      <c r="V352" s="11"/>
      <c r="W352" s="295" t="s">
        <v>80</v>
      </c>
      <c r="X352" s="300" t="s">
        <v>3903</v>
      </c>
      <c r="Y352" s="2734" t="s">
        <v>205</v>
      </c>
      <c r="Z352" s="111">
        <v>41544</v>
      </c>
      <c r="AA352" s="125"/>
      <c r="AB352" s="2627">
        <v>41539</v>
      </c>
      <c r="AC352" s="1889">
        <v>30000</v>
      </c>
      <c r="AD352" s="301" t="s">
        <v>83</v>
      </c>
      <c r="AE352" s="47"/>
      <c r="AF352" s="171" t="s">
        <v>1876</v>
      </c>
      <c r="AG352" s="162" t="s">
        <v>109</v>
      </c>
      <c r="AH352" s="18"/>
      <c r="AI352" s="18"/>
      <c r="AJ352" s="14"/>
      <c r="AK352" s="14"/>
      <c r="AL352" s="11"/>
      <c r="AM352" s="11"/>
      <c r="AN352" s="11"/>
      <c r="AO352" s="11"/>
      <c r="AP352" s="14"/>
      <c r="AQ352" s="12"/>
      <c r="AR352" s="12"/>
      <c r="AS352" s="12"/>
      <c r="AX352" s="409"/>
      <c r="BW352" s="166"/>
      <c r="BZ352" s="166"/>
    </row>
    <row r="353" spans="1:78" s="37" customFormat="1" ht="14" customHeight="1">
      <c r="A353" s="220">
        <v>21</v>
      </c>
      <c r="B353" s="13" t="s">
        <v>85</v>
      </c>
      <c r="C353" s="12">
        <v>41459</v>
      </c>
      <c r="D353" s="147">
        <f t="shared" ref="D353:D356" ca="1" si="104">TODAY()-C353</f>
        <v>85</v>
      </c>
      <c r="E353" s="14" t="s">
        <v>45</v>
      </c>
      <c r="F353" s="167">
        <v>13</v>
      </c>
      <c r="G353" s="306" t="s">
        <v>204</v>
      </c>
      <c r="H353" s="40" t="s">
        <v>298</v>
      </c>
      <c r="I353" s="146" t="s">
        <v>1143</v>
      </c>
      <c r="J353" s="16" t="s">
        <v>996</v>
      </c>
      <c r="K353" s="49" t="s">
        <v>987</v>
      </c>
      <c r="L353" s="194">
        <v>1342000</v>
      </c>
      <c r="M353" s="194">
        <v>0</v>
      </c>
      <c r="N353" s="205">
        <f t="shared" si="101"/>
        <v>1342000</v>
      </c>
      <c r="O353" s="832">
        <v>45000</v>
      </c>
      <c r="P353" s="14" t="s">
        <v>1138</v>
      </c>
      <c r="Q353" s="303" t="s">
        <v>139</v>
      </c>
      <c r="R353" s="150">
        <v>1033</v>
      </c>
      <c r="S353" s="18">
        <v>90</v>
      </c>
      <c r="T353" s="118"/>
      <c r="U353" s="201">
        <v>21800</v>
      </c>
      <c r="V353" s="11"/>
      <c r="W353" s="305" t="s">
        <v>80</v>
      </c>
      <c r="X353" s="296" t="s">
        <v>3215</v>
      </c>
      <c r="Y353" s="2734" t="s">
        <v>205</v>
      </c>
      <c r="Z353" s="111">
        <v>41547</v>
      </c>
      <c r="AA353" s="419"/>
      <c r="AB353" s="111">
        <v>41525</v>
      </c>
      <c r="AC353" s="1890">
        <v>10000</v>
      </c>
      <c r="AD353" s="299" t="s">
        <v>111</v>
      </c>
      <c r="AE353" s="47"/>
      <c r="AF353" s="236" t="s">
        <v>2227</v>
      </c>
      <c r="AG353" s="162"/>
      <c r="AH353" s="18"/>
      <c r="AI353" s="14" t="s">
        <v>165</v>
      </c>
      <c r="AJ353" s="14"/>
      <c r="AK353" s="14"/>
      <c r="AL353" s="11"/>
      <c r="AM353" s="11"/>
      <c r="AN353" s="11"/>
      <c r="AO353" s="11"/>
      <c r="AP353" s="14"/>
      <c r="AQ353" s="12"/>
      <c r="AR353" s="12"/>
      <c r="AS353" s="12"/>
      <c r="AX353" s="409"/>
      <c r="BW353" s="166"/>
      <c r="BZ353" s="166"/>
    </row>
    <row r="354" spans="1:78" s="37" customFormat="1" ht="14.25" customHeight="1">
      <c r="A354" s="220">
        <v>22</v>
      </c>
      <c r="B354" s="11">
        <v>41551</v>
      </c>
      <c r="C354" s="110">
        <v>41517</v>
      </c>
      <c r="D354" s="147">
        <f t="shared" ca="1" si="104"/>
        <v>27</v>
      </c>
      <c r="E354" s="14" t="s">
        <v>142</v>
      </c>
      <c r="F354" s="167">
        <v>13</v>
      </c>
      <c r="G354" s="11" t="s">
        <v>165</v>
      </c>
      <c r="H354" s="32" t="s">
        <v>1826</v>
      </c>
      <c r="I354" s="1064" t="s">
        <v>2638</v>
      </c>
      <c r="J354" s="1617" t="s">
        <v>1825</v>
      </c>
      <c r="K354" s="49" t="s">
        <v>34</v>
      </c>
      <c r="L354" s="168">
        <v>844000</v>
      </c>
      <c r="M354" s="168">
        <v>13000</v>
      </c>
      <c r="N354" s="168">
        <f t="shared" si="101"/>
        <v>857000</v>
      </c>
      <c r="O354" s="832">
        <v>60000</v>
      </c>
      <c r="P354" s="14" t="s">
        <v>2634</v>
      </c>
      <c r="Q354" s="41" t="s">
        <v>37</v>
      </c>
      <c r="R354" s="150">
        <v>1033</v>
      </c>
      <c r="S354" s="18">
        <v>90</v>
      </c>
      <c r="T354" s="743"/>
      <c r="U354" s="34"/>
      <c r="V354" s="11"/>
      <c r="W354" s="295" t="s">
        <v>80</v>
      </c>
      <c r="X354" s="296" t="s">
        <v>3210</v>
      </c>
      <c r="Y354" s="2734" t="s">
        <v>205</v>
      </c>
      <c r="Z354" s="125" t="s">
        <v>3308</v>
      </c>
      <c r="AA354" s="419"/>
      <c r="AB354" s="111">
        <v>41525</v>
      </c>
      <c r="AC354" s="1890">
        <v>1000</v>
      </c>
      <c r="AD354" s="2234" t="s">
        <v>111</v>
      </c>
      <c r="AE354" s="47"/>
      <c r="AF354" s="817"/>
      <c r="AG354" s="162"/>
      <c r="AH354" s="18"/>
      <c r="AI354" s="14" t="s">
        <v>165</v>
      </c>
      <c r="AJ354" s="14"/>
      <c r="AK354" s="14"/>
      <c r="AL354" s="11"/>
      <c r="AM354" s="11"/>
      <c r="AN354" s="11"/>
      <c r="AO354" s="11"/>
      <c r="AP354" s="14"/>
      <c r="AQ354" s="12"/>
      <c r="AR354" s="12"/>
      <c r="AS354" s="12"/>
      <c r="AX354" s="409"/>
      <c r="BW354" s="166"/>
      <c r="BZ354" s="166"/>
    </row>
    <row r="355" spans="1:78" s="37" customFormat="1" ht="14" customHeight="1">
      <c r="A355" s="220">
        <v>23</v>
      </c>
      <c r="B355" s="11" t="s">
        <v>85</v>
      </c>
      <c r="C355" s="12">
        <v>41451</v>
      </c>
      <c r="D355" s="147">
        <f t="shared" ca="1" si="104"/>
        <v>93</v>
      </c>
      <c r="E355" s="14" t="s">
        <v>133</v>
      </c>
      <c r="F355" s="203">
        <v>13</v>
      </c>
      <c r="G355" s="306" t="s">
        <v>204</v>
      </c>
      <c r="H355" s="32" t="s">
        <v>194</v>
      </c>
      <c r="I355" s="196" t="s">
        <v>1027</v>
      </c>
      <c r="J355" s="16" t="s">
        <v>290</v>
      </c>
      <c r="K355" s="49" t="s">
        <v>184</v>
      </c>
      <c r="L355" s="168">
        <v>584000</v>
      </c>
      <c r="M355" s="168">
        <v>10000</v>
      </c>
      <c r="N355" s="169">
        <f t="shared" si="101"/>
        <v>594000</v>
      </c>
      <c r="O355" s="895" t="s">
        <v>894</v>
      </c>
      <c r="P355" s="156" t="s">
        <v>1007</v>
      </c>
      <c r="Q355" s="303" t="s">
        <v>139</v>
      </c>
      <c r="R355" s="150">
        <v>1033</v>
      </c>
      <c r="S355" s="150">
        <v>90</v>
      </c>
      <c r="T355" s="118"/>
      <c r="U355" s="34"/>
      <c r="V355" s="11"/>
      <c r="W355" s="295" t="s">
        <v>80</v>
      </c>
      <c r="X355" s="296" t="s">
        <v>3213</v>
      </c>
      <c r="Y355" s="2734" t="s">
        <v>205</v>
      </c>
      <c r="Z355" s="111">
        <v>41544</v>
      </c>
      <c r="AA355" s="111"/>
      <c r="AB355" s="111">
        <v>41525</v>
      </c>
      <c r="AC355" s="1890">
        <v>1000</v>
      </c>
      <c r="AD355" s="302" t="s">
        <v>83</v>
      </c>
      <c r="AE355" s="47"/>
      <c r="AF355" s="171" t="s">
        <v>1519</v>
      </c>
      <c r="AG355" s="162" t="s">
        <v>109</v>
      </c>
      <c r="AH355" s="18"/>
      <c r="AI355" s="14" t="s">
        <v>165</v>
      </c>
      <c r="AJ355" s="14"/>
      <c r="AK355" s="14"/>
      <c r="AL355" s="11"/>
      <c r="AM355" s="11"/>
      <c r="AN355" s="11"/>
      <c r="AO355" s="11"/>
      <c r="AP355" s="14"/>
      <c r="AQ355" s="12"/>
      <c r="AR355" s="12"/>
      <c r="AS355" s="12"/>
      <c r="AX355" s="409"/>
      <c r="BA355" s="37" t="s">
        <v>1135</v>
      </c>
      <c r="BW355" s="166"/>
      <c r="BZ355" s="166"/>
    </row>
    <row r="356" spans="1:78" s="37" customFormat="1" ht="14" customHeight="1">
      <c r="A356" s="220">
        <v>24</v>
      </c>
      <c r="B356" s="11" t="s">
        <v>85</v>
      </c>
      <c r="C356" s="12">
        <v>41519</v>
      </c>
      <c r="D356" s="147">
        <f t="shared" ca="1" si="104"/>
        <v>25</v>
      </c>
      <c r="E356" s="14" t="s">
        <v>343</v>
      </c>
      <c r="F356" s="167">
        <v>13</v>
      </c>
      <c r="G356" s="306" t="s">
        <v>204</v>
      </c>
      <c r="H356" s="32" t="s">
        <v>702</v>
      </c>
      <c r="I356" s="195" t="s">
        <v>976</v>
      </c>
      <c r="J356" s="16" t="s">
        <v>703</v>
      </c>
      <c r="K356" s="49" t="s">
        <v>690</v>
      </c>
      <c r="L356" s="168">
        <v>510000</v>
      </c>
      <c r="M356" s="168">
        <v>6000</v>
      </c>
      <c r="N356" s="168">
        <f t="shared" si="101"/>
        <v>516000</v>
      </c>
      <c r="O356" s="1477"/>
      <c r="P356" s="14" t="s">
        <v>904</v>
      </c>
      <c r="Q356" s="303" t="s">
        <v>139</v>
      </c>
      <c r="R356" s="150">
        <v>1033</v>
      </c>
      <c r="S356" s="150">
        <v>90</v>
      </c>
      <c r="T356" s="743"/>
      <c r="U356" s="34"/>
      <c r="V356" s="11"/>
      <c r="W356" s="295" t="s">
        <v>80</v>
      </c>
      <c r="X356" s="296" t="s">
        <v>3214</v>
      </c>
      <c r="Y356" s="2734" t="s">
        <v>205</v>
      </c>
      <c r="Z356" s="125">
        <v>41544</v>
      </c>
      <c r="AA356" s="693"/>
      <c r="AB356" s="125">
        <v>41524</v>
      </c>
      <c r="AC356" s="1889">
        <v>30000</v>
      </c>
      <c r="AD356" s="2233" t="s">
        <v>111</v>
      </c>
      <c r="AE356" s="311" t="s">
        <v>2813</v>
      </c>
      <c r="AF356" s="236" t="s">
        <v>3955</v>
      </c>
      <c r="AG356" s="162"/>
      <c r="AH356" s="18"/>
      <c r="AI356" s="18"/>
      <c r="AJ356" s="14"/>
      <c r="AK356" s="14"/>
      <c r="AL356" s="11"/>
      <c r="AM356" s="11"/>
      <c r="AN356" s="11"/>
      <c r="AO356" s="11"/>
      <c r="AP356" s="14"/>
      <c r="AQ356" s="12"/>
      <c r="AR356" s="12"/>
      <c r="AS356" s="12"/>
      <c r="AX356" s="409"/>
      <c r="BW356" s="166"/>
      <c r="BZ356" s="166" t="e">
        <v>#N/A</v>
      </c>
    </row>
    <row r="357" spans="1:78" s="14" customFormat="1" ht="13.5" customHeight="1">
      <c r="A357" s="220">
        <v>25</v>
      </c>
      <c r="B357" s="11">
        <v>41558</v>
      </c>
      <c r="C357" s="12">
        <v>41526</v>
      </c>
      <c r="D357" s="147">
        <f t="shared" ref="D357:D358" ca="1" si="105">TODAY()-C357</f>
        <v>18</v>
      </c>
      <c r="E357" s="245" t="s">
        <v>249</v>
      </c>
      <c r="F357" s="203">
        <v>13</v>
      </c>
      <c r="G357" s="11" t="s">
        <v>165</v>
      </c>
      <c r="H357" s="32" t="s">
        <v>40</v>
      </c>
      <c r="I357" s="146" t="s">
        <v>2839</v>
      </c>
      <c r="J357" s="16" t="s">
        <v>305</v>
      </c>
      <c r="K357" s="49" t="s">
        <v>54</v>
      </c>
      <c r="L357" s="168">
        <v>1354500</v>
      </c>
      <c r="M357" s="168">
        <v>16000</v>
      </c>
      <c r="N357" s="169">
        <f t="shared" si="101"/>
        <v>1370500</v>
      </c>
      <c r="O357" s="832">
        <v>120000</v>
      </c>
      <c r="P357" s="1064" t="s">
        <v>2801</v>
      </c>
      <c r="Q357" s="303" t="s">
        <v>139</v>
      </c>
      <c r="R357" s="150">
        <v>1033</v>
      </c>
      <c r="S357" s="150">
        <v>90</v>
      </c>
      <c r="T357" s="118"/>
      <c r="U357" s="162"/>
      <c r="V357" s="11"/>
      <c r="W357" s="295" t="s">
        <v>80</v>
      </c>
      <c r="X357" s="300" t="s">
        <v>3208</v>
      </c>
      <c r="Y357" s="2734" t="s">
        <v>205</v>
      </c>
      <c r="Z357" s="125" t="s">
        <v>3641</v>
      </c>
      <c r="AA357" s="125"/>
      <c r="AB357" s="125">
        <v>41525</v>
      </c>
      <c r="AC357" s="1862">
        <v>1000</v>
      </c>
      <c r="AD357" s="301" t="s">
        <v>111</v>
      </c>
      <c r="AE357" s="769"/>
      <c r="AF357" s="236" t="s">
        <v>2227</v>
      </c>
      <c r="AG357" s="162"/>
      <c r="AH357" s="749"/>
      <c r="AI357" s="14" t="s">
        <v>165</v>
      </c>
      <c r="AL357" s="11"/>
      <c r="AM357" s="11"/>
      <c r="AN357" s="11"/>
      <c r="AO357" s="1309"/>
      <c r="AQ357" s="11"/>
      <c r="AR357" s="11"/>
      <c r="AS357" s="11"/>
      <c r="AX357" s="1891"/>
      <c r="BW357" s="11"/>
      <c r="BZ357" s="11"/>
    </row>
    <row r="358" spans="1:78" s="37" customFormat="1" ht="14" customHeight="1">
      <c r="A358" s="220">
        <v>26</v>
      </c>
      <c r="B358" s="11" t="s">
        <v>85</v>
      </c>
      <c r="C358" s="12">
        <v>41441</v>
      </c>
      <c r="D358" s="147">
        <f t="shared" ca="1" si="105"/>
        <v>103</v>
      </c>
      <c r="E358" s="129" t="s">
        <v>249</v>
      </c>
      <c r="F358" s="167">
        <v>13</v>
      </c>
      <c r="G358" s="306" t="s">
        <v>204</v>
      </c>
      <c r="H358" s="40" t="s">
        <v>141</v>
      </c>
      <c r="I358" s="154" t="s">
        <v>1054</v>
      </c>
      <c r="J358" s="16" t="s">
        <v>316</v>
      </c>
      <c r="K358" s="49" t="s">
        <v>90</v>
      </c>
      <c r="L358" s="168">
        <v>1185500</v>
      </c>
      <c r="M358" s="194">
        <v>16000</v>
      </c>
      <c r="N358" s="205">
        <f t="shared" si="101"/>
        <v>1201500</v>
      </c>
      <c r="O358" s="832">
        <v>120000</v>
      </c>
      <c r="P358" s="156" t="s">
        <v>1040</v>
      </c>
      <c r="Q358" s="303" t="s">
        <v>139</v>
      </c>
      <c r="R358" s="18">
        <v>1033</v>
      </c>
      <c r="S358" s="150">
        <v>90</v>
      </c>
      <c r="T358" s="399"/>
      <c r="U358" s="34"/>
      <c r="V358" s="11"/>
      <c r="W358" s="295" t="s">
        <v>80</v>
      </c>
      <c r="X358" s="300" t="s">
        <v>3304</v>
      </c>
      <c r="Y358" s="2734" t="s">
        <v>205</v>
      </c>
      <c r="Z358" s="111">
        <v>41546</v>
      </c>
      <c r="AA358" s="111"/>
      <c r="AB358" s="125">
        <v>41526</v>
      </c>
      <c r="AC358" s="1890">
        <v>1000</v>
      </c>
      <c r="AD358" s="299" t="s">
        <v>111</v>
      </c>
      <c r="AE358" s="47"/>
      <c r="AF358" s="171" t="s">
        <v>993</v>
      </c>
      <c r="AG358" s="162" t="s">
        <v>109</v>
      </c>
      <c r="AH358" s="18"/>
      <c r="AI358" s="14" t="s">
        <v>165</v>
      </c>
      <c r="AJ358" s="14"/>
      <c r="AK358" s="14"/>
      <c r="AL358" s="11"/>
      <c r="AM358" s="11"/>
      <c r="AN358" s="11"/>
      <c r="AO358" s="11"/>
      <c r="AP358" s="14"/>
      <c r="AQ358" s="12"/>
      <c r="AR358" s="12"/>
      <c r="AS358" s="12"/>
      <c r="AX358" s="409"/>
      <c r="BA358" s="37" t="s">
        <v>1135</v>
      </c>
      <c r="BC358" s="37" t="s">
        <v>1150</v>
      </c>
      <c r="BW358" s="166"/>
      <c r="BZ358" s="166"/>
    </row>
    <row r="359" spans="1:78" s="37" customFormat="1" ht="14.25" customHeight="1">
      <c r="A359" s="220">
        <v>27</v>
      </c>
      <c r="B359" s="11">
        <v>41554</v>
      </c>
      <c r="C359" s="12">
        <v>41525</v>
      </c>
      <c r="D359" s="147">
        <f ca="1">TODAY()-C359</f>
        <v>19</v>
      </c>
      <c r="E359" s="14" t="s">
        <v>61</v>
      </c>
      <c r="F359" s="167">
        <v>13</v>
      </c>
      <c r="G359" s="11" t="s">
        <v>165</v>
      </c>
      <c r="H359" s="32" t="s">
        <v>174</v>
      </c>
      <c r="I359" s="1064" t="s">
        <v>2017</v>
      </c>
      <c r="J359" s="1353" t="s">
        <v>792</v>
      </c>
      <c r="K359" s="49" t="s">
        <v>25</v>
      </c>
      <c r="L359" s="168">
        <v>816000</v>
      </c>
      <c r="M359" s="168">
        <v>0</v>
      </c>
      <c r="N359" s="169">
        <f t="shared" si="101"/>
        <v>816000</v>
      </c>
      <c r="O359" s="832">
        <v>30000</v>
      </c>
      <c r="P359" s="14" t="s">
        <v>1966</v>
      </c>
      <c r="Q359" s="294" t="s">
        <v>139</v>
      </c>
      <c r="R359" s="150">
        <v>1033</v>
      </c>
      <c r="S359" s="150">
        <v>90</v>
      </c>
      <c r="T359" s="19"/>
      <c r="U359" s="34"/>
      <c r="V359" s="11"/>
      <c r="W359" s="295" t="s">
        <v>80</v>
      </c>
      <c r="X359" s="300" t="s">
        <v>3388</v>
      </c>
      <c r="Y359" s="2734" t="s">
        <v>205</v>
      </c>
      <c r="Z359" s="125" t="s">
        <v>3974</v>
      </c>
      <c r="AA359" s="125"/>
      <c r="AB359" s="125">
        <v>41527</v>
      </c>
      <c r="AC359" s="1889">
        <v>1000</v>
      </c>
      <c r="AD359" s="301" t="s">
        <v>111</v>
      </c>
      <c r="AE359" s="47"/>
      <c r="AF359" s="236" t="s">
        <v>2227</v>
      </c>
      <c r="AG359" s="162"/>
      <c r="AH359" s="18"/>
      <c r="AI359" s="14" t="s">
        <v>165</v>
      </c>
      <c r="AJ359" s="14"/>
      <c r="AK359" s="14"/>
      <c r="AL359" s="11"/>
      <c r="AM359" s="11"/>
      <c r="AN359" s="11"/>
      <c r="AO359" s="11"/>
      <c r="AP359" s="14"/>
      <c r="AQ359" s="12"/>
      <c r="AR359" s="12"/>
      <c r="AS359" s="12"/>
      <c r="AX359" s="409"/>
      <c r="BW359" s="166"/>
      <c r="BZ359" s="166"/>
    </row>
    <row r="360" spans="1:78" s="37" customFormat="1" ht="14.25" customHeight="1">
      <c r="A360" s="220">
        <v>28</v>
      </c>
      <c r="B360" s="11" t="s">
        <v>85</v>
      </c>
      <c r="C360" s="12">
        <v>41490</v>
      </c>
      <c r="D360" s="147">
        <f t="shared" ref="D360:D361" ca="1" si="106">TODAY()-C360</f>
        <v>54</v>
      </c>
      <c r="E360" s="14" t="s">
        <v>57</v>
      </c>
      <c r="F360" s="167">
        <v>13</v>
      </c>
      <c r="G360" s="306" t="s">
        <v>204</v>
      </c>
      <c r="H360" s="32" t="s">
        <v>48</v>
      </c>
      <c r="I360" s="146" t="s">
        <v>1782</v>
      </c>
      <c r="J360" s="1395" t="s">
        <v>410</v>
      </c>
      <c r="K360" s="49" t="s">
        <v>64</v>
      </c>
      <c r="L360" s="168">
        <v>844000</v>
      </c>
      <c r="M360" s="168">
        <v>13000</v>
      </c>
      <c r="N360" s="169">
        <f t="shared" ref="N360:N373" si="107">L360+M360</f>
        <v>857000</v>
      </c>
      <c r="O360" s="832">
        <v>70000</v>
      </c>
      <c r="P360" s="14" t="s">
        <v>1761</v>
      </c>
      <c r="Q360" s="294" t="s">
        <v>139</v>
      </c>
      <c r="R360" s="18">
        <v>1033</v>
      </c>
      <c r="S360" s="18">
        <v>90</v>
      </c>
      <c r="T360" s="19"/>
      <c r="U360" s="34"/>
      <c r="V360" s="11"/>
      <c r="W360" s="295" t="s">
        <v>80</v>
      </c>
      <c r="X360" s="296" t="s">
        <v>3488</v>
      </c>
      <c r="Y360" s="2734" t="s">
        <v>205</v>
      </c>
      <c r="Z360" s="125">
        <v>41544</v>
      </c>
      <c r="AA360" s="693"/>
      <c r="AB360" s="125">
        <v>41531</v>
      </c>
      <c r="AC360" s="1889">
        <v>1000</v>
      </c>
      <c r="AD360" s="688" t="s">
        <v>111</v>
      </c>
      <c r="AE360" s="47"/>
      <c r="AF360" s="236" t="s">
        <v>2227</v>
      </c>
      <c r="AG360" s="162"/>
      <c r="AH360" s="18"/>
      <c r="AI360" s="14" t="s">
        <v>165</v>
      </c>
      <c r="AJ360" s="14"/>
      <c r="AK360" s="14"/>
      <c r="AL360" s="11"/>
      <c r="AM360" s="11"/>
      <c r="AN360" s="11"/>
      <c r="AO360" s="11"/>
      <c r="AP360" s="14"/>
      <c r="AQ360" s="12"/>
      <c r="AR360" s="12"/>
      <c r="AS360" s="12"/>
      <c r="AX360" s="409"/>
      <c r="BW360" s="166"/>
      <c r="BZ360" s="166"/>
    </row>
    <row r="361" spans="1:78" s="37" customFormat="1" ht="14.25" customHeight="1">
      <c r="A361" s="220">
        <v>29</v>
      </c>
      <c r="B361" s="11" t="s">
        <v>85</v>
      </c>
      <c r="C361" s="110">
        <v>41492</v>
      </c>
      <c r="D361" s="193">
        <f t="shared" ca="1" si="106"/>
        <v>52</v>
      </c>
      <c r="E361" s="14" t="s">
        <v>57</v>
      </c>
      <c r="F361" s="167">
        <v>13</v>
      </c>
      <c r="G361" s="306" t="s">
        <v>204</v>
      </c>
      <c r="H361" s="32" t="s">
        <v>48</v>
      </c>
      <c r="I361" s="146" t="s">
        <v>1776</v>
      </c>
      <c r="J361" s="1395" t="s">
        <v>410</v>
      </c>
      <c r="K361" s="49" t="s">
        <v>25</v>
      </c>
      <c r="L361" s="168">
        <v>844000</v>
      </c>
      <c r="M361" s="247">
        <v>0</v>
      </c>
      <c r="N361" s="169">
        <f t="shared" si="107"/>
        <v>844000</v>
      </c>
      <c r="O361" s="832">
        <v>70000</v>
      </c>
      <c r="P361" s="14" t="s">
        <v>1755</v>
      </c>
      <c r="Q361" s="294" t="s">
        <v>139</v>
      </c>
      <c r="R361" s="150">
        <v>1033</v>
      </c>
      <c r="S361" s="150">
        <v>90</v>
      </c>
      <c r="T361" s="19"/>
      <c r="U361" s="34"/>
      <c r="V361" s="11"/>
      <c r="W361" s="295" t="s">
        <v>80</v>
      </c>
      <c r="X361" s="296" t="s">
        <v>3576</v>
      </c>
      <c r="Y361" s="2734" t="s">
        <v>205</v>
      </c>
      <c r="Z361" s="125">
        <v>0</v>
      </c>
      <c r="AA361" s="693"/>
      <c r="AB361" s="125">
        <v>41532</v>
      </c>
      <c r="AC361" s="1889">
        <v>1000</v>
      </c>
      <c r="AD361" s="688" t="s">
        <v>111</v>
      </c>
      <c r="AE361" s="47"/>
      <c r="AF361" s="236" t="s">
        <v>2227</v>
      </c>
      <c r="AG361" s="162"/>
      <c r="AH361" s="18"/>
      <c r="AI361" s="14"/>
      <c r="AJ361" s="14"/>
      <c r="AK361" s="14"/>
      <c r="AL361" s="11"/>
      <c r="AM361" s="11"/>
      <c r="AN361" s="11"/>
      <c r="AO361" s="11"/>
      <c r="AP361" s="14"/>
      <c r="AQ361" s="12"/>
      <c r="AR361" s="12"/>
      <c r="AS361" s="12"/>
      <c r="AX361" s="409"/>
      <c r="BW361" s="166"/>
      <c r="BZ361" s="166"/>
    </row>
    <row r="362" spans="1:78" s="37" customFormat="1" ht="14" customHeight="1">
      <c r="A362" s="220">
        <v>30</v>
      </c>
      <c r="B362" s="11" t="s">
        <v>85</v>
      </c>
      <c r="C362" s="12">
        <v>41464</v>
      </c>
      <c r="D362" s="147">
        <f t="shared" ref="D362:D364" ca="1" si="108">TODAY()-C362</f>
        <v>80</v>
      </c>
      <c r="E362" s="14" t="s">
        <v>133</v>
      </c>
      <c r="F362" s="167">
        <v>13</v>
      </c>
      <c r="G362" s="306" t="s">
        <v>204</v>
      </c>
      <c r="H362" s="32" t="s">
        <v>50</v>
      </c>
      <c r="I362" s="146" t="s">
        <v>1481</v>
      </c>
      <c r="J362" s="16" t="s">
        <v>306</v>
      </c>
      <c r="K362" s="49" t="s">
        <v>184</v>
      </c>
      <c r="L362" s="168">
        <v>647000</v>
      </c>
      <c r="M362" s="168">
        <v>10000</v>
      </c>
      <c r="N362" s="169">
        <f>L362+M362</f>
        <v>657000</v>
      </c>
      <c r="O362" s="895" t="s">
        <v>894</v>
      </c>
      <c r="P362" s="156" t="s">
        <v>1162</v>
      </c>
      <c r="Q362" s="303" t="s">
        <v>139</v>
      </c>
      <c r="R362" s="18">
        <v>1033</v>
      </c>
      <c r="S362" s="18">
        <v>90</v>
      </c>
      <c r="T362" s="118"/>
      <c r="U362" s="34"/>
      <c r="V362" s="11"/>
      <c r="W362" s="295" t="s">
        <v>80</v>
      </c>
      <c r="X362" s="300" t="s">
        <v>3577</v>
      </c>
      <c r="Y362" s="2734" t="s">
        <v>205</v>
      </c>
      <c r="Z362" s="125" t="s">
        <v>4020</v>
      </c>
      <c r="AA362" s="297"/>
      <c r="AB362" s="125">
        <v>41533</v>
      </c>
      <c r="AC362" s="1889">
        <v>1000</v>
      </c>
      <c r="AD362" s="301" t="s">
        <v>111</v>
      </c>
      <c r="AE362" s="47"/>
      <c r="AF362" s="171" t="s">
        <v>1519</v>
      </c>
      <c r="AG362" s="162" t="s">
        <v>109</v>
      </c>
      <c r="AH362" s="1483"/>
      <c r="AI362" s="14" t="s">
        <v>165</v>
      </c>
      <c r="AJ362" s="14"/>
      <c r="AK362" s="14"/>
      <c r="AL362" s="11"/>
      <c r="AM362" s="11"/>
      <c r="AN362" s="11"/>
      <c r="AO362" s="11"/>
      <c r="AP362" s="14"/>
      <c r="AQ362" s="12"/>
      <c r="AR362" s="12"/>
      <c r="AS362" s="12"/>
      <c r="AX362" s="409"/>
      <c r="BW362" s="166"/>
      <c r="BZ362" s="166"/>
    </row>
    <row r="363" spans="1:78" s="37" customFormat="1" ht="14.25" customHeight="1">
      <c r="A363" s="220">
        <v>31</v>
      </c>
      <c r="B363" s="11" t="s">
        <v>85</v>
      </c>
      <c r="C363" s="12">
        <v>41534</v>
      </c>
      <c r="D363" s="1886">
        <f t="shared" ca="1" si="108"/>
        <v>10</v>
      </c>
      <c r="E363" s="14" t="s">
        <v>57</v>
      </c>
      <c r="F363" s="167">
        <v>13</v>
      </c>
      <c r="G363" s="11">
        <v>41544</v>
      </c>
      <c r="H363" s="32" t="s">
        <v>62</v>
      </c>
      <c r="I363" s="1067" t="s">
        <v>2169</v>
      </c>
      <c r="J363" s="1395" t="s">
        <v>308</v>
      </c>
      <c r="K363" s="49" t="s">
        <v>155</v>
      </c>
      <c r="L363" s="168">
        <v>789000</v>
      </c>
      <c r="M363" s="168">
        <v>13000</v>
      </c>
      <c r="N363" s="168">
        <f>L363+M363</f>
        <v>802000</v>
      </c>
      <c r="O363" s="832">
        <v>53000</v>
      </c>
      <c r="P363" s="14" t="s">
        <v>2097</v>
      </c>
      <c r="Q363" s="294" t="s">
        <v>139</v>
      </c>
      <c r="R363" s="150">
        <v>1033</v>
      </c>
      <c r="S363" s="18">
        <v>90</v>
      </c>
      <c r="T363" s="19"/>
      <c r="U363" s="34"/>
      <c r="V363" s="11"/>
      <c r="W363" s="295" t="s">
        <v>80</v>
      </c>
      <c r="X363" s="300" t="s">
        <v>3418</v>
      </c>
      <c r="Y363" s="2734" t="s">
        <v>205</v>
      </c>
      <c r="Z363" s="125">
        <v>41547</v>
      </c>
      <c r="AA363" s="125"/>
      <c r="AB363" s="125">
        <v>41528</v>
      </c>
      <c r="AC363" s="1862">
        <v>1000</v>
      </c>
      <c r="AD363" s="301" t="s">
        <v>111</v>
      </c>
      <c r="AE363" s="769"/>
      <c r="AF363" s="236" t="s">
        <v>2227</v>
      </c>
      <c r="AG363" s="162"/>
      <c r="AH363" s="18"/>
      <c r="AI363" s="14" t="s">
        <v>165</v>
      </c>
      <c r="AJ363" s="14"/>
      <c r="AK363" s="14"/>
      <c r="AL363" s="11"/>
      <c r="AM363" s="11"/>
      <c r="AN363" s="11"/>
      <c r="AO363" s="11"/>
      <c r="AP363" s="14"/>
      <c r="AQ363" s="12"/>
      <c r="AR363" s="12"/>
      <c r="AS363" s="12"/>
      <c r="AT363" s="14"/>
      <c r="AX363" s="409"/>
      <c r="BW363" s="166"/>
      <c r="BZ363" s="166"/>
    </row>
    <row r="364" spans="1:78" s="37" customFormat="1" ht="14" customHeight="1">
      <c r="A364" s="220">
        <v>32</v>
      </c>
      <c r="B364" s="11" t="s">
        <v>85</v>
      </c>
      <c r="C364" s="12">
        <v>41076</v>
      </c>
      <c r="D364" s="729">
        <f t="shared" ca="1" si="108"/>
        <v>468</v>
      </c>
      <c r="E364" s="14" t="s">
        <v>128</v>
      </c>
      <c r="F364" s="38">
        <v>12</v>
      </c>
      <c r="G364" s="306" t="s">
        <v>204</v>
      </c>
      <c r="H364" s="32" t="s">
        <v>100</v>
      </c>
      <c r="I364" s="11" t="s">
        <v>202</v>
      </c>
      <c r="J364" s="237" t="s">
        <v>203</v>
      </c>
      <c r="K364" s="181" t="s">
        <v>74</v>
      </c>
      <c r="L364" s="1">
        <v>1590000</v>
      </c>
      <c r="M364" s="1">
        <v>0</v>
      </c>
      <c r="N364" s="190">
        <v>1389000</v>
      </c>
      <c r="O364" s="1"/>
      <c r="P364" s="182" t="s">
        <v>196</v>
      </c>
      <c r="Q364" s="303" t="s">
        <v>139</v>
      </c>
      <c r="R364" s="18">
        <v>1033</v>
      </c>
      <c r="S364" s="18">
        <v>90</v>
      </c>
      <c r="T364" s="19"/>
      <c r="U364" s="191">
        <v>30936.5</v>
      </c>
      <c r="V364" s="33"/>
      <c r="W364" s="295" t="s">
        <v>80</v>
      </c>
      <c r="X364" s="300" t="s">
        <v>3639</v>
      </c>
      <c r="Y364" s="2734" t="s">
        <v>205</v>
      </c>
      <c r="Z364" s="111"/>
      <c r="AA364" s="419"/>
      <c r="AB364" s="111">
        <v>41534</v>
      </c>
      <c r="AC364" s="1890">
        <v>1000</v>
      </c>
      <c r="AD364" s="299" t="s">
        <v>111</v>
      </c>
      <c r="AE364" s="35"/>
      <c r="AF364" s="171" t="s">
        <v>1519</v>
      </c>
      <c r="AG364" s="162" t="s">
        <v>109</v>
      </c>
      <c r="AH364" s="18"/>
      <c r="AI364" s="18"/>
      <c r="AJ364" s="17"/>
      <c r="AK364" s="17"/>
      <c r="AL364" s="12"/>
      <c r="AM364" s="12"/>
      <c r="AN364" s="36"/>
      <c r="AO364" s="184"/>
      <c r="AP364" s="17"/>
      <c r="AQ364" s="12"/>
      <c r="AR364" s="12"/>
      <c r="AS364" s="12"/>
      <c r="AX364" s="409"/>
      <c r="BW364" s="166">
        <v>1462800</v>
      </c>
      <c r="BZ364" s="166">
        <v>1462800</v>
      </c>
    </row>
    <row r="365" spans="1:78" s="37" customFormat="1" ht="14" customHeight="1">
      <c r="A365" s="220">
        <v>33</v>
      </c>
      <c r="B365" s="11" t="s">
        <v>85</v>
      </c>
      <c r="C365" s="12">
        <v>41537</v>
      </c>
      <c r="D365" s="1886">
        <f t="shared" ref="D365:D366" ca="1" si="109">TODAY()-C365</f>
        <v>7</v>
      </c>
      <c r="E365" s="245" t="s">
        <v>343</v>
      </c>
      <c r="F365" s="203">
        <v>13</v>
      </c>
      <c r="G365" s="306" t="s">
        <v>204</v>
      </c>
      <c r="H365" s="32" t="s">
        <v>457</v>
      </c>
      <c r="I365" s="195" t="s">
        <v>892</v>
      </c>
      <c r="J365" s="16" t="s">
        <v>461</v>
      </c>
      <c r="K365" s="49" t="s">
        <v>690</v>
      </c>
      <c r="L365" s="168">
        <v>492000</v>
      </c>
      <c r="M365" s="168">
        <v>6000</v>
      </c>
      <c r="N365" s="168">
        <f t="shared" ref="N365" si="110">L365+M365</f>
        <v>498000</v>
      </c>
      <c r="O365" s="1477"/>
      <c r="P365" s="14" t="s">
        <v>887</v>
      </c>
      <c r="Q365" s="303" t="s">
        <v>139</v>
      </c>
      <c r="R365" s="18">
        <v>1033</v>
      </c>
      <c r="S365" s="18">
        <v>90</v>
      </c>
      <c r="T365" s="743"/>
      <c r="U365" s="34"/>
      <c r="V365" s="11"/>
      <c r="W365" s="305" t="s">
        <v>80</v>
      </c>
      <c r="X365" s="296" t="s">
        <v>3968</v>
      </c>
      <c r="Y365" s="2734" t="s">
        <v>205</v>
      </c>
      <c r="Z365" s="111">
        <v>41547</v>
      </c>
      <c r="AA365" s="298"/>
      <c r="AB365" s="111">
        <v>41399</v>
      </c>
      <c r="AC365" s="1861">
        <v>50000</v>
      </c>
      <c r="AD365" s="299" t="s">
        <v>111</v>
      </c>
      <c r="AE365" s="47"/>
      <c r="AF365" s="236" t="s">
        <v>3955</v>
      </c>
      <c r="AG365" s="162"/>
      <c r="AH365" s="18"/>
      <c r="AI365" s="18"/>
      <c r="AJ365" s="14"/>
      <c r="AK365" s="14"/>
      <c r="AL365" s="11"/>
      <c r="AM365" s="11"/>
      <c r="AN365" s="11"/>
      <c r="AO365" s="11"/>
      <c r="AP365" s="14"/>
      <c r="AQ365" s="12"/>
      <c r="AR365" s="12"/>
      <c r="AS365" s="12"/>
      <c r="AT365" s="141"/>
      <c r="AX365" s="409"/>
      <c r="BW365" s="166"/>
      <c r="BZ365" s="166" t="e">
        <v>#N/A</v>
      </c>
    </row>
    <row r="366" spans="1:78" s="37" customFormat="1" ht="14.25" customHeight="1">
      <c r="A366" s="220">
        <v>34</v>
      </c>
      <c r="B366" s="276" t="s">
        <v>85</v>
      </c>
      <c r="C366" s="12">
        <v>41537</v>
      </c>
      <c r="D366" s="1886">
        <f t="shared" ca="1" si="109"/>
        <v>7</v>
      </c>
      <c r="E366" s="14" t="s">
        <v>57</v>
      </c>
      <c r="F366" s="167">
        <v>13</v>
      </c>
      <c r="G366" s="306" t="s">
        <v>204</v>
      </c>
      <c r="H366" s="32" t="s">
        <v>62</v>
      </c>
      <c r="I366" s="112" t="s">
        <v>2024</v>
      </c>
      <c r="J366" s="1353" t="s">
        <v>308</v>
      </c>
      <c r="K366" s="49" t="s">
        <v>184</v>
      </c>
      <c r="L366" s="168">
        <v>789000</v>
      </c>
      <c r="M366" s="168">
        <v>13000</v>
      </c>
      <c r="N366" s="168">
        <f t="shared" ref="N366" si="111">L366+M366</f>
        <v>802000</v>
      </c>
      <c r="O366" s="832">
        <v>53000</v>
      </c>
      <c r="P366" s="14" t="s">
        <v>1976</v>
      </c>
      <c r="Q366" s="303" t="s">
        <v>139</v>
      </c>
      <c r="R366" s="18">
        <v>1033</v>
      </c>
      <c r="S366" s="18">
        <v>90</v>
      </c>
      <c r="T366" s="19"/>
      <c r="U366" s="34"/>
      <c r="V366" s="11"/>
      <c r="W366" s="305" t="s">
        <v>80</v>
      </c>
      <c r="X366" s="300" t="s">
        <v>3902</v>
      </c>
      <c r="Y366" s="2734" t="s">
        <v>205</v>
      </c>
      <c r="Z366" s="125">
        <v>41545</v>
      </c>
      <c r="AA366" s="125"/>
      <c r="AB366" s="2627">
        <v>41537</v>
      </c>
      <c r="AC366" s="1889">
        <v>1000</v>
      </c>
      <c r="AD366" s="301" t="s">
        <v>111</v>
      </c>
      <c r="AE366" s="47"/>
      <c r="AF366" s="236" t="s">
        <v>2227</v>
      </c>
      <c r="AG366" s="162"/>
      <c r="AH366" s="18"/>
      <c r="AI366" s="14" t="s">
        <v>165</v>
      </c>
      <c r="AJ366" s="14"/>
      <c r="AK366" s="14"/>
      <c r="AL366" s="11"/>
      <c r="AM366" s="11"/>
      <c r="AN366" s="11"/>
      <c r="AO366" s="11"/>
      <c r="AP366" s="14"/>
      <c r="AQ366" s="12"/>
      <c r="AR366" s="12"/>
      <c r="AS366" s="12"/>
      <c r="AX366" s="409"/>
      <c r="BW366" s="166"/>
      <c r="BZ366" s="166"/>
    </row>
    <row r="367" spans="1:78" s="37" customFormat="1" ht="14.25" customHeight="1">
      <c r="A367" s="220">
        <v>35</v>
      </c>
      <c r="B367" s="276" t="s">
        <v>85</v>
      </c>
      <c r="C367" s="12">
        <v>41540</v>
      </c>
      <c r="D367" s="147">
        <f t="shared" ref="D367:D372" ca="1" si="112">TODAY()-C367</f>
        <v>4</v>
      </c>
      <c r="E367" s="14" t="s">
        <v>61</v>
      </c>
      <c r="F367" s="167">
        <v>13</v>
      </c>
      <c r="G367" s="306" t="s">
        <v>204</v>
      </c>
      <c r="H367" s="32" t="s">
        <v>274</v>
      </c>
      <c r="I367" s="11" t="s">
        <v>2110</v>
      </c>
      <c r="J367" s="1395" t="s">
        <v>727</v>
      </c>
      <c r="K367" s="49" t="s">
        <v>25</v>
      </c>
      <c r="L367" s="402">
        <v>700000</v>
      </c>
      <c r="M367" s="168">
        <v>0</v>
      </c>
      <c r="N367" s="403">
        <f t="shared" ref="N367:N372" si="113">L367+M367</f>
        <v>700000</v>
      </c>
      <c r="O367" s="832">
        <v>30000</v>
      </c>
      <c r="P367" s="14" t="s">
        <v>2060</v>
      </c>
      <c r="Q367" s="303" t="s">
        <v>139</v>
      </c>
      <c r="R367" s="18">
        <v>1033</v>
      </c>
      <c r="S367" s="18">
        <v>90</v>
      </c>
      <c r="T367" s="19"/>
      <c r="U367" s="34"/>
      <c r="V367" s="11"/>
      <c r="W367" s="295" t="s">
        <v>80</v>
      </c>
      <c r="X367" s="296" t="s">
        <v>3907</v>
      </c>
      <c r="Y367" s="2734" t="s">
        <v>205</v>
      </c>
      <c r="Z367" s="125" t="s">
        <v>4020</v>
      </c>
      <c r="AA367" s="125"/>
      <c r="AB367" s="125">
        <v>41538</v>
      </c>
      <c r="AC367" s="1862"/>
      <c r="AD367" s="301" t="s">
        <v>111</v>
      </c>
      <c r="AE367" s="47"/>
      <c r="AF367" s="236" t="s">
        <v>2227</v>
      </c>
      <c r="AG367" s="162"/>
      <c r="AH367" s="18"/>
      <c r="AI367" s="14" t="s">
        <v>165</v>
      </c>
      <c r="AJ367" s="14"/>
      <c r="AK367" s="14"/>
      <c r="AL367" s="11"/>
      <c r="AM367" s="11"/>
      <c r="AN367" s="11"/>
      <c r="AO367" s="11"/>
      <c r="AP367" s="14"/>
      <c r="AQ367" s="12"/>
      <c r="AR367" s="12"/>
      <c r="AS367" s="12"/>
      <c r="AX367" s="409"/>
      <c r="BW367" s="166"/>
      <c r="BZ367" s="166"/>
    </row>
    <row r="368" spans="1:78" s="37" customFormat="1" ht="14.25" customHeight="1">
      <c r="A368" s="220">
        <v>36</v>
      </c>
      <c r="B368" s="11" t="s">
        <v>85</v>
      </c>
      <c r="C368" s="12">
        <v>41540</v>
      </c>
      <c r="D368" s="147">
        <f t="shared" ca="1" si="112"/>
        <v>4</v>
      </c>
      <c r="E368" s="14" t="s">
        <v>57</v>
      </c>
      <c r="F368" s="167">
        <v>13</v>
      </c>
      <c r="G368" s="11">
        <v>41544</v>
      </c>
      <c r="H368" s="32" t="s">
        <v>62</v>
      </c>
      <c r="I368" s="1067" t="s">
        <v>2172</v>
      </c>
      <c r="J368" s="1395" t="s">
        <v>308</v>
      </c>
      <c r="K368" s="49" t="s">
        <v>127</v>
      </c>
      <c r="L368" s="168">
        <v>789000</v>
      </c>
      <c r="M368" s="168">
        <v>13000</v>
      </c>
      <c r="N368" s="168">
        <f t="shared" si="113"/>
        <v>802000</v>
      </c>
      <c r="O368" s="832">
        <v>53000</v>
      </c>
      <c r="P368" s="14" t="s">
        <v>2103</v>
      </c>
      <c r="Q368" s="303" t="s">
        <v>139</v>
      </c>
      <c r="R368" s="150">
        <v>1033</v>
      </c>
      <c r="S368" s="248">
        <v>90</v>
      </c>
      <c r="T368" s="19"/>
      <c r="U368" s="34"/>
      <c r="V368" s="11"/>
      <c r="W368" s="295" t="s">
        <v>80</v>
      </c>
      <c r="X368" s="300" t="s">
        <v>3966</v>
      </c>
      <c r="Y368" s="2734" t="s">
        <v>205</v>
      </c>
      <c r="Z368" s="125">
        <v>41545</v>
      </c>
      <c r="AA368" s="125"/>
      <c r="AB368" s="2627">
        <v>41541</v>
      </c>
      <c r="AC368" s="1889">
        <v>210000</v>
      </c>
      <c r="AD368" s="301" t="s">
        <v>111</v>
      </c>
      <c r="AE368" s="769"/>
      <c r="AF368" s="817" t="s">
        <v>2227</v>
      </c>
      <c r="AG368" s="162"/>
      <c r="AH368" s="18"/>
      <c r="AI368" s="14" t="s">
        <v>165</v>
      </c>
      <c r="AJ368" s="14"/>
      <c r="AK368" s="14"/>
      <c r="AL368" s="11"/>
      <c r="AM368" s="11"/>
      <c r="AN368" s="11"/>
      <c r="AO368" s="11"/>
      <c r="AP368" s="14"/>
      <c r="AQ368" s="12"/>
      <c r="AR368" s="12"/>
      <c r="AS368" s="12"/>
      <c r="AT368" s="14"/>
      <c r="AX368" s="409"/>
      <c r="BW368" s="166"/>
      <c r="BZ368" s="166"/>
    </row>
    <row r="369" spans="1:78" s="14" customFormat="1" ht="13.5" customHeight="1">
      <c r="A369" s="220">
        <v>37</v>
      </c>
      <c r="B369" s="11" t="s">
        <v>85</v>
      </c>
      <c r="C369" s="12">
        <v>41535</v>
      </c>
      <c r="D369" s="147">
        <f t="shared" ca="1" si="112"/>
        <v>9</v>
      </c>
      <c r="E369" s="14" t="s">
        <v>133</v>
      </c>
      <c r="F369" s="167">
        <v>13</v>
      </c>
      <c r="G369" s="11">
        <v>41544</v>
      </c>
      <c r="H369" s="32" t="s">
        <v>50</v>
      </c>
      <c r="I369" s="1067" t="s">
        <v>3335</v>
      </c>
      <c r="J369" s="16" t="s">
        <v>306</v>
      </c>
      <c r="K369" s="49" t="s">
        <v>171</v>
      </c>
      <c r="L369" s="194">
        <v>647000</v>
      </c>
      <c r="M369" s="168">
        <v>10000</v>
      </c>
      <c r="N369" s="169">
        <f t="shared" si="113"/>
        <v>657000</v>
      </c>
      <c r="O369" s="832"/>
      <c r="P369" s="1064" t="s">
        <v>3269</v>
      </c>
      <c r="Q369" s="303" t="s">
        <v>139</v>
      </c>
      <c r="R369" s="150">
        <v>1033</v>
      </c>
      <c r="S369" s="18">
        <v>90</v>
      </c>
      <c r="T369" s="743"/>
      <c r="U369" s="162"/>
      <c r="V369" s="11"/>
      <c r="W369" s="305" t="s">
        <v>80</v>
      </c>
      <c r="X369" s="300" t="s">
        <v>3969</v>
      </c>
      <c r="Y369" s="2734" t="s">
        <v>205</v>
      </c>
      <c r="Z369" s="111">
        <v>41547</v>
      </c>
      <c r="AA369" s="125"/>
      <c r="AB369" s="2627">
        <v>41541</v>
      </c>
      <c r="AC369" s="1862">
        <v>1000</v>
      </c>
      <c r="AD369" s="301" t="s">
        <v>111</v>
      </c>
      <c r="AE369" s="769"/>
      <c r="AF369" s="2329" t="s">
        <v>2227</v>
      </c>
      <c r="AG369" s="162"/>
      <c r="AH369" s="749"/>
      <c r="AI369" s="14" t="s">
        <v>165</v>
      </c>
      <c r="AL369" s="11"/>
      <c r="AM369" s="11"/>
      <c r="AN369" s="11"/>
      <c r="AO369" s="1309"/>
      <c r="AQ369" s="11"/>
      <c r="AR369" s="11"/>
      <c r="AS369" s="11"/>
      <c r="AX369" s="1891"/>
      <c r="BW369" s="11"/>
      <c r="BZ369" s="11"/>
    </row>
    <row r="370" spans="1:78" s="37" customFormat="1" ht="14" customHeight="1">
      <c r="A370" s="220">
        <v>38</v>
      </c>
      <c r="B370" s="11" t="s">
        <v>85</v>
      </c>
      <c r="C370" s="12">
        <v>41540</v>
      </c>
      <c r="D370" s="1886">
        <f t="shared" ca="1" si="112"/>
        <v>4</v>
      </c>
      <c r="E370" s="14" t="s">
        <v>343</v>
      </c>
      <c r="F370" s="167">
        <v>13</v>
      </c>
      <c r="G370" s="2978" t="s">
        <v>4038</v>
      </c>
      <c r="H370" s="32" t="s">
        <v>829</v>
      </c>
      <c r="I370" s="195" t="s">
        <v>943</v>
      </c>
      <c r="J370" s="16" t="s">
        <v>780</v>
      </c>
      <c r="K370" s="49" t="s">
        <v>690</v>
      </c>
      <c r="L370" s="168">
        <v>524000</v>
      </c>
      <c r="M370" s="168">
        <v>6000</v>
      </c>
      <c r="N370" s="168">
        <f t="shared" si="113"/>
        <v>530000</v>
      </c>
      <c r="O370" s="1477"/>
      <c r="P370" s="14" t="s">
        <v>933</v>
      </c>
      <c r="Q370" s="303" t="s">
        <v>139</v>
      </c>
      <c r="R370" s="150">
        <v>1033</v>
      </c>
      <c r="S370" s="248">
        <v>90</v>
      </c>
      <c r="T370" s="743"/>
      <c r="U370" s="34"/>
      <c r="V370" s="11"/>
      <c r="W370" s="305" t="s">
        <v>80</v>
      </c>
      <c r="X370" s="296" t="s">
        <v>3996</v>
      </c>
      <c r="Y370" s="2734" t="s">
        <v>205</v>
      </c>
      <c r="Z370" s="125">
        <v>41546</v>
      </c>
      <c r="AA370" s="125"/>
      <c r="AB370" s="2627">
        <v>41542</v>
      </c>
      <c r="AC370" s="1889">
        <v>5000</v>
      </c>
      <c r="AD370" s="301" t="s">
        <v>83</v>
      </c>
      <c r="AE370" s="47"/>
      <c r="AF370" s="236" t="s">
        <v>3955</v>
      </c>
      <c r="AG370" s="162"/>
      <c r="AH370" s="18"/>
      <c r="AI370" s="18"/>
      <c r="AJ370" s="14"/>
      <c r="AK370" s="14"/>
      <c r="AL370" s="11"/>
      <c r="AM370" s="11"/>
      <c r="AN370" s="11"/>
      <c r="AO370" s="11"/>
      <c r="AP370" s="14"/>
      <c r="AQ370" s="12"/>
      <c r="AR370" s="12"/>
      <c r="AS370" s="12"/>
      <c r="AX370" s="409"/>
      <c r="BW370" s="166"/>
      <c r="BZ370" s="166" t="e">
        <v>#N/A</v>
      </c>
    </row>
    <row r="371" spans="1:78" s="14" customFormat="1" ht="13.5" customHeight="1">
      <c r="A371" s="220">
        <v>39</v>
      </c>
      <c r="B371" s="2835" t="s">
        <v>4009</v>
      </c>
      <c r="C371" s="12">
        <v>41535</v>
      </c>
      <c r="D371" s="1886">
        <f t="shared" ca="1" si="112"/>
        <v>9</v>
      </c>
      <c r="E371" s="14" t="s">
        <v>169</v>
      </c>
      <c r="F371" s="203">
        <v>13</v>
      </c>
      <c r="G371" s="11" t="s">
        <v>165</v>
      </c>
      <c r="H371" s="32" t="s">
        <v>3</v>
      </c>
      <c r="I371" s="195" t="s">
        <v>3327</v>
      </c>
      <c r="J371" s="16" t="s">
        <v>444</v>
      </c>
      <c r="K371" s="49" t="s">
        <v>14</v>
      </c>
      <c r="L371" s="168">
        <v>685000</v>
      </c>
      <c r="M371" s="168">
        <v>11000</v>
      </c>
      <c r="N371" s="168">
        <f t="shared" si="113"/>
        <v>696000</v>
      </c>
      <c r="O371" s="832">
        <v>30000</v>
      </c>
      <c r="P371" s="1064" t="s">
        <v>3261</v>
      </c>
      <c r="Q371" s="17" t="s">
        <v>37</v>
      </c>
      <c r="R371" s="18">
        <v>1033</v>
      </c>
      <c r="S371" s="18">
        <v>90</v>
      </c>
      <c r="T371" s="743"/>
      <c r="U371" s="162"/>
      <c r="V371" s="11"/>
      <c r="W371" s="295" t="s">
        <v>80</v>
      </c>
      <c r="X371" s="300" t="s">
        <v>4019</v>
      </c>
      <c r="Y371" s="2734" t="s">
        <v>205</v>
      </c>
      <c r="Z371" s="111">
        <v>41547</v>
      </c>
      <c r="AA371" s="693">
        <v>0.52083333333333337</v>
      </c>
      <c r="AB371" s="125">
        <v>41543</v>
      </c>
      <c r="AC371" s="1862">
        <v>2000</v>
      </c>
      <c r="AD371" s="301" t="s">
        <v>83</v>
      </c>
      <c r="AE371" s="769"/>
      <c r="AF371" s="2329" t="s">
        <v>2227</v>
      </c>
      <c r="AG371" s="162"/>
      <c r="AH371" s="749"/>
      <c r="AI371" s="14" t="s">
        <v>165</v>
      </c>
      <c r="AL371" s="11"/>
      <c r="AM371" s="11"/>
      <c r="AN371" s="11"/>
      <c r="AO371" s="1309"/>
      <c r="AQ371" s="11"/>
      <c r="AR371" s="11"/>
      <c r="AS371" s="11"/>
      <c r="AX371" s="1891"/>
      <c r="BW371" s="11"/>
      <c r="BZ371" s="11"/>
    </row>
    <row r="372" spans="1:78" s="37" customFormat="1" ht="14.25" customHeight="1">
      <c r="A372" s="220">
        <v>40</v>
      </c>
      <c r="B372" s="11" t="s">
        <v>85</v>
      </c>
      <c r="C372" s="12">
        <v>41525</v>
      </c>
      <c r="D372" s="147">
        <f t="shared" ca="1" si="112"/>
        <v>19</v>
      </c>
      <c r="E372" s="14" t="s">
        <v>61</v>
      </c>
      <c r="F372" s="167">
        <v>13</v>
      </c>
      <c r="G372" s="306" t="s">
        <v>204</v>
      </c>
      <c r="H372" s="32" t="s">
        <v>219</v>
      </c>
      <c r="I372" s="11" t="s">
        <v>2205</v>
      </c>
      <c r="J372" s="1617" t="s">
        <v>307</v>
      </c>
      <c r="K372" s="49" t="s">
        <v>25</v>
      </c>
      <c r="L372" s="194">
        <v>760000</v>
      </c>
      <c r="M372" s="168">
        <v>0</v>
      </c>
      <c r="N372" s="169">
        <f t="shared" si="113"/>
        <v>760000</v>
      </c>
      <c r="O372" s="832">
        <v>30000</v>
      </c>
      <c r="P372" s="14" t="s">
        <v>2161</v>
      </c>
      <c r="Q372" s="41" t="s">
        <v>37</v>
      </c>
      <c r="R372" s="150">
        <v>1033</v>
      </c>
      <c r="S372" s="150">
        <v>90</v>
      </c>
      <c r="T372" s="19"/>
      <c r="U372" s="34"/>
      <c r="V372" s="11"/>
      <c r="W372" s="32" t="s">
        <v>80</v>
      </c>
      <c r="X372" s="47"/>
      <c r="Y372" s="14"/>
      <c r="Z372" s="11"/>
      <c r="AA372" s="11"/>
      <c r="AB372" s="1309"/>
      <c r="AC372" s="56"/>
      <c r="AD372" s="231"/>
      <c r="AE372" s="769"/>
      <c r="AF372" s="2329" t="s">
        <v>2227</v>
      </c>
      <c r="AG372" s="162"/>
      <c r="AH372" s="18"/>
      <c r="AI372" s="14" t="s">
        <v>165</v>
      </c>
      <c r="AJ372" s="14"/>
      <c r="AK372" s="14"/>
      <c r="AL372" s="11"/>
      <c r="AM372" s="11"/>
      <c r="AN372" s="11"/>
      <c r="AO372" s="11"/>
      <c r="AP372" s="14"/>
      <c r="AQ372" s="12"/>
      <c r="AR372" s="12"/>
      <c r="AS372" s="12"/>
      <c r="AT372" s="14"/>
      <c r="AX372" s="409"/>
      <c r="BW372" s="166"/>
      <c r="BZ372" s="166"/>
    </row>
    <row r="373" spans="1:78" s="37" customFormat="1" ht="14.25" customHeight="1">
      <c r="A373" s="220">
        <v>41</v>
      </c>
      <c r="B373" s="11">
        <v>41551</v>
      </c>
      <c r="C373" s="12">
        <v>41517</v>
      </c>
      <c r="D373" s="147">
        <f t="shared" ref="D373" ca="1" si="114">TODAY()-C373</f>
        <v>27</v>
      </c>
      <c r="E373" s="14" t="s">
        <v>142</v>
      </c>
      <c r="F373" s="167">
        <v>13</v>
      </c>
      <c r="G373" s="11" t="s">
        <v>165</v>
      </c>
      <c r="H373" s="32" t="s">
        <v>1826</v>
      </c>
      <c r="I373" s="1064" t="s">
        <v>2639</v>
      </c>
      <c r="J373" s="1617" t="s">
        <v>1825</v>
      </c>
      <c r="K373" s="49" t="s">
        <v>34</v>
      </c>
      <c r="L373" s="168">
        <v>844000</v>
      </c>
      <c r="M373" s="168">
        <v>13000</v>
      </c>
      <c r="N373" s="168">
        <f t="shared" si="107"/>
        <v>857000</v>
      </c>
      <c r="O373" s="832">
        <v>60000</v>
      </c>
      <c r="P373" s="14" t="s">
        <v>2635</v>
      </c>
      <c r="Q373" s="41" t="s">
        <v>37</v>
      </c>
      <c r="R373" s="18">
        <v>1033</v>
      </c>
      <c r="S373" s="18">
        <v>90</v>
      </c>
      <c r="T373" s="743"/>
      <c r="U373" s="34"/>
      <c r="V373" s="11"/>
      <c r="W373" s="32" t="s">
        <v>80</v>
      </c>
      <c r="X373" s="37" t="s">
        <v>2651</v>
      </c>
      <c r="Y373" s="14" t="s">
        <v>205</v>
      </c>
      <c r="Z373" s="11" t="s">
        <v>2929</v>
      </c>
      <c r="AA373" s="10"/>
      <c r="AB373" s="12">
        <v>41508</v>
      </c>
      <c r="AC373" s="660">
        <v>1000</v>
      </c>
      <c r="AD373" s="33" t="s">
        <v>111</v>
      </c>
      <c r="AE373" s="47"/>
      <c r="AF373" s="817"/>
      <c r="AG373" s="162"/>
      <c r="AH373" s="18"/>
      <c r="AI373" s="14" t="s">
        <v>165</v>
      </c>
      <c r="AJ373" s="14"/>
      <c r="AK373" s="14"/>
      <c r="AL373" s="11"/>
      <c r="AM373" s="11"/>
      <c r="AN373" s="11"/>
      <c r="AO373" s="11"/>
      <c r="AP373" s="14"/>
      <c r="AQ373" s="12"/>
      <c r="AR373" s="12"/>
      <c r="AS373" s="12"/>
      <c r="AX373" s="409"/>
      <c r="BW373" s="166"/>
      <c r="BZ373" s="166"/>
    </row>
    <row r="374" spans="1:78" s="37" customFormat="1" ht="14" customHeight="1">
      <c r="A374" s="220">
        <v>42</v>
      </c>
      <c r="B374" s="112" t="s">
        <v>85</v>
      </c>
      <c r="C374" s="12">
        <v>41420</v>
      </c>
      <c r="D374" s="396">
        <f t="shared" ref="D374" ca="1" si="115">TODAY()-C374</f>
        <v>124</v>
      </c>
      <c r="E374" s="14" t="s">
        <v>45</v>
      </c>
      <c r="F374" s="38">
        <v>12</v>
      </c>
      <c r="G374" s="306" t="s">
        <v>204</v>
      </c>
      <c r="H374" s="32" t="s">
        <v>296</v>
      </c>
      <c r="I374" s="196" t="s">
        <v>855</v>
      </c>
      <c r="J374" s="47" t="s">
        <v>189</v>
      </c>
      <c r="K374" s="49" t="s">
        <v>38</v>
      </c>
      <c r="L374" s="148">
        <v>1262000</v>
      </c>
      <c r="M374" s="148">
        <v>14000</v>
      </c>
      <c r="N374" s="1484">
        <v>1174000</v>
      </c>
      <c r="O374" s="148"/>
      <c r="P374" s="14" t="s">
        <v>849</v>
      </c>
      <c r="Q374" s="41" t="s">
        <v>37</v>
      </c>
      <c r="R374" s="18">
        <v>1033</v>
      </c>
      <c r="S374" s="18">
        <v>90</v>
      </c>
      <c r="T374" s="19"/>
      <c r="U374" s="191">
        <v>0</v>
      </c>
      <c r="V374" s="11"/>
      <c r="W374" s="40" t="s">
        <v>80</v>
      </c>
      <c r="Y374" s="14"/>
      <c r="Z374" s="12"/>
      <c r="AA374" s="12"/>
      <c r="AB374" s="12"/>
      <c r="AC374" s="660"/>
      <c r="AD374" s="33"/>
      <c r="AE374" s="47"/>
      <c r="AF374" s="2332"/>
      <c r="AG374" s="162"/>
      <c r="AH374" s="18"/>
      <c r="AI374" s="18"/>
      <c r="AJ374" s="14"/>
      <c r="AK374" s="14"/>
      <c r="AL374" s="11"/>
      <c r="AM374" s="11"/>
      <c r="AN374" s="11"/>
      <c r="AO374" s="11"/>
      <c r="AP374" s="14"/>
      <c r="AQ374" s="12"/>
      <c r="AR374" s="12"/>
      <c r="AS374" s="12"/>
      <c r="AX374" s="409"/>
      <c r="BA374" s="37" t="s">
        <v>1135</v>
      </c>
      <c r="BW374" s="166"/>
      <c r="BZ374" s="166">
        <v>1104471.94</v>
      </c>
    </row>
    <row r="375" spans="1:78" s="37" customFormat="1" ht="14" customHeight="1">
      <c r="A375" s="220">
        <v>43</v>
      </c>
      <c r="B375" s="11">
        <v>41556</v>
      </c>
      <c r="C375" s="12">
        <v>41463</v>
      </c>
      <c r="D375" s="147">
        <f t="shared" ref="D375:D385" ca="1" si="116">TODAY()-C375</f>
        <v>81</v>
      </c>
      <c r="E375" s="14" t="s">
        <v>70</v>
      </c>
      <c r="F375" s="167">
        <v>13</v>
      </c>
      <c r="G375" s="1481"/>
      <c r="H375" s="32" t="s">
        <v>644</v>
      </c>
      <c r="I375" s="146" t="s">
        <v>1486</v>
      </c>
      <c r="J375" s="16" t="s">
        <v>695</v>
      </c>
      <c r="K375" s="49" t="s">
        <v>60</v>
      </c>
      <c r="L375" s="168">
        <v>1490000</v>
      </c>
      <c r="M375" s="168">
        <v>14000</v>
      </c>
      <c r="N375" s="168">
        <f>L375+M375</f>
        <v>1504000</v>
      </c>
      <c r="O375" s="832">
        <v>50000</v>
      </c>
      <c r="P375" s="14" t="s">
        <v>1167</v>
      </c>
      <c r="Q375" s="225" t="s">
        <v>8</v>
      </c>
      <c r="R375" s="18">
        <v>1033</v>
      </c>
      <c r="S375" s="18">
        <v>90</v>
      </c>
      <c r="T375" s="19"/>
      <c r="U375" s="34"/>
      <c r="V375" s="11"/>
      <c r="W375" s="40" t="s">
        <v>80</v>
      </c>
      <c r="X375" s="47"/>
      <c r="Y375" s="14"/>
      <c r="Z375" s="11"/>
      <c r="AA375" s="239"/>
      <c r="AB375" s="11"/>
      <c r="AC375" s="56"/>
      <c r="AD375" s="18"/>
      <c r="AE375" s="47"/>
      <c r="AF375" s="171"/>
      <c r="AG375" s="162"/>
      <c r="AH375" s="18"/>
      <c r="AI375" s="14" t="s">
        <v>165</v>
      </c>
      <c r="AJ375" s="14"/>
      <c r="AK375" s="14"/>
      <c r="AL375" s="11"/>
      <c r="AM375" s="11"/>
      <c r="AN375" s="11"/>
      <c r="AO375" s="11"/>
      <c r="AP375" s="14"/>
      <c r="AQ375" s="12"/>
      <c r="AR375" s="12"/>
      <c r="AS375" s="12"/>
      <c r="AX375" s="409"/>
      <c r="BW375" s="166"/>
      <c r="BZ375" s="166"/>
    </row>
    <row r="376" spans="1:78" s="37" customFormat="1" ht="14.25" customHeight="1">
      <c r="A376" s="220">
        <v>44</v>
      </c>
      <c r="B376" s="11" t="s">
        <v>85</v>
      </c>
      <c r="C376" s="12">
        <v>41496</v>
      </c>
      <c r="D376" s="147">
        <f ca="1">TODAY()-C376</f>
        <v>48</v>
      </c>
      <c r="E376" s="14" t="s">
        <v>70</v>
      </c>
      <c r="F376" s="167">
        <v>13</v>
      </c>
      <c r="G376" s="306" t="s">
        <v>204</v>
      </c>
      <c r="H376" s="32" t="s">
        <v>644</v>
      </c>
      <c r="I376" s="146" t="s">
        <v>1829</v>
      </c>
      <c r="J376" s="1395" t="s">
        <v>695</v>
      </c>
      <c r="K376" s="49" t="s">
        <v>72</v>
      </c>
      <c r="L376" s="168">
        <v>1490000</v>
      </c>
      <c r="M376" s="247">
        <v>14000</v>
      </c>
      <c r="N376" s="169">
        <f>L376+M376</f>
        <v>1504000</v>
      </c>
      <c r="O376" s="832">
        <v>50000</v>
      </c>
      <c r="P376" s="14" t="s">
        <v>1792</v>
      </c>
      <c r="Q376" s="41" t="s">
        <v>37</v>
      </c>
      <c r="R376" s="150">
        <v>1033</v>
      </c>
      <c r="S376" s="150">
        <v>90</v>
      </c>
      <c r="T376" s="19"/>
      <c r="U376" s="34"/>
      <c r="V376" s="11"/>
      <c r="W376" s="40" t="s">
        <v>80</v>
      </c>
      <c r="Y376" s="14"/>
      <c r="Z376" s="11"/>
      <c r="AA376" s="11"/>
      <c r="AB376" s="11"/>
      <c r="AC376" s="56"/>
      <c r="AD376" s="18"/>
      <c r="AE376" s="47"/>
      <c r="AF376" s="171"/>
      <c r="AG376" s="162"/>
      <c r="AH376" s="18"/>
      <c r="AI376" s="14"/>
      <c r="AJ376" s="14"/>
      <c r="AK376" s="14"/>
      <c r="AL376" s="11"/>
      <c r="AM376" s="11"/>
      <c r="AN376" s="11"/>
      <c r="AO376" s="11"/>
      <c r="AP376" s="14"/>
      <c r="AQ376" s="12"/>
      <c r="AR376" s="12"/>
      <c r="AS376" s="12"/>
      <c r="AX376" s="409"/>
      <c r="BW376" s="166"/>
      <c r="BZ376" s="166"/>
    </row>
    <row r="377" spans="1:78" s="37" customFormat="1" ht="14" customHeight="1">
      <c r="A377" s="220">
        <v>45</v>
      </c>
      <c r="B377" s="11" t="s">
        <v>85</v>
      </c>
      <c r="C377" s="12">
        <v>41124</v>
      </c>
      <c r="D377" s="729">
        <f t="shared" ca="1" si="116"/>
        <v>420</v>
      </c>
      <c r="E377" s="14" t="s">
        <v>269</v>
      </c>
      <c r="F377" s="38">
        <v>12</v>
      </c>
      <c r="G377" s="306" t="s">
        <v>204</v>
      </c>
      <c r="H377" s="32" t="s">
        <v>638</v>
      </c>
      <c r="I377" s="257" t="s">
        <v>224</v>
      </c>
      <c r="J377" s="237" t="s">
        <v>104</v>
      </c>
      <c r="K377" s="181" t="s">
        <v>60</v>
      </c>
      <c r="L377" s="1">
        <v>2275000</v>
      </c>
      <c r="M377" s="272">
        <v>19000</v>
      </c>
      <c r="N377" s="190">
        <v>1980000</v>
      </c>
      <c r="O377" s="1"/>
      <c r="P377" s="39" t="s">
        <v>225</v>
      </c>
      <c r="Q377" s="17" t="s">
        <v>37</v>
      </c>
      <c r="R377" s="150">
        <v>1033</v>
      </c>
      <c r="S377" s="18">
        <v>90</v>
      </c>
      <c r="T377" s="19"/>
      <c r="U377" s="191">
        <v>3190</v>
      </c>
      <c r="V377" s="11"/>
      <c r="W377" s="32" t="s">
        <v>80</v>
      </c>
      <c r="X377" s="307"/>
      <c r="Y377" s="308"/>
      <c r="Z377" s="12"/>
      <c r="AA377" s="239"/>
      <c r="AB377" s="12"/>
      <c r="AC377" s="660"/>
      <c r="AD377" s="19"/>
      <c r="AE377" s="35"/>
      <c r="AF377" s="2332"/>
      <c r="AG377" s="34"/>
      <c r="AH377" s="18"/>
      <c r="AI377" s="18"/>
      <c r="AJ377" s="17"/>
      <c r="AK377" s="17"/>
      <c r="AL377" s="12"/>
      <c r="AM377" s="12"/>
      <c r="AN377" s="36"/>
      <c r="AO377" s="163"/>
      <c r="AP377" s="17"/>
      <c r="AQ377" s="12"/>
      <c r="AR377" s="12"/>
      <c r="AS377" s="12"/>
      <c r="AX377" s="409"/>
      <c r="BW377" s="166">
        <v>2102220</v>
      </c>
      <c r="BZ377" s="166">
        <v>2102220</v>
      </c>
    </row>
    <row r="378" spans="1:78" s="37" customFormat="1" ht="12.75" customHeight="1">
      <c r="A378" s="220">
        <v>46</v>
      </c>
      <c r="B378" s="11" t="s">
        <v>85</v>
      </c>
      <c r="C378" s="110">
        <v>41505</v>
      </c>
      <c r="D378" s="193">
        <f ca="1">TODAY()-C378</f>
        <v>39</v>
      </c>
      <c r="E378" s="14" t="s">
        <v>268</v>
      </c>
      <c r="F378" s="167">
        <v>13</v>
      </c>
      <c r="G378" s="306" t="s">
        <v>204</v>
      </c>
      <c r="H378" s="32" t="s">
        <v>2070</v>
      </c>
      <c r="I378" s="146" t="s">
        <v>2125</v>
      </c>
      <c r="J378" s="1395" t="s">
        <v>367</v>
      </c>
      <c r="K378" s="49" t="s">
        <v>60</v>
      </c>
      <c r="L378" s="168">
        <v>2020000</v>
      </c>
      <c r="M378" s="168">
        <v>19000</v>
      </c>
      <c r="N378" s="169">
        <f>L378+M378</f>
        <v>2039000</v>
      </c>
      <c r="O378" s="832">
        <v>200000</v>
      </c>
      <c r="P378" s="14" t="s">
        <v>2050</v>
      </c>
      <c r="Q378" s="977" t="s">
        <v>139</v>
      </c>
      <c r="R378" s="150">
        <v>1033</v>
      </c>
      <c r="S378" s="150">
        <v>90</v>
      </c>
      <c r="T378" s="19"/>
      <c r="U378" s="34"/>
      <c r="V378" s="11"/>
      <c r="W378" s="32" t="s">
        <v>80</v>
      </c>
      <c r="Y378" s="49"/>
      <c r="Z378" s="11"/>
      <c r="AA378" s="11"/>
      <c r="AB378" s="11"/>
      <c r="AC378" s="56"/>
      <c r="AD378" s="231"/>
      <c r="AE378" s="47"/>
      <c r="AF378" s="236" t="s">
        <v>2227</v>
      </c>
      <c r="AG378" s="162"/>
      <c r="AH378" s="18"/>
      <c r="AI378" s="14" t="s">
        <v>165</v>
      </c>
      <c r="AJ378" s="14"/>
      <c r="AK378" s="14"/>
      <c r="AL378" s="11"/>
      <c r="AM378" s="11"/>
      <c r="AN378" s="11"/>
      <c r="AO378" s="11"/>
      <c r="AP378" s="14"/>
      <c r="AQ378" s="12"/>
      <c r="AR378" s="12"/>
      <c r="AS378" s="12"/>
      <c r="AX378" s="409"/>
      <c r="BW378" s="166"/>
      <c r="BZ378" s="166"/>
    </row>
    <row r="379" spans="1:78" s="37" customFormat="1" ht="14" customHeight="1">
      <c r="A379" s="220">
        <v>47</v>
      </c>
      <c r="B379" s="11" t="s">
        <v>85</v>
      </c>
      <c r="C379" s="12">
        <v>41367</v>
      </c>
      <c r="D379" s="396">
        <f t="shared" ca="1" si="116"/>
        <v>177</v>
      </c>
      <c r="E379" s="14" t="s">
        <v>268</v>
      </c>
      <c r="F379" s="167">
        <v>13</v>
      </c>
      <c r="G379" s="306" t="s">
        <v>204</v>
      </c>
      <c r="H379" s="32" t="s">
        <v>542</v>
      </c>
      <c r="I379" s="196" t="s">
        <v>568</v>
      </c>
      <c r="J379" s="16" t="s">
        <v>337</v>
      </c>
      <c r="K379" s="49" t="s">
        <v>13</v>
      </c>
      <c r="L379" s="168">
        <v>1833000</v>
      </c>
      <c r="M379" s="168">
        <v>0</v>
      </c>
      <c r="N379" s="168">
        <f t="shared" ref="N379:N387" si="117">L379+M379</f>
        <v>1833000</v>
      </c>
      <c r="O379" s="832">
        <v>200000</v>
      </c>
      <c r="P379" s="14" t="s">
        <v>502</v>
      </c>
      <c r="Q379" s="41" t="s">
        <v>37</v>
      </c>
      <c r="R379" s="18">
        <v>1033</v>
      </c>
      <c r="S379" s="150">
        <v>90</v>
      </c>
      <c r="T379" s="118"/>
      <c r="U379" s="201">
        <v>18488</v>
      </c>
      <c r="V379" s="11"/>
      <c r="W379" s="40" t="s">
        <v>80</v>
      </c>
      <c r="X379" s="47"/>
      <c r="Y379" s="14"/>
      <c r="Z379" s="11"/>
      <c r="AA379" s="11"/>
      <c r="AB379" s="11"/>
      <c r="AC379" s="56"/>
      <c r="AD379" s="231"/>
      <c r="AE379" s="47"/>
      <c r="AF379" s="171"/>
      <c r="AG379" s="162"/>
      <c r="AH379" s="18"/>
      <c r="AI379" s="18"/>
      <c r="AJ379" s="14"/>
      <c r="AK379" s="14"/>
      <c r="AL379" s="11"/>
      <c r="AM379" s="11"/>
      <c r="AN379" s="11"/>
      <c r="AO379" s="11"/>
      <c r="AP379" s="14"/>
      <c r="AQ379" s="12"/>
      <c r="AR379" s="12"/>
      <c r="AS379" s="12"/>
      <c r="AX379" s="409"/>
      <c r="BW379" s="166" t="e">
        <v>#N/A</v>
      </c>
      <c r="BZ379" s="166">
        <v>1652050.01</v>
      </c>
    </row>
    <row r="380" spans="1:78" s="37" customFormat="1" ht="14" customHeight="1">
      <c r="A380" s="220">
        <v>48</v>
      </c>
      <c r="B380" s="11" t="s">
        <v>85</v>
      </c>
      <c r="C380" s="12">
        <v>41367</v>
      </c>
      <c r="D380" s="396">
        <f t="shared" ref="D380" ca="1" si="118">TODAY()-C380</f>
        <v>177</v>
      </c>
      <c r="E380" s="14" t="s">
        <v>268</v>
      </c>
      <c r="F380" s="167">
        <v>13</v>
      </c>
      <c r="G380" s="306" t="s">
        <v>204</v>
      </c>
      <c r="H380" s="32" t="s">
        <v>542</v>
      </c>
      <c r="I380" s="196" t="s">
        <v>567</v>
      </c>
      <c r="J380" s="16" t="s">
        <v>337</v>
      </c>
      <c r="K380" s="49" t="s">
        <v>13</v>
      </c>
      <c r="L380" s="168">
        <v>1833000</v>
      </c>
      <c r="M380" s="168">
        <v>0</v>
      </c>
      <c r="N380" s="168">
        <f>L380+M380</f>
        <v>1833000</v>
      </c>
      <c r="O380" s="832">
        <v>200000</v>
      </c>
      <c r="P380" s="14" t="s">
        <v>501</v>
      </c>
      <c r="Q380" s="41" t="s">
        <v>37</v>
      </c>
      <c r="R380" s="2743">
        <v>1033</v>
      </c>
      <c r="S380" s="176">
        <v>90</v>
      </c>
      <c r="T380" s="118"/>
      <c r="U380" s="34"/>
      <c r="V380" s="11"/>
      <c r="W380" s="40" t="s">
        <v>80</v>
      </c>
      <c r="X380" s="47"/>
      <c r="Y380" s="17"/>
      <c r="Z380" s="11"/>
      <c r="AA380" s="11"/>
      <c r="AB380" s="11"/>
      <c r="AC380" s="56"/>
      <c r="AD380" s="231"/>
      <c r="AE380" s="47"/>
      <c r="AF380" s="171"/>
      <c r="AG380" s="162"/>
      <c r="AH380" s="18"/>
      <c r="AI380" s="18"/>
      <c r="AJ380" s="14"/>
      <c r="AK380" s="14"/>
      <c r="AL380" s="11"/>
      <c r="AM380" s="11"/>
      <c r="AN380" s="11"/>
      <c r="AO380" s="11"/>
      <c r="AP380" s="14"/>
      <c r="AQ380" s="12"/>
      <c r="AR380" s="12"/>
      <c r="AS380" s="12"/>
      <c r="AX380" s="409"/>
      <c r="BW380" s="166" t="e">
        <v>#N/A</v>
      </c>
      <c r="BZ380" s="166">
        <v>1652050.01</v>
      </c>
    </row>
    <row r="381" spans="1:78" s="14" customFormat="1" ht="13.5" customHeight="1">
      <c r="A381" s="220">
        <v>49</v>
      </c>
      <c r="B381" s="11">
        <v>41575</v>
      </c>
      <c r="C381" s="12">
        <v>41542</v>
      </c>
      <c r="D381" s="147">
        <f ca="1">TODAY()-C381</f>
        <v>2</v>
      </c>
      <c r="E381" s="14" t="s">
        <v>268</v>
      </c>
      <c r="F381" s="167">
        <v>13</v>
      </c>
      <c r="G381" s="315" t="s">
        <v>1047</v>
      </c>
      <c r="H381" s="32" t="s">
        <v>542</v>
      </c>
      <c r="I381" s="1067" t="s">
        <v>3609</v>
      </c>
      <c r="J381" s="16" t="s">
        <v>337</v>
      </c>
      <c r="K381" s="49" t="s">
        <v>13</v>
      </c>
      <c r="L381" s="168">
        <v>1833000</v>
      </c>
      <c r="M381" s="168">
        <v>0</v>
      </c>
      <c r="N381" s="168">
        <f>L381+M381</f>
        <v>1833000</v>
      </c>
      <c r="O381" s="832">
        <v>200000</v>
      </c>
      <c r="P381" s="1064" t="s">
        <v>3564</v>
      </c>
      <c r="Q381" s="41" t="s">
        <v>37</v>
      </c>
      <c r="R381" s="150">
        <v>1033</v>
      </c>
      <c r="S381" s="248">
        <v>90</v>
      </c>
      <c r="T381" s="118"/>
      <c r="U381" s="162"/>
      <c r="V381" s="11"/>
      <c r="W381" s="40" t="s">
        <v>80</v>
      </c>
      <c r="X381" s="47"/>
      <c r="Y381" s="49"/>
      <c r="Z381" s="12"/>
      <c r="AA381" s="11"/>
      <c r="AB381" s="11"/>
      <c r="AC381" s="56"/>
      <c r="AD381" s="231"/>
      <c r="AE381" s="769"/>
      <c r="AF381" s="171"/>
      <c r="AG381" s="162"/>
      <c r="AH381" s="749"/>
      <c r="AI381" s="749"/>
      <c r="AL381" s="11"/>
      <c r="AM381" s="11"/>
      <c r="AN381" s="11"/>
      <c r="AO381" s="1309"/>
      <c r="AQ381" s="11"/>
      <c r="AR381" s="11"/>
      <c r="AS381" s="11"/>
      <c r="AX381" s="1891"/>
      <c r="BW381" s="11"/>
      <c r="BZ381" s="11"/>
    </row>
    <row r="382" spans="1:78" s="37" customFormat="1" ht="14" customHeight="1">
      <c r="A382" s="220">
        <v>50</v>
      </c>
      <c r="B382" s="11" t="s">
        <v>85</v>
      </c>
      <c r="C382" s="12">
        <v>41367</v>
      </c>
      <c r="D382" s="396">
        <f t="shared" ca="1" si="116"/>
        <v>177</v>
      </c>
      <c r="E382" s="14" t="s">
        <v>268</v>
      </c>
      <c r="F382" s="167">
        <v>13</v>
      </c>
      <c r="G382" s="306" t="s">
        <v>204</v>
      </c>
      <c r="H382" s="32" t="s">
        <v>543</v>
      </c>
      <c r="I382" s="196" t="s">
        <v>566</v>
      </c>
      <c r="J382" s="16" t="s">
        <v>604</v>
      </c>
      <c r="K382" s="49" t="s">
        <v>60</v>
      </c>
      <c r="L382" s="168">
        <v>1758000</v>
      </c>
      <c r="M382" s="168">
        <v>19000</v>
      </c>
      <c r="N382" s="168">
        <f t="shared" si="117"/>
        <v>1777000</v>
      </c>
      <c r="O382" s="832">
        <v>200000</v>
      </c>
      <c r="P382" s="14" t="s">
        <v>500</v>
      </c>
      <c r="Q382" s="41" t="s">
        <v>37</v>
      </c>
      <c r="R382" s="18">
        <v>1033</v>
      </c>
      <c r="S382" s="150">
        <v>90</v>
      </c>
      <c r="T382" s="118"/>
      <c r="U382" s="34"/>
      <c r="V382" s="11"/>
      <c r="W382" s="40" t="s">
        <v>80</v>
      </c>
      <c r="X382" s="47"/>
      <c r="Y382" s="14"/>
      <c r="Z382" s="11"/>
      <c r="AA382" s="11"/>
      <c r="AB382" s="11"/>
      <c r="AC382" s="56"/>
      <c r="AD382" s="231"/>
      <c r="AE382" s="47"/>
      <c r="AF382" s="171"/>
      <c r="AG382" s="162"/>
      <c r="AH382" s="18"/>
      <c r="AI382" s="18"/>
      <c r="AJ382" s="14"/>
      <c r="AK382" s="14"/>
      <c r="AL382" s="11"/>
      <c r="AM382" s="11"/>
      <c r="AN382" s="11"/>
      <c r="AO382" s="11"/>
      <c r="AP382" s="14"/>
      <c r="AQ382" s="12"/>
      <c r="AR382" s="12"/>
      <c r="AS382" s="12"/>
      <c r="AX382" s="409"/>
      <c r="BW382" s="166" t="e">
        <v>#N/A</v>
      </c>
      <c r="BZ382" s="166">
        <v>1596549.99</v>
      </c>
    </row>
    <row r="383" spans="1:78" s="37" customFormat="1" ht="14" customHeight="1">
      <c r="A383" s="220">
        <v>51</v>
      </c>
      <c r="B383" s="112" t="s">
        <v>85</v>
      </c>
      <c r="C383" s="12">
        <v>41338</v>
      </c>
      <c r="D383" s="396">
        <f t="shared" ca="1" si="116"/>
        <v>206</v>
      </c>
      <c r="E383" s="14" t="s">
        <v>268</v>
      </c>
      <c r="F383" s="167">
        <v>13</v>
      </c>
      <c r="G383" s="306" t="s">
        <v>204</v>
      </c>
      <c r="H383" s="32" t="s">
        <v>412</v>
      </c>
      <c r="I383" s="11" t="s">
        <v>416</v>
      </c>
      <c r="J383" s="16" t="s">
        <v>417</v>
      </c>
      <c r="K383" s="49" t="s">
        <v>72</v>
      </c>
      <c r="L383" s="168">
        <v>1580000</v>
      </c>
      <c r="M383" s="168">
        <v>19000</v>
      </c>
      <c r="N383" s="168">
        <f t="shared" si="117"/>
        <v>1599000</v>
      </c>
      <c r="O383" s="832">
        <v>150000</v>
      </c>
      <c r="P383" s="14" t="s">
        <v>413</v>
      </c>
      <c r="Q383" s="17" t="s">
        <v>37</v>
      </c>
      <c r="R383" s="18">
        <v>1033</v>
      </c>
      <c r="S383" s="150">
        <v>90</v>
      </c>
      <c r="T383" s="19"/>
      <c r="U383" s="191">
        <v>10285</v>
      </c>
      <c r="V383" s="11"/>
      <c r="W383" s="234" t="s">
        <v>80</v>
      </c>
      <c r="Y383" s="14"/>
      <c r="Z383" s="12"/>
      <c r="AA383" s="17"/>
      <c r="AB383" s="12"/>
      <c r="AC383" s="660"/>
      <c r="AD383" s="33"/>
      <c r="AE383" s="47"/>
      <c r="AF383" s="171"/>
      <c r="AG383" s="162"/>
      <c r="AH383" s="18"/>
      <c r="AI383" s="18"/>
      <c r="AJ383" s="14"/>
      <c r="AK383" s="14"/>
      <c r="AL383" s="11"/>
      <c r="AM383" s="11"/>
      <c r="AN383" s="11"/>
      <c r="AO383" s="11"/>
      <c r="AP383" s="14"/>
      <c r="AQ383" s="12"/>
      <c r="AR383" s="12"/>
      <c r="AS383" s="12"/>
      <c r="AX383" s="409"/>
      <c r="BW383" s="166">
        <v>1432824.99</v>
      </c>
      <c r="BZ383" s="166">
        <v>1432824.99</v>
      </c>
    </row>
    <row r="384" spans="1:78" s="37" customFormat="1" ht="14" customHeight="1">
      <c r="A384" s="220">
        <v>52</v>
      </c>
      <c r="B384" s="11" t="s">
        <v>85</v>
      </c>
      <c r="C384" s="12">
        <v>41367</v>
      </c>
      <c r="D384" s="396">
        <f t="shared" ca="1" si="116"/>
        <v>177</v>
      </c>
      <c r="E384" s="14" t="s">
        <v>128</v>
      </c>
      <c r="F384" s="167">
        <v>13</v>
      </c>
      <c r="G384" s="306" t="s">
        <v>204</v>
      </c>
      <c r="H384" s="32" t="s">
        <v>541</v>
      </c>
      <c r="I384" s="146" t="s">
        <v>564</v>
      </c>
      <c r="J384" s="16" t="s">
        <v>603</v>
      </c>
      <c r="K384" s="49" t="s">
        <v>71</v>
      </c>
      <c r="L384" s="168">
        <v>1835000</v>
      </c>
      <c r="M384" s="168">
        <v>0</v>
      </c>
      <c r="N384" s="168">
        <f t="shared" si="117"/>
        <v>1835000</v>
      </c>
      <c r="O384" s="832">
        <v>100000</v>
      </c>
      <c r="P384" s="14" t="s">
        <v>498</v>
      </c>
      <c r="Q384" s="41" t="s">
        <v>37</v>
      </c>
      <c r="R384" s="18">
        <v>1033</v>
      </c>
      <c r="S384" s="150">
        <v>90</v>
      </c>
      <c r="T384" s="118"/>
      <c r="U384" s="34"/>
      <c r="V384" s="11"/>
      <c r="W384" s="40" t="s">
        <v>80</v>
      </c>
      <c r="X384" s="47"/>
      <c r="Y384" s="14"/>
      <c r="Z384" s="11"/>
      <c r="AA384" s="11"/>
      <c r="AB384" s="11"/>
      <c r="AC384" s="56"/>
      <c r="AD384" s="231"/>
      <c r="AE384" s="47"/>
      <c r="AF384" s="171"/>
      <c r="AG384" s="162"/>
      <c r="AH384" s="18"/>
      <c r="AI384" s="18"/>
      <c r="AJ384" s="14"/>
      <c r="AK384" s="14"/>
      <c r="AL384" s="11"/>
      <c r="AM384" s="11"/>
      <c r="AN384" s="11"/>
      <c r="AO384" s="11"/>
      <c r="AP384" s="14"/>
      <c r="AQ384" s="12"/>
      <c r="AR384" s="12"/>
      <c r="AS384" s="12"/>
      <c r="AX384" s="409"/>
      <c r="BW384" s="166" t="e">
        <v>#N/A</v>
      </c>
      <c r="BX384" s="37">
        <v>84746</v>
      </c>
      <c r="BZ384" s="166">
        <v>1789875</v>
      </c>
    </row>
    <row r="385" spans="1:78" s="37" customFormat="1" ht="14" customHeight="1">
      <c r="A385" s="220">
        <v>53</v>
      </c>
      <c r="B385" s="11" t="s">
        <v>85</v>
      </c>
      <c r="C385" s="12">
        <v>41370</v>
      </c>
      <c r="D385" s="396">
        <f t="shared" ca="1" si="116"/>
        <v>174</v>
      </c>
      <c r="E385" s="14" t="s">
        <v>128</v>
      </c>
      <c r="F385" s="167">
        <v>13</v>
      </c>
      <c r="G385" s="306" t="s">
        <v>204</v>
      </c>
      <c r="H385" s="32" t="s">
        <v>541</v>
      </c>
      <c r="I385" s="146" t="s">
        <v>632</v>
      </c>
      <c r="J385" s="16" t="s">
        <v>603</v>
      </c>
      <c r="K385" s="49" t="s">
        <v>38</v>
      </c>
      <c r="L385" s="168">
        <v>1835000</v>
      </c>
      <c r="M385" s="194">
        <v>0</v>
      </c>
      <c r="N385" s="194">
        <f t="shared" si="117"/>
        <v>1835000</v>
      </c>
      <c r="O385" s="832">
        <v>100000</v>
      </c>
      <c r="P385" s="14" t="s">
        <v>497</v>
      </c>
      <c r="Q385" s="41" t="s">
        <v>37</v>
      </c>
      <c r="R385" s="150">
        <v>1033</v>
      </c>
      <c r="S385" s="18">
        <v>90</v>
      </c>
      <c r="T385" s="118"/>
      <c r="U385" s="34"/>
      <c r="V385" s="11"/>
      <c r="W385" s="32" t="s">
        <v>80</v>
      </c>
      <c r="X385" s="47"/>
      <c r="Y385" s="14"/>
      <c r="Z385" s="11"/>
      <c r="AA385" s="11"/>
      <c r="AB385" s="11"/>
      <c r="AC385" s="56"/>
      <c r="AD385" s="231"/>
      <c r="AE385" s="47"/>
      <c r="AF385" s="171"/>
      <c r="AG385" s="162"/>
      <c r="AH385" s="18"/>
      <c r="AI385" s="18"/>
      <c r="AJ385" s="14"/>
      <c r="AK385" s="14"/>
      <c r="AL385" s="11"/>
      <c r="AM385" s="11"/>
      <c r="AN385" s="11"/>
      <c r="AO385" s="11"/>
      <c r="AP385" s="14"/>
      <c r="AQ385" s="12"/>
      <c r="AR385" s="12"/>
      <c r="AS385" s="12"/>
      <c r="AX385" s="409"/>
      <c r="BW385" s="166" t="e">
        <v>#N/A</v>
      </c>
      <c r="BX385" s="37">
        <v>84746</v>
      </c>
      <c r="BZ385" s="166">
        <v>1789875</v>
      </c>
    </row>
    <row r="386" spans="1:78" s="37" customFormat="1" ht="14" customHeight="1">
      <c r="A386" s="220">
        <v>54</v>
      </c>
      <c r="B386" s="13" t="s">
        <v>85</v>
      </c>
      <c r="C386" s="12">
        <v>41457</v>
      </c>
      <c r="D386" s="147">
        <f t="shared" ref="D386:D402" ca="1" si="119">TODAY()-C386</f>
        <v>87</v>
      </c>
      <c r="E386" s="14" t="s">
        <v>128</v>
      </c>
      <c r="F386" s="167">
        <v>13</v>
      </c>
      <c r="G386" s="306" t="s">
        <v>204</v>
      </c>
      <c r="H386" s="32" t="s">
        <v>541</v>
      </c>
      <c r="I386" s="146" t="s">
        <v>1119</v>
      </c>
      <c r="J386" s="16" t="s">
        <v>1120</v>
      </c>
      <c r="K386" s="49" t="s">
        <v>77</v>
      </c>
      <c r="L386" s="168">
        <v>1880000</v>
      </c>
      <c r="M386" s="168">
        <v>0</v>
      </c>
      <c r="N386" s="169">
        <f t="shared" si="117"/>
        <v>1880000</v>
      </c>
      <c r="O386" s="832">
        <v>90000</v>
      </c>
      <c r="P386" s="14" t="s">
        <v>1102</v>
      </c>
      <c r="Q386" s="41" t="s">
        <v>37</v>
      </c>
      <c r="R386" s="18">
        <v>1033</v>
      </c>
      <c r="S386" s="18">
        <v>90</v>
      </c>
      <c r="T386" s="743"/>
      <c r="U386" s="191">
        <v>14000</v>
      </c>
      <c r="V386" s="11"/>
      <c r="W386" s="40" t="s">
        <v>80</v>
      </c>
      <c r="Y386" s="14"/>
      <c r="Z386" s="12"/>
      <c r="AA386" s="12"/>
      <c r="AB386" s="12"/>
      <c r="AC386" s="660"/>
      <c r="AD386" s="19"/>
      <c r="AE386" s="47"/>
      <c r="AF386" s="171"/>
      <c r="AG386" s="162"/>
      <c r="AH386" s="18"/>
      <c r="AI386" s="14" t="s">
        <v>165</v>
      </c>
      <c r="AJ386" s="14"/>
      <c r="AK386" s="14"/>
      <c r="AL386" s="11"/>
      <c r="AM386" s="11"/>
      <c r="AN386" s="11"/>
      <c r="AO386" s="11"/>
      <c r="AP386" s="14"/>
      <c r="AQ386" s="12"/>
      <c r="AR386" s="12"/>
      <c r="AS386" s="12"/>
      <c r="AX386" s="409"/>
      <c r="BW386" s="166"/>
      <c r="BZ386" s="166"/>
    </row>
    <row r="387" spans="1:78" s="37" customFormat="1" ht="14" customHeight="1">
      <c r="A387" s="220">
        <v>55</v>
      </c>
      <c r="B387" s="11" t="s">
        <v>85</v>
      </c>
      <c r="C387" s="12">
        <v>41327</v>
      </c>
      <c r="D387" s="396">
        <f t="shared" ca="1" si="119"/>
        <v>217</v>
      </c>
      <c r="E387" s="14" t="s">
        <v>128</v>
      </c>
      <c r="F387" s="167">
        <v>13</v>
      </c>
      <c r="G387" s="306" t="s">
        <v>204</v>
      </c>
      <c r="H387" s="32" t="s">
        <v>36</v>
      </c>
      <c r="I387" s="11" t="s">
        <v>356</v>
      </c>
      <c r="J387" s="16" t="s">
        <v>349</v>
      </c>
      <c r="K387" s="49" t="s">
        <v>82</v>
      </c>
      <c r="L387" s="168">
        <v>1785000</v>
      </c>
      <c r="M387" s="194">
        <v>0</v>
      </c>
      <c r="N387" s="205">
        <f t="shared" si="117"/>
        <v>1785000</v>
      </c>
      <c r="O387" s="832">
        <v>100000</v>
      </c>
      <c r="P387" s="14" t="s">
        <v>351</v>
      </c>
      <c r="Q387" s="41" t="s">
        <v>37</v>
      </c>
      <c r="R387" s="18">
        <v>1033</v>
      </c>
      <c r="S387" s="150">
        <v>90</v>
      </c>
      <c r="T387" s="118"/>
      <c r="U387" s="34"/>
      <c r="V387" s="11"/>
      <c r="W387" s="226" t="s">
        <v>80</v>
      </c>
      <c r="X387" s="47"/>
      <c r="Y387" s="14"/>
      <c r="Z387" s="11"/>
      <c r="AA387" s="11"/>
      <c r="AB387" s="11"/>
      <c r="AC387" s="56"/>
      <c r="AD387" s="231"/>
      <c r="AE387" s="47"/>
      <c r="AF387" s="171"/>
      <c r="AG387" s="162"/>
      <c r="AH387" s="18"/>
      <c r="AI387" s="18"/>
      <c r="AJ387" s="14"/>
      <c r="AK387" s="14"/>
      <c r="AL387" s="11"/>
      <c r="AM387" s="11"/>
      <c r="AN387" s="11"/>
      <c r="AO387" s="11"/>
      <c r="AP387" s="14"/>
      <c r="AQ387" s="12"/>
      <c r="AR387" s="12"/>
      <c r="AS387" s="12"/>
      <c r="AX387" s="409"/>
      <c r="BW387" s="166">
        <v>1736674.79</v>
      </c>
      <c r="BX387" s="37">
        <v>84746</v>
      </c>
      <c r="BZ387" s="166">
        <v>1736674.79</v>
      </c>
    </row>
    <row r="388" spans="1:78" s="37" customFormat="1" ht="14" customHeight="1">
      <c r="A388" s="220">
        <v>56</v>
      </c>
      <c r="B388" s="13" t="s">
        <v>85</v>
      </c>
      <c r="C388" s="12">
        <v>41121</v>
      </c>
      <c r="D388" s="729">
        <f ca="1">TODAY()-C388</f>
        <v>423</v>
      </c>
      <c r="E388" s="14" t="s">
        <v>128</v>
      </c>
      <c r="F388" s="38">
        <v>12</v>
      </c>
      <c r="G388" s="306" t="s">
        <v>204</v>
      </c>
      <c r="H388" s="32" t="s">
        <v>100</v>
      </c>
      <c r="I388" s="11" t="s">
        <v>221</v>
      </c>
      <c r="J388" s="237" t="s">
        <v>203</v>
      </c>
      <c r="K388" s="181" t="s">
        <v>82</v>
      </c>
      <c r="L388" s="1">
        <v>1590000</v>
      </c>
      <c r="M388" s="1">
        <v>0</v>
      </c>
      <c r="N388" s="190">
        <v>1389000</v>
      </c>
      <c r="O388" s="1"/>
      <c r="P388" s="182" t="s">
        <v>220</v>
      </c>
      <c r="Q388" s="41" t="s">
        <v>139</v>
      </c>
      <c r="R388" s="18">
        <v>1033</v>
      </c>
      <c r="S388" s="18">
        <v>90</v>
      </c>
      <c r="T388" s="19"/>
      <c r="U388" s="191">
        <v>76542</v>
      </c>
      <c r="V388" s="33"/>
      <c r="W388" s="32" t="s">
        <v>80</v>
      </c>
      <c r="X388" s="47" t="s">
        <v>3216</v>
      </c>
      <c r="Y388" s="14"/>
      <c r="Z388" s="12"/>
      <c r="AA388" s="374"/>
      <c r="AB388" s="12"/>
      <c r="AC388" s="660"/>
      <c r="AD388" s="17"/>
      <c r="AE388" s="35"/>
      <c r="AF388" s="171" t="s">
        <v>1519</v>
      </c>
      <c r="AG388" s="162" t="s">
        <v>109</v>
      </c>
      <c r="AH388" s="18"/>
      <c r="AI388" s="18"/>
      <c r="AJ388" s="17"/>
      <c r="AK388" s="17"/>
      <c r="AL388" s="12"/>
      <c r="AM388" s="12"/>
      <c r="AN388" s="36"/>
      <c r="AO388" s="163"/>
      <c r="AP388" s="17"/>
      <c r="AQ388" s="12"/>
      <c r="AR388" s="12"/>
      <c r="AS388" s="12"/>
      <c r="AX388" s="409"/>
      <c r="BW388" s="166">
        <v>1458648.86</v>
      </c>
      <c r="BZ388" s="166">
        <v>1458648.86</v>
      </c>
    </row>
    <row r="389" spans="1:78" s="14" customFormat="1" ht="13.5" customHeight="1">
      <c r="A389" s="220">
        <v>57</v>
      </c>
      <c r="B389" s="11">
        <v>41555</v>
      </c>
      <c r="C389" s="12">
        <v>41526</v>
      </c>
      <c r="D389" s="147">
        <f ca="1">TODAY()-C389</f>
        <v>18</v>
      </c>
      <c r="E389" s="14" t="s">
        <v>45</v>
      </c>
      <c r="F389" s="167">
        <v>13</v>
      </c>
      <c r="G389" s="11" t="s">
        <v>165</v>
      </c>
      <c r="H389" s="32" t="s">
        <v>292</v>
      </c>
      <c r="I389" s="146" t="s">
        <v>2838</v>
      </c>
      <c r="J389" s="16" t="s">
        <v>1044</v>
      </c>
      <c r="K389" s="49" t="s">
        <v>38</v>
      </c>
      <c r="L389" s="168">
        <v>1383000</v>
      </c>
      <c r="M389" s="168">
        <v>15000</v>
      </c>
      <c r="N389" s="168">
        <f t="shared" ref="N389:N421" si="120">L389+M389</f>
        <v>1398000</v>
      </c>
      <c r="O389" s="832">
        <v>45000</v>
      </c>
      <c r="P389" s="1064" t="s">
        <v>2800</v>
      </c>
      <c r="Q389" s="41" t="s">
        <v>37</v>
      </c>
      <c r="R389" s="150">
        <v>1033</v>
      </c>
      <c r="S389" s="150">
        <v>90</v>
      </c>
      <c r="T389" s="118"/>
      <c r="U389" s="162"/>
      <c r="V389" s="11"/>
      <c r="W389" s="40" t="s">
        <v>80</v>
      </c>
      <c r="X389" s="47"/>
      <c r="Y389" s="49"/>
      <c r="Z389" s="11"/>
      <c r="AA389" s="11"/>
      <c r="AB389" s="11"/>
      <c r="AC389" s="56"/>
      <c r="AD389" s="231"/>
      <c r="AE389" s="769"/>
      <c r="AF389" s="171"/>
      <c r="AG389" s="162"/>
      <c r="AH389" s="749"/>
      <c r="AI389" s="14" t="s">
        <v>165</v>
      </c>
      <c r="AL389" s="11"/>
      <c r="AM389" s="11"/>
      <c r="AN389" s="11"/>
      <c r="AO389" s="1309"/>
      <c r="AQ389" s="11"/>
      <c r="AR389" s="11"/>
      <c r="AS389" s="11"/>
      <c r="AX389" s="1891"/>
      <c r="BW389" s="11"/>
      <c r="BZ389" s="11"/>
    </row>
    <row r="390" spans="1:78" s="37" customFormat="1" ht="14.25" customHeight="1">
      <c r="A390" s="220">
        <v>58</v>
      </c>
      <c r="B390" s="276" t="s">
        <v>85</v>
      </c>
      <c r="C390" s="12">
        <v>41499</v>
      </c>
      <c r="D390" s="193">
        <f ca="1">TODAY()-C390</f>
        <v>45</v>
      </c>
      <c r="E390" s="14" t="s">
        <v>45</v>
      </c>
      <c r="F390" s="167">
        <v>13</v>
      </c>
      <c r="G390" s="306" t="s">
        <v>204</v>
      </c>
      <c r="H390" s="32" t="s">
        <v>1981</v>
      </c>
      <c r="I390" s="146" t="s">
        <v>1986</v>
      </c>
      <c r="J390" s="1353" t="s">
        <v>2027</v>
      </c>
      <c r="K390" s="49" t="s">
        <v>333</v>
      </c>
      <c r="L390" s="194">
        <v>1260000</v>
      </c>
      <c r="M390" s="168">
        <v>15000</v>
      </c>
      <c r="N390" s="168">
        <f>L390+M390</f>
        <v>1275000</v>
      </c>
      <c r="O390" s="832">
        <v>45000</v>
      </c>
      <c r="P390" s="14" t="s">
        <v>1937</v>
      </c>
      <c r="Q390" s="41" t="s">
        <v>37</v>
      </c>
      <c r="R390" s="150">
        <v>1033</v>
      </c>
      <c r="S390" s="18">
        <v>90</v>
      </c>
      <c r="T390" s="19"/>
      <c r="U390" s="34"/>
      <c r="V390" s="11"/>
      <c r="W390" s="40" t="s">
        <v>80</v>
      </c>
      <c r="X390" s="311" t="s">
        <v>3578</v>
      </c>
      <c r="Y390" s="49"/>
      <c r="Z390" s="11"/>
      <c r="AA390" s="11"/>
      <c r="AB390" s="11"/>
      <c r="AC390" s="56"/>
      <c r="AD390" s="231"/>
      <c r="AE390" s="47"/>
      <c r="AF390" s="171"/>
      <c r="AG390" s="162"/>
      <c r="AH390" s="18"/>
      <c r="AI390" s="14"/>
      <c r="AJ390" s="14"/>
      <c r="AK390" s="14"/>
      <c r="AL390" s="11"/>
      <c r="AM390" s="11"/>
      <c r="AN390" s="11"/>
      <c r="AO390" s="11"/>
      <c r="AP390" s="14"/>
      <c r="AQ390" s="12"/>
      <c r="AR390" s="12"/>
      <c r="AS390" s="12"/>
      <c r="AX390" s="409"/>
      <c r="BW390" s="166"/>
      <c r="BZ390" s="166"/>
    </row>
    <row r="391" spans="1:78" s="129" customFormat="1" ht="13.5" customHeight="1">
      <c r="A391" s="220">
        <v>59</v>
      </c>
      <c r="B391" s="112">
        <v>41565</v>
      </c>
      <c r="C391" s="12">
        <v>41534</v>
      </c>
      <c r="D391" s="1886">
        <f ca="1">TODAY()-C391</f>
        <v>10</v>
      </c>
      <c r="E391" s="129" t="s">
        <v>249</v>
      </c>
      <c r="F391" s="203">
        <v>13</v>
      </c>
      <c r="G391" s="315"/>
      <c r="H391" s="40" t="s">
        <v>3299</v>
      </c>
      <c r="I391" s="1981" t="s">
        <v>3410</v>
      </c>
      <c r="J391" s="149" t="s">
        <v>3411</v>
      </c>
      <c r="K391" s="204" t="s">
        <v>450</v>
      </c>
      <c r="L391" s="194">
        <v>1517000</v>
      </c>
      <c r="M391" s="194">
        <v>16000</v>
      </c>
      <c r="N391" s="194">
        <f>L391+M391</f>
        <v>1533000</v>
      </c>
      <c r="O391" s="1743">
        <v>120000</v>
      </c>
      <c r="P391" s="1898" t="s">
        <v>3300</v>
      </c>
      <c r="Q391" s="41" t="s">
        <v>37</v>
      </c>
      <c r="R391" s="150">
        <v>1033</v>
      </c>
      <c r="S391" s="18">
        <v>90</v>
      </c>
      <c r="T391" s="118"/>
      <c r="U391" s="211"/>
      <c r="V391" s="112"/>
      <c r="W391" s="40" t="s">
        <v>80</v>
      </c>
      <c r="X391" s="209"/>
      <c r="Y391" s="204"/>
      <c r="Z391" s="110"/>
      <c r="AA391" s="112"/>
      <c r="AB391" s="112"/>
      <c r="AC391" s="1847"/>
      <c r="AD391" s="235"/>
      <c r="AE391" s="1899"/>
      <c r="AF391" s="215"/>
      <c r="AG391" s="211"/>
      <c r="AH391" s="1058"/>
      <c r="AI391" s="1058"/>
      <c r="AL391" s="112"/>
      <c r="AM391" s="112"/>
      <c r="AN391" s="112"/>
      <c r="AO391" s="1900"/>
      <c r="AQ391" s="112"/>
      <c r="AR391" s="112"/>
      <c r="AS391" s="112"/>
      <c r="AX391" s="1901"/>
      <c r="BW391" s="112"/>
      <c r="BZ391" s="112"/>
    </row>
    <row r="392" spans="1:78" s="14" customFormat="1" ht="13.5" customHeight="1">
      <c r="A392" s="220">
        <v>60</v>
      </c>
      <c r="B392" s="11">
        <v>41565</v>
      </c>
      <c r="C392" s="12">
        <v>41534</v>
      </c>
      <c r="D392" s="1886">
        <f ca="1">TODAY()-C392</f>
        <v>10</v>
      </c>
      <c r="E392" s="129" t="s">
        <v>249</v>
      </c>
      <c r="F392" s="203">
        <v>13</v>
      </c>
      <c r="G392" s="315"/>
      <c r="H392" s="32" t="s">
        <v>360</v>
      </c>
      <c r="I392" s="1067" t="s">
        <v>3409</v>
      </c>
      <c r="J392" s="16" t="s">
        <v>366</v>
      </c>
      <c r="K392" s="49" t="s">
        <v>39</v>
      </c>
      <c r="L392" s="168">
        <v>1448000</v>
      </c>
      <c r="M392" s="168">
        <v>0</v>
      </c>
      <c r="N392" s="169">
        <f>L392+M392</f>
        <v>1448000</v>
      </c>
      <c r="O392" s="1743">
        <v>120000</v>
      </c>
      <c r="P392" s="1064" t="s">
        <v>3298</v>
      </c>
      <c r="Q392" s="41" t="s">
        <v>37</v>
      </c>
      <c r="R392" s="150">
        <v>1033</v>
      </c>
      <c r="S392" s="18">
        <v>90</v>
      </c>
      <c r="T392" s="118"/>
      <c r="U392" s="162"/>
      <c r="V392" s="11"/>
      <c r="W392" s="40" t="s">
        <v>80</v>
      </c>
      <c r="X392" s="47"/>
      <c r="Y392" s="49"/>
      <c r="Z392" s="12"/>
      <c r="AA392" s="11"/>
      <c r="AB392" s="11"/>
      <c r="AC392" s="56"/>
      <c r="AD392" s="231"/>
      <c r="AE392" s="769"/>
      <c r="AF392" s="171"/>
      <c r="AG392" s="162"/>
      <c r="AH392" s="749"/>
      <c r="AI392" s="749"/>
      <c r="AL392" s="11"/>
      <c r="AM392" s="11"/>
      <c r="AN392" s="11"/>
      <c r="AO392" s="1309"/>
      <c r="AQ392" s="11"/>
      <c r="AR392" s="11"/>
      <c r="AS392" s="11"/>
      <c r="AX392" s="1891"/>
      <c r="BW392" s="11"/>
      <c r="BZ392" s="11"/>
    </row>
    <row r="393" spans="1:78" s="37" customFormat="1" ht="14" customHeight="1">
      <c r="A393" s="220">
        <v>61</v>
      </c>
      <c r="B393" s="11" t="s">
        <v>85</v>
      </c>
      <c r="C393" s="110">
        <v>41367</v>
      </c>
      <c r="D393" s="397">
        <f t="shared" ca="1" si="119"/>
        <v>177</v>
      </c>
      <c r="E393" s="129" t="s">
        <v>249</v>
      </c>
      <c r="F393" s="167">
        <v>13</v>
      </c>
      <c r="G393" s="306" t="s">
        <v>204</v>
      </c>
      <c r="H393" s="32" t="s">
        <v>539</v>
      </c>
      <c r="I393" s="146" t="s">
        <v>557</v>
      </c>
      <c r="J393" s="16" t="s">
        <v>601</v>
      </c>
      <c r="K393" s="49" t="s">
        <v>39</v>
      </c>
      <c r="L393" s="168">
        <v>1359000</v>
      </c>
      <c r="M393" s="168">
        <v>0</v>
      </c>
      <c r="N393" s="168">
        <f t="shared" si="120"/>
        <v>1359000</v>
      </c>
      <c r="O393" s="832">
        <v>120000</v>
      </c>
      <c r="P393" s="14" t="s">
        <v>489</v>
      </c>
      <c r="Q393" s="41" t="s">
        <v>37</v>
      </c>
      <c r="R393" s="18">
        <v>1033</v>
      </c>
      <c r="S393" s="150">
        <v>90</v>
      </c>
      <c r="T393" s="399"/>
      <c r="U393" s="34"/>
      <c r="V393" s="11"/>
      <c r="W393" s="40" t="s">
        <v>80</v>
      </c>
      <c r="X393" s="47"/>
      <c r="Y393" s="14"/>
      <c r="Z393" s="11"/>
      <c r="AA393" s="11"/>
      <c r="AB393" s="11"/>
      <c r="AC393" s="56"/>
      <c r="AD393" s="231"/>
      <c r="AE393" s="47"/>
      <c r="AF393" s="171"/>
      <c r="AG393" s="162"/>
      <c r="AH393" s="18"/>
      <c r="AI393" s="18"/>
      <c r="AJ393" s="14"/>
      <c r="AK393" s="14"/>
      <c r="AL393" s="11"/>
      <c r="AM393" s="11"/>
      <c r="AN393" s="11"/>
      <c r="AO393" s="11"/>
      <c r="AP393" s="14"/>
      <c r="AQ393" s="12"/>
      <c r="AR393" s="12"/>
      <c r="AS393" s="12"/>
      <c r="AX393" s="409">
        <v>25424</v>
      </c>
      <c r="BW393" s="166" t="e">
        <v>#N/A</v>
      </c>
      <c r="BZ393" s="166">
        <v>1239962.5</v>
      </c>
    </row>
    <row r="394" spans="1:78" s="37" customFormat="1" ht="14" customHeight="1">
      <c r="A394" s="220">
        <v>62</v>
      </c>
      <c r="B394" s="11" t="s">
        <v>85</v>
      </c>
      <c r="C394" s="110">
        <v>41367</v>
      </c>
      <c r="D394" s="397">
        <f t="shared" ca="1" si="119"/>
        <v>177</v>
      </c>
      <c r="E394" s="129" t="s">
        <v>249</v>
      </c>
      <c r="F394" s="167">
        <v>13</v>
      </c>
      <c r="G394" s="306" t="s">
        <v>204</v>
      </c>
      <c r="H394" s="32" t="s">
        <v>539</v>
      </c>
      <c r="I394" s="146" t="s">
        <v>571</v>
      </c>
      <c r="J394" s="16" t="s">
        <v>601</v>
      </c>
      <c r="K394" s="49" t="s">
        <v>16</v>
      </c>
      <c r="L394" s="168">
        <v>1359000</v>
      </c>
      <c r="M394" s="168">
        <v>16000</v>
      </c>
      <c r="N394" s="194">
        <f t="shared" si="120"/>
        <v>1375000</v>
      </c>
      <c r="O394" s="832">
        <v>120000</v>
      </c>
      <c r="P394" s="14" t="s">
        <v>505</v>
      </c>
      <c r="Q394" s="41" t="s">
        <v>37</v>
      </c>
      <c r="R394" s="150">
        <v>1033</v>
      </c>
      <c r="S394" s="150">
        <v>90</v>
      </c>
      <c r="T394" s="399"/>
      <c r="U394" s="34"/>
      <c r="V394" s="11"/>
      <c r="W394" s="40" t="s">
        <v>80</v>
      </c>
      <c r="X394" s="47"/>
      <c r="Y394" s="14"/>
      <c r="Z394" s="11"/>
      <c r="AA394" s="11"/>
      <c r="AB394" s="11"/>
      <c r="AC394" s="56"/>
      <c r="AD394" s="231"/>
      <c r="AE394" s="47"/>
      <c r="AF394" s="171"/>
      <c r="AG394" s="162"/>
      <c r="AH394" s="18"/>
      <c r="AI394" s="18"/>
      <c r="AJ394" s="14"/>
      <c r="AK394" s="14"/>
      <c r="AL394" s="11"/>
      <c r="AM394" s="11"/>
      <c r="AN394" s="11"/>
      <c r="AO394" s="11"/>
      <c r="AP394" s="14"/>
      <c r="AQ394" s="12"/>
      <c r="AR394" s="12"/>
      <c r="AS394" s="12"/>
      <c r="AX394" s="409">
        <v>25424</v>
      </c>
      <c r="BW394" s="166" t="e">
        <v>#N/A</v>
      </c>
      <c r="BZ394" s="166">
        <v>1253837.5</v>
      </c>
    </row>
    <row r="395" spans="1:78" s="212" customFormat="1" ht="14" customHeight="1">
      <c r="A395" s="220">
        <v>63</v>
      </c>
      <c r="B395" s="112">
        <v>41550</v>
      </c>
      <c r="C395" s="110">
        <v>41371</v>
      </c>
      <c r="D395" s="397">
        <f t="shared" ca="1" si="119"/>
        <v>173</v>
      </c>
      <c r="E395" s="269" t="s">
        <v>249</v>
      </c>
      <c r="F395" s="203">
        <v>13</v>
      </c>
      <c r="G395" s="11" t="s">
        <v>1058</v>
      </c>
      <c r="H395" s="40" t="s">
        <v>539</v>
      </c>
      <c r="I395" s="11" t="s">
        <v>658</v>
      </c>
      <c r="J395" s="209" t="s">
        <v>601</v>
      </c>
      <c r="K395" s="204" t="s">
        <v>90</v>
      </c>
      <c r="L395" s="168">
        <v>1359000</v>
      </c>
      <c r="M395" s="168">
        <v>16000</v>
      </c>
      <c r="N395" s="194">
        <f t="shared" si="120"/>
        <v>1375000</v>
      </c>
      <c r="O395" s="832"/>
      <c r="P395" s="206" t="s">
        <v>660</v>
      </c>
      <c r="Q395" s="392" t="s">
        <v>151</v>
      </c>
      <c r="R395" s="150">
        <v>1033</v>
      </c>
      <c r="S395" s="150">
        <v>90</v>
      </c>
      <c r="T395" s="399"/>
      <c r="U395" s="152"/>
      <c r="V395" s="112"/>
      <c r="W395" s="40" t="s">
        <v>80</v>
      </c>
      <c r="X395" s="212" t="s">
        <v>790</v>
      </c>
      <c r="Y395" s="129"/>
      <c r="Z395" s="110"/>
      <c r="AA395" s="41"/>
      <c r="AB395" s="110"/>
      <c r="AC395" s="1840"/>
      <c r="AD395" s="151"/>
      <c r="AE395" s="209"/>
      <c r="AF395" s="215" t="s">
        <v>661</v>
      </c>
      <c r="AG395" s="162"/>
      <c r="AH395" s="150"/>
      <c r="AI395" s="150"/>
      <c r="AJ395" s="129"/>
      <c r="AK395" s="129"/>
      <c r="AL395" s="112"/>
      <c r="AM395" s="112"/>
      <c r="AN395" s="112"/>
      <c r="AO395" s="112"/>
      <c r="AP395" s="129"/>
      <c r="AQ395" s="110"/>
      <c r="AR395" s="110"/>
      <c r="AS395" s="110"/>
      <c r="AX395" s="410"/>
      <c r="BW395" s="214"/>
      <c r="BZ395" s="214">
        <v>1145397.5</v>
      </c>
    </row>
    <row r="396" spans="1:78" s="212" customFormat="1" ht="14" customHeight="1">
      <c r="A396" s="220">
        <v>64</v>
      </c>
      <c r="B396" s="112">
        <v>41550</v>
      </c>
      <c r="C396" s="110">
        <v>41370</v>
      </c>
      <c r="D396" s="397">
        <f t="shared" ca="1" si="119"/>
        <v>174</v>
      </c>
      <c r="E396" s="269" t="s">
        <v>249</v>
      </c>
      <c r="F396" s="203">
        <v>13</v>
      </c>
      <c r="G396" s="11" t="s">
        <v>1058</v>
      </c>
      <c r="H396" s="40" t="s">
        <v>539</v>
      </c>
      <c r="I396" s="11" t="s">
        <v>657</v>
      </c>
      <c r="J396" s="209" t="s">
        <v>601</v>
      </c>
      <c r="K396" s="204" t="s">
        <v>143</v>
      </c>
      <c r="L396" s="168">
        <v>1359000</v>
      </c>
      <c r="M396" s="168">
        <v>16000</v>
      </c>
      <c r="N396" s="194">
        <f t="shared" si="120"/>
        <v>1375000</v>
      </c>
      <c r="O396" s="832"/>
      <c r="P396" s="206" t="s">
        <v>659</v>
      </c>
      <c r="Q396" s="392" t="s">
        <v>151</v>
      </c>
      <c r="R396" s="150">
        <v>1033</v>
      </c>
      <c r="S396" s="150">
        <v>90</v>
      </c>
      <c r="T396" s="399"/>
      <c r="U396" s="152"/>
      <c r="V396" s="112"/>
      <c r="W396" s="40" t="s">
        <v>80</v>
      </c>
      <c r="X396" s="212" t="s">
        <v>790</v>
      </c>
      <c r="Y396" s="129"/>
      <c r="Z396" s="110"/>
      <c r="AA396" s="41"/>
      <c r="AB396" s="110"/>
      <c r="AC396" s="1840"/>
      <c r="AD396" s="151"/>
      <c r="AE396" s="209"/>
      <c r="AF396" s="215" t="s">
        <v>661</v>
      </c>
      <c r="AG396" s="162"/>
      <c r="AH396" s="150"/>
      <c r="AI396" s="150"/>
      <c r="AJ396" s="129"/>
      <c r="AK396" s="129"/>
      <c r="AL396" s="112"/>
      <c r="AM396" s="112"/>
      <c r="AN396" s="112"/>
      <c r="AO396" s="112"/>
      <c r="AP396" s="129"/>
      <c r="AQ396" s="110"/>
      <c r="AR396" s="110"/>
      <c r="AS396" s="110"/>
      <c r="AX396" s="410"/>
      <c r="BW396" s="214"/>
      <c r="BZ396" s="214">
        <v>1145397.5</v>
      </c>
    </row>
    <row r="397" spans="1:78" s="37" customFormat="1" ht="14" customHeight="1">
      <c r="A397" s="220">
        <v>65</v>
      </c>
      <c r="B397" s="11" t="s">
        <v>85</v>
      </c>
      <c r="C397" s="110">
        <v>41367</v>
      </c>
      <c r="D397" s="397">
        <f t="shared" ca="1" si="119"/>
        <v>177</v>
      </c>
      <c r="E397" s="129" t="s">
        <v>249</v>
      </c>
      <c r="F397" s="167">
        <v>13</v>
      </c>
      <c r="G397" s="306" t="s">
        <v>204</v>
      </c>
      <c r="H397" s="32" t="s">
        <v>538</v>
      </c>
      <c r="I397" s="146" t="s">
        <v>561</v>
      </c>
      <c r="J397" s="16" t="s">
        <v>602</v>
      </c>
      <c r="K397" s="49" t="s">
        <v>16</v>
      </c>
      <c r="L397" s="168">
        <v>1375000</v>
      </c>
      <c r="M397" s="168">
        <v>16000</v>
      </c>
      <c r="N397" s="168">
        <f t="shared" si="120"/>
        <v>1391000</v>
      </c>
      <c r="O397" s="832">
        <v>120000</v>
      </c>
      <c r="P397" s="156" t="s">
        <v>493</v>
      </c>
      <c r="Q397" s="41" t="s">
        <v>139</v>
      </c>
      <c r="R397" s="150">
        <v>1033</v>
      </c>
      <c r="S397" s="150">
        <v>90</v>
      </c>
      <c r="T397" s="118"/>
      <c r="U397" s="34"/>
      <c r="V397" s="11"/>
      <c r="W397" s="40" t="s">
        <v>80</v>
      </c>
      <c r="X397" s="16"/>
      <c r="Y397" s="14"/>
      <c r="Z397" s="11"/>
      <c r="AA397" s="11"/>
      <c r="AB397" s="11"/>
      <c r="AC397" s="56"/>
      <c r="AD397" s="231"/>
      <c r="AE397" s="47"/>
      <c r="AF397" s="171" t="s">
        <v>993</v>
      </c>
      <c r="AG397" s="162" t="s">
        <v>109</v>
      </c>
      <c r="AH397" s="749"/>
      <c r="AI397" s="749"/>
      <c r="AJ397" s="14"/>
      <c r="AK397" s="14"/>
      <c r="AL397" s="11"/>
      <c r="AM397" s="11"/>
      <c r="AN397" s="11"/>
      <c r="AO397" s="11"/>
      <c r="AP397" s="14"/>
      <c r="AQ397" s="12"/>
      <c r="AR397" s="12"/>
      <c r="AS397" s="12"/>
      <c r="AT397" s="141"/>
      <c r="AX397" s="409">
        <v>25424</v>
      </c>
      <c r="BW397" s="166" t="e">
        <v>#N/A</v>
      </c>
      <c r="BZ397" s="166">
        <v>1268637.49</v>
      </c>
    </row>
    <row r="398" spans="1:78" s="14" customFormat="1" ht="13.5" customHeight="1">
      <c r="A398" s="220">
        <v>66</v>
      </c>
      <c r="B398" s="11">
        <v>41565</v>
      </c>
      <c r="C398" s="12">
        <v>41534</v>
      </c>
      <c r="D398" s="1886">
        <f ca="1">TODAY()-C398</f>
        <v>10</v>
      </c>
      <c r="E398" s="129" t="s">
        <v>249</v>
      </c>
      <c r="F398" s="203">
        <v>13</v>
      </c>
      <c r="G398" s="1480" t="s">
        <v>1047</v>
      </c>
      <c r="H398" s="32" t="s">
        <v>40</v>
      </c>
      <c r="I398" s="1067" t="s">
        <v>3350</v>
      </c>
      <c r="J398" s="16" t="s">
        <v>305</v>
      </c>
      <c r="K398" s="49" t="s">
        <v>16</v>
      </c>
      <c r="L398" s="168">
        <v>1354500</v>
      </c>
      <c r="M398" s="168">
        <v>16000</v>
      </c>
      <c r="N398" s="169">
        <f>L398+M398</f>
        <v>1370500</v>
      </c>
      <c r="O398" s="832">
        <v>120000</v>
      </c>
      <c r="P398" s="1064" t="s">
        <v>3292</v>
      </c>
      <c r="Q398" s="41" t="s">
        <v>37</v>
      </c>
      <c r="R398" s="150">
        <v>1033</v>
      </c>
      <c r="S398" s="18">
        <v>90</v>
      </c>
      <c r="T398" s="118"/>
      <c r="U398" s="162"/>
      <c r="V398" s="11"/>
      <c r="W398" s="40" t="s">
        <v>80</v>
      </c>
      <c r="X398" s="47"/>
      <c r="Y398" s="49"/>
      <c r="Z398" s="12"/>
      <c r="AA398" s="11"/>
      <c r="AB398" s="11"/>
      <c r="AC398" s="56"/>
      <c r="AD398" s="231"/>
      <c r="AE398" s="769"/>
      <c r="AF398" s="171"/>
      <c r="AG398" s="162"/>
      <c r="AH398" s="749"/>
      <c r="AI398" s="749"/>
      <c r="AL398" s="11"/>
      <c r="AM398" s="11"/>
      <c r="AN398" s="11"/>
      <c r="AO398" s="1309"/>
      <c r="AQ398" s="11"/>
      <c r="AR398" s="11"/>
      <c r="AS398" s="11"/>
      <c r="AX398" s="1891"/>
      <c r="BW398" s="11"/>
      <c r="BZ398" s="11"/>
    </row>
    <row r="399" spans="1:78" s="14" customFormat="1" ht="13.5" customHeight="1">
      <c r="A399" s="220">
        <v>67</v>
      </c>
      <c r="B399" s="11">
        <v>41575</v>
      </c>
      <c r="C399" s="12">
        <v>41542</v>
      </c>
      <c r="D399" s="1886">
        <f ca="1">TODAY()-C399</f>
        <v>2</v>
      </c>
      <c r="E399" s="129" t="s">
        <v>249</v>
      </c>
      <c r="F399" s="203">
        <v>13</v>
      </c>
      <c r="G399" s="315" t="s">
        <v>1047</v>
      </c>
      <c r="H399" s="40" t="s">
        <v>314</v>
      </c>
      <c r="I399" s="1067" t="s">
        <v>3612</v>
      </c>
      <c r="J399" s="16" t="s">
        <v>310</v>
      </c>
      <c r="K399" s="49" t="s">
        <v>90</v>
      </c>
      <c r="L399" s="194">
        <v>1251500</v>
      </c>
      <c r="M399" s="168">
        <v>16000</v>
      </c>
      <c r="N399" s="205">
        <f t="shared" ref="N399:N401" si="121">L399+M399</f>
        <v>1267500</v>
      </c>
      <c r="O399" s="832">
        <v>120000</v>
      </c>
      <c r="P399" s="1064" t="s">
        <v>3567</v>
      </c>
      <c r="Q399" s="41" t="s">
        <v>37</v>
      </c>
      <c r="R399" s="150">
        <v>1033</v>
      </c>
      <c r="S399" s="248">
        <v>90</v>
      </c>
      <c r="T399" s="118"/>
      <c r="U399" s="162"/>
      <c r="V399" s="11"/>
      <c r="W399" s="40" t="s">
        <v>80</v>
      </c>
      <c r="X399" s="47"/>
      <c r="Y399" s="49"/>
      <c r="Z399" s="12"/>
      <c r="AA399" s="11"/>
      <c r="AB399" s="11"/>
      <c r="AC399" s="56"/>
      <c r="AD399" s="231"/>
      <c r="AE399" s="769"/>
      <c r="AF399" s="171"/>
      <c r="AG399" s="162"/>
      <c r="AH399" s="749"/>
      <c r="AI399" s="749"/>
      <c r="AL399" s="11"/>
      <c r="AM399" s="11"/>
      <c r="AN399" s="11"/>
      <c r="AO399" s="1309"/>
      <c r="AQ399" s="11"/>
      <c r="AR399" s="11"/>
      <c r="AS399" s="11"/>
      <c r="AX399" s="1891"/>
      <c r="BW399" s="11"/>
      <c r="BZ399" s="11"/>
    </row>
    <row r="400" spans="1:78" s="14" customFormat="1" ht="13.5" customHeight="1">
      <c r="A400" s="220">
        <v>68</v>
      </c>
      <c r="B400" s="11">
        <v>41575</v>
      </c>
      <c r="C400" s="12">
        <v>41542</v>
      </c>
      <c r="D400" s="1886">
        <f ca="1">TODAY()-C400</f>
        <v>2</v>
      </c>
      <c r="E400" s="129" t="s">
        <v>249</v>
      </c>
      <c r="F400" s="203">
        <v>13</v>
      </c>
      <c r="G400" s="315" t="s">
        <v>1047</v>
      </c>
      <c r="H400" s="40" t="s">
        <v>314</v>
      </c>
      <c r="I400" s="1067" t="s">
        <v>3613</v>
      </c>
      <c r="J400" s="16" t="s">
        <v>310</v>
      </c>
      <c r="K400" s="49" t="s">
        <v>90</v>
      </c>
      <c r="L400" s="194">
        <v>1251500</v>
      </c>
      <c r="M400" s="168">
        <v>16000</v>
      </c>
      <c r="N400" s="205">
        <f t="shared" si="121"/>
        <v>1267500</v>
      </c>
      <c r="O400" s="832">
        <v>120000</v>
      </c>
      <c r="P400" s="1064" t="s">
        <v>3568</v>
      </c>
      <c r="Q400" s="41" t="s">
        <v>37</v>
      </c>
      <c r="R400" s="150">
        <v>1033</v>
      </c>
      <c r="S400" s="248">
        <v>90</v>
      </c>
      <c r="T400" s="118"/>
      <c r="U400" s="162"/>
      <c r="V400" s="11"/>
      <c r="W400" s="40" t="s">
        <v>80</v>
      </c>
      <c r="X400" s="47"/>
      <c r="Y400" s="49"/>
      <c r="Z400" s="12"/>
      <c r="AA400" s="11"/>
      <c r="AB400" s="11"/>
      <c r="AC400" s="56"/>
      <c r="AD400" s="231"/>
      <c r="AE400" s="769"/>
      <c r="AF400" s="171"/>
      <c r="AG400" s="162"/>
      <c r="AH400" s="749"/>
      <c r="AI400" s="749"/>
      <c r="AL400" s="11"/>
      <c r="AM400" s="11"/>
      <c r="AN400" s="11"/>
      <c r="AO400" s="1309"/>
      <c r="AQ400" s="11"/>
      <c r="AR400" s="11"/>
      <c r="AS400" s="11"/>
      <c r="AX400" s="1891"/>
      <c r="BW400" s="11"/>
      <c r="BZ400" s="11"/>
    </row>
    <row r="401" spans="1:78" s="129" customFormat="1" ht="13.5" customHeight="1">
      <c r="A401" s="220">
        <v>69</v>
      </c>
      <c r="B401" s="11">
        <v>41575</v>
      </c>
      <c r="C401" s="12">
        <v>41542</v>
      </c>
      <c r="D401" s="1886">
        <f ca="1">TODAY()-C401</f>
        <v>2</v>
      </c>
      <c r="E401" s="129" t="s">
        <v>249</v>
      </c>
      <c r="F401" s="203">
        <v>13</v>
      </c>
      <c r="G401" s="315" t="s">
        <v>1047</v>
      </c>
      <c r="H401" s="40" t="s">
        <v>314</v>
      </c>
      <c r="I401" s="1981" t="s">
        <v>3614</v>
      </c>
      <c r="J401" s="149" t="s">
        <v>310</v>
      </c>
      <c r="K401" s="204" t="s">
        <v>54</v>
      </c>
      <c r="L401" s="194">
        <v>1251500</v>
      </c>
      <c r="M401" s="194">
        <v>16000</v>
      </c>
      <c r="N401" s="205">
        <f t="shared" si="121"/>
        <v>1267500</v>
      </c>
      <c r="O401" s="832">
        <v>120000</v>
      </c>
      <c r="P401" s="1898" t="s">
        <v>3569</v>
      </c>
      <c r="Q401" s="41" t="s">
        <v>37</v>
      </c>
      <c r="R401" s="150">
        <v>1033</v>
      </c>
      <c r="S401" s="248">
        <v>90</v>
      </c>
      <c r="T401" s="118"/>
      <c r="U401" s="211"/>
      <c r="V401" s="112"/>
      <c r="W401" s="40" t="s">
        <v>80</v>
      </c>
      <c r="X401" s="209"/>
      <c r="Y401" s="204"/>
      <c r="Z401" s="110"/>
      <c r="AA401" s="112"/>
      <c r="AB401" s="112"/>
      <c r="AC401" s="1847"/>
      <c r="AD401" s="235"/>
      <c r="AE401" s="1899"/>
      <c r="AF401" s="215"/>
      <c r="AG401" s="211"/>
      <c r="AH401" s="1058"/>
      <c r="AI401" s="1058"/>
      <c r="AL401" s="112"/>
      <c r="AM401" s="112"/>
      <c r="AN401" s="112"/>
      <c r="AO401" s="1900"/>
      <c r="AQ401" s="112"/>
      <c r="AR401" s="112"/>
      <c r="AS401" s="112"/>
      <c r="AX401" s="1901"/>
      <c r="BW401" s="112"/>
      <c r="BZ401" s="112"/>
    </row>
    <row r="402" spans="1:78" s="37" customFormat="1" ht="14" customHeight="1">
      <c r="A402" s="220">
        <v>70</v>
      </c>
      <c r="B402" s="11" t="s">
        <v>85</v>
      </c>
      <c r="C402" s="12">
        <v>41468</v>
      </c>
      <c r="D402" s="147">
        <f t="shared" ca="1" si="119"/>
        <v>76</v>
      </c>
      <c r="E402" s="14" t="s">
        <v>249</v>
      </c>
      <c r="F402" s="167">
        <v>13</v>
      </c>
      <c r="G402" s="306" t="s">
        <v>204</v>
      </c>
      <c r="H402" s="32" t="s">
        <v>118</v>
      </c>
      <c r="I402" s="146" t="s">
        <v>1542</v>
      </c>
      <c r="J402" s="978" t="s">
        <v>348</v>
      </c>
      <c r="K402" s="927" t="s">
        <v>143</v>
      </c>
      <c r="L402" s="168">
        <v>1235500</v>
      </c>
      <c r="M402" s="168">
        <v>16000</v>
      </c>
      <c r="N402" s="168">
        <f t="shared" si="120"/>
        <v>1251500</v>
      </c>
      <c r="O402" s="832">
        <v>120000</v>
      </c>
      <c r="P402" s="39" t="s">
        <v>1529</v>
      </c>
      <c r="Q402" s="41" t="s">
        <v>37</v>
      </c>
      <c r="R402" s="150">
        <v>1033</v>
      </c>
      <c r="S402" s="18">
        <v>90</v>
      </c>
      <c r="T402" s="118"/>
      <c r="U402" s="191">
        <v>34905</v>
      </c>
      <c r="V402" s="11"/>
      <c r="W402" s="234" t="s">
        <v>80</v>
      </c>
      <c r="X402" s="307"/>
      <c r="Y402" s="14"/>
      <c r="Z402" s="12"/>
      <c r="AA402" s="239"/>
      <c r="AB402" s="12"/>
      <c r="AC402" s="660"/>
      <c r="AD402" s="19"/>
      <c r="AE402" s="35"/>
      <c r="AF402" s="236" t="s">
        <v>2227</v>
      </c>
      <c r="AG402" s="34"/>
      <c r="AH402" s="18"/>
      <c r="AI402" s="14" t="s">
        <v>165</v>
      </c>
      <c r="AJ402" s="17"/>
      <c r="AK402" s="17"/>
      <c r="AL402" s="12"/>
      <c r="AM402" s="12"/>
      <c r="AN402" s="36"/>
      <c r="AO402" s="163"/>
      <c r="AP402" s="17"/>
      <c r="AQ402" s="12"/>
      <c r="AR402" s="12"/>
      <c r="AS402" s="12"/>
      <c r="AX402" s="409"/>
      <c r="BW402" s="166"/>
      <c r="BZ402" s="166"/>
    </row>
    <row r="403" spans="1:78" s="37" customFormat="1" ht="14.25" customHeight="1">
      <c r="A403" s="220">
        <v>71</v>
      </c>
      <c r="B403" s="11" t="s">
        <v>85</v>
      </c>
      <c r="C403" s="110">
        <v>41503</v>
      </c>
      <c r="D403" s="193">
        <f t="shared" ref="D403:D407" ca="1" si="122">TODAY()-C403</f>
        <v>41</v>
      </c>
      <c r="E403" s="14" t="s">
        <v>249</v>
      </c>
      <c r="F403" s="167">
        <v>13</v>
      </c>
      <c r="G403" s="306" t="s">
        <v>204</v>
      </c>
      <c r="H403" s="32" t="s">
        <v>118</v>
      </c>
      <c r="I403" s="146" t="s">
        <v>2214</v>
      </c>
      <c r="J403" s="1617" t="s">
        <v>348</v>
      </c>
      <c r="K403" s="49" t="s">
        <v>39</v>
      </c>
      <c r="L403" s="168">
        <v>1235500</v>
      </c>
      <c r="M403" s="168">
        <v>0</v>
      </c>
      <c r="N403" s="168">
        <f t="shared" si="120"/>
        <v>1235500</v>
      </c>
      <c r="O403" s="832">
        <v>120000</v>
      </c>
      <c r="P403" s="14" t="s">
        <v>2164</v>
      </c>
      <c r="Q403" s="41" t="s">
        <v>37</v>
      </c>
      <c r="R403" s="150">
        <v>1033</v>
      </c>
      <c r="S403" s="150">
        <v>90</v>
      </c>
      <c r="T403" s="19"/>
      <c r="U403" s="34"/>
      <c r="V403" s="11"/>
      <c r="W403" s="32" t="s">
        <v>80</v>
      </c>
      <c r="X403" s="47"/>
      <c r="Y403" s="14"/>
      <c r="Z403" s="11"/>
      <c r="AA403" s="11"/>
      <c r="AB403" s="11"/>
      <c r="AC403" s="56"/>
      <c r="AD403" s="231"/>
      <c r="AE403" s="769"/>
      <c r="AF403" s="236" t="s">
        <v>2227</v>
      </c>
      <c r="AG403" s="162"/>
      <c r="AH403" s="18"/>
      <c r="AI403" s="14" t="s">
        <v>165</v>
      </c>
      <c r="AJ403" s="14"/>
      <c r="AK403" s="14"/>
      <c r="AL403" s="11"/>
      <c r="AM403" s="11"/>
      <c r="AN403" s="11"/>
      <c r="AO403" s="11"/>
      <c r="AP403" s="14"/>
      <c r="AQ403" s="12"/>
      <c r="AR403" s="12"/>
      <c r="AS403" s="12"/>
      <c r="AT403" s="14"/>
      <c r="AX403" s="409"/>
      <c r="BW403" s="166"/>
      <c r="BZ403" s="166"/>
    </row>
    <row r="404" spans="1:78" s="37" customFormat="1" ht="14.25" customHeight="1">
      <c r="A404" s="220">
        <v>72</v>
      </c>
      <c r="B404" s="11">
        <v>41551</v>
      </c>
      <c r="C404" s="110">
        <v>41518</v>
      </c>
      <c r="D404" s="193">
        <f t="shared" ca="1" si="122"/>
        <v>26</v>
      </c>
      <c r="E404" s="14" t="s">
        <v>249</v>
      </c>
      <c r="F404" s="167">
        <v>13</v>
      </c>
      <c r="G404" s="11"/>
      <c r="H404" s="32" t="s">
        <v>118</v>
      </c>
      <c r="I404" s="146" t="s">
        <v>2321</v>
      </c>
      <c r="J404" s="1395" t="s">
        <v>348</v>
      </c>
      <c r="K404" s="49" t="s">
        <v>39</v>
      </c>
      <c r="L404" s="168">
        <v>1235500</v>
      </c>
      <c r="M404" s="168">
        <v>0</v>
      </c>
      <c r="N404" s="168">
        <f t="shared" si="120"/>
        <v>1235500</v>
      </c>
      <c r="O404" s="832">
        <v>120000</v>
      </c>
      <c r="P404" s="14" t="s">
        <v>2291</v>
      </c>
      <c r="Q404" s="41" t="s">
        <v>37</v>
      </c>
      <c r="R404" s="150">
        <v>1033</v>
      </c>
      <c r="S404" s="150">
        <v>90</v>
      </c>
      <c r="T404" s="19"/>
      <c r="U404" s="34"/>
      <c r="V404" s="11"/>
      <c r="W404" s="32" t="s">
        <v>80</v>
      </c>
      <c r="Y404" s="14"/>
      <c r="Z404" s="11"/>
      <c r="AA404" s="11"/>
      <c r="AB404" s="11"/>
      <c r="AC404" s="56"/>
      <c r="AD404" s="231"/>
      <c r="AE404" s="47"/>
      <c r="AF404" s="171"/>
      <c r="AG404" s="162"/>
      <c r="AH404" s="18"/>
      <c r="AI404" s="14"/>
      <c r="AJ404" s="14"/>
      <c r="AK404" s="14"/>
      <c r="AL404" s="11"/>
      <c r="AM404" s="11"/>
      <c r="AN404" s="11"/>
      <c r="AO404" s="11"/>
      <c r="AP404" s="14"/>
      <c r="AQ404" s="12"/>
      <c r="AR404" s="12"/>
      <c r="AS404" s="12"/>
      <c r="AX404" s="409"/>
      <c r="BW404" s="166"/>
      <c r="BZ404" s="166"/>
    </row>
    <row r="405" spans="1:78" s="37" customFormat="1" ht="14" customHeight="1">
      <c r="A405" s="220">
        <v>73</v>
      </c>
      <c r="B405" s="11" t="s">
        <v>85</v>
      </c>
      <c r="C405" s="12">
        <v>41441</v>
      </c>
      <c r="D405" s="147">
        <f t="shared" ca="1" si="122"/>
        <v>103</v>
      </c>
      <c r="E405" s="129" t="s">
        <v>249</v>
      </c>
      <c r="F405" s="167">
        <v>13</v>
      </c>
      <c r="G405" s="306" t="s">
        <v>204</v>
      </c>
      <c r="H405" s="40" t="s">
        <v>141</v>
      </c>
      <c r="I405" s="154" t="s">
        <v>1053</v>
      </c>
      <c r="J405" s="16" t="s">
        <v>316</v>
      </c>
      <c r="K405" s="49" t="s">
        <v>16</v>
      </c>
      <c r="L405" s="168">
        <v>1185500</v>
      </c>
      <c r="M405" s="194">
        <v>16000</v>
      </c>
      <c r="N405" s="205">
        <f t="shared" si="120"/>
        <v>1201500</v>
      </c>
      <c r="O405" s="832">
        <v>120000</v>
      </c>
      <c r="P405" s="156" t="s">
        <v>1039</v>
      </c>
      <c r="Q405" s="41" t="s">
        <v>139</v>
      </c>
      <c r="R405" s="18">
        <v>1033</v>
      </c>
      <c r="S405" s="150">
        <v>90</v>
      </c>
      <c r="T405" s="399"/>
      <c r="U405" s="34"/>
      <c r="V405" s="11"/>
      <c r="W405" s="40" t="s">
        <v>80</v>
      </c>
      <c r="X405" s="47"/>
      <c r="Y405" s="14"/>
      <c r="Z405" s="12"/>
      <c r="AA405" s="10"/>
      <c r="AB405" s="11"/>
      <c r="AC405" s="3"/>
      <c r="AD405" s="33"/>
      <c r="AE405" s="47"/>
      <c r="AF405" s="171" t="s">
        <v>993</v>
      </c>
      <c r="AG405" s="162" t="s">
        <v>109</v>
      </c>
      <c r="AH405" s="18"/>
      <c r="AI405" s="14" t="s">
        <v>165</v>
      </c>
      <c r="AJ405" s="14"/>
      <c r="AK405" s="14"/>
      <c r="AL405" s="11"/>
      <c r="AM405" s="11"/>
      <c r="AN405" s="11"/>
      <c r="AO405" s="11"/>
      <c r="AP405" s="14"/>
      <c r="AQ405" s="12"/>
      <c r="AR405" s="12"/>
      <c r="AS405" s="12"/>
      <c r="AX405" s="409"/>
      <c r="BA405" s="37" t="s">
        <v>1135</v>
      </c>
      <c r="BC405" s="37" t="s">
        <v>1150</v>
      </c>
      <c r="BW405" s="166"/>
      <c r="BZ405" s="166"/>
    </row>
    <row r="406" spans="1:78" s="14" customFormat="1" ht="13.5" customHeight="1">
      <c r="A406" s="220">
        <v>74</v>
      </c>
      <c r="B406" s="11">
        <v>41565</v>
      </c>
      <c r="C406" s="12">
        <v>41534</v>
      </c>
      <c r="D406" s="1886">
        <f t="shared" ca="1" si="122"/>
        <v>10</v>
      </c>
      <c r="E406" s="129" t="s">
        <v>249</v>
      </c>
      <c r="F406" s="203">
        <v>13</v>
      </c>
      <c r="G406" s="315"/>
      <c r="H406" s="40" t="s">
        <v>141</v>
      </c>
      <c r="I406" s="1067" t="s">
        <v>3351</v>
      </c>
      <c r="J406" s="16" t="s">
        <v>316</v>
      </c>
      <c r="K406" s="49" t="s">
        <v>16</v>
      </c>
      <c r="L406" s="168">
        <v>1185500</v>
      </c>
      <c r="M406" s="168">
        <v>16000</v>
      </c>
      <c r="N406" s="169">
        <f>L406+M406</f>
        <v>1201500</v>
      </c>
      <c r="O406" s="832">
        <v>120000</v>
      </c>
      <c r="P406" s="1064" t="s">
        <v>3293</v>
      </c>
      <c r="Q406" s="41" t="s">
        <v>37</v>
      </c>
      <c r="R406" s="150">
        <v>1033</v>
      </c>
      <c r="S406" s="18">
        <v>90</v>
      </c>
      <c r="T406" s="118"/>
      <c r="U406" s="162"/>
      <c r="V406" s="11"/>
      <c r="W406" s="40" t="s">
        <v>80</v>
      </c>
      <c r="X406" s="47"/>
      <c r="Y406" s="49"/>
      <c r="Z406" s="12"/>
      <c r="AA406" s="11"/>
      <c r="AB406" s="11"/>
      <c r="AC406" s="56"/>
      <c r="AD406" s="231"/>
      <c r="AE406" s="769"/>
      <c r="AF406" s="817"/>
      <c r="AG406" s="162"/>
      <c r="AH406" s="749"/>
      <c r="AI406" s="749"/>
      <c r="AL406" s="11"/>
      <c r="AM406" s="11"/>
      <c r="AN406" s="11"/>
      <c r="AO406" s="1309"/>
      <c r="AQ406" s="11"/>
      <c r="AR406" s="11"/>
      <c r="AS406" s="11"/>
      <c r="AX406" s="1891"/>
      <c r="BW406" s="11"/>
      <c r="BZ406" s="11"/>
    </row>
    <row r="407" spans="1:78" s="14" customFormat="1" ht="13.5" customHeight="1">
      <c r="A407" s="220">
        <v>75</v>
      </c>
      <c r="B407" s="11">
        <v>41565</v>
      </c>
      <c r="C407" s="12">
        <v>41534</v>
      </c>
      <c r="D407" s="1886">
        <f t="shared" ca="1" si="122"/>
        <v>10</v>
      </c>
      <c r="E407" s="129" t="s">
        <v>249</v>
      </c>
      <c r="F407" s="203">
        <v>13</v>
      </c>
      <c r="G407" s="315"/>
      <c r="H407" s="40" t="s">
        <v>141</v>
      </c>
      <c r="I407" s="1067" t="s">
        <v>3352</v>
      </c>
      <c r="J407" s="16" t="s">
        <v>316</v>
      </c>
      <c r="K407" s="49" t="s">
        <v>16</v>
      </c>
      <c r="L407" s="168">
        <v>1185500</v>
      </c>
      <c r="M407" s="168">
        <v>16000</v>
      </c>
      <c r="N407" s="169">
        <f>L407+M407</f>
        <v>1201500</v>
      </c>
      <c r="O407" s="832">
        <v>120000</v>
      </c>
      <c r="P407" s="1064" t="s">
        <v>3294</v>
      </c>
      <c r="Q407" s="41" t="s">
        <v>37</v>
      </c>
      <c r="R407" s="150">
        <v>1033</v>
      </c>
      <c r="S407" s="18">
        <v>90</v>
      </c>
      <c r="T407" s="118"/>
      <c r="U407" s="162"/>
      <c r="V407" s="11"/>
      <c r="W407" s="40" t="s">
        <v>80</v>
      </c>
      <c r="X407" s="47"/>
      <c r="Y407" s="49"/>
      <c r="Z407" s="12"/>
      <c r="AA407" s="11"/>
      <c r="AB407" s="11"/>
      <c r="AC407" s="56"/>
      <c r="AD407" s="231"/>
      <c r="AE407" s="769"/>
      <c r="AF407" s="817"/>
      <c r="AG407" s="162"/>
      <c r="AH407" s="749"/>
      <c r="AI407" s="749"/>
      <c r="AL407" s="11"/>
      <c r="AM407" s="11"/>
      <c r="AN407" s="11"/>
      <c r="AO407" s="1309"/>
      <c r="AQ407" s="11"/>
      <c r="AR407" s="11"/>
      <c r="AS407" s="11"/>
      <c r="AX407" s="1891"/>
      <c r="BW407" s="11"/>
      <c r="BZ407" s="11"/>
    </row>
    <row r="408" spans="1:78" s="14" customFormat="1" ht="13.5" customHeight="1">
      <c r="A408" s="220">
        <v>76</v>
      </c>
      <c r="B408" s="11">
        <v>41575</v>
      </c>
      <c r="C408" s="12">
        <v>41542</v>
      </c>
      <c r="D408" s="1886">
        <f ca="1">TODAY()-C408</f>
        <v>2</v>
      </c>
      <c r="E408" s="129" t="s">
        <v>249</v>
      </c>
      <c r="F408" s="203">
        <v>13</v>
      </c>
      <c r="G408" s="315"/>
      <c r="H408" s="40" t="s">
        <v>141</v>
      </c>
      <c r="I408" s="1067" t="s">
        <v>3805</v>
      </c>
      <c r="J408" s="16" t="s">
        <v>316</v>
      </c>
      <c r="K408" s="49" t="s">
        <v>90</v>
      </c>
      <c r="L408" s="168">
        <v>1185500</v>
      </c>
      <c r="M408" s="168">
        <v>16000</v>
      </c>
      <c r="N408" s="169">
        <f t="shared" ref="N408" si="123">L408+M408</f>
        <v>1201500</v>
      </c>
      <c r="O408" s="832">
        <v>120000</v>
      </c>
      <c r="P408" s="1064" t="s">
        <v>3752</v>
      </c>
      <c r="Q408" s="41" t="s">
        <v>37</v>
      </c>
      <c r="R408" s="150">
        <v>1033</v>
      </c>
      <c r="S408" s="248">
        <v>90</v>
      </c>
      <c r="T408" s="118"/>
      <c r="U408" s="162"/>
      <c r="V408" s="11"/>
      <c r="W408" s="40" t="s">
        <v>80</v>
      </c>
      <c r="X408" s="47"/>
      <c r="Y408" s="49"/>
      <c r="Z408" s="12"/>
      <c r="AA408" s="11"/>
      <c r="AB408" s="11"/>
      <c r="AC408" s="56"/>
      <c r="AD408" s="231"/>
      <c r="AE408" s="769"/>
      <c r="AF408" s="171"/>
      <c r="AG408" s="162"/>
      <c r="AH408" s="749"/>
      <c r="AI408" s="749"/>
      <c r="AL408" s="11"/>
      <c r="AM408" s="11"/>
      <c r="AN408" s="11"/>
      <c r="AO408" s="1309"/>
      <c r="AQ408" s="11"/>
      <c r="AR408" s="11"/>
      <c r="AS408" s="11"/>
      <c r="AX408" s="1891"/>
      <c r="BW408" s="11"/>
      <c r="BZ408" s="11"/>
    </row>
    <row r="409" spans="1:78" s="37" customFormat="1" ht="14" customHeight="1">
      <c r="A409" s="220">
        <v>77</v>
      </c>
      <c r="B409" s="11" t="s">
        <v>85</v>
      </c>
      <c r="C409" s="110">
        <v>41365</v>
      </c>
      <c r="D409" s="397">
        <f ca="1">TODAY()-C409</f>
        <v>179</v>
      </c>
      <c r="E409" s="129" t="s">
        <v>249</v>
      </c>
      <c r="F409" s="167">
        <v>13</v>
      </c>
      <c r="G409" s="306" t="s">
        <v>204</v>
      </c>
      <c r="H409" s="40" t="s">
        <v>141</v>
      </c>
      <c r="I409" s="146" t="s">
        <v>622</v>
      </c>
      <c r="J409" s="16" t="s">
        <v>316</v>
      </c>
      <c r="K409" s="49" t="s">
        <v>54</v>
      </c>
      <c r="L409" s="168">
        <v>1185500</v>
      </c>
      <c r="M409" s="168">
        <v>16000</v>
      </c>
      <c r="N409" s="169">
        <f>L409+M409</f>
        <v>1201500</v>
      </c>
      <c r="O409" s="832">
        <v>120000</v>
      </c>
      <c r="P409" s="156" t="s">
        <v>613</v>
      </c>
      <c r="Q409" s="41" t="s">
        <v>139</v>
      </c>
      <c r="R409" s="18">
        <v>1033</v>
      </c>
      <c r="S409" s="18">
        <v>90</v>
      </c>
      <c r="T409" s="19"/>
      <c r="U409" s="34"/>
      <c r="V409" s="11"/>
      <c r="W409" s="40" t="s">
        <v>80</v>
      </c>
      <c r="X409" s="47"/>
      <c r="Y409" s="49"/>
      <c r="Z409" s="11"/>
      <c r="AA409" s="239"/>
      <c r="AB409" s="1309"/>
      <c r="AC409" s="1"/>
      <c r="AD409" s="18"/>
      <c r="AE409" s="47"/>
      <c r="AF409" s="171" t="s">
        <v>993</v>
      </c>
      <c r="AG409" s="162" t="s">
        <v>109</v>
      </c>
      <c r="AH409" s="749"/>
      <c r="AI409" s="749"/>
      <c r="AJ409" s="14"/>
      <c r="AK409" s="14"/>
      <c r="AL409" s="11"/>
      <c r="AM409" s="11"/>
      <c r="AN409" s="11"/>
      <c r="AO409" s="11"/>
      <c r="AP409" s="14"/>
      <c r="AQ409" s="12"/>
      <c r="AR409" s="12"/>
      <c r="AS409" s="12"/>
      <c r="AX409" s="409">
        <v>25424</v>
      </c>
      <c r="BC409" s="37" t="s">
        <v>1150</v>
      </c>
      <c r="BW409" s="166" t="e">
        <v>#N/A</v>
      </c>
      <c r="BZ409" s="166">
        <v>1093349.99</v>
      </c>
    </row>
    <row r="410" spans="1:78" s="37" customFormat="1" ht="14" customHeight="1">
      <c r="A410" s="220">
        <v>78</v>
      </c>
      <c r="B410" s="11" t="s">
        <v>85</v>
      </c>
      <c r="C410" s="12">
        <v>41444</v>
      </c>
      <c r="D410" s="147">
        <f ca="1">TODAY()-C410</f>
        <v>100</v>
      </c>
      <c r="E410" s="129" t="s">
        <v>249</v>
      </c>
      <c r="F410" s="167">
        <v>13</v>
      </c>
      <c r="G410" s="306" t="s">
        <v>204</v>
      </c>
      <c r="H410" s="32" t="s">
        <v>79</v>
      </c>
      <c r="I410" s="146" t="s">
        <v>1074</v>
      </c>
      <c r="J410" s="16" t="s">
        <v>365</v>
      </c>
      <c r="K410" s="49" t="s">
        <v>143</v>
      </c>
      <c r="L410" s="168">
        <v>1109000</v>
      </c>
      <c r="M410" s="194">
        <v>16000</v>
      </c>
      <c r="N410" s="194">
        <f>L410+M410</f>
        <v>1125000</v>
      </c>
      <c r="O410" s="832" t="s">
        <v>2923</v>
      </c>
      <c r="P410" s="156" t="s">
        <v>1061</v>
      </c>
      <c r="Q410" s="41" t="s">
        <v>139</v>
      </c>
      <c r="R410" s="18">
        <v>1033</v>
      </c>
      <c r="S410" s="18">
        <v>90</v>
      </c>
      <c r="T410" s="186"/>
      <c r="U410" s="34"/>
      <c r="V410" s="11"/>
      <c r="W410" s="32" t="s">
        <v>80</v>
      </c>
      <c r="Y410" s="14"/>
      <c r="Z410" s="12"/>
      <c r="AA410" s="12"/>
      <c r="AB410" s="12"/>
      <c r="AC410" s="3"/>
      <c r="AD410" s="33"/>
      <c r="AE410" s="47"/>
      <c r="AF410" s="171" t="s">
        <v>993</v>
      </c>
      <c r="AG410" s="162" t="s">
        <v>109</v>
      </c>
      <c r="AH410" s="18"/>
      <c r="AI410" s="18"/>
      <c r="AJ410" s="14"/>
      <c r="AK410" s="14"/>
      <c r="AL410" s="11"/>
      <c r="AM410" s="11"/>
      <c r="AN410" s="11"/>
      <c r="AO410" s="11"/>
      <c r="AP410" s="14"/>
      <c r="AQ410" s="12"/>
      <c r="AR410" s="12"/>
      <c r="AS410" s="12"/>
      <c r="AX410" s="409"/>
      <c r="BA410" s="37" t="s">
        <v>1135</v>
      </c>
      <c r="BC410" s="37" t="s">
        <v>1150</v>
      </c>
      <c r="BW410" s="166"/>
      <c r="BZ410" s="166"/>
    </row>
    <row r="411" spans="1:78" s="37" customFormat="1" ht="14" customHeight="1">
      <c r="A411" s="220">
        <v>79</v>
      </c>
      <c r="B411" s="11" t="s">
        <v>85</v>
      </c>
      <c r="C411" s="12">
        <v>41439</v>
      </c>
      <c r="D411" s="147">
        <f t="shared" ref="D411:D424" ca="1" si="124">TODAY()-C411</f>
        <v>105</v>
      </c>
      <c r="E411" s="129" t="s">
        <v>249</v>
      </c>
      <c r="F411" s="203">
        <v>13</v>
      </c>
      <c r="G411" s="306" t="s">
        <v>204</v>
      </c>
      <c r="H411" s="40" t="s">
        <v>279</v>
      </c>
      <c r="I411" s="154" t="s">
        <v>1029</v>
      </c>
      <c r="J411" s="16" t="s">
        <v>304</v>
      </c>
      <c r="K411" s="49" t="s">
        <v>262</v>
      </c>
      <c r="L411" s="168">
        <v>1060000</v>
      </c>
      <c r="M411" s="168">
        <v>16000</v>
      </c>
      <c r="N411" s="169">
        <f t="shared" si="120"/>
        <v>1076000</v>
      </c>
      <c r="O411" s="832" t="s">
        <v>2923</v>
      </c>
      <c r="P411" s="156" t="s">
        <v>1011</v>
      </c>
      <c r="Q411" s="41" t="s">
        <v>139</v>
      </c>
      <c r="R411" s="18">
        <v>1033</v>
      </c>
      <c r="S411" s="18">
        <v>90</v>
      </c>
      <c r="T411" s="186"/>
      <c r="U411" s="191">
        <v>35000</v>
      </c>
      <c r="V411" s="11"/>
      <c r="W411" s="32" t="s">
        <v>80</v>
      </c>
      <c r="Y411" s="14"/>
      <c r="Z411" s="12"/>
      <c r="AA411" s="12"/>
      <c r="AB411" s="12"/>
      <c r="AC411" s="660"/>
      <c r="AD411" s="33"/>
      <c r="AE411" s="47"/>
      <c r="AF411" s="171" t="s">
        <v>993</v>
      </c>
      <c r="AG411" s="162" t="s">
        <v>109</v>
      </c>
      <c r="AH411" s="18"/>
      <c r="AI411" s="14" t="s">
        <v>165</v>
      </c>
      <c r="AJ411" s="14"/>
      <c r="AK411" s="14"/>
      <c r="AL411" s="11"/>
      <c r="AM411" s="11"/>
      <c r="AN411" s="11"/>
      <c r="AO411" s="11"/>
      <c r="AP411" s="14"/>
      <c r="AQ411" s="12"/>
      <c r="AR411" s="12"/>
      <c r="AS411" s="12"/>
      <c r="AX411" s="409"/>
      <c r="BA411" s="37" t="s">
        <v>1135</v>
      </c>
      <c r="BC411" s="37" t="s">
        <v>1150</v>
      </c>
      <c r="BW411" s="166"/>
      <c r="BZ411" s="166"/>
    </row>
    <row r="412" spans="1:78" s="37" customFormat="1" ht="14" customHeight="1">
      <c r="A412" s="220">
        <v>80</v>
      </c>
      <c r="B412" s="11" t="s">
        <v>85</v>
      </c>
      <c r="C412" s="12">
        <v>41446</v>
      </c>
      <c r="D412" s="147">
        <f t="shared" ref="D412:D417" ca="1" si="125">TODAY()-C412</f>
        <v>98</v>
      </c>
      <c r="E412" s="129" t="s">
        <v>249</v>
      </c>
      <c r="F412" s="167">
        <v>13</v>
      </c>
      <c r="G412" s="306" t="s">
        <v>204</v>
      </c>
      <c r="H412" s="40" t="s">
        <v>279</v>
      </c>
      <c r="I412" s="146" t="s">
        <v>1050</v>
      </c>
      <c r="J412" s="16" t="s">
        <v>304</v>
      </c>
      <c r="K412" s="49" t="s">
        <v>143</v>
      </c>
      <c r="L412" s="168">
        <v>1060000</v>
      </c>
      <c r="M412" s="194">
        <v>16000</v>
      </c>
      <c r="N412" s="205">
        <f t="shared" si="120"/>
        <v>1076000</v>
      </c>
      <c r="O412" s="832" t="s">
        <v>2923</v>
      </c>
      <c r="P412" s="156" t="s">
        <v>1036</v>
      </c>
      <c r="Q412" s="41" t="s">
        <v>139</v>
      </c>
      <c r="R412" s="18">
        <v>1033</v>
      </c>
      <c r="S412" s="18">
        <v>90</v>
      </c>
      <c r="T412" s="186"/>
      <c r="U412" s="34"/>
      <c r="V412" s="11"/>
      <c r="W412" s="32" t="s">
        <v>80</v>
      </c>
      <c r="X412" s="1617"/>
      <c r="Y412" s="14"/>
      <c r="Z412" s="12"/>
      <c r="AA412" s="17"/>
      <c r="AB412" s="11"/>
      <c r="AC412" s="660"/>
      <c r="AD412" s="33"/>
      <c r="AE412" s="47"/>
      <c r="AF412" s="171" t="s">
        <v>993</v>
      </c>
      <c r="AG412" s="162" t="s">
        <v>109</v>
      </c>
      <c r="AH412" s="18"/>
      <c r="AI412" s="18"/>
      <c r="AJ412" s="14"/>
      <c r="AK412" s="14"/>
      <c r="AL412" s="11"/>
      <c r="AM412" s="11"/>
      <c r="AN412" s="11"/>
      <c r="AO412" s="11"/>
      <c r="AP412" s="14"/>
      <c r="AQ412" s="12"/>
      <c r="AR412" s="12"/>
      <c r="AS412" s="12"/>
      <c r="AX412" s="409"/>
      <c r="BA412" s="37" t="s">
        <v>1135</v>
      </c>
      <c r="BC412" s="37" t="s">
        <v>1150</v>
      </c>
      <c r="BW412" s="166"/>
      <c r="BZ412" s="166"/>
    </row>
    <row r="413" spans="1:78" s="37" customFormat="1" ht="14.25" customHeight="1">
      <c r="A413" s="220">
        <v>81</v>
      </c>
      <c r="B413" s="11">
        <v>41593</v>
      </c>
      <c r="C413" s="12">
        <v>41500</v>
      </c>
      <c r="D413" s="193">
        <f t="shared" ca="1" si="125"/>
        <v>44</v>
      </c>
      <c r="E413" s="14" t="s">
        <v>170</v>
      </c>
      <c r="F413" s="167">
        <v>13</v>
      </c>
      <c r="G413" s="14" t="s">
        <v>165</v>
      </c>
      <c r="H413" s="32" t="s">
        <v>99</v>
      </c>
      <c r="I413" s="146" t="s">
        <v>1930</v>
      </c>
      <c r="J413" s="1395" t="s">
        <v>1934</v>
      </c>
      <c r="K413" s="49" t="s">
        <v>9</v>
      </c>
      <c r="L413" s="194">
        <v>1043000</v>
      </c>
      <c r="M413" s="168">
        <v>0</v>
      </c>
      <c r="N413" s="168">
        <f>L413+M413</f>
        <v>1043000</v>
      </c>
      <c r="O413" s="1477"/>
      <c r="P413" s="14" t="s">
        <v>1924</v>
      </c>
      <c r="Q413" s="41" t="s">
        <v>37</v>
      </c>
      <c r="R413" s="18">
        <v>1033</v>
      </c>
      <c r="S413" s="18">
        <v>90</v>
      </c>
      <c r="T413" s="19"/>
      <c r="U413" s="34"/>
      <c r="V413" s="11"/>
      <c r="W413" s="32" t="s">
        <v>80</v>
      </c>
      <c r="X413" s="47"/>
      <c r="Y413" s="49"/>
      <c r="Z413" s="11"/>
      <c r="AA413" s="11"/>
      <c r="AB413" s="11"/>
      <c r="AC413" s="56"/>
      <c r="AD413" s="231"/>
      <c r="AE413" s="47"/>
      <c r="AF413" s="171"/>
      <c r="AG413" s="162"/>
      <c r="AH413" s="18"/>
      <c r="AI413" s="14"/>
      <c r="AJ413" s="14"/>
      <c r="AK413" s="14"/>
      <c r="AL413" s="11"/>
      <c r="AM413" s="11"/>
      <c r="AN413" s="11"/>
      <c r="AO413" s="11"/>
      <c r="AP413" s="14"/>
      <c r="AQ413" s="12"/>
      <c r="AR413" s="12"/>
      <c r="AS413" s="12"/>
      <c r="AX413" s="409"/>
      <c r="BW413" s="166"/>
      <c r="BZ413" s="166"/>
    </row>
    <row r="414" spans="1:78" s="37" customFormat="1" ht="14" customHeight="1">
      <c r="A414" s="220">
        <v>82</v>
      </c>
      <c r="B414" s="11" t="s">
        <v>85</v>
      </c>
      <c r="C414" s="12">
        <v>41457</v>
      </c>
      <c r="D414" s="147">
        <f t="shared" ca="1" si="125"/>
        <v>87</v>
      </c>
      <c r="E414" s="14" t="s">
        <v>142</v>
      </c>
      <c r="F414" s="167">
        <v>13</v>
      </c>
      <c r="G414" s="306" t="s">
        <v>204</v>
      </c>
      <c r="H414" s="32" t="s">
        <v>536</v>
      </c>
      <c r="I414" s="146" t="s">
        <v>1092</v>
      </c>
      <c r="J414" s="16" t="s">
        <v>606</v>
      </c>
      <c r="K414" s="49" t="s">
        <v>64</v>
      </c>
      <c r="L414" s="168">
        <v>1073500</v>
      </c>
      <c r="M414" s="168">
        <v>13000</v>
      </c>
      <c r="N414" s="168">
        <f t="shared" si="120"/>
        <v>1086500</v>
      </c>
      <c r="O414" s="832">
        <v>60000</v>
      </c>
      <c r="P414" s="14" t="s">
        <v>1084</v>
      </c>
      <c r="Q414" s="41" t="s">
        <v>37</v>
      </c>
      <c r="R414" s="18">
        <v>1033</v>
      </c>
      <c r="S414" s="18">
        <v>90</v>
      </c>
      <c r="T414" s="19"/>
      <c r="U414" s="34"/>
      <c r="V414" s="11"/>
      <c r="W414" s="32" t="s">
        <v>80</v>
      </c>
      <c r="X414" s="47"/>
      <c r="Y414" s="14"/>
      <c r="Z414" s="11"/>
      <c r="AA414" s="11"/>
      <c r="AB414" s="11"/>
      <c r="AC414" s="56"/>
      <c r="AD414" s="231"/>
      <c r="AE414" s="47"/>
      <c r="AF414" s="817"/>
      <c r="AG414" s="162"/>
      <c r="AH414" s="18"/>
      <c r="AI414" s="18"/>
      <c r="AJ414" s="14"/>
      <c r="AK414" s="14"/>
      <c r="AL414" s="11"/>
      <c r="AM414" s="11"/>
      <c r="AN414" s="11"/>
      <c r="AO414" s="11"/>
      <c r="AP414" s="14"/>
      <c r="AQ414" s="12"/>
      <c r="AR414" s="12"/>
      <c r="AS414" s="12"/>
      <c r="AX414" s="409"/>
      <c r="BW414" s="166"/>
      <c r="BZ414" s="166"/>
    </row>
    <row r="415" spans="1:78" s="466" customFormat="1" ht="14" customHeight="1">
      <c r="A415" s="220">
        <v>83</v>
      </c>
      <c r="B415" s="391" t="s">
        <v>132</v>
      </c>
      <c r="C415" s="145">
        <v>41447</v>
      </c>
      <c r="D415" s="1065">
        <f t="shared" ca="1" si="125"/>
        <v>97</v>
      </c>
      <c r="E415" s="14" t="s">
        <v>142</v>
      </c>
      <c r="F415" s="167">
        <v>13</v>
      </c>
      <c r="G415" s="306" t="s">
        <v>204</v>
      </c>
      <c r="H415" s="32" t="s">
        <v>1826</v>
      </c>
      <c r="I415" s="1982" t="s">
        <v>2750</v>
      </c>
      <c r="J415" s="1983" t="s">
        <v>1825</v>
      </c>
      <c r="K415" s="691" t="s">
        <v>64</v>
      </c>
      <c r="L415" s="168">
        <v>844000</v>
      </c>
      <c r="M415" s="168">
        <v>13000</v>
      </c>
      <c r="N415" s="168">
        <f t="shared" si="120"/>
        <v>857000</v>
      </c>
      <c r="O415" s="832">
        <v>60000</v>
      </c>
      <c r="P415" s="390" t="s">
        <v>2751</v>
      </c>
      <c r="Q415" s="41" t="s">
        <v>37</v>
      </c>
      <c r="R415" s="749">
        <v>1033</v>
      </c>
      <c r="S415" s="18">
        <v>90</v>
      </c>
      <c r="T415" s="743"/>
      <c r="U415" s="34"/>
      <c r="V415" s="231" t="s">
        <v>260</v>
      </c>
      <c r="W415" s="32" t="s">
        <v>80</v>
      </c>
      <c r="X415" s="1988"/>
      <c r="Y415" s="2049"/>
      <c r="Z415" s="391"/>
      <c r="AA415" s="1985"/>
      <c r="AB415" s="391"/>
      <c r="AC415" s="1986"/>
      <c r="AD415" s="991"/>
      <c r="AE415" s="393"/>
      <c r="AF415" s="236" t="s">
        <v>2227</v>
      </c>
      <c r="AG415" s="1984"/>
      <c r="AH415" s="991"/>
      <c r="AI415" s="991"/>
      <c r="AJ415" s="390"/>
      <c r="AK415" s="390"/>
      <c r="AL415" s="391"/>
      <c r="AM415" s="391"/>
      <c r="AN415" s="391"/>
      <c r="AO415" s="391"/>
      <c r="AP415" s="390"/>
      <c r="AQ415" s="145"/>
      <c r="AR415" s="145"/>
      <c r="AS415" s="145"/>
      <c r="AT415" s="1498"/>
      <c r="AU415" s="1498"/>
      <c r="AV415" s="1498"/>
      <c r="AW415" s="1498"/>
      <c r="AX415" s="1317"/>
      <c r="BW415" s="1315"/>
      <c r="BZ415" s="1315"/>
    </row>
    <row r="416" spans="1:78" s="37" customFormat="1" ht="14.25" customHeight="1">
      <c r="A416" s="220">
        <v>84</v>
      </c>
      <c r="B416" s="11">
        <v>41554</v>
      </c>
      <c r="C416" s="110">
        <v>41519</v>
      </c>
      <c r="D416" s="147">
        <f t="shared" ca="1" si="125"/>
        <v>25</v>
      </c>
      <c r="E416" s="14" t="s">
        <v>142</v>
      </c>
      <c r="F416" s="167">
        <v>13</v>
      </c>
      <c r="G416" s="11" t="s">
        <v>165</v>
      </c>
      <c r="H416" s="32" t="s">
        <v>1826</v>
      </c>
      <c r="I416" s="1064" t="s">
        <v>2585</v>
      </c>
      <c r="J416" s="1395" t="s">
        <v>1825</v>
      </c>
      <c r="K416" s="49" t="s">
        <v>171</v>
      </c>
      <c r="L416" s="168">
        <v>844000</v>
      </c>
      <c r="M416" s="168">
        <v>13000</v>
      </c>
      <c r="N416" s="168">
        <f t="shared" si="120"/>
        <v>857000</v>
      </c>
      <c r="O416" s="832">
        <v>60000</v>
      </c>
      <c r="P416" s="14" t="s">
        <v>2444</v>
      </c>
      <c r="Q416" s="41" t="s">
        <v>37</v>
      </c>
      <c r="R416" s="18">
        <v>1033</v>
      </c>
      <c r="S416" s="18">
        <v>90</v>
      </c>
      <c r="T416" s="19"/>
      <c r="U416" s="34"/>
      <c r="V416" s="11"/>
      <c r="W416" s="32" t="s">
        <v>80</v>
      </c>
      <c r="X416" s="47"/>
      <c r="Y416" s="49"/>
      <c r="Z416" s="11"/>
      <c r="AA416" s="11"/>
      <c r="AB416" s="11"/>
      <c r="AC416" s="56"/>
      <c r="AD416" s="231"/>
      <c r="AE416" s="47"/>
      <c r="AF416" s="817"/>
      <c r="AG416" s="162"/>
      <c r="AH416" s="18"/>
      <c r="AI416" s="14" t="s">
        <v>165</v>
      </c>
      <c r="AJ416" s="14"/>
      <c r="AK416" s="14"/>
      <c r="AL416" s="11"/>
      <c r="AM416" s="11"/>
      <c r="AN416" s="11"/>
      <c r="AO416" s="11"/>
      <c r="AP416" s="14"/>
      <c r="AQ416" s="12"/>
      <c r="AR416" s="12"/>
      <c r="AS416" s="12"/>
      <c r="AX416" s="409"/>
      <c r="BW416" s="166"/>
      <c r="BZ416" s="166"/>
    </row>
    <row r="417" spans="1:78" s="14" customFormat="1" ht="13.5" customHeight="1">
      <c r="A417" s="220">
        <v>85</v>
      </c>
      <c r="B417" s="11">
        <v>41568</v>
      </c>
      <c r="C417" s="12">
        <v>41536</v>
      </c>
      <c r="D417" s="1886">
        <f t="shared" ca="1" si="125"/>
        <v>8</v>
      </c>
      <c r="E417" s="14" t="s">
        <v>142</v>
      </c>
      <c r="F417" s="203">
        <v>13</v>
      </c>
      <c r="G417" s="11" t="s">
        <v>165</v>
      </c>
      <c r="H417" s="32" t="s">
        <v>1826</v>
      </c>
      <c r="I417" s="195" t="s">
        <v>3349</v>
      </c>
      <c r="J417" s="16" t="s">
        <v>1825</v>
      </c>
      <c r="K417" s="49" t="s">
        <v>34</v>
      </c>
      <c r="L417" s="168">
        <v>844000</v>
      </c>
      <c r="M417" s="168">
        <v>13000</v>
      </c>
      <c r="N417" s="168">
        <f>L417+M417</f>
        <v>857000</v>
      </c>
      <c r="O417" s="832">
        <v>60000</v>
      </c>
      <c r="P417" s="1064" t="s">
        <v>3291</v>
      </c>
      <c r="Q417" s="41" t="s">
        <v>37</v>
      </c>
      <c r="R417" s="18">
        <v>1033</v>
      </c>
      <c r="S417" s="18">
        <v>90</v>
      </c>
      <c r="T417" s="19"/>
      <c r="U417" s="162"/>
      <c r="V417" s="11"/>
      <c r="W417" s="32" t="s">
        <v>80</v>
      </c>
      <c r="X417" s="47"/>
      <c r="Y417" s="49"/>
      <c r="Z417" s="12"/>
      <c r="AA417" s="11"/>
      <c r="AB417" s="11"/>
      <c r="AC417" s="56"/>
      <c r="AD417" s="231"/>
      <c r="AE417" s="769"/>
      <c r="AF417" s="817"/>
      <c r="AG417" s="162"/>
      <c r="AH417" s="749"/>
      <c r="AI417" s="14" t="s">
        <v>165</v>
      </c>
      <c r="AL417" s="11"/>
      <c r="AM417" s="11"/>
      <c r="AN417" s="11"/>
      <c r="AO417" s="1309"/>
      <c r="AQ417" s="11"/>
      <c r="AR417" s="11"/>
      <c r="AS417" s="11"/>
      <c r="AX417" s="1891"/>
      <c r="BW417" s="11"/>
      <c r="BZ417" s="11"/>
    </row>
    <row r="418" spans="1:78" s="37" customFormat="1" ht="14.25" customHeight="1">
      <c r="A418" s="220">
        <v>86</v>
      </c>
      <c r="B418" s="2835" t="s">
        <v>4009</v>
      </c>
      <c r="C418" s="110">
        <v>41511</v>
      </c>
      <c r="D418" s="193">
        <f t="shared" ref="D418" ca="1" si="126">TODAY()-C418</f>
        <v>33</v>
      </c>
      <c r="E418" s="14" t="s">
        <v>57</v>
      </c>
      <c r="F418" s="167">
        <v>13</v>
      </c>
      <c r="G418" s="11" t="s">
        <v>165</v>
      </c>
      <c r="H418" s="32" t="s">
        <v>26</v>
      </c>
      <c r="I418" s="1064" t="s">
        <v>2250</v>
      </c>
      <c r="J418" s="1395" t="s">
        <v>605</v>
      </c>
      <c r="K418" s="49" t="s">
        <v>171</v>
      </c>
      <c r="L418" s="168">
        <v>1075000</v>
      </c>
      <c r="M418" s="168">
        <v>13000</v>
      </c>
      <c r="N418" s="169">
        <f>L418+M418</f>
        <v>1088000</v>
      </c>
      <c r="O418" s="832">
        <v>60000</v>
      </c>
      <c r="P418" s="14" t="s">
        <v>2252</v>
      </c>
      <c r="Q418" s="41" t="s">
        <v>37</v>
      </c>
      <c r="R418" s="18">
        <v>1033</v>
      </c>
      <c r="S418" s="18">
        <v>90</v>
      </c>
      <c r="T418" s="19"/>
      <c r="U418" s="34"/>
      <c r="V418" s="11"/>
      <c r="W418" s="32" t="s">
        <v>80</v>
      </c>
      <c r="Y418" s="14"/>
      <c r="Z418" s="11"/>
      <c r="AA418" s="239"/>
      <c r="AB418" s="11"/>
      <c r="AC418" s="56"/>
      <c r="AD418" s="18"/>
      <c r="AE418" s="47"/>
      <c r="AF418" s="2331"/>
      <c r="AG418" s="162"/>
      <c r="AH418" s="18"/>
      <c r="AI418" s="14" t="s">
        <v>165</v>
      </c>
      <c r="AJ418" s="14"/>
      <c r="AK418" s="14"/>
      <c r="AL418" s="11"/>
      <c r="AM418" s="11"/>
      <c r="AN418" s="11"/>
      <c r="AO418" s="11"/>
      <c r="AP418" s="14"/>
      <c r="AQ418" s="12"/>
      <c r="AR418" s="12"/>
      <c r="AS418" s="12"/>
      <c r="AX418" s="409"/>
      <c r="BW418" s="166"/>
      <c r="BZ418" s="166"/>
    </row>
    <row r="419" spans="1:78" s="37" customFormat="1" ht="14" customHeight="1">
      <c r="A419" s="220">
        <v>87</v>
      </c>
      <c r="B419" s="11" t="s">
        <v>85</v>
      </c>
      <c r="C419" s="12">
        <v>41463</v>
      </c>
      <c r="D419" s="147">
        <f t="shared" ref="D419" ca="1" si="127">TODAY()-C419</f>
        <v>81</v>
      </c>
      <c r="E419" s="14" t="s">
        <v>57</v>
      </c>
      <c r="F419" s="167">
        <v>13</v>
      </c>
      <c r="G419" s="306" t="s">
        <v>204</v>
      </c>
      <c r="H419" s="32" t="s">
        <v>1146</v>
      </c>
      <c r="I419" s="146" t="s">
        <v>1156</v>
      </c>
      <c r="J419" s="16" t="s">
        <v>1160</v>
      </c>
      <c r="K419" s="49" t="s">
        <v>184</v>
      </c>
      <c r="L419" s="168">
        <v>1059000</v>
      </c>
      <c r="M419" s="168">
        <v>13000</v>
      </c>
      <c r="N419" s="169">
        <f t="shared" si="120"/>
        <v>1072000</v>
      </c>
      <c r="O419" s="832">
        <v>60000</v>
      </c>
      <c r="P419" s="14" t="s">
        <v>1149</v>
      </c>
      <c r="Q419" s="17" t="s">
        <v>37</v>
      </c>
      <c r="R419" s="18">
        <v>1033</v>
      </c>
      <c r="S419" s="18">
        <v>90</v>
      </c>
      <c r="T419" s="19"/>
      <c r="U419" s="34"/>
      <c r="V419" s="11"/>
      <c r="W419" s="32" t="s">
        <v>80</v>
      </c>
      <c r="Y419" s="14"/>
      <c r="Z419" s="12"/>
      <c r="AA419" s="12"/>
      <c r="AB419" s="12"/>
      <c r="AC419" s="660"/>
      <c r="AD419" s="33"/>
      <c r="AE419" s="47"/>
      <c r="AF419" s="171"/>
      <c r="AG419" s="162"/>
      <c r="AH419" s="18"/>
      <c r="AI419" s="14" t="s">
        <v>165</v>
      </c>
      <c r="AJ419" s="14"/>
      <c r="AK419" s="14"/>
      <c r="AL419" s="11"/>
      <c r="AM419" s="11"/>
      <c r="AN419" s="11"/>
      <c r="AO419" s="11"/>
      <c r="AP419" s="14"/>
      <c r="AQ419" s="12"/>
      <c r="AR419" s="12"/>
      <c r="AS419" s="12"/>
      <c r="AX419" s="409"/>
      <c r="BW419" s="166"/>
      <c r="BZ419" s="166"/>
    </row>
    <row r="420" spans="1:78" s="37" customFormat="1" ht="14" customHeight="1">
      <c r="A420" s="220">
        <v>88</v>
      </c>
      <c r="B420" s="11" t="s">
        <v>85</v>
      </c>
      <c r="C420" s="12">
        <v>41478</v>
      </c>
      <c r="D420" s="193">
        <f ca="1">TODAY()-C420</f>
        <v>66</v>
      </c>
      <c r="E420" s="14" t="s">
        <v>57</v>
      </c>
      <c r="F420" s="167">
        <v>13</v>
      </c>
      <c r="G420" s="306" t="s">
        <v>204</v>
      </c>
      <c r="H420" s="40" t="s">
        <v>201</v>
      </c>
      <c r="I420" s="138" t="s">
        <v>1605</v>
      </c>
      <c r="J420" s="16" t="s">
        <v>411</v>
      </c>
      <c r="K420" s="49" t="s">
        <v>64</v>
      </c>
      <c r="L420" s="168">
        <v>1051000</v>
      </c>
      <c r="M420" s="247">
        <v>13000</v>
      </c>
      <c r="N420" s="205">
        <f t="shared" si="120"/>
        <v>1064000</v>
      </c>
      <c r="O420" s="832">
        <v>60000</v>
      </c>
      <c r="P420" s="1064" t="s">
        <v>1591</v>
      </c>
      <c r="Q420" s="17" t="s">
        <v>37</v>
      </c>
      <c r="R420" s="150">
        <v>1033</v>
      </c>
      <c r="S420" s="18">
        <v>90</v>
      </c>
      <c r="T420" s="19"/>
      <c r="U420" s="34"/>
      <c r="V420" s="11"/>
      <c r="W420" s="40" t="s">
        <v>80</v>
      </c>
      <c r="X420" s="47"/>
      <c r="Y420" s="14"/>
      <c r="Z420" s="110"/>
      <c r="AA420" s="715"/>
      <c r="AB420" s="11"/>
      <c r="AC420" s="56"/>
      <c r="AD420" s="18"/>
      <c r="AE420" s="47"/>
      <c r="AF420" s="236"/>
      <c r="AG420" s="162"/>
      <c r="AH420" s="18"/>
      <c r="AI420" s="14" t="s">
        <v>165</v>
      </c>
      <c r="AJ420" s="14"/>
      <c r="AK420" s="14"/>
      <c r="AL420" s="11"/>
      <c r="AM420" s="11"/>
      <c r="AN420" s="11"/>
      <c r="AO420" s="11"/>
      <c r="AP420" s="14"/>
      <c r="AQ420" s="12"/>
      <c r="AR420" s="12"/>
      <c r="AS420" s="12"/>
      <c r="AX420" s="409"/>
      <c r="BW420" s="166"/>
      <c r="BZ420" s="166"/>
    </row>
    <row r="421" spans="1:78" s="37" customFormat="1" ht="14.25" customHeight="1">
      <c r="A421" s="220">
        <v>89</v>
      </c>
      <c r="B421" s="11">
        <v>41551</v>
      </c>
      <c r="C421" s="110">
        <v>41518</v>
      </c>
      <c r="D421" s="193">
        <f ca="1">TODAY()-C421</f>
        <v>26</v>
      </c>
      <c r="E421" s="14" t="s">
        <v>57</v>
      </c>
      <c r="F421" s="167">
        <v>13</v>
      </c>
      <c r="G421" s="11" t="s">
        <v>165</v>
      </c>
      <c r="H421" s="40" t="s">
        <v>201</v>
      </c>
      <c r="I421" s="195" t="s">
        <v>2318</v>
      </c>
      <c r="J421" s="1395" t="s">
        <v>411</v>
      </c>
      <c r="K421" s="49" t="s">
        <v>64</v>
      </c>
      <c r="L421" s="168">
        <v>1051000</v>
      </c>
      <c r="M421" s="247">
        <v>13000</v>
      </c>
      <c r="N421" s="205">
        <f t="shared" si="120"/>
        <v>1064000</v>
      </c>
      <c r="O421" s="832">
        <v>60000</v>
      </c>
      <c r="P421" s="14" t="s">
        <v>2286</v>
      </c>
      <c r="Q421" s="41" t="s">
        <v>37</v>
      </c>
      <c r="R421" s="150">
        <v>1033</v>
      </c>
      <c r="S421" s="150">
        <v>90</v>
      </c>
      <c r="T421" s="19"/>
      <c r="U421" s="34"/>
      <c r="V421" s="11"/>
      <c r="W421" s="32" t="s">
        <v>80</v>
      </c>
      <c r="Y421" s="14"/>
      <c r="Z421" s="11"/>
      <c r="AA421" s="11"/>
      <c r="AB421" s="11"/>
      <c r="AC421" s="56"/>
      <c r="AD421" s="231"/>
      <c r="AE421" s="47"/>
      <c r="AF421" s="171"/>
      <c r="AG421" s="162"/>
      <c r="AH421" s="18"/>
      <c r="AI421" s="14" t="s">
        <v>165</v>
      </c>
      <c r="AJ421" s="14"/>
      <c r="AK421" s="14"/>
      <c r="AL421" s="11"/>
      <c r="AM421" s="11"/>
      <c r="AN421" s="11"/>
      <c r="AO421" s="11"/>
      <c r="AP421" s="14"/>
      <c r="AQ421" s="12"/>
      <c r="AR421" s="12"/>
      <c r="AS421" s="12"/>
      <c r="AX421" s="409"/>
      <c r="BW421" s="166"/>
      <c r="BZ421" s="166"/>
    </row>
    <row r="422" spans="1:78" s="37" customFormat="1" ht="14.25" customHeight="1">
      <c r="A422" s="220">
        <v>90</v>
      </c>
      <c r="B422" s="11" t="s">
        <v>85</v>
      </c>
      <c r="C422" s="12">
        <v>41490</v>
      </c>
      <c r="D422" s="147">
        <f ca="1">TODAY()-C422</f>
        <v>54</v>
      </c>
      <c r="E422" s="14" t="s">
        <v>57</v>
      </c>
      <c r="F422" s="167">
        <v>13</v>
      </c>
      <c r="G422" s="306" t="s">
        <v>204</v>
      </c>
      <c r="H422" s="32" t="s">
        <v>1022</v>
      </c>
      <c r="I422" s="146" t="s">
        <v>1775</v>
      </c>
      <c r="J422" s="1395" t="s">
        <v>1034</v>
      </c>
      <c r="K422" s="49" t="s">
        <v>286</v>
      </c>
      <c r="L422" s="168">
        <v>1020000</v>
      </c>
      <c r="M422" s="168">
        <v>13000</v>
      </c>
      <c r="N422" s="168">
        <v>1033000</v>
      </c>
      <c r="O422" s="832">
        <v>60000</v>
      </c>
      <c r="P422" s="14" t="s">
        <v>1741</v>
      </c>
      <c r="Q422" s="41" t="s">
        <v>37</v>
      </c>
      <c r="R422" s="18">
        <v>1033</v>
      </c>
      <c r="S422" s="18">
        <v>90</v>
      </c>
      <c r="T422" s="19"/>
      <c r="U422" s="34"/>
      <c r="V422" s="11"/>
      <c r="W422" s="32" t="s">
        <v>80</v>
      </c>
      <c r="Y422" s="14"/>
      <c r="Z422" s="11"/>
      <c r="AA422" s="11"/>
      <c r="AB422" s="11"/>
      <c r="AC422" s="56"/>
      <c r="AD422" s="231"/>
      <c r="AE422" s="47"/>
      <c r="AF422" s="817"/>
      <c r="AG422" s="162"/>
      <c r="AH422" s="18"/>
      <c r="AI422" s="14" t="s">
        <v>165</v>
      </c>
      <c r="AJ422" s="14"/>
      <c r="AK422" s="14"/>
      <c r="AL422" s="11"/>
      <c r="AM422" s="11"/>
      <c r="AN422" s="11"/>
      <c r="AO422" s="11"/>
      <c r="AP422" s="14"/>
      <c r="AQ422" s="12"/>
      <c r="AR422" s="12"/>
      <c r="AS422" s="12"/>
      <c r="AX422" s="409"/>
      <c r="BW422" s="166"/>
      <c r="BZ422" s="166"/>
    </row>
    <row r="423" spans="1:78" s="37" customFormat="1" ht="14.25" customHeight="1">
      <c r="A423" s="220">
        <v>91</v>
      </c>
      <c r="B423" s="11">
        <v>41551</v>
      </c>
      <c r="C423" s="110">
        <v>41518</v>
      </c>
      <c r="D423" s="193">
        <f ca="1">TODAY()-C423</f>
        <v>26</v>
      </c>
      <c r="E423" s="14" t="s">
        <v>57</v>
      </c>
      <c r="F423" s="167">
        <v>13</v>
      </c>
      <c r="G423" s="11" t="s">
        <v>165</v>
      </c>
      <c r="H423" s="32" t="s">
        <v>1022</v>
      </c>
      <c r="I423" s="1064" t="s">
        <v>2696</v>
      </c>
      <c r="J423" s="1395" t="s">
        <v>1034</v>
      </c>
      <c r="K423" s="49" t="s">
        <v>286</v>
      </c>
      <c r="L423" s="168">
        <v>1020000</v>
      </c>
      <c r="M423" s="168">
        <v>13000</v>
      </c>
      <c r="N423" s="168">
        <v>1033000</v>
      </c>
      <c r="O423" s="832">
        <v>60000</v>
      </c>
      <c r="P423" s="14" t="s">
        <v>2629</v>
      </c>
      <c r="Q423" s="41" t="s">
        <v>37</v>
      </c>
      <c r="R423" s="150">
        <v>1033</v>
      </c>
      <c r="S423" s="150">
        <v>90</v>
      </c>
      <c r="T423" s="19"/>
      <c r="U423" s="34"/>
      <c r="V423" s="11"/>
      <c r="W423" s="32" t="s">
        <v>80</v>
      </c>
      <c r="Y423" s="14"/>
      <c r="Z423" s="12"/>
      <c r="AA423" s="17"/>
      <c r="AB423" s="12"/>
      <c r="AC423" s="660"/>
      <c r="AD423" s="33"/>
      <c r="AE423" s="47"/>
      <c r="AF423" s="171"/>
      <c r="AG423" s="162"/>
      <c r="AH423" s="18"/>
      <c r="AI423" s="14" t="s">
        <v>165</v>
      </c>
      <c r="AJ423" s="14"/>
      <c r="AK423" s="14"/>
      <c r="AL423" s="11"/>
      <c r="AM423" s="11"/>
      <c r="AN423" s="11"/>
      <c r="AO423" s="11"/>
      <c r="AP423" s="14"/>
      <c r="AQ423" s="12"/>
      <c r="AR423" s="12"/>
      <c r="AS423" s="12"/>
      <c r="AX423" s="409"/>
      <c r="BW423" s="166"/>
      <c r="BZ423" s="166"/>
    </row>
    <row r="424" spans="1:78" s="37" customFormat="1" ht="14" customHeight="1">
      <c r="A424" s="220">
        <v>92</v>
      </c>
      <c r="B424" s="11" t="s">
        <v>85</v>
      </c>
      <c r="C424" s="110">
        <v>41369</v>
      </c>
      <c r="D424" s="397">
        <f t="shared" ca="1" si="124"/>
        <v>175</v>
      </c>
      <c r="E424" s="14" t="s">
        <v>57</v>
      </c>
      <c r="F424" s="221">
        <v>13</v>
      </c>
      <c r="G424" s="306" t="s">
        <v>204</v>
      </c>
      <c r="H424" s="40" t="s">
        <v>175</v>
      </c>
      <c r="I424" s="146" t="s">
        <v>599</v>
      </c>
      <c r="J424" s="16" t="s">
        <v>332</v>
      </c>
      <c r="K424" s="49" t="s">
        <v>171</v>
      </c>
      <c r="L424" s="194">
        <v>971000</v>
      </c>
      <c r="M424" s="247">
        <v>13000</v>
      </c>
      <c r="N424" s="169">
        <f t="shared" ref="N424:N483" si="128">L424+M424</f>
        <v>984000</v>
      </c>
      <c r="O424" s="832">
        <v>60000</v>
      </c>
      <c r="P424" s="156" t="s">
        <v>533</v>
      </c>
      <c r="Q424" s="41" t="s">
        <v>139</v>
      </c>
      <c r="R424" s="18">
        <v>1033</v>
      </c>
      <c r="S424" s="150">
        <v>90</v>
      </c>
      <c r="T424" s="118"/>
      <c r="U424" s="34"/>
      <c r="V424" s="11"/>
      <c r="W424" s="40" t="s">
        <v>80</v>
      </c>
      <c r="X424" s="47"/>
      <c r="Y424" s="14"/>
      <c r="Z424" s="11"/>
      <c r="AA424" s="11"/>
      <c r="AB424" s="11"/>
      <c r="AC424" s="56"/>
      <c r="AD424" s="231"/>
      <c r="AE424" s="47"/>
      <c r="AF424" s="171" t="s">
        <v>993</v>
      </c>
      <c r="AG424" s="162" t="s">
        <v>109</v>
      </c>
      <c r="AH424" s="18"/>
      <c r="AI424" s="18"/>
      <c r="AJ424" s="14"/>
      <c r="AK424" s="14"/>
      <c r="AL424" s="11"/>
      <c r="AM424" s="11"/>
      <c r="AN424" s="11"/>
      <c r="AO424" s="11"/>
      <c r="AP424" s="14"/>
      <c r="AQ424" s="12"/>
      <c r="AR424" s="12"/>
      <c r="AS424" s="12"/>
      <c r="AX424" s="409">
        <v>42373</v>
      </c>
      <c r="BW424" s="166" t="e">
        <v>#N/A</v>
      </c>
      <c r="BZ424" s="166">
        <v>965855</v>
      </c>
    </row>
    <row r="425" spans="1:78" s="37" customFormat="1" ht="14.25" customHeight="1">
      <c r="A425" s="220">
        <v>93</v>
      </c>
      <c r="B425" s="11">
        <v>41554</v>
      </c>
      <c r="C425" s="110">
        <v>41519</v>
      </c>
      <c r="D425" s="147">
        <f t="shared" ref="D425:D433" ca="1" si="129">TODAY()-C425</f>
        <v>25</v>
      </c>
      <c r="E425" s="14" t="s">
        <v>57</v>
      </c>
      <c r="F425" s="167">
        <v>13</v>
      </c>
      <c r="G425" s="11" t="s">
        <v>165</v>
      </c>
      <c r="H425" s="40" t="s">
        <v>175</v>
      </c>
      <c r="I425" s="1064" t="s">
        <v>2694</v>
      </c>
      <c r="J425" s="1395" t="s">
        <v>332</v>
      </c>
      <c r="K425" s="49" t="s">
        <v>286</v>
      </c>
      <c r="L425" s="194">
        <v>971000</v>
      </c>
      <c r="M425" s="247">
        <v>13000</v>
      </c>
      <c r="N425" s="169">
        <f t="shared" si="128"/>
        <v>984000</v>
      </c>
      <c r="O425" s="832">
        <v>60000</v>
      </c>
      <c r="P425" s="14" t="s">
        <v>2627</v>
      </c>
      <c r="Q425" s="41" t="s">
        <v>37</v>
      </c>
      <c r="R425" s="150">
        <v>1033</v>
      </c>
      <c r="S425" s="150">
        <v>90</v>
      </c>
      <c r="T425" s="19"/>
      <c r="U425" s="34"/>
      <c r="V425" s="11"/>
      <c r="W425" s="32" t="s">
        <v>80</v>
      </c>
      <c r="Y425" s="14"/>
      <c r="Z425" s="12"/>
      <c r="AA425" s="17"/>
      <c r="AB425" s="12"/>
      <c r="AC425" s="660"/>
      <c r="AD425" s="33"/>
      <c r="AE425" s="47"/>
      <c r="AF425" s="171"/>
      <c r="AG425" s="162"/>
      <c r="AH425" s="18"/>
      <c r="AI425" s="14" t="s">
        <v>165</v>
      </c>
      <c r="AJ425" s="14"/>
      <c r="AK425" s="14"/>
      <c r="AL425" s="11"/>
      <c r="AM425" s="11"/>
      <c r="AN425" s="11"/>
      <c r="AO425" s="11"/>
      <c r="AP425" s="14"/>
      <c r="AQ425" s="12"/>
      <c r="AR425" s="12"/>
      <c r="AS425" s="12"/>
      <c r="AX425" s="409"/>
      <c r="BW425" s="166"/>
      <c r="BZ425" s="166"/>
    </row>
    <row r="426" spans="1:78" s="14" customFormat="1" ht="13.5" customHeight="1">
      <c r="A426" s="220">
        <v>94</v>
      </c>
      <c r="B426" s="11">
        <v>41554</v>
      </c>
      <c r="C426" s="110">
        <v>41519</v>
      </c>
      <c r="D426" s="147">
        <f t="shared" ca="1" si="129"/>
        <v>25</v>
      </c>
      <c r="E426" s="14" t="s">
        <v>57</v>
      </c>
      <c r="F426" s="203">
        <v>13</v>
      </c>
      <c r="G426" s="11" t="s">
        <v>165</v>
      </c>
      <c r="H426" s="40" t="s">
        <v>175</v>
      </c>
      <c r="I426" s="1064" t="s">
        <v>2654</v>
      </c>
      <c r="J426" s="16" t="s">
        <v>332</v>
      </c>
      <c r="K426" s="49" t="s">
        <v>64</v>
      </c>
      <c r="L426" s="194">
        <v>971000</v>
      </c>
      <c r="M426" s="247">
        <v>13000</v>
      </c>
      <c r="N426" s="169">
        <f t="shared" si="128"/>
        <v>984000</v>
      </c>
      <c r="O426" s="832">
        <v>60000</v>
      </c>
      <c r="P426" s="1064" t="s">
        <v>2653</v>
      </c>
      <c r="Q426" s="41" t="s">
        <v>37</v>
      </c>
      <c r="R426" s="150">
        <v>1033</v>
      </c>
      <c r="S426" s="150">
        <v>90</v>
      </c>
      <c r="T426" s="118"/>
      <c r="U426" s="162"/>
      <c r="V426" s="11"/>
      <c r="W426" s="32" t="s">
        <v>80</v>
      </c>
      <c r="X426" s="47"/>
      <c r="Y426" s="49"/>
      <c r="Z426" s="11"/>
      <c r="AA426" s="11"/>
      <c r="AB426" s="11"/>
      <c r="AC426" s="56"/>
      <c r="AD426" s="231"/>
      <c r="AE426" s="769"/>
      <c r="AF426" s="171"/>
      <c r="AG426" s="162"/>
      <c r="AH426" s="749"/>
      <c r="AI426" s="14" t="s">
        <v>165</v>
      </c>
      <c r="AL426" s="11"/>
      <c r="AM426" s="11"/>
      <c r="AN426" s="11"/>
      <c r="AO426" s="1309"/>
      <c r="AQ426" s="11"/>
      <c r="AR426" s="11"/>
      <c r="AS426" s="11"/>
      <c r="AX426" s="1891"/>
      <c r="BW426" s="11"/>
      <c r="BZ426" s="11"/>
    </row>
    <row r="427" spans="1:78" s="37" customFormat="1" ht="14" customHeight="1">
      <c r="A427" s="220">
        <v>95</v>
      </c>
      <c r="B427" s="11" t="s">
        <v>85</v>
      </c>
      <c r="C427" s="110">
        <v>41368</v>
      </c>
      <c r="D427" s="397">
        <f ca="1">TODAY()-C427</f>
        <v>176</v>
      </c>
      <c r="E427" s="14" t="s">
        <v>57</v>
      </c>
      <c r="F427" s="221">
        <v>13</v>
      </c>
      <c r="G427" s="306" t="s">
        <v>204</v>
      </c>
      <c r="H427" s="40" t="s">
        <v>175</v>
      </c>
      <c r="I427" s="146" t="s">
        <v>598</v>
      </c>
      <c r="J427" s="16" t="s">
        <v>332</v>
      </c>
      <c r="K427" s="49" t="s">
        <v>171</v>
      </c>
      <c r="L427" s="194">
        <v>971000</v>
      </c>
      <c r="M427" s="247">
        <v>13000</v>
      </c>
      <c r="N427" s="169">
        <f t="shared" si="128"/>
        <v>984000</v>
      </c>
      <c r="O427" s="832">
        <v>60000</v>
      </c>
      <c r="P427" s="156" t="s">
        <v>532</v>
      </c>
      <c r="Q427" s="41" t="s">
        <v>139</v>
      </c>
      <c r="R427" s="18">
        <v>1033</v>
      </c>
      <c r="S427" s="150">
        <v>90</v>
      </c>
      <c r="T427" s="118"/>
      <c r="U427" s="34"/>
      <c r="V427" s="11"/>
      <c r="W427" s="726" t="s">
        <v>80</v>
      </c>
      <c r="X427" s="80"/>
      <c r="Y427" s="78"/>
      <c r="Z427" s="81"/>
      <c r="AA427" s="81"/>
      <c r="AB427" s="81"/>
      <c r="AC427" s="1419"/>
      <c r="AD427" s="254"/>
      <c r="AE427" s="47"/>
      <c r="AF427" s="171" t="s">
        <v>993</v>
      </c>
      <c r="AG427" s="162" t="s">
        <v>109</v>
      </c>
      <c r="AH427" s="18"/>
      <c r="AI427" s="18"/>
      <c r="AJ427" s="14"/>
      <c r="AK427" s="14"/>
      <c r="AL427" s="11"/>
      <c r="AM427" s="11"/>
      <c r="AN427" s="11"/>
      <c r="AO427" s="11"/>
      <c r="AP427" s="14"/>
      <c r="AQ427" s="12"/>
      <c r="AR427" s="12"/>
      <c r="AS427" s="12"/>
      <c r="AX427" s="409">
        <v>42373</v>
      </c>
      <c r="BW427" s="166" t="e">
        <v>#N/A</v>
      </c>
      <c r="BZ427" s="166">
        <v>965855</v>
      </c>
    </row>
    <row r="428" spans="1:78" s="14" customFormat="1" ht="13.5" customHeight="1">
      <c r="A428" s="220">
        <v>96</v>
      </c>
      <c r="B428" s="11">
        <v>41554</v>
      </c>
      <c r="C428" s="12">
        <v>41526</v>
      </c>
      <c r="D428" s="147">
        <f ca="1">TODAY()-C428</f>
        <v>18</v>
      </c>
      <c r="E428" s="14" t="s">
        <v>57</v>
      </c>
      <c r="F428" s="203">
        <v>13</v>
      </c>
      <c r="G428" s="11" t="s">
        <v>165</v>
      </c>
      <c r="H428" s="40" t="s">
        <v>175</v>
      </c>
      <c r="I428" s="1067" t="s">
        <v>2770</v>
      </c>
      <c r="J428" s="16" t="s">
        <v>332</v>
      </c>
      <c r="K428" s="49" t="s">
        <v>64</v>
      </c>
      <c r="L428" s="168">
        <v>971000</v>
      </c>
      <c r="M428" s="168">
        <v>13000</v>
      </c>
      <c r="N428" s="169">
        <f t="shared" si="128"/>
        <v>984000</v>
      </c>
      <c r="O428" s="832">
        <v>60000</v>
      </c>
      <c r="P428" s="1064" t="s">
        <v>2743</v>
      </c>
      <c r="Q428" s="17" t="s">
        <v>37</v>
      </c>
      <c r="R428" s="18">
        <v>1033</v>
      </c>
      <c r="S428" s="150">
        <v>90</v>
      </c>
      <c r="T428" s="19"/>
      <c r="U428" s="162"/>
      <c r="V428" s="11"/>
      <c r="W428" s="40" t="s">
        <v>80</v>
      </c>
      <c r="X428" s="47"/>
      <c r="Y428" s="49"/>
      <c r="Z428" s="11"/>
      <c r="AA428" s="11"/>
      <c r="AB428" s="11"/>
      <c r="AC428" s="56"/>
      <c r="AD428" s="231"/>
      <c r="AE428" s="769"/>
      <c r="AF428" s="171"/>
      <c r="AG428" s="162"/>
      <c r="AH428" s="749"/>
      <c r="AI428" s="14" t="s">
        <v>165</v>
      </c>
      <c r="AL428" s="11"/>
      <c r="AM428" s="11"/>
      <c r="AN428" s="11"/>
      <c r="AO428" s="1309"/>
      <c r="AQ428" s="11"/>
      <c r="AR428" s="11"/>
      <c r="AS428" s="11"/>
      <c r="AX428" s="1891"/>
      <c r="BW428" s="11"/>
      <c r="BZ428" s="11"/>
    </row>
    <row r="429" spans="1:78" s="37" customFormat="1" ht="14" customHeight="1">
      <c r="A429" s="220">
        <v>97</v>
      </c>
      <c r="B429" s="11" t="s">
        <v>85</v>
      </c>
      <c r="C429" s="12">
        <v>41497</v>
      </c>
      <c r="D429" s="147">
        <f t="shared" ca="1" si="129"/>
        <v>47</v>
      </c>
      <c r="E429" s="14" t="s">
        <v>57</v>
      </c>
      <c r="F429" s="167">
        <v>13</v>
      </c>
      <c r="G429" s="306" t="s">
        <v>204</v>
      </c>
      <c r="H429" s="32" t="s">
        <v>725</v>
      </c>
      <c r="I429" s="195" t="s">
        <v>1868</v>
      </c>
      <c r="J429" s="47" t="s">
        <v>791</v>
      </c>
      <c r="K429" s="14" t="s">
        <v>171</v>
      </c>
      <c r="L429" s="168">
        <v>916000</v>
      </c>
      <c r="M429" s="168">
        <v>13000</v>
      </c>
      <c r="N429" s="168">
        <f t="shared" si="128"/>
        <v>929000</v>
      </c>
      <c r="O429" s="832">
        <v>60000</v>
      </c>
      <c r="P429" s="14" t="s">
        <v>1854</v>
      </c>
      <c r="Q429" s="41" t="s">
        <v>37</v>
      </c>
      <c r="R429" s="150">
        <v>1033</v>
      </c>
      <c r="S429" s="150">
        <v>90</v>
      </c>
      <c r="T429" s="118"/>
      <c r="U429" s="34"/>
      <c r="V429" s="11"/>
      <c r="W429" s="32" t="s">
        <v>80</v>
      </c>
      <c r="X429" s="47"/>
      <c r="Y429" s="14"/>
      <c r="Z429" s="12"/>
      <c r="AA429" s="11"/>
      <c r="AB429" s="11"/>
      <c r="AC429" s="56"/>
      <c r="AD429" s="231"/>
      <c r="AE429" s="47"/>
      <c r="AF429" s="171"/>
      <c r="AG429" s="162"/>
      <c r="AH429" s="18"/>
      <c r="AI429" s="18"/>
      <c r="AJ429" s="14"/>
      <c r="AK429" s="14"/>
      <c r="AL429" s="11"/>
      <c r="AM429" s="11"/>
      <c r="AN429" s="11"/>
      <c r="AO429" s="11"/>
      <c r="AP429" s="14"/>
      <c r="AQ429" s="12"/>
      <c r="AR429" s="12"/>
      <c r="AS429" s="12"/>
      <c r="AX429" s="409"/>
      <c r="BW429" s="166"/>
      <c r="BZ429" s="166"/>
    </row>
    <row r="430" spans="1:78" s="14" customFormat="1" ht="13.5" customHeight="1">
      <c r="A430" s="220">
        <v>98</v>
      </c>
      <c r="B430" s="11">
        <v>41564</v>
      </c>
      <c r="C430" s="12">
        <v>41529</v>
      </c>
      <c r="D430" s="147">
        <f ca="1">TODAY()-C430</f>
        <v>15</v>
      </c>
      <c r="E430" s="14" t="s">
        <v>57</v>
      </c>
      <c r="F430" s="203">
        <v>13</v>
      </c>
      <c r="G430" s="1480" t="s">
        <v>1047</v>
      </c>
      <c r="H430" s="32" t="s">
        <v>725</v>
      </c>
      <c r="I430" s="146" t="s">
        <v>3103</v>
      </c>
      <c r="J430" s="16" t="s">
        <v>791</v>
      </c>
      <c r="K430" s="49" t="s">
        <v>138</v>
      </c>
      <c r="L430" s="168">
        <v>916000</v>
      </c>
      <c r="M430" s="168">
        <v>13000</v>
      </c>
      <c r="N430" s="168">
        <f t="shared" si="128"/>
        <v>929000</v>
      </c>
      <c r="O430" s="832">
        <v>60000</v>
      </c>
      <c r="P430" s="1064" t="s">
        <v>3046</v>
      </c>
      <c r="Q430" s="41" t="s">
        <v>37</v>
      </c>
      <c r="R430" s="150">
        <v>1033</v>
      </c>
      <c r="S430" s="150">
        <v>90</v>
      </c>
      <c r="T430" s="118"/>
      <c r="U430" s="162"/>
      <c r="V430" s="11"/>
      <c r="W430" s="40" t="s">
        <v>80</v>
      </c>
      <c r="X430" s="47"/>
      <c r="Y430" s="49"/>
      <c r="Z430" s="11"/>
      <c r="AA430" s="11"/>
      <c r="AB430" s="11"/>
      <c r="AC430" s="56"/>
      <c r="AD430" s="231"/>
      <c r="AE430" s="769"/>
      <c r="AF430" s="171"/>
      <c r="AG430" s="162"/>
      <c r="AH430" s="749"/>
      <c r="AI430" s="14" t="s">
        <v>165</v>
      </c>
      <c r="AL430" s="11"/>
      <c r="AM430" s="11"/>
      <c r="AN430" s="11"/>
      <c r="AO430" s="1309"/>
      <c r="AQ430" s="11"/>
      <c r="AR430" s="11"/>
      <c r="AS430" s="11"/>
      <c r="AX430" s="1891"/>
      <c r="BW430" s="11"/>
      <c r="BZ430" s="11"/>
    </row>
    <row r="431" spans="1:78" s="14" customFormat="1" ht="13.5" customHeight="1">
      <c r="A431" s="220">
        <v>99</v>
      </c>
      <c r="B431" s="11">
        <v>41568</v>
      </c>
      <c r="C431" s="12">
        <v>41536</v>
      </c>
      <c r="D431" s="1886">
        <f ca="1">TODAY()-C431</f>
        <v>8</v>
      </c>
      <c r="E431" s="14" t="s">
        <v>57</v>
      </c>
      <c r="F431" s="203">
        <v>13</v>
      </c>
      <c r="G431" s="11" t="s">
        <v>165</v>
      </c>
      <c r="H431" s="32" t="s">
        <v>725</v>
      </c>
      <c r="I431" s="195" t="s">
        <v>3102</v>
      </c>
      <c r="J431" s="16" t="s">
        <v>791</v>
      </c>
      <c r="K431" s="49" t="s">
        <v>155</v>
      </c>
      <c r="L431" s="168">
        <v>916000</v>
      </c>
      <c r="M431" s="168">
        <v>13000</v>
      </c>
      <c r="N431" s="168">
        <f>L431+M431</f>
        <v>929000</v>
      </c>
      <c r="O431" s="832">
        <v>60000</v>
      </c>
      <c r="P431" s="1064" t="s">
        <v>3044</v>
      </c>
      <c r="Q431" s="41" t="s">
        <v>37</v>
      </c>
      <c r="R431" s="150">
        <v>1033</v>
      </c>
      <c r="S431" s="18">
        <v>90</v>
      </c>
      <c r="T431" s="118"/>
      <c r="U431" s="162"/>
      <c r="V431" s="11"/>
      <c r="W431" s="40" t="s">
        <v>80</v>
      </c>
      <c r="X431" s="47"/>
      <c r="Y431" s="49"/>
      <c r="Z431" s="11"/>
      <c r="AA431" s="11"/>
      <c r="AB431" s="11"/>
      <c r="AC431" s="56"/>
      <c r="AD431" s="231"/>
      <c r="AE431" s="769"/>
      <c r="AF431" s="171"/>
      <c r="AG431" s="162"/>
      <c r="AH431" s="749"/>
      <c r="AI431" s="14" t="s">
        <v>165</v>
      </c>
      <c r="AL431" s="11"/>
      <c r="AM431" s="11"/>
      <c r="AN431" s="11"/>
      <c r="AO431" s="1309"/>
      <c r="AQ431" s="11"/>
      <c r="AR431" s="11"/>
      <c r="AS431" s="11"/>
      <c r="AX431" s="1891"/>
      <c r="BW431" s="11"/>
      <c r="BZ431" s="11"/>
    </row>
    <row r="432" spans="1:78" s="37" customFormat="1" ht="14.25" customHeight="1">
      <c r="A432" s="220">
        <v>100</v>
      </c>
      <c r="B432" s="1480">
        <v>41576</v>
      </c>
      <c r="C432" s="12">
        <v>41542</v>
      </c>
      <c r="D432" s="1886">
        <f ca="1">TODAY()-C432</f>
        <v>2</v>
      </c>
      <c r="E432" s="14" t="s">
        <v>57</v>
      </c>
      <c r="F432" s="167">
        <v>13</v>
      </c>
      <c r="G432" s="315"/>
      <c r="H432" s="32" t="s">
        <v>49</v>
      </c>
      <c r="I432" s="146" t="s">
        <v>2119</v>
      </c>
      <c r="J432" s="1395" t="s">
        <v>409</v>
      </c>
      <c r="K432" s="49" t="s">
        <v>25</v>
      </c>
      <c r="L432" s="168">
        <v>904000</v>
      </c>
      <c r="M432" s="247">
        <v>0</v>
      </c>
      <c r="N432" s="169">
        <f>L432+M432</f>
        <v>904000</v>
      </c>
      <c r="O432" s="832">
        <v>60000</v>
      </c>
      <c r="P432" s="14" t="s">
        <v>2067</v>
      </c>
      <c r="Q432" s="41" t="s">
        <v>37</v>
      </c>
      <c r="R432" s="150">
        <v>1033</v>
      </c>
      <c r="S432" s="248">
        <v>90</v>
      </c>
      <c r="T432" s="743"/>
      <c r="U432" s="34"/>
      <c r="V432" s="11"/>
      <c r="W432" s="32" t="s">
        <v>80</v>
      </c>
      <c r="Y432" s="14"/>
      <c r="Z432" s="11"/>
      <c r="AA432" s="11"/>
      <c r="AB432" s="11"/>
      <c r="AC432" s="1"/>
      <c r="AD432" s="231"/>
      <c r="AE432" s="47"/>
      <c r="AF432" s="171"/>
      <c r="AG432" s="162"/>
      <c r="AH432" s="18"/>
      <c r="AI432" s="14"/>
      <c r="AJ432" s="14"/>
      <c r="AK432" s="14"/>
      <c r="AL432" s="11"/>
      <c r="AM432" s="11"/>
      <c r="AN432" s="11"/>
      <c r="AO432" s="11"/>
      <c r="AP432" s="14"/>
      <c r="AQ432" s="12"/>
      <c r="AR432" s="12"/>
      <c r="AS432" s="12"/>
      <c r="AX432" s="409"/>
      <c r="BW432" s="166"/>
      <c r="BZ432" s="166"/>
    </row>
    <row r="433" spans="1:78" s="37" customFormat="1" ht="14.25" customHeight="1">
      <c r="A433" s="220">
        <v>101</v>
      </c>
      <c r="B433" s="11" t="s">
        <v>85</v>
      </c>
      <c r="C433" s="12">
        <v>41484</v>
      </c>
      <c r="D433" s="147">
        <f t="shared" ca="1" si="129"/>
        <v>60</v>
      </c>
      <c r="E433" s="14" t="s">
        <v>57</v>
      </c>
      <c r="F433" s="167">
        <v>13</v>
      </c>
      <c r="G433" s="306" t="s">
        <v>204</v>
      </c>
      <c r="H433" s="32" t="s">
        <v>1016</v>
      </c>
      <c r="I433" s="195" t="s">
        <v>1695</v>
      </c>
      <c r="J433" s="1353" t="s">
        <v>1033</v>
      </c>
      <c r="K433" s="49" t="s">
        <v>34</v>
      </c>
      <c r="L433" s="402">
        <v>856000</v>
      </c>
      <c r="M433" s="168">
        <v>13000</v>
      </c>
      <c r="N433" s="403">
        <f t="shared" si="128"/>
        <v>869000</v>
      </c>
      <c r="O433" s="832">
        <v>60000</v>
      </c>
      <c r="P433" s="14" t="s">
        <v>1650</v>
      </c>
      <c r="Q433" s="17" t="s">
        <v>37</v>
      </c>
      <c r="R433" s="18">
        <v>1033</v>
      </c>
      <c r="S433" s="18">
        <v>90</v>
      </c>
      <c r="T433" s="19"/>
      <c r="U433" s="191">
        <v>35000</v>
      </c>
      <c r="V433" s="11"/>
      <c r="W433" s="32" t="s">
        <v>80</v>
      </c>
      <c r="X433" s="47"/>
      <c r="Y433" s="14"/>
      <c r="Z433" s="11"/>
      <c r="AA433" s="715"/>
      <c r="AB433" s="11"/>
      <c r="AC433" s="56"/>
      <c r="AD433" s="18"/>
      <c r="AE433" s="47"/>
      <c r="AF433" s="817"/>
      <c r="AG433" s="162"/>
      <c r="AH433" s="18"/>
      <c r="AI433" s="14"/>
      <c r="AJ433" s="14"/>
      <c r="AK433" s="14"/>
      <c r="AL433" s="11"/>
      <c r="AM433" s="11"/>
      <c r="AN433" s="11"/>
      <c r="AO433" s="11"/>
      <c r="AP433" s="14"/>
      <c r="AQ433" s="12"/>
      <c r="AR433" s="12"/>
      <c r="AS433" s="12"/>
      <c r="AX433" s="409"/>
      <c r="BW433" s="166"/>
      <c r="BZ433" s="166"/>
    </row>
    <row r="434" spans="1:78" s="37" customFormat="1" ht="14" customHeight="1">
      <c r="A434" s="220">
        <v>102</v>
      </c>
      <c r="B434" s="11" t="s">
        <v>85</v>
      </c>
      <c r="C434" s="110">
        <v>41425</v>
      </c>
      <c r="D434" s="397">
        <f t="shared" ref="D434:D435" ca="1" si="130">TODAY()-C434</f>
        <v>119</v>
      </c>
      <c r="E434" s="14" t="s">
        <v>57</v>
      </c>
      <c r="F434" s="167">
        <v>13</v>
      </c>
      <c r="G434" s="306" t="s">
        <v>204</v>
      </c>
      <c r="H434" s="32" t="s">
        <v>42</v>
      </c>
      <c r="I434" s="196" t="s">
        <v>867</v>
      </c>
      <c r="J434" s="16" t="s">
        <v>701</v>
      </c>
      <c r="K434" s="49" t="s">
        <v>127</v>
      </c>
      <c r="L434" s="402">
        <v>849000</v>
      </c>
      <c r="M434" s="168">
        <v>13000</v>
      </c>
      <c r="N434" s="169">
        <f t="shared" si="128"/>
        <v>862000</v>
      </c>
      <c r="O434" s="832">
        <v>60000</v>
      </c>
      <c r="P434" s="156" t="s">
        <v>853</v>
      </c>
      <c r="Q434" s="41" t="s">
        <v>139</v>
      </c>
      <c r="R434" s="18">
        <v>1033</v>
      </c>
      <c r="S434" s="150">
        <v>90</v>
      </c>
      <c r="T434" s="19"/>
      <c r="U434" s="34"/>
      <c r="V434" s="11"/>
      <c r="W434" s="32" t="s">
        <v>80</v>
      </c>
      <c r="Y434" s="245"/>
      <c r="Z434" s="12"/>
      <c r="AA434" s="12"/>
      <c r="AB434" s="12"/>
      <c r="AC434" s="660"/>
      <c r="AD434" s="19"/>
      <c r="AE434" s="47"/>
      <c r="AF434" s="171" t="s">
        <v>993</v>
      </c>
      <c r="AG434" s="162" t="s">
        <v>109</v>
      </c>
      <c r="AH434" s="18"/>
      <c r="AI434" s="18"/>
      <c r="AJ434" s="14"/>
      <c r="AK434" s="14"/>
      <c r="AL434" s="11"/>
      <c r="AM434" s="11"/>
      <c r="AN434" s="11"/>
      <c r="AO434" s="11"/>
      <c r="AP434" s="14"/>
      <c r="AQ434" s="12"/>
      <c r="AR434" s="12"/>
      <c r="AS434" s="12"/>
      <c r="AX434" s="409"/>
      <c r="BA434" s="37" t="s">
        <v>1135</v>
      </c>
      <c r="BW434" s="166"/>
      <c r="BZ434" s="166">
        <v>803384</v>
      </c>
    </row>
    <row r="435" spans="1:78" s="37" customFormat="1" ht="14" customHeight="1">
      <c r="A435" s="220">
        <v>103</v>
      </c>
      <c r="B435" s="11" t="s">
        <v>85</v>
      </c>
      <c r="C435" s="110">
        <v>41471</v>
      </c>
      <c r="D435" s="147">
        <f t="shared" ca="1" si="130"/>
        <v>73</v>
      </c>
      <c r="E435" s="14" t="s">
        <v>57</v>
      </c>
      <c r="F435" s="167">
        <v>13</v>
      </c>
      <c r="G435" s="306" t="s">
        <v>204</v>
      </c>
      <c r="H435" s="32" t="s">
        <v>42</v>
      </c>
      <c r="I435" s="146" t="s">
        <v>1544</v>
      </c>
      <c r="J435" s="978" t="s">
        <v>701</v>
      </c>
      <c r="K435" s="927" t="s">
        <v>286</v>
      </c>
      <c r="L435" s="402">
        <v>849000</v>
      </c>
      <c r="M435" s="168">
        <v>13000</v>
      </c>
      <c r="N435" s="403">
        <f t="shared" si="128"/>
        <v>862000</v>
      </c>
      <c r="O435" s="832">
        <v>60000</v>
      </c>
      <c r="P435" s="182" t="s">
        <v>1528</v>
      </c>
      <c r="Q435" s="41" t="s">
        <v>139</v>
      </c>
      <c r="R435" s="18">
        <v>1033</v>
      </c>
      <c r="S435" s="18">
        <v>90</v>
      </c>
      <c r="T435" s="19"/>
      <c r="U435" s="201">
        <v>54835</v>
      </c>
      <c r="V435" s="11"/>
      <c r="W435" s="234" t="s">
        <v>80</v>
      </c>
      <c r="X435" s="307"/>
      <c r="Y435" s="14"/>
      <c r="Z435" s="12"/>
      <c r="AA435" s="239"/>
      <c r="AB435" s="12"/>
      <c r="AC435" s="660"/>
      <c r="AD435" s="19"/>
      <c r="AE435" s="35"/>
      <c r="AF435" s="171" t="s">
        <v>1876</v>
      </c>
      <c r="AG435" s="162" t="s">
        <v>109</v>
      </c>
      <c r="AH435" s="18"/>
      <c r="AI435" s="14" t="s">
        <v>165</v>
      </c>
      <c r="AJ435" s="17"/>
      <c r="AK435" s="17"/>
      <c r="AL435" s="12"/>
      <c r="AM435" s="12"/>
      <c r="AN435" s="36"/>
      <c r="AO435" s="163"/>
      <c r="AP435" s="17"/>
      <c r="AQ435" s="12"/>
      <c r="AR435" s="12"/>
      <c r="AS435" s="12"/>
      <c r="AX435" s="409"/>
      <c r="BW435" s="166"/>
      <c r="BZ435" s="166"/>
    </row>
    <row r="436" spans="1:78" s="37" customFormat="1" ht="14.25" customHeight="1">
      <c r="A436" s="220">
        <v>104</v>
      </c>
      <c r="B436" s="11">
        <v>41564</v>
      </c>
      <c r="C436" s="12">
        <v>41529</v>
      </c>
      <c r="D436" s="147">
        <f t="shared" ref="D436:D443" ca="1" si="131">TODAY()-C436</f>
        <v>15</v>
      </c>
      <c r="E436" s="14" t="s">
        <v>57</v>
      </c>
      <c r="F436" s="167">
        <v>13</v>
      </c>
      <c r="G436" s="1480" t="s">
        <v>1047</v>
      </c>
      <c r="H436" s="40" t="s">
        <v>42</v>
      </c>
      <c r="I436" s="146" t="s">
        <v>2675</v>
      </c>
      <c r="J436" s="1395" t="s">
        <v>701</v>
      </c>
      <c r="K436" s="49" t="s">
        <v>171</v>
      </c>
      <c r="L436" s="402">
        <v>849000</v>
      </c>
      <c r="M436" s="168">
        <v>13000</v>
      </c>
      <c r="N436" s="403">
        <f t="shared" si="128"/>
        <v>862000</v>
      </c>
      <c r="O436" s="832">
        <v>60000</v>
      </c>
      <c r="P436" s="14" t="s">
        <v>2616</v>
      </c>
      <c r="Q436" s="41" t="s">
        <v>37</v>
      </c>
      <c r="R436" s="150">
        <v>1033</v>
      </c>
      <c r="S436" s="150">
        <v>90</v>
      </c>
      <c r="T436" s="19"/>
      <c r="U436" s="34"/>
      <c r="V436" s="11"/>
      <c r="W436" s="32" t="s">
        <v>80</v>
      </c>
      <c r="Y436" s="14"/>
      <c r="Z436" s="12"/>
      <c r="AA436" s="17"/>
      <c r="AB436" s="12"/>
      <c r="AC436" s="660"/>
      <c r="AD436" s="33"/>
      <c r="AE436" s="47"/>
      <c r="AF436" s="817"/>
      <c r="AG436" s="162"/>
      <c r="AH436" s="18"/>
      <c r="AI436" s="14" t="s">
        <v>165</v>
      </c>
      <c r="AJ436" s="14"/>
      <c r="AK436" s="14"/>
      <c r="AL436" s="11"/>
      <c r="AM436" s="11"/>
      <c r="AN436" s="11"/>
      <c r="AO436" s="11"/>
      <c r="AP436" s="14"/>
      <c r="AQ436" s="12"/>
      <c r="AR436" s="12"/>
      <c r="AS436" s="12"/>
      <c r="AX436" s="409"/>
      <c r="BW436" s="166"/>
      <c r="BZ436" s="166"/>
    </row>
    <row r="437" spans="1:78" s="37" customFormat="1" ht="14.25" customHeight="1">
      <c r="A437" s="220">
        <v>105</v>
      </c>
      <c r="B437" s="11">
        <v>41564</v>
      </c>
      <c r="C437" s="12">
        <v>41529</v>
      </c>
      <c r="D437" s="147">
        <f t="shared" ca="1" si="131"/>
        <v>15</v>
      </c>
      <c r="E437" s="14" t="s">
        <v>57</v>
      </c>
      <c r="F437" s="167">
        <v>13</v>
      </c>
      <c r="G437" s="1480" t="s">
        <v>1047</v>
      </c>
      <c r="H437" s="40" t="s">
        <v>42</v>
      </c>
      <c r="I437" s="146" t="s">
        <v>2681</v>
      </c>
      <c r="J437" s="1395" t="s">
        <v>701</v>
      </c>
      <c r="K437" s="49" t="s">
        <v>184</v>
      </c>
      <c r="L437" s="402">
        <v>849000</v>
      </c>
      <c r="M437" s="168">
        <v>13000</v>
      </c>
      <c r="N437" s="403">
        <f t="shared" si="128"/>
        <v>862000</v>
      </c>
      <c r="O437" s="832">
        <v>60000</v>
      </c>
      <c r="P437" s="14" t="s">
        <v>2622</v>
      </c>
      <c r="Q437" s="41" t="s">
        <v>37</v>
      </c>
      <c r="R437" s="150">
        <v>1033</v>
      </c>
      <c r="S437" s="150">
        <v>90</v>
      </c>
      <c r="T437" s="19"/>
      <c r="U437" s="34"/>
      <c r="V437" s="11"/>
      <c r="W437" s="32" t="s">
        <v>80</v>
      </c>
      <c r="Y437" s="14"/>
      <c r="Z437" s="12"/>
      <c r="AA437" s="17"/>
      <c r="AB437" s="12"/>
      <c r="AC437" s="660"/>
      <c r="AD437" s="33"/>
      <c r="AE437" s="47"/>
      <c r="AF437" s="817"/>
      <c r="AG437" s="162"/>
      <c r="AH437" s="18"/>
      <c r="AI437" s="14" t="s">
        <v>165</v>
      </c>
      <c r="AJ437" s="14"/>
      <c r="AK437" s="14"/>
      <c r="AL437" s="11"/>
      <c r="AM437" s="11"/>
      <c r="AN437" s="11"/>
      <c r="AO437" s="11"/>
      <c r="AP437" s="14"/>
      <c r="AQ437" s="12"/>
      <c r="AR437" s="12"/>
      <c r="AS437" s="12"/>
      <c r="AX437" s="409"/>
      <c r="BW437" s="166"/>
      <c r="BZ437" s="166"/>
    </row>
    <row r="438" spans="1:78" s="14" customFormat="1" ht="13.5" customHeight="1">
      <c r="A438" s="220">
        <v>106</v>
      </c>
      <c r="B438" s="11">
        <v>41564</v>
      </c>
      <c r="C438" s="12">
        <v>41529</v>
      </c>
      <c r="D438" s="147">
        <f t="shared" ca="1" si="131"/>
        <v>15</v>
      </c>
      <c r="E438" s="129" t="s">
        <v>57</v>
      </c>
      <c r="F438" s="203">
        <v>13</v>
      </c>
      <c r="G438" s="1480" t="s">
        <v>1047</v>
      </c>
      <c r="H438" s="40" t="s">
        <v>42</v>
      </c>
      <c r="I438" s="146" t="s">
        <v>3023</v>
      </c>
      <c r="J438" s="47" t="s">
        <v>701</v>
      </c>
      <c r="K438" s="49" t="s">
        <v>155</v>
      </c>
      <c r="L438" s="394">
        <v>849000</v>
      </c>
      <c r="M438" s="194">
        <v>13000</v>
      </c>
      <c r="N438" s="395">
        <f t="shared" si="128"/>
        <v>862000</v>
      </c>
      <c r="O438" s="832">
        <v>60000</v>
      </c>
      <c r="P438" s="1064" t="s">
        <v>2989</v>
      </c>
      <c r="Q438" s="41" t="s">
        <v>37</v>
      </c>
      <c r="R438" s="150">
        <v>1033</v>
      </c>
      <c r="S438" s="150">
        <v>90</v>
      </c>
      <c r="T438" s="19"/>
      <c r="U438" s="162"/>
      <c r="V438" s="11"/>
      <c r="W438" s="40" t="s">
        <v>80</v>
      </c>
      <c r="X438" s="47"/>
      <c r="Y438" s="49"/>
      <c r="Z438" s="11"/>
      <c r="AA438" s="11"/>
      <c r="AB438" s="11"/>
      <c r="AC438" s="56"/>
      <c r="AD438" s="231"/>
      <c r="AE438" s="769"/>
      <c r="AF438" s="817"/>
      <c r="AG438" s="162"/>
      <c r="AH438" s="749"/>
      <c r="AI438" s="14" t="s">
        <v>165</v>
      </c>
      <c r="AL438" s="11"/>
      <c r="AM438" s="11"/>
      <c r="AN438" s="11"/>
      <c r="AO438" s="1309"/>
      <c r="AQ438" s="11"/>
      <c r="AR438" s="11"/>
      <c r="AS438" s="11"/>
      <c r="AX438" s="1891"/>
      <c r="BW438" s="11"/>
      <c r="BZ438" s="11"/>
    </row>
    <row r="439" spans="1:78" s="14" customFormat="1" ht="13.5" customHeight="1">
      <c r="A439" s="220">
        <v>107</v>
      </c>
      <c r="B439" s="11">
        <v>41564</v>
      </c>
      <c r="C439" s="12">
        <v>41529</v>
      </c>
      <c r="D439" s="147">
        <f t="shared" ca="1" si="131"/>
        <v>15</v>
      </c>
      <c r="E439" s="129" t="s">
        <v>57</v>
      </c>
      <c r="F439" s="203">
        <v>13</v>
      </c>
      <c r="G439" s="1480" t="s">
        <v>1047</v>
      </c>
      <c r="H439" s="40" t="s">
        <v>42</v>
      </c>
      <c r="I439" s="146" t="s">
        <v>3024</v>
      </c>
      <c r="J439" s="47" t="s">
        <v>701</v>
      </c>
      <c r="K439" s="49" t="s">
        <v>155</v>
      </c>
      <c r="L439" s="394">
        <v>849000</v>
      </c>
      <c r="M439" s="194">
        <v>13000</v>
      </c>
      <c r="N439" s="395">
        <f t="shared" si="128"/>
        <v>862000</v>
      </c>
      <c r="O439" s="832">
        <v>60000</v>
      </c>
      <c r="P439" s="1064" t="s">
        <v>2990</v>
      </c>
      <c r="Q439" s="41" t="s">
        <v>37</v>
      </c>
      <c r="R439" s="150">
        <v>1033</v>
      </c>
      <c r="S439" s="150">
        <v>90</v>
      </c>
      <c r="T439" s="19"/>
      <c r="U439" s="162"/>
      <c r="V439" s="11"/>
      <c r="W439" s="40" t="s">
        <v>80</v>
      </c>
      <c r="X439" s="47"/>
      <c r="Y439" s="49"/>
      <c r="Z439" s="11"/>
      <c r="AA439" s="11"/>
      <c r="AB439" s="11"/>
      <c r="AC439" s="56"/>
      <c r="AD439" s="231"/>
      <c r="AE439" s="769"/>
      <c r="AF439" s="817"/>
      <c r="AG439" s="162"/>
      <c r="AH439" s="749"/>
      <c r="AI439" s="14" t="s">
        <v>165</v>
      </c>
      <c r="AL439" s="11"/>
      <c r="AM439" s="11"/>
      <c r="AN439" s="11"/>
      <c r="AO439" s="1309"/>
      <c r="AQ439" s="11"/>
      <c r="AR439" s="11"/>
      <c r="AS439" s="11"/>
      <c r="AX439" s="1891"/>
      <c r="BW439" s="11"/>
      <c r="BZ439" s="11"/>
    </row>
    <row r="440" spans="1:78" s="37" customFormat="1" ht="14.25" customHeight="1">
      <c r="A440" s="220">
        <v>108</v>
      </c>
      <c r="B440" s="11">
        <v>41564</v>
      </c>
      <c r="C440" s="12">
        <v>41532</v>
      </c>
      <c r="D440" s="147">
        <f t="shared" ca="1" si="131"/>
        <v>12</v>
      </c>
      <c r="E440" s="14" t="s">
        <v>57</v>
      </c>
      <c r="F440" s="167">
        <v>13</v>
      </c>
      <c r="G440" s="1480" t="s">
        <v>1047</v>
      </c>
      <c r="H440" s="32" t="s">
        <v>42</v>
      </c>
      <c r="I440" s="146" t="s">
        <v>2314</v>
      </c>
      <c r="J440" s="1395" t="s">
        <v>701</v>
      </c>
      <c r="K440" s="49" t="s">
        <v>64</v>
      </c>
      <c r="L440" s="402">
        <v>849000</v>
      </c>
      <c r="M440" s="168">
        <v>13000</v>
      </c>
      <c r="N440" s="403">
        <f t="shared" ref="N440:N446" si="132">L440+M440</f>
        <v>862000</v>
      </c>
      <c r="O440" s="832">
        <v>60000</v>
      </c>
      <c r="P440" s="14" t="s">
        <v>2277</v>
      </c>
      <c r="Q440" s="41" t="s">
        <v>37</v>
      </c>
      <c r="R440" s="150">
        <v>1033</v>
      </c>
      <c r="S440" s="150">
        <v>90</v>
      </c>
      <c r="T440" s="19"/>
      <c r="U440" s="34"/>
      <c r="V440" s="11"/>
      <c r="W440" s="32" t="s">
        <v>80</v>
      </c>
      <c r="Y440" s="14"/>
      <c r="Z440" s="11"/>
      <c r="AA440" s="11"/>
      <c r="AB440" s="11"/>
      <c r="AC440" s="56"/>
      <c r="AD440" s="231"/>
      <c r="AE440" s="47"/>
      <c r="AF440" s="817"/>
      <c r="AG440" s="162"/>
      <c r="AH440" s="18"/>
      <c r="AI440" s="14" t="s">
        <v>165</v>
      </c>
      <c r="AJ440" s="14"/>
      <c r="AK440" s="14"/>
      <c r="AL440" s="11"/>
      <c r="AM440" s="11"/>
      <c r="AN440" s="11"/>
      <c r="AO440" s="11"/>
      <c r="AP440" s="14"/>
      <c r="AQ440" s="12"/>
      <c r="AR440" s="12"/>
      <c r="AS440" s="12"/>
      <c r="AX440" s="409"/>
      <c r="BW440" s="166"/>
      <c r="BZ440" s="166"/>
    </row>
    <row r="441" spans="1:78" s="37" customFormat="1" ht="14.25" customHeight="1">
      <c r="A441" s="220">
        <v>109</v>
      </c>
      <c r="B441" s="11">
        <v>41564</v>
      </c>
      <c r="C441" s="12">
        <v>41532</v>
      </c>
      <c r="D441" s="147">
        <f t="shared" ca="1" si="131"/>
        <v>12</v>
      </c>
      <c r="E441" s="14" t="s">
        <v>57</v>
      </c>
      <c r="F441" s="167">
        <v>13</v>
      </c>
      <c r="G441" s="1480" t="s">
        <v>1047</v>
      </c>
      <c r="H441" s="32" t="s">
        <v>42</v>
      </c>
      <c r="I441" s="146" t="s">
        <v>2676</v>
      </c>
      <c r="J441" s="1395" t="s">
        <v>701</v>
      </c>
      <c r="K441" s="49" t="s">
        <v>171</v>
      </c>
      <c r="L441" s="402">
        <v>849000</v>
      </c>
      <c r="M441" s="168">
        <v>13000</v>
      </c>
      <c r="N441" s="403">
        <f t="shared" si="132"/>
        <v>862000</v>
      </c>
      <c r="O441" s="832">
        <v>60000</v>
      </c>
      <c r="P441" s="14" t="s">
        <v>2617</v>
      </c>
      <c r="Q441" s="41" t="s">
        <v>37</v>
      </c>
      <c r="R441" s="150">
        <v>1033</v>
      </c>
      <c r="S441" s="150">
        <v>90</v>
      </c>
      <c r="T441" s="19"/>
      <c r="U441" s="34"/>
      <c r="V441" s="11"/>
      <c r="W441" s="32" t="s">
        <v>80</v>
      </c>
      <c r="Y441" s="14"/>
      <c r="Z441" s="12"/>
      <c r="AA441" s="17"/>
      <c r="AB441" s="12"/>
      <c r="AC441" s="660"/>
      <c r="AD441" s="33"/>
      <c r="AE441" s="47"/>
      <c r="AF441" s="817"/>
      <c r="AG441" s="162"/>
      <c r="AH441" s="18"/>
      <c r="AI441" s="14" t="s">
        <v>165</v>
      </c>
      <c r="AJ441" s="14"/>
      <c r="AK441" s="14"/>
      <c r="AL441" s="11"/>
      <c r="AM441" s="11"/>
      <c r="AN441" s="11"/>
      <c r="AO441" s="11"/>
      <c r="AP441" s="14"/>
      <c r="AQ441" s="12"/>
      <c r="AR441" s="12"/>
      <c r="AS441" s="12"/>
      <c r="AX441" s="409"/>
      <c r="BW441" s="166"/>
      <c r="BZ441" s="166"/>
    </row>
    <row r="442" spans="1:78" s="37" customFormat="1" ht="14.25" customHeight="1">
      <c r="A442" s="220">
        <v>110</v>
      </c>
      <c r="B442" s="11">
        <v>41564</v>
      </c>
      <c r="C442" s="12">
        <v>41532</v>
      </c>
      <c r="D442" s="147">
        <f t="shared" ca="1" si="131"/>
        <v>12</v>
      </c>
      <c r="E442" s="14" t="s">
        <v>57</v>
      </c>
      <c r="F442" s="167">
        <v>13</v>
      </c>
      <c r="G442" s="1480" t="s">
        <v>1047</v>
      </c>
      <c r="H442" s="32" t="s">
        <v>42</v>
      </c>
      <c r="I442" s="146" t="s">
        <v>2677</v>
      </c>
      <c r="J442" s="1395" t="s">
        <v>701</v>
      </c>
      <c r="K442" s="49" t="s">
        <v>171</v>
      </c>
      <c r="L442" s="402">
        <v>849000</v>
      </c>
      <c r="M442" s="168">
        <v>13000</v>
      </c>
      <c r="N442" s="403">
        <f t="shared" si="132"/>
        <v>862000</v>
      </c>
      <c r="O442" s="832">
        <v>60000</v>
      </c>
      <c r="P442" s="14" t="s">
        <v>2618</v>
      </c>
      <c r="Q442" s="41" t="s">
        <v>37</v>
      </c>
      <c r="R442" s="150">
        <v>1033</v>
      </c>
      <c r="S442" s="150">
        <v>90</v>
      </c>
      <c r="T442" s="19"/>
      <c r="U442" s="34"/>
      <c r="V442" s="11"/>
      <c r="W442" s="32" t="s">
        <v>80</v>
      </c>
      <c r="Y442" s="14"/>
      <c r="Z442" s="12"/>
      <c r="AA442" s="17"/>
      <c r="AB442" s="12"/>
      <c r="AC442" s="660"/>
      <c r="AD442" s="33"/>
      <c r="AE442" s="47"/>
      <c r="AF442" s="817"/>
      <c r="AG442" s="162"/>
      <c r="AH442" s="18"/>
      <c r="AI442" s="14" t="s">
        <v>165</v>
      </c>
      <c r="AJ442" s="14"/>
      <c r="AK442" s="14"/>
      <c r="AL442" s="11"/>
      <c r="AM442" s="11"/>
      <c r="AN442" s="11"/>
      <c r="AO442" s="11"/>
      <c r="AP442" s="14"/>
      <c r="AQ442" s="12"/>
      <c r="AR442" s="12"/>
      <c r="AS442" s="12"/>
      <c r="AX442" s="409"/>
      <c r="BW442" s="166"/>
      <c r="BZ442" s="166"/>
    </row>
    <row r="443" spans="1:78" s="14" customFormat="1" ht="13.5" customHeight="1">
      <c r="A443" s="220">
        <v>111</v>
      </c>
      <c r="B443" s="11">
        <v>41564</v>
      </c>
      <c r="C443" s="12">
        <v>41532</v>
      </c>
      <c r="D443" s="147">
        <f t="shared" ca="1" si="131"/>
        <v>12</v>
      </c>
      <c r="E443" s="14" t="s">
        <v>57</v>
      </c>
      <c r="F443" s="167">
        <v>13</v>
      </c>
      <c r="G443" s="1480" t="s">
        <v>1047</v>
      </c>
      <c r="H443" s="32" t="s">
        <v>42</v>
      </c>
      <c r="I443" s="146" t="s">
        <v>3026</v>
      </c>
      <c r="J443" s="47" t="s">
        <v>701</v>
      </c>
      <c r="K443" s="49" t="s">
        <v>155</v>
      </c>
      <c r="L443" s="394">
        <v>849000</v>
      </c>
      <c r="M443" s="194">
        <v>13000</v>
      </c>
      <c r="N443" s="395">
        <f t="shared" si="132"/>
        <v>862000</v>
      </c>
      <c r="O443" s="832">
        <v>60000</v>
      </c>
      <c r="P443" s="1064" t="s">
        <v>2992</v>
      </c>
      <c r="Q443" s="41" t="s">
        <v>37</v>
      </c>
      <c r="R443" s="150">
        <v>1033</v>
      </c>
      <c r="S443" s="150">
        <v>90</v>
      </c>
      <c r="T443" s="19"/>
      <c r="U443" s="162"/>
      <c r="V443" s="11"/>
      <c r="W443" s="40" t="s">
        <v>80</v>
      </c>
      <c r="X443" s="47"/>
      <c r="Y443" s="49"/>
      <c r="Z443" s="11"/>
      <c r="AA443" s="11"/>
      <c r="AB443" s="11"/>
      <c r="AC443" s="56"/>
      <c r="AD443" s="231"/>
      <c r="AE443" s="769"/>
      <c r="AF443" s="817"/>
      <c r="AG443" s="162"/>
      <c r="AH443" s="749"/>
      <c r="AI443" s="14" t="s">
        <v>165</v>
      </c>
      <c r="AL443" s="11"/>
      <c r="AM443" s="11"/>
      <c r="AN443" s="11"/>
      <c r="AO443" s="1309"/>
      <c r="AQ443" s="11"/>
      <c r="AR443" s="11"/>
      <c r="AS443" s="11"/>
      <c r="AX443" s="1891"/>
      <c r="BW443" s="11"/>
      <c r="BZ443" s="11"/>
    </row>
    <row r="444" spans="1:78" s="37" customFormat="1" ht="14.25" customHeight="1">
      <c r="A444" s="220">
        <v>112</v>
      </c>
      <c r="B444" s="11">
        <v>41565</v>
      </c>
      <c r="C444" s="12">
        <v>41533</v>
      </c>
      <c r="D444" s="1886">
        <f t="shared" ref="D444:D451" ca="1" si="133">TODAY()-C444</f>
        <v>11</v>
      </c>
      <c r="E444" s="14" t="s">
        <v>57</v>
      </c>
      <c r="F444" s="167">
        <v>13</v>
      </c>
      <c r="G444" s="1480" t="s">
        <v>1047</v>
      </c>
      <c r="H444" s="40" t="s">
        <v>42</v>
      </c>
      <c r="I444" s="146" t="s">
        <v>2679</v>
      </c>
      <c r="J444" s="1395" t="s">
        <v>701</v>
      </c>
      <c r="K444" s="49" t="s">
        <v>64</v>
      </c>
      <c r="L444" s="402">
        <v>849000</v>
      </c>
      <c r="M444" s="168">
        <v>13000</v>
      </c>
      <c r="N444" s="403">
        <f t="shared" si="132"/>
        <v>862000</v>
      </c>
      <c r="O444" s="832">
        <v>60000</v>
      </c>
      <c r="P444" s="14" t="s">
        <v>2620</v>
      </c>
      <c r="Q444" s="41" t="s">
        <v>37</v>
      </c>
      <c r="R444" s="150">
        <v>1033</v>
      </c>
      <c r="S444" s="18">
        <v>90</v>
      </c>
      <c r="T444" s="19"/>
      <c r="U444" s="34"/>
      <c r="V444" s="11"/>
      <c r="W444" s="32" t="s">
        <v>80</v>
      </c>
      <c r="Y444" s="14"/>
      <c r="Z444" s="12"/>
      <c r="AA444" s="17"/>
      <c r="AB444" s="12"/>
      <c r="AC444" s="660"/>
      <c r="AD444" s="33"/>
      <c r="AE444" s="47"/>
      <c r="AF444" s="817"/>
      <c r="AG444" s="162"/>
      <c r="AH444" s="18"/>
      <c r="AI444" s="14" t="s">
        <v>165</v>
      </c>
      <c r="AJ444" s="14"/>
      <c r="AK444" s="14"/>
      <c r="AL444" s="11"/>
      <c r="AM444" s="11"/>
      <c r="AN444" s="11"/>
      <c r="AO444" s="11"/>
      <c r="AP444" s="14"/>
      <c r="AQ444" s="12"/>
      <c r="AR444" s="12"/>
      <c r="AS444" s="12"/>
      <c r="AX444" s="409"/>
      <c r="BW444" s="166"/>
      <c r="BZ444" s="166"/>
    </row>
    <row r="445" spans="1:78" s="37" customFormat="1" ht="14.25" customHeight="1">
      <c r="A445" s="220">
        <v>113</v>
      </c>
      <c r="B445" s="11">
        <v>41565</v>
      </c>
      <c r="C445" s="12">
        <v>41533</v>
      </c>
      <c r="D445" s="1886">
        <f t="shared" ca="1" si="133"/>
        <v>11</v>
      </c>
      <c r="E445" s="14" t="s">
        <v>57</v>
      </c>
      <c r="F445" s="167">
        <v>13</v>
      </c>
      <c r="G445" s="1480" t="s">
        <v>1047</v>
      </c>
      <c r="H445" s="40" t="s">
        <v>42</v>
      </c>
      <c r="I445" s="146" t="s">
        <v>2680</v>
      </c>
      <c r="J445" s="1395" t="s">
        <v>701</v>
      </c>
      <c r="K445" s="49" t="s">
        <v>184</v>
      </c>
      <c r="L445" s="402">
        <v>849000</v>
      </c>
      <c r="M445" s="168">
        <v>13000</v>
      </c>
      <c r="N445" s="403">
        <f t="shared" si="132"/>
        <v>862000</v>
      </c>
      <c r="O445" s="832">
        <v>60000</v>
      </c>
      <c r="P445" s="14" t="s">
        <v>2621</v>
      </c>
      <c r="Q445" s="41" t="s">
        <v>37</v>
      </c>
      <c r="R445" s="150">
        <v>1033</v>
      </c>
      <c r="S445" s="18">
        <v>90</v>
      </c>
      <c r="T445" s="19"/>
      <c r="U445" s="34"/>
      <c r="V445" s="11"/>
      <c r="W445" s="32" t="s">
        <v>80</v>
      </c>
      <c r="Y445" s="14"/>
      <c r="Z445" s="12"/>
      <c r="AA445" s="17"/>
      <c r="AB445" s="12"/>
      <c r="AC445" s="660"/>
      <c r="AD445" s="33"/>
      <c r="AE445" s="47"/>
      <c r="AF445" s="817"/>
      <c r="AG445" s="162"/>
      <c r="AH445" s="18"/>
      <c r="AI445" s="14" t="s">
        <v>165</v>
      </c>
      <c r="AJ445" s="14"/>
      <c r="AK445" s="14"/>
      <c r="AL445" s="11"/>
      <c r="AM445" s="11"/>
      <c r="AN445" s="11"/>
      <c r="AO445" s="11"/>
      <c r="AP445" s="14"/>
      <c r="AQ445" s="12"/>
      <c r="AR445" s="12"/>
      <c r="AS445" s="12"/>
      <c r="AX445" s="409"/>
      <c r="BW445" s="166"/>
      <c r="BZ445" s="166"/>
    </row>
    <row r="446" spans="1:78" s="14" customFormat="1" ht="13.5" customHeight="1">
      <c r="A446" s="220">
        <v>114</v>
      </c>
      <c r="B446" s="11">
        <v>41565</v>
      </c>
      <c r="C446" s="12">
        <v>41533</v>
      </c>
      <c r="D446" s="1886">
        <f t="shared" ca="1" si="133"/>
        <v>11</v>
      </c>
      <c r="E446" s="14" t="s">
        <v>57</v>
      </c>
      <c r="F446" s="203">
        <v>13</v>
      </c>
      <c r="G446" s="1480" t="s">
        <v>1047</v>
      </c>
      <c r="H446" s="40" t="s">
        <v>42</v>
      </c>
      <c r="I446" s="146" t="s">
        <v>2767</v>
      </c>
      <c r="J446" s="16" t="s">
        <v>701</v>
      </c>
      <c r="K446" s="49" t="s">
        <v>155</v>
      </c>
      <c r="L446" s="402">
        <v>849000</v>
      </c>
      <c r="M446" s="168">
        <v>13000</v>
      </c>
      <c r="N446" s="403">
        <f t="shared" si="132"/>
        <v>862000</v>
      </c>
      <c r="O446" s="832">
        <v>60000</v>
      </c>
      <c r="P446" s="1064" t="s">
        <v>2736</v>
      </c>
      <c r="Q446" s="41" t="s">
        <v>37</v>
      </c>
      <c r="R446" s="150">
        <v>1033</v>
      </c>
      <c r="S446" s="18">
        <v>90</v>
      </c>
      <c r="T446" s="118"/>
      <c r="U446" s="162"/>
      <c r="V446" s="11"/>
      <c r="W446" s="40" t="s">
        <v>80</v>
      </c>
      <c r="X446" s="47"/>
      <c r="Y446" s="49"/>
      <c r="Z446" s="11"/>
      <c r="AA446" s="11"/>
      <c r="AB446" s="11"/>
      <c r="AC446" s="56"/>
      <c r="AD446" s="231"/>
      <c r="AE446" s="769"/>
      <c r="AF446" s="817"/>
      <c r="AG446" s="162"/>
      <c r="AH446" s="749"/>
      <c r="AI446" s="14" t="s">
        <v>165</v>
      </c>
      <c r="AL446" s="11"/>
      <c r="AM446" s="11"/>
      <c r="AN446" s="11"/>
      <c r="AO446" s="1309"/>
      <c r="AQ446" s="11"/>
      <c r="AR446" s="11"/>
      <c r="AS446" s="11"/>
      <c r="AX446" s="1891"/>
      <c r="BW446" s="11"/>
      <c r="BZ446" s="11"/>
    </row>
    <row r="447" spans="1:78" s="14" customFormat="1" ht="13.5" customHeight="1">
      <c r="A447" s="220">
        <v>115</v>
      </c>
      <c r="B447" s="11">
        <v>41565</v>
      </c>
      <c r="C447" s="12">
        <v>41534</v>
      </c>
      <c r="D447" s="1886">
        <f t="shared" ca="1" si="133"/>
        <v>10</v>
      </c>
      <c r="E447" s="14" t="s">
        <v>57</v>
      </c>
      <c r="F447" s="203">
        <v>13</v>
      </c>
      <c r="G447" s="11" t="s">
        <v>165</v>
      </c>
      <c r="H447" s="40" t="s">
        <v>42</v>
      </c>
      <c r="I447" s="195" t="s">
        <v>2769</v>
      </c>
      <c r="J447" s="16" t="s">
        <v>701</v>
      </c>
      <c r="K447" s="49" t="s">
        <v>34</v>
      </c>
      <c r="L447" s="402">
        <v>849000</v>
      </c>
      <c r="M447" s="168">
        <v>13000</v>
      </c>
      <c r="N447" s="403">
        <f t="shared" ref="N447:N452" si="134">L447+M447</f>
        <v>862000</v>
      </c>
      <c r="O447" s="832">
        <v>60000</v>
      </c>
      <c r="P447" s="1064" t="s">
        <v>2738</v>
      </c>
      <c r="Q447" s="41" t="s">
        <v>37</v>
      </c>
      <c r="R447" s="150">
        <v>1033</v>
      </c>
      <c r="S447" s="18">
        <v>90</v>
      </c>
      <c r="T447" s="118"/>
      <c r="U447" s="162"/>
      <c r="V447" s="11"/>
      <c r="W447" s="40" t="s">
        <v>80</v>
      </c>
      <c r="X447" s="47"/>
      <c r="Y447" s="49"/>
      <c r="Z447" s="11"/>
      <c r="AA447" s="11"/>
      <c r="AB447" s="11"/>
      <c r="AC447" s="56"/>
      <c r="AD447" s="231"/>
      <c r="AE447" s="769"/>
      <c r="AF447" s="817"/>
      <c r="AG447" s="162"/>
      <c r="AH447" s="749"/>
      <c r="AI447" s="14" t="s">
        <v>165</v>
      </c>
      <c r="AL447" s="11"/>
      <c r="AM447" s="11"/>
      <c r="AN447" s="11"/>
      <c r="AO447" s="1309"/>
      <c r="AQ447" s="11"/>
      <c r="AR447" s="11"/>
      <c r="AS447" s="11"/>
      <c r="AX447" s="1891"/>
      <c r="BW447" s="11"/>
      <c r="BZ447" s="11"/>
    </row>
    <row r="448" spans="1:78" s="14" customFormat="1" ht="13.5" customHeight="1">
      <c r="A448" s="220">
        <v>116</v>
      </c>
      <c r="B448" s="11">
        <v>41565</v>
      </c>
      <c r="C448" s="12">
        <v>41534</v>
      </c>
      <c r="D448" s="1886">
        <f t="shared" ca="1" si="133"/>
        <v>10</v>
      </c>
      <c r="E448" s="129" t="s">
        <v>57</v>
      </c>
      <c r="F448" s="203">
        <v>13</v>
      </c>
      <c r="G448" s="11" t="s">
        <v>165</v>
      </c>
      <c r="H448" s="40" t="s">
        <v>42</v>
      </c>
      <c r="I448" s="195" t="s">
        <v>3016</v>
      </c>
      <c r="J448" s="47" t="s">
        <v>701</v>
      </c>
      <c r="K448" s="49" t="s">
        <v>138</v>
      </c>
      <c r="L448" s="394">
        <v>849000</v>
      </c>
      <c r="M448" s="194">
        <v>13000</v>
      </c>
      <c r="N448" s="395">
        <f t="shared" si="134"/>
        <v>862000</v>
      </c>
      <c r="O448" s="832">
        <v>60000</v>
      </c>
      <c r="P448" s="1064" t="s">
        <v>2982</v>
      </c>
      <c r="Q448" s="41" t="s">
        <v>37</v>
      </c>
      <c r="R448" s="150">
        <v>1033</v>
      </c>
      <c r="S448" s="18">
        <v>90</v>
      </c>
      <c r="T448" s="19"/>
      <c r="U448" s="162"/>
      <c r="V448" s="11"/>
      <c r="W448" s="40" t="s">
        <v>80</v>
      </c>
      <c r="X448" s="47"/>
      <c r="Y448" s="49"/>
      <c r="Z448" s="11"/>
      <c r="AA448" s="11"/>
      <c r="AB448" s="11"/>
      <c r="AC448" s="56"/>
      <c r="AD448" s="231"/>
      <c r="AE448" s="769"/>
      <c r="AF448" s="817"/>
      <c r="AG448" s="162"/>
      <c r="AH448" s="749"/>
      <c r="AI448" s="14" t="s">
        <v>165</v>
      </c>
      <c r="AL448" s="11"/>
      <c r="AM448" s="11"/>
      <c r="AN448" s="11"/>
      <c r="AO448" s="1309"/>
      <c r="AQ448" s="11"/>
      <c r="AR448" s="11"/>
      <c r="AS448" s="11"/>
      <c r="AX448" s="1891"/>
      <c r="BW448" s="11"/>
      <c r="BZ448" s="11"/>
    </row>
    <row r="449" spans="1:78" s="14" customFormat="1" ht="13.5" customHeight="1">
      <c r="A449" s="220">
        <v>117</v>
      </c>
      <c r="B449" s="11">
        <v>41568</v>
      </c>
      <c r="C449" s="12">
        <v>41536</v>
      </c>
      <c r="D449" s="1886">
        <f t="shared" ca="1" si="133"/>
        <v>8</v>
      </c>
      <c r="E449" s="129" t="s">
        <v>57</v>
      </c>
      <c r="F449" s="203">
        <v>13</v>
      </c>
      <c r="G449" s="11" t="s">
        <v>165</v>
      </c>
      <c r="H449" s="40" t="s">
        <v>42</v>
      </c>
      <c r="I449" s="195" t="s">
        <v>3014</v>
      </c>
      <c r="J449" s="47" t="s">
        <v>701</v>
      </c>
      <c r="K449" s="49" t="s">
        <v>138</v>
      </c>
      <c r="L449" s="394">
        <v>849000</v>
      </c>
      <c r="M449" s="194">
        <v>13000</v>
      </c>
      <c r="N449" s="395">
        <f t="shared" si="134"/>
        <v>862000</v>
      </c>
      <c r="O449" s="832">
        <v>60000</v>
      </c>
      <c r="P449" s="1064" t="s">
        <v>2980</v>
      </c>
      <c r="Q449" s="41" t="s">
        <v>37</v>
      </c>
      <c r="R449" s="150">
        <v>1033</v>
      </c>
      <c r="S449" s="18">
        <v>90</v>
      </c>
      <c r="T449" s="19"/>
      <c r="U449" s="162"/>
      <c r="V449" s="11"/>
      <c r="W449" s="40" t="s">
        <v>80</v>
      </c>
      <c r="X449" s="47"/>
      <c r="Y449" s="49"/>
      <c r="Z449" s="11"/>
      <c r="AA449" s="11"/>
      <c r="AB449" s="11"/>
      <c r="AC449" s="56"/>
      <c r="AD449" s="231"/>
      <c r="AE449" s="769"/>
      <c r="AF449" s="817"/>
      <c r="AG449" s="162"/>
      <c r="AH449" s="749"/>
      <c r="AI449" s="14" t="s">
        <v>165</v>
      </c>
      <c r="AL449" s="11"/>
      <c r="AM449" s="11"/>
      <c r="AN449" s="11"/>
      <c r="AO449" s="1309"/>
      <c r="AQ449" s="11"/>
      <c r="AR449" s="11"/>
      <c r="AS449" s="11"/>
      <c r="AX449" s="1891"/>
      <c r="BW449" s="11"/>
      <c r="BZ449" s="11"/>
    </row>
    <row r="450" spans="1:78" s="14" customFormat="1" ht="13.5" customHeight="1">
      <c r="A450" s="220">
        <v>118</v>
      </c>
      <c r="B450" s="11">
        <v>41568</v>
      </c>
      <c r="C450" s="12">
        <v>41536</v>
      </c>
      <c r="D450" s="1886">
        <f t="shared" ca="1" si="133"/>
        <v>8</v>
      </c>
      <c r="E450" s="129" t="s">
        <v>57</v>
      </c>
      <c r="F450" s="203">
        <v>13</v>
      </c>
      <c r="G450" s="11" t="s">
        <v>165</v>
      </c>
      <c r="H450" s="40" t="s">
        <v>42</v>
      </c>
      <c r="I450" s="195" t="s">
        <v>3015</v>
      </c>
      <c r="J450" s="47" t="s">
        <v>701</v>
      </c>
      <c r="K450" s="49" t="s">
        <v>138</v>
      </c>
      <c r="L450" s="394">
        <v>849000</v>
      </c>
      <c r="M450" s="194">
        <v>13000</v>
      </c>
      <c r="N450" s="395">
        <f t="shared" si="134"/>
        <v>862000</v>
      </c>
      <c r="O450" s="832">
        <v>60000</v>
      </c>
      <c r="P450" s="1064" t="s">
        <v>2981</v>
      </c>
      <c r="Q450" s="41" t="s">
        <v>37</v>
      </c>
      <c r="R450" s="150">
        <v>1033</v>
      </c>
      <c r="S450" s="18">
        <v>90</v>
      </c>
      <c r="T450" s="19"/>
      <c r="U450" s="162"/>
      <c r="V450" s="11"/>
      <c r="W450" s="40" t="s">
        <v>80</v>
      </c>
      <c r="X450" s="47"/>
      <c r="Y450" s="49"/>
      <c r="Z450" s="11"/>
      <c r="AA450" s="11"/>
      <c r="AB450" s="11"/>
      <c r="AC450" s="56"/>
      <c r="AD450" s="231"/>
      <c r="AE450" s="769"/>
      <c r="AF450" s="817"/>
      <c r="AG450" s="162"/>
      <c r="AH450" s="749"/>
      <c r="AI450" s="14" t="s">
        <v>165</v>
      </c>
      <c r="AL450" s="11"/>
      <c r="AM450" s="11"/>
      <c r="AN450" s="11"/>
      <c r="AO450" s="1309"/>
      <c r="AQ450" s="11"/>
      <c r="AR450" s="11"/>
      <c r="AS450" s="11"/>
      <c r="AX450" s="1891"/>
      <c r="BW450" s="11"/>
      <c r="BZ450" s="11"/>
    </row>
    <row r="451" spans="1:78" s="14" customFormat="1" ht="13.5" customHeight="1">
      <c r="A451" s="220">
        <v>119</v>
      </c>
      <c r="B451" s="11">
        <v>41568</v>
      </c>
      <c r="C451" s="12">
        <v>41536</v>
      </c>
      <c r="D451" s="1886">
        <f t="shared" ca="1" si="133"/>
        <v>8</v>
      </c>
      <c r="E451" s="129" t="s">
        <v>57</v>
      </c>
      <c r="F451" s="203">
        <v>13</v>
      </c>
      <c r="G451" s="11" t="s">
        <v>165</v>
      </c>
      <c r="H451" s="40" t="s">
        <v>42</v>
      </c>
      <c r="I451" s="195" t="s">
        <v>3017</v>
      </c>
      <c r="J451" s="47" t="s">
        <v>701</v>
      </c>
      <c r="K451" s="49" t="s">
        <v>138</v>
      </c>
      <c r="L451" s="394">
        <v>849000</v>
      </c>
      <c r="M451" s="194">
        <v>13000</v>
      </c>
      <c r="N451" s="395">
        <f t="shared" si="134"/>
        <v>862000</v>
      </c>
      <c r="O451" s="832">
        <v>60000</v>
      </c>
      <c r="P451" s="1064" t="s">
        <v>2983</v>
      </c>
      <c r="Q451" s="41" t="s">
        <v>37</v>
      </c>
      <c r="R451" s="150">
        <v>1033</v>
      </c>
      <c r="S451" s="18">
        <v>90</v>
      </c>
      <c r="T451" s="19"/>
      <c r="U451" s="162"/>
      <c r="V451" s="11"/>
      <c r="W451" s="40" t="s">
        <v>80</v>
      </c>
      <c r="X451" s="47"/>
      <c r="Y451" s="49"/>
      <c r="Z451" s="11"/>
      <c r="AA451" s="11"/>
      <c r="AB451" s="11"/>
      <c r="AC451" s="56"/>
      <c r="AD451" s="231"/>
      <c r="AE451" s="769"/>
      <c r="AF451" s="817"/>
      <c r="AG451" s="162"/>
      <c r="AH451" s="749"/>
      <c r="AI451" s="14" t="s">
        <v>165</v>
      </c>
      <c r="AL451" s="11"/>
      <c r="AM451" s="11"/>
      <c r="AN451" s="11"/>
      <c r="AO451" s="1309"/>
      <c r="AQ451" s="11"/>
      <c r="AR451" s="11"/>
      <c r="AS451" s="11"/>
      <c r="AX451" s="1891"/>
      <c r="BW451" s="11"/>
      <c r="BZ451" s="11"/>
    </row>
    <row r="452" spans="1:78" s="37" customFormat="1" ht="14.25" customHeight="1">
      <c r="A452" s="220">
        <v>120</v>
      </c>
      <c r="B452" s="11">
        <v>41570</v>
      </c>
      <c r="C452" s="110">
        <v>41536</v>
      </c>
      <c r="D452" s="193">
        <f t="shared" ref="D452:D465" ca="1" si="135">TODAY()-C452</f>
        <v>8</v>
      </c>
      <c r="E452" s="14" t="s">
        <v>57</v>
      </c>
      <c r="F452" s="167">
        <v>13</v>
      </c>
      <c r="G452" s="11" t="s">
        <v>165</v>
      </c>
      <c r="H452" s="40" t="s">
        <v>42</v>
      </c>
      <c r="I452" s="195" t="s">
        <v>2036</v>
      </c>
      <c r="J452" s="1353" t="s">
        <v>701</v>
      </c>
      <c r="K452" s="49" t="s">
        <v>25</v>
      </c>
      <c r="L452" s="394">
        <v>849000</v>
      </c>
      <c r="M452" s="194">
        <v>0</v>
      </c>
      <c r="N452" s="395">
        <f t="shared" si="134"/>
        <v>849000</v>
      </c>
      <c r="O452" s="832">
        <v>60000</v>
      </c>
      <c r="P452" s="14" t="s">
        <v>1971</v>
      </c>
      <c r="Q452" s="17" t="s">
        <v>37</v>
      </c>
      <c r="R452" s="150">
        <v>1033</v>
      </c>
      <c r="S452" s="150">
        <v>90</v>
      </c>
      <c r="T452" s="19"/>
      <c r="U452" s="34"/>
      <c r="V452" s="11"/>
      <c r="W452" s="726" t="s">
        <v>80</v>
      </c>
      <c r="X452" s="80"/>
      <c r="Y452" s="78"/>
      <c r="Z452" s="81"/>
      <c r="AA452" s="81"/>
      <c r="AB452" s="81"/>
      <c r="AC452" s="1419"/>
      <c r="AD452" s="254"/>
      <c r="AE452" s="47"/>
      <c r="AF452" s="171"/>
      <c r="AG452" s="162"/>
      <c r="AH452" s="18"/>
      <c r="AI452" s="14" t="s">
        <v>165</v>
      </c>
      <c r="AJ452" s="14"/>
      <c r="AK452" s="14"/>
      <c r="AL452" s="11"/>
      <c r="AM452" s="11"/>
      <c r="AN452" s="11"/>
      <c r="AO452" s="11"/>
      <c r="AP452" s="14"/>
      <c r="AQ452" s="12"/>
      <c r="AR452" s="12"/>
      <c r="AS452" s="12"/>
      <c r="AX452" s="409"/>
      <c r="BW452" s="166"/>
      <c r="BZ452" s="166"/>
    </row>
    <row r="453" spans="1:78" s="14" customFormat="1" ht="13.5" customHeight="1">
      <c r="A453" s="220">
        <v>121</v>
      </c>
      <c r="B453" s="11">
        <v>41571</v>
      </c>
      <c r="C453" s="12">
        <v>41540</v>
      </c>
      <c r="D453" s="1886">
        <f t="shared" ca="1" si="135"/>
        <v>4</v>
      </c>
      <c r="E453" s="129" t="s">
        <v>57</v>
      </c>
      <c r="F453" s="203">
        <v>13</v>
      </c>
      <c r="G453" s="11" t="s">
        <v>165</v>
      </c>
      <c r="H453" s="40" t="s">
        <v>42</v>
      </c>
      <c r="I453" s="195" t="s">
        <v>3018</v>
      </c>
      <c r="J453" s="47" t="s">
        <v>701</v>
      </c>
      <c r="K453" s="49" t="s">
        <v>64</v>
      </c>
      <c r="L453" s="394">
        <v>849000</v>
      </c>
      <c r="M453" s="194">
        <v>13000</v>
      </c>
      <c r="N453" s="395">
        <f t="shared" ref="N453:N456" si="136">L453+M453</f>
        <v>862000</v>
      </c>
      <c r="O453" s="832">
        <v>60000</v>
      </c>
      <c r="P453" s="1064" t="s">
        <v>2984</v>
      </c>
      <c r="Q453" s="41" t="s">
        <v>37</v>
      </c>
      <c r="R453" s="150">
        <v>1033</v>
      </c>
      <c r="S453" s="248">
        <v>90</v>
      </c>
      <c r="T453" s="19"/>
      <c r="U453" s="162"/>
      <c r="V453" s="11"/>
      <c r="W453" s="40" t="s">
        <v>80</v>
      </c>
      <c r="X453" s="47"/>
      <c r="Y453" s="49"/>
      <c r="Z453" s="11"/>
      <c r="AA453" s="11"/>
      <c r="AB453" s="11"/>
      <c r="AC453" s="56"/>
      <c r="AD453" s="231"/>
      <c r="AE453" s="769"/>
      <c r="AF453" s="817"/>
      <c r="AG453" s="162"/>
      <c r="AH453" s="749"/>
      <c r="AI453" s="14" t="s">
        <v>165</v>
      </c>
      <c r="AL453" s="11"/>
      <c r="AM453" s="11"/>
      <c r="AN453" s="11"/>
      <c r="AO453" s="1309"/>
      <c r="AQ453" s="11"/>
      <c r="AR453" s="11"/>
      <c r="AS453" s="11"/>
      <c r="AX453" s="1891"/>
      <c r="BW453" s="11"/>
      <c r="BZ453" s="11"/>
    </row>
    <row r="454" spans="1:78" s="14" customFormat="1" ht="13.5" customHeight="1">
      <c r="A454" s="220">
        <v>122</v>
      </c>
      <c r="B454" s="11">
        <v>41571</v>
      </c>
      <c r="C454" s="12">
        <v>41540</v>
      </c>
      <c r="D454" s="1886">
        <f t="shared" ca="1" si="135"/>
        <v>4</v>
      </c>
      <c r="E454" s="129" t="s">
        <v>57</v>
      </c>
      <c r="F454" s="203">
        <v>13</v>
      </c>
      <c r="G454" s="11" t="s">
        <v>165</v>
      </c>
      <c r="H454" s="40" t="s">
        <v>42</v>
      </c>
      <c r="I454" s="195" t="s">
        <v>3021</v>
      </c>
      <c r="J454" s="47" t="s">
        <v>701</v>
      </c>
      <c r="K454" s="49" t="s">
        <v>64</v>
      </c>
      <c r="L454" s="394">
        <v>849000</v>
      </c>
      <c r="M454" s="194">
        <v>13000</v>
      </c>
      <c r="N454" s="395">
        <f t="shared" si="136"/>
        <v>862000</v>
      </c>
      <c r="O454" s="832">
        <v>60000</v>
      </c>
      <c r="P454" s="1064" t="s">
        <v>2987</v>
      </c>
      <c r="Q454" s="41" t="s">
        <v>37</v>
      </c>
      <c r="R454" s="150">
        <v>1033</v>
      </c>
      <c r="S454" s="248">
        <v>90</v>
      </c>
      <c r="T454" s="19"/>
      <c r="U454" s="162"/>
      <c r="V454" s="11"/>
      <c r="W454" s="40" t="s">
        <v>80</v>
      </c>
      <c r="X454" s="47"/>
      <c r="Y454" s="49"/>
      <c r="Z454" s="11"/>
      <c r="AA454" s="11"/>
      <c r="AB454" s="11"/>
      <c r="AC454" s="56"/>
      <c r="AD454" s="231"/>
      <c r="AE454" s="769"/>
      <c r="AF454" s="817"/>
      <c r="AG454" s="162"/>
      <c r="AH454" s="749"/>
      <c r="AI454" s="14" t="s">
        <v>165</v>
      </c>
      <c r="AL454" s="11"/>
      <c r="AM454" s="11"/>
      <c r="AN454" s="11"/>
      <c r="AO454" s="1309"/>
      <c r="AQ454" s="11"/>
      <c r="AR454" s="11"/>
      <c r="AS454" s="11"/>
      <c r="AX454" s="1891"/>
      <c r="BW454" s="11"/>
      <c r="BZ454" s="11"/>
    </row>
    <row r="455" spans="1:78" s="14" customFormat="1" ht="13.5" customHeight="1">
      <c r="A455" s="220">
        <v>123</v>
      </c>
      <c r="B455" s="11">
        <v>41571</v>
      </c>
      <c r="C455" s="12">
        <v>41540</v>
      </c>
      <c r="D455" s="1886">
        <f t="shared" ca="1" si="135"/>
        <v>4</v>
      </c>
      <c r="E455" s="129" t="s">
        <v>57</v>
      </c>
      <c r="F455" s="203">
        <v>13</v>
      </c>
      <c r="G455" s="11" t="s">
        <v>165</v>
      </c>
      <c r="H455" s="40" t="s">
        <v>42</v>
      </c>
      <c r="I455" s="195" t="s">
        <v>3029</v>
      </c>
      <c r="J455" s="47" t="s">
        <v>701</v>
      </c>
      <c r="K455" s="49" t="s">
        <v>184</v>
      </c>
      <c r="L455" s="394">
        <v>849000</v>
      </c>
      <c r="M455" s="194">
        <v>13000</v>
      </c>
      <c r="N455" s="395">
        <f t="shared" si="136"/>
        <v>862000</v>
      </c>
      <c r="O455" s="832">
        <v>60000</v>
      </c>
      <c r="P455" s="1064" t="s">
        <v>2995</v>
      </c>
      <c r="Q455" s="41" t="s">
        <v>37</v>
      </c>
      <c r="R455" s="150">
        <v>1033</v>
      </c>
      <c r="S455" s="248">
        <v>90</v>
      </c>
      <c r="T455" s="19"/>
      <c r="U455" s="162"/>
      <c r="V455" s="11"/>
      <c r="W455" s="40" t="s">
        <v>80</v>
      </c>
      <c r="X455" s="47"/>
      <c r="Y455" s="49"/>
      <c r="Z455" s="11"/>
      <c r="AA455" s="11"/>
      <c r="AB455" s="11"/>
      <c r="AC455" s="56"/>
      <c r="AD455" s="231"/>
      <c r="AE455" s="769"/>
      <c r="AF455" s="171"/>
      <c r="AG455" s="162"/>
      <c r="AH455" s="749"/>
      <c r="AI455" s="14" t="s">
        <v>165</v>
      </c>
      <c r="AL455" s="11"/>
      <c r="AM455" s="11"/>
      <c r="AN455" s="11"/>
      <c r="AO455" s="1309"/>
      <c r="AQ455" s="11"/>
      <c r="AR455" s="11"/>
      <c r="AS455" s="11"/>
      <c r="AX455" s="1891"/>
      <c r="BW455" s="11"/>
      <c r="BZ455" s="11"/>
    </row>
    <row r="456" spans="1:78" s="14" customFormat="1" ht="13.5" customHeight="1">
      <c r="A456" s="220">
        <v>124</v>
      </c>
      <c r="B456" s="11" t="s">
        <v>85</v>
      </c>
      <c r="C456" s="12">
        <v>41540</v>
      </c>
      <c r="D456" s="1886">
        <f t="shared" ca="1" si="135"/>
        <v>4</v>
      </c>
      <c r="E456" s="129" t="s">
        <v>57</v>
      </c>
      <c r="F456" s="203">
        <v>13</v>
      </c>
      <c r="G456" s="11">
        <v>41544</v>
      </c>
      <c r="H456" s="40" t="s">
        <v>42</v>
      </c>
      <c r="I456" s="1067" t="s">
        <v>3030</v>
      </c>
      <c r="J456" s="47" t="s">
        <v>701</v>
      </c>
      <c r="K456" s="49" t="s">
        <v>184</v>
      </c>
      <c r="L456" s="394">
        <v>849000</v>
      </c>
      <c r="M456" s="194">
        <v>13000</v>
      </c>
      <c r="N456" s="395">
        <f t="shared" si="136"/>
        <v>862000</v>
      </c>
      <c r="O456" s="832">
        <v>60000</v>
      </c>
      <c r="P456" s="1064" t="s">
        <v>2996</v>
      </c>
      <c r="Q456" s="41" t="s">
        <v>37</v>
      </c>
      <c r="R456" s="150">
        <v>1033</v>
      </c>
      <c r="S456" s="248">
        <v>90</v>
      </c>
      <c r="T456" s="19"/>
      <c r="U456" s="162"/>
      <c r="V456" s="11"/>
      <c r="W456" s="32" t="s">
        <v>80</v>
      </c>
      <c r="X456" s="47"/>
      <c r="Y456" s="49"/>
      <c r="Z456" s="11"/>
      <c r="AA456" s="11"/>
      <c r="AB456" s="11"/>
      <c r="AC456" s="56"/>
      <c r="AD456" s="231"/>
      <c r="AE456" s="769"/>
      <c r="AF456" s="817"/>
      <c r="AG456" s="162"/>
      <c r="AH456" s="749"/>
      <c r="AI456" s="14" t="s">
        <v>165</v>
      </c>
      <c r="AL456" s="11"/>
      <c r="AM456" s="11"/>
      <c r="AN456" s="11"/>
      <c r="AO456" s="1309"/>
      <c r="AQ456" s="11"/>
      <c r="AR456" s="11"/>
      <c r="AS456" s="11"/>
      <c r="AX456" s="1891"/>
      <c r="BW456" s="11"/>
      <c r="BZ456" s="11"/>
    </row>
    <row r="457" spans="1:78" s="14" customFormat="1" ht="13.5" customHeight="1">
      <c r="A457" s="220">
        <v>125</v>
      </c>
      <c r="B457" s="11">
        <v>41572</v>
      </c>
      <c r="C457" s="12">
        <v>41540</v>
      </c>
      <c r="D457" s="1886">
        <f t="shared" ca="1" si="135"/>
        <v>4</v>
      </c>
      <c r="E457" s="129" t="s">
        <v>57</v>
      </c>
      <c r="F457" s="167">
        <v>13</v>
      </c>
      <c r="G457" s="1480" t="s">
        <v>1047</v>
      </c>
      <c r="H457" s="40" t="s">
        <v>42</v>
      </c>
      <c r="I457" s="195" t="s">
        <v>3006</v>
      </c>
      <c r="J457" s="16" t="s">
        <v>701</v>
      </c>
      <c r="K457" s="49" t="s">
        <v>138</v>
      </c>
      <c r="L457" s="402">
        <v>849000</v>
      </c>
      <c r="M457" s="168">
        <v>13000</v>
      </c>
      <c r="N457" s="403">
        <f>L457+M457</f>
        <v>862000</v>
      </c>
      <c r="O457" s="832">
        <v>60000</v>
      </c>
      <c r="P457" s="1064" t="s">
        <v>2914</v>
      </c>
      <c r="Q457" s="41" t="s">
        <v>37</v>
      </c>
      <c r="R457" s="150">
        <v>1033</v>
      </c>
      <c r="S457" s="248">
        <v>90</v>
      </c>
      <c r="T457" s="743"/>
      <c r="U457" s="162"/>
      <c r="V457" s="11"/>
      <c r="W457" s="40" t="s">
        <v>80</v>
      </c>
      <c r="X457" s="47"/>
      <c r="Y457" s="49"/>
      <c r="Z457" s="11"/>
      <c r="AA457" s="11"/>
      <c r="AB457" s="11"/>
      <c r="AC457" s="56"/>
      <c r="AD457" s="231"/>
      <c r="AE457" s="769"/>
      <c r="AF457" s="171"/>
      <c r="AG457" s="162"/>
      <c r="AH457" s="749"/>
      <c r="AI457" s="14" t="s">
        <v>165</v>
      </c>
      <c r="AL457" s="11"/>
      <c r="AM457" s="11"/>
      <c r="AN457" s="11"/>
      <c r="AO457" s="1309"/>
      <c r="AQ457" s="11"/>
      <c r="AR457" s="11"/>
      <c r="AS457" s="11"/>
      <c r="AX457" s="1891"/>
      <c r="BW457" s="11"/>
      <c r="BZ457" s="11"/>
    </row>
    <row r="458" spans="1:78" s="14" customFormat="1" ht="13.5" customHeight="1">
      <c r="A458" s="220">
        <v>126</v>
      </c>
      <c r="B458" s="11">
        <v>41572</v>
      </c>
      <c r="C458" s="12">
        <v>41540</v>
      </c>
      <c r="D458" s="1886">
        <f t="shared" ca="1" si="135"/>
        <v>4</v>
      </c>
      <c r="E458" s="129" t="s">
        <v>57</v>
      </c>
      <c r="F458" s="167">
        <v>13</v>
      </c>
      <c r="G458" s="1480" t="s">
        <v>1047</v>
      </c>
      <c r="H458" s="40" t="s">
        <v>42</v>
      </c>
      <c r="I458" s="195" t="s">
        <v>3007</v>
      </c>
      <c r="J458" s="16" t="s">
        <v>701</v>
      </c>
      <c r="K458" s="49" t="s">
        <v>138</v>
      </c>
      <c r="L458" s="402">
        <v>849000</v>
      </c>
      <c r="M458" s="168">
        <v>13000</v>
      </c>
      <c r="N458" s="403">
        <f>L458+M458</f>
        <v>862000</v>
      </c>
      <c r="O458" s="832">
        <v>60000</v>
      </c>
      <c r="P458" s="1064" t="s">
        <v>2915</v>
      </c>
      <c r="Q458" s="41" t="s">
        <v>37</v>
      </c>
      <c r="R458" s="150">
        <v>1033</v>
      </c>
      <c r="S458" s="248">
        <v>90</v>
      </c>
      <c r="T458" s="743"/>
      <c r="U458" s="162"/>
      <c r="V458" s="11"/>
      <c r="W458" s="40" t="s">
        <v>80</v>
      </c>
      <c r="X458" s="47"/>
      <c r="Y458" s="49"/>
      <c r="Z458" s="11"/>
      <c r="AA458" s="11"/>
      <c r="AB458" s="11"/>
      <c r="AC458" s="56"/>
      <c r="AD458" s="231"/>
      <c r="AE458" s="769"/>
      <c r="AF458" s="171"/>
      <c r="AG458" s="162"/>
      <c r="AH458" s="749"/>
      <c r="AI458" s="14" t="s">
        <v>165</v>
      </c>
      <c r="AL458" s="11"/>
      <c r="AM458" s="11"/>
      <c r="AN458" s="11"/>
      <c r="AO458" s="1309"/>
      <c r="AQ458" s="11"/>
      <c r="AR458" s="11"/>
      <c r="AS458" s="11"/>
      <c r="AX458" s="1891"/>
      <c r="BW458" s="11"/>
      <c r="BZ458" s="11"/>
    </row>
    <row r="459" spans="1:78" s="14" customFormat="1" ht="13.5" customHeight="1">
      <c r="A459" s="220">
        <v>127</v>
      </c>
      <c r="B459" s="11">
        <v>41572</v>
      </c>
      <c r="C459" s="12">
        <v>41540</v>
      </c>
      <c r="D459" s="1886">
        <f t="shared" ca="1" si="135"/>
        <v>4</v>
      </c>
      <c r="E459" s="129" t="s">
        <v>57</v>
      </c>
      <c r="F459" s="167">
        <v>13</v>
      </c>
      <c r="G459" s="1480" t="s">
        <v>1047</v>
      </c>
      <c r="H459" s="40" t="s">
        <v>42</v>
      </c>
      <c r="I459" s="195" t="s">
        <v>3008</v>
      </c>
      <c r="J459" s="16" t="s">
        <v>701</v>
      </c>
      <c r="K459" s="49" t="s">
        <v>64</v>
      </c>
      <c r="L459" s="402">
        <v>849000</v>
      </c>
      <c r="M459" s="168">
        <v>13000</v>
      </c>
      <c r="N459" s="403">
        <f>L459+M459</f>
        <v>862000</v>
      </c>
      <c r="O459" s="832">
        <v>60000</v>
      </c>
      <c r="P459" s="1064" t="s">
        <v>2916</v>
      </c>
      <c r="Q459" s="41" t="s">
        <v>37</v>
      </c>
      <c r="R459" s="150">
        <v>1033</v>
      </c>
      <c r="S459" s="248">
        <v>90</v>
      </c>
      <c r="T459" s="743"/>
      <c r="U459" s="162"/>
      <c r="V459" s="11"/>
      <c r="W459" s="40" t="s">
        <v>80</v>
      </c>
      <c r="X459" s="47"/>
      <c r="Y459" s="49"/>
      <c r="Z459" s="11"/>
      <c r="AA459" s="11"/>
      <c r="AB459" s="11"/>
      <c r="AC459" s="56"/>
      <c r="AD459" s="231"/>
      <c r="AE459" s="769"/>
      <c r="AF459" s="171"/>
      <c r="AG459" s="162"/>
      <c r="AH459" s="749"/>
      <c r="AI459" s="14" t="s">
        <v>165</v>
      </c>
      <c r="AL459" s="11"/>
      <c r="AM459" s="11"/>
      <c r="AN459" s="11"/>
      <c r="AO459" s="1309"/>
      <c r="AQ459" s="11"/>
      <c r="AR459" s="11"/>
      <c r="AS459" s="11"/>
      <c r="AX459" s="1891"/>
      <c r="BW459" s="11"/>
      <c r="BZ459" s="11"/>
    </row>
    <row r="460" spans="1:78" s="14" customFormat="1" ht="13.5" customHeight="1">
      <c r="A460" s="220">
        <v>128</v>
      </c>
      <c r="B460" s="11">
        <v>41572</v>
      </c>
      <c r="C460" s="12">
        <v>41540</v>
      </c>
      <c r="D460" s="1886">
        <f t="shared" ca="1" si="135"/>
        <v>4</v>
      </c>
      <c r="E460" s="129" t="s">
        <v>57</v>
      </c>
      <c r="F460" s="167">
        <v>13</v>
      </c>
      <c r="G460" s="1480" t="s">
        <v>1047</v>
      </c>
      <c r="H460" s="40" t="s">
        <v>42</v>
      </c>
      <c r="I460" s="195" t="s">
        <v>3010</v>
      </c>
      <c r="J460" s="16" t="s">
        <v>701</v>
      </c>
      <c r="K460" s="49" t="s">
        <v>64</v>
      </c>
      <c r="L460" s="402">
        <v>849000</v>
      </c>
      <c r="M460" s="168">
        <v>13000</v>
      </c>
      <c r="N460" s="403">
        <f>L460+M460</f>
        <v>862000</v>
      </c>
      <c r="O460" s="832">
        <v>60000</v>
      </c>
      <c r="P460" s="1064" t="s">
        <v>2918</v>
      </c>
      <c r="Q460" s="41" t="s">
        <v>37</v>
      </c>
      <c r="R460" s="150">
        <v>1033</v>
      </c>
      <c r="S460" s="248">
        <v>90</v>
      </c>
      <c r="T460" s="743"/>
      <c r="U460" s="162"/>
      <c r="V460" s="11"/>
      <c r="W460" s="40" t="s">
        <v>80</v>
      </c>
      <c r="X460" s="47"/>
      <c r="Y460" s="49"/>
      <c r="Z460" s="11"/>
      <c r="AA460" s="11"/>
      <c r="AB460" s="11"/>
      <c r="AC460" s="56"/>
      <c r="AD460" s="231"/>
      <c r="AE460" s="769"/>
      <c r="AF460" s="171"/>
      <c r="AG460" s="162"/>
      <c r="AH460" s="749"/>
      <c r="AI460" s="14" t="s">
        <v>165</v>
      </c>
      <c r="AL460" s="11"/>
      <c r="AM460" s="11"/>
      <c r="AN460" s="11"/>
      <c r="AO460" s="1309"/>
      <c r="AQ460" s="11"/>
      <c r="AR460" s="11"/>
      <c r="AS460" s="11"/>
      <c r="AX460" s="1891"/>
      <c r="BW460" s="11"/>
      <c r="BZ460" s="11"/>
    </row>
    <row r="461" spans="1:78" s="14" customFormat="1" ht="13.5" customHeight="1">
      <c r="A461" s="220">
        <v>129</v>
      </c>
      <c r="B461" s="11">
        <v>41572</v>
      </c>
      <c r="C461" s="12">
        <v>41540</v>
      </c>
      <c r="D461" s="1886">
        <f t="shared" ca="1" si="135"/>
        <v>4</v>
      </c>
      <c r="E461" s="129" t="s">
        <v>57</v>
      </c>
      <c r="F461" s="167">
        <v>13</v>
      </c>
      <c r="G461" s="14" t="s">
        <v>165</v>
      </c>
      <c r="H461" s="40" t="s">
        <v>42</v>
      </c>
      <c r="I461" s="195" t="s">
        <v>3009</v>
      </c>
      <c r="J461" s="16" t="s">
        <v>701</v>
      </c>
      <c r="K461" s="49" t="s">
        <v>64</v>
      </c>
      <c r="L461" s="402">
        <v>849000</v>
      </c>
      <c r="M461" s="168">
        <v>13000</v>
      </c>
      <c r="N461" s="403">
        <f t="shared" ref="N461:N465" si="137">L461+M461</f>
        <v>862000</v>
      </c>
      <c r="O461" s="832">
        <v>60000</v>
      </c>
      <c r="P461" s="1064" t="s">
        <v>2917</v>
      </c>
      <c r="Q461" s="41" t="s">
        <v>37</v>
      </c>
      <c r="R461" s="150">
        <v>1033</v>
      </c>
      <c r="S461" s="248">
        <v>90</v>
      </c>
      <c r="T461" s="743"/>
      <c r="U461" s="162"/>
      <c r="V461" s="11"/>
      <c r="W461" s="40" t="s">
        <v>80</v>
      </c>
      <c r="X461" s="47"/>
      <c r="Y461" s="49"/>
      <c r="Z461" s="11"/>
      <c r="AA461" s="11"/>
      <c r="AB461" s="11"/>
      <c r="AC461" s="56"/>
      <c r="AD461" s="231"/>
      <c r="AE461" s="769"/>
      <c r="AF461" s="171"/>
      <c r="AG461" s="162"/>
      <c r="AH461" s="749"/>
      <c r="AI461" s="14" t="s">
        <v>165</v>
      </c>
      <c r="AL461" s="11"/>
      <c r="AM461" s="11"/>
      <c r="AN461" s="11"/>
      <c r="AO461" s="1309"/>
      <c r="AQ461" s="11"/>
      <c r="AR461" s="11"/>
      <c r="AS461" s="11"/>
      <c r="AX461" s="1891"/>
      <c r="BW461" s="11"/>
      <c r="BZ461" s="11"/>
    </row>
    <row r="462" spans="1:78" s="129" customFormat="1" ht="13.5" customHeight="1">
      <c r="A462" s="220">
        <v>130</v>
      </c>
      <c r="B462" s="112">
        <v>41572</v>
      </c>
      <c r="C462" s="12">
        <v>41540</v>
      </c>
      <c r="D462" s="1886">
        <f t="shared" ca="1" si="135"/>
        <v>4</v>
      </c>
      <c r="E462" s="129" t="s">
        <v>57</v>
      </c>
      <c r="F462" s="203">
        <v>13</v>
      </c>
      <c r="G462" s="14" t="s">
        <v>165</v>
      </c>
      <c r="H462" s="40" t="s">
        <v>42</v>
      </c>
      <c r="I462" s="195" t="s">
        <v>3013</v>
      </c>
      <c r="J462" s="149" t="s">
        <v>701</v>
      </c>
      <c r="K462" s="204" t="s">
        <v>155</v>
      </c>
      <c r="L462" s="394">
        <v>849000</v>
      </c>
      <c r="M462" s="194">
        <v>13000</v>
      </c>
      <c r="N462" s="395">
        <f t="shared" si="137"/>
        <v>862000</v>
      </c>
      <c r="O462" s="832">
        <v>60000</v>
      </c>
      <c r="P462" s="1898" t="s">
        <v>2921</v>
      </c>
      <c r="Q462" s="41" t="s">
        <v>37</v>
      </c>
      <c r="R462" s="150">
        <v>1033</v>
      </c>
      <c r="S462" s="248">
        <v>90</v>
      </c>
      <c r="T462" s="742"/>
      <c r="U462" s="211"/>
      <c r="V462" s="112"/>
      <c r="W462" s="40" t="s">
        <v>80</v>
      </c>
      <c r="X462" s="209"/>
      <c r="Y462" s="204"/>
      <c r="Z462" s="112"/>
      <c r="AA462" s="112"/>
      <c r="AB462" s="112"/>
      <c r="AC462" s="1847"/>
      <c r="AD462" s="235"/>
      <c r="AE462" s="1899"/>
      <c r="AF462" s="215"/>
      <c r="AG462" s="211"/>
      <c r="AH462" s="1058"/>
      <c r="AI462" s="14" t="s">
        <v>165</v>
      </c>
      <c r="AL462" s="112"/>
      <c r="AM462" s="112"/>
      <c r="AN462" s="112"/>
      <c r="AO462" s="1900"/>
      <c r="AQ462" s="112"/>
      <c r="AR462" s="112"/>
      <c r="AS462" s="112"/>
      <c r="AX462" s="1901"/>
      <c r="BW462" s="112"/>
      <c r="BZ462" s="112"/>
    </row>
    <row r="463" spans="1:78" s="14" customFormat="1" ht="13.5" customHeight="1">
      <c r="A463" s="220">
        <v>131</v>
      </c>
      <c r="B463" s="11">
        <v>41572</v>
      </c>
      <c r="C463" s="12">
        <v>41540</v>
      </c>
      <c r="D463" s="1886">
        <f t="shared" ca="1" si="135"/>
        <v>4</v>
      </c>
      <c r="E463" s="129" t="s">
        <v>57</v>
      </c>
      <c r="F463" s="203">
        <v>13</v>
      </c>
      <c r="G463" s="14" t="s">
        <v>165</v>
      </c>
      <c r="H463" s="40" t="s">
        <v>42</v>
      </c>
      <c r="I463" s="195" t="s">
        <v>3027</v>
      </c>
      <c r="J463" s="47" t="s">
        <v>701</v>
      </c>
      <c r="K463" s="49" t="s">
        <v>184</v>
      </c>
      <c r="L463" s="394">
        <v>849000</v>
      </c>
      <c r="M463" s="194">
        <v>13000</v>
      </c>
      <c r="N463" s="395">
        <f t="shared" si="137"/>
        <v>862000</v>
      </c>
      <c r="O463" s="832">
        <v>60000</v>
      </c>
      <c r="P463" s="1064" t="s">
        <v>2993</v>
      </c>
      <c r="Q463" s="41" t="s">
        <v>37</v>
      </c>
      <c r="R463" s="150">
        <v>1033</v>
      </c>
      <c r="S463" s="248">
        <v>90</v>
      </c>
      <c r="T463" s="19"/>
      <c r="U463" s="162"/>
      <c r="V463" s="11"/>
      <c r="W463" s="40" t="s">
        <v>80</v>
      </c>
      <c r="X463" s="47"/>
      <c r="Y463" s="49"/>
      <c r="Z463" s="11"/>
      <c r="AA463" s="11"/>
      <c r="AB463" s="11"/>
      <c r="AC463" s="56"/>
      <c r="AD463" s="231"/>
      <c r="AE463" s="769"/>
      <c r="AF463" s="817"/>
      <c r="AG463" s="162"/>
      <c r="AH463" s="749"/>
      <c r="AI463" s="14" t="s">
        <v>165</v>
      </c>
      <c r="AL463" s="11"/>
      <c r="AM463" s="11"/>
      <c r="AN463" s="11"/>
      <c r="AO463" s="1309"/>
      <c r="AQ463" s="11"/>
      <c r="AR463" s="11"/>
      <c r="AS463" s="11"/>
      <c r="AX463" s="1891"/>
      <c r="BW463" s="11"/>
      <c r="BZ463" s="11"/>
    </row>
    <row r="464" spans="1:78" s="14" customFormat="1" ht="13.5" customHeight="1">
      <c r="A464" s="220">
        <v>132</v>
      </c>
      <c r="B464" s="11">
        <v>41572</v>
      </c>
      <c r="C464" s="12">
        <v>41540</v>
      </c>
      <c r="D464" s="1886">
        <f t="shared" ca="1" si="135"/>
        <v>4</v>
      </c>
      <c r="E464" s="14" t="s">
        <v>57</v>
      </c>
      <c r="F464" s="167">
        <v>13</v>
      </c>
      <c r="G464" s="14" t="s">
        <v>165</v>
      </c>
      <c r="H464" s="32" t="s">
        <v>42</v>
      </c>
      <c r="I464" s="195" t="s">
        <v>3028</v>
      </c>
      <c r="J464" s="47" t="s">
        <v>701</v>
      </c>
      <c r="K464" s="49" t="s">
        <v>184</v>
      </c>
      <c r="L464" s="402">
        <v>849000</v>
      </c>
      <c r="M464" s="168">
        <v>13000</v>
      </c>
      <c r="N464" s="403">
        <f t="shared" si="137"/>
        <v>862000</v>
      </c>
      <c r="O464" s="832">
        <v>60000</v>
      </c>
      <c r="P464" s="1064" t="s">
        <v>2994</v>
      </c>
      <c r="Q464" s="41" t="s">
        <v>37</v>
      </c>
      <c r="R464" s="150">
        <v>1033</v>
      </c>
      <c r="S464" s="248">
        <v>90</v>
      </c>
      <c r="T464" s="19"/>
      <c r="U464" s="162"/>
      <c r="V464" s="11"/>
      <c r="W464" s="40" t="s">
        <v>80</v>
      </c>
      <c r="X464" s="47"/>
      <c r="Y464" s="49"/>
      <c r="Z464" s="11"/>
      <c r="AA464" s="11"/>
      <c r="AB464" s="11"/>
      <c r="AC464" s="56"/>
      <c r="AD464" s="231"/>
      <c r="AE464" s="769"/>
      <c r="AF464" s="817"/>
      <c r="AG464" s="162"/>
      <c r="AH464" s="749"/>
      <c r="AI464" s="14" t="s">
        <v>165</v>
      </c>
      <c r="AL464" s="11"/>
      <c r="AM464" s="11"/>
      <c r="AN464" s="11"/>
      <c r="AO464" s="1309"/>
      <c r="AQ464" s="11"/>
      <c r="AR464" s="11"/>
      <c r="AS464" s="11"/>
      <c r="AX464" s="1891"/>
      <c r="BW464" s="11"/>
      <c r="BZ464" s="11"/>
    </row>
    <row r="465" spans="1:78" s="14" customFormat="1" ht="13.5" customHeight="1">
      <c r="A465" s="220">
        <v>133</v>
      </c>
      <c r="B465" s="11">
        <v>41572</v>
      </c>
      <c r="C465" s="12">
        <v>41540</v>
      </c>
      <c r="D465" s="1886">
        <f t="shared" ca="1" si="135"/>
        <v>4</v>
      </c>
      <c r="E465" s="14" t="s">
        <v>57</v>
      </c>
      <c r="F465" s="167">
        <v>13</v>
      </c>
      <c r="G465" s="14" t="s">
        <v>165</v>
      </c>
      <c r="H465" s="32" t="s">
        <v>42</v>
      </c>
      <c r="I465" s="195" t="s">
        <v>3032</v>
      </c>
      <c r="J465" s="47" t="s">
        <v>701</v>
      </c>
      <c r="K465" s="49" t="s">
        <v>34</v>
      </c>
      <c r="L465" s="402">
        <v>849000</v>
      </c>
      <c r="M465" s="168">
        <v>13000</v>
      </c>
      <c r="N465" s="403">
        <f t="shared" si="137"/>
        <v>862000</v>
      </c>
      <c r="O465" s="832">
        <v>60000</v>
      </c>
      <c r="P465" s="1064" t="s">
        <v>3001</v>
      </c>
      <c r="Q465" s="41" t="s">
        <v>37</v>
      </c>
      <c r="R465" s="150">
        <v>1033</v>
      </c>
      <c r="S465" s="248">
        <v>90</v>
      </c>
      <c r="T465" s="19"/>
      <c r="U465" s="162"/>
      <c r="V465" s="11"/>
      <c r="W465" s="32" t="s">
        <v>80</v>
      </c>
      <c r="X465" s="47"/>
      <c r="Y465" s="49"/>
      <c r="Z465" s="11"/>
      <c r="AA465" s="11"/>
      <c r="AB465" s="11"/>
      <c r="AC465" s="56"/>
      <c r="AD465" s="231"/>
      <c r="AE465" s="769"/>
      <c r="AF465" s="171"/>
      <c r="AG465" s="162"/>
      <c r="AH465" s="749"/>
      <c r="AI465" s="14" t="s">
        <v>165</v>
      </c>
      <c r="AL465" s="11"/>
      <c r="AM465" s="11"/>
      <c r="AN465" s="11"/>
      <c r="AO465" s="1309"/>
      <c r="AQ465" s="11"/>
      <c r="AR465" s="11"/>
      <c r="AS465" s="11"/>
      <c r="AX465" s="1891"/>
      <c r="BW465" s="11"/>
      <c r="BZ465" s="11"/>
    </row>
    <row r="466" spans="1:78" s="14" customFormat="1" ht="13.5" customHeight="1">
      <c r="A466" s="220">
        <v>134</v>
      </c>
      <c r="B466" s="1480">
        <v>41576</v>
      </c>
      <c r="C466" s="12">
        <v>41542</v>
      </c>
      <c r="D466" s="1886">
        <f t="shared" ref="D466:D471" ca="1" si="138">TODAY()-C466</f>
        <v>2</v>
      </c>
      <c r="E466" s="14" t="s">
        <v>57</v>
      </c>
      <c r="F466" s="167">
        <v>13</v>
      </c>
      <c r="G466" s="315"/>
      <c r="H466" s="32" t="s">
        <v>42</v>
      </c>
      <c r="I466" s="1067" t="s">
        <v>3005</v>
      </c>
      <c r="J466" s="16" t="s">
        <v>701</v>
      </c>
      <c r="K466" s="49" t="s">
        <v>184</v>
      </c>
      <c r="L466" s="402">
        <v>849000</v>
      </c>
      <c r="M466" s="168">
        <v>13000</v>
      </c>
      <c r="N466" s="403">
        <f t="shared" ref="N466:N471" si="139">L466+M466</f>
        <v>862000</v>
      </c>
      <c r="O466" s="832">
        <v>60000</v>
      </c>
      <c r="P466" s="1064" t="s">
        <v>2913</v>
      </c>
      <c r="Q466" s="41" t="s">
        <v>37</v>
      </c>
      <c r="R466" s="150">
        <v>1033</v>
      </c>
      <c r="S466" s="248">
        <v>90</v>
      </c>
      <c r="T466" s="743"/>
      <c r="U466" s="162"/>
      <c r="V466" s="11"/>
      <c r="W466" s="40" t="s">
        <v>80</v>
      </c>
      <c r="X466" s="47"/>
      <c r="Y466" s="49"/>
      <c r="Z466" s="11"/>
      <c r="AA466" s="11"/>
      <c r="AB466" s="11"/>
      <c r="AC466" s="56"/>
      <c r="AD466" s="231"/>
      <c r="AE466" s="769"/>
      <c r="AF466" s="171"/>
      <c r="AG466" s="162"/>
      <c r="AH466" s="749"/>
      <c r="AI466" s="749"/>
      <c r="AL466" s="11"/>
      <c r="AM466" s="11"/>
      <c r="AN466" s="11"/>
      <c r="AO466" s="1309"/>
      <c r="AQ466" s="11"/>
      <c r="AR466" s="11"/>
      <c r="AS466" s="11"/>
      <c r="AX466" s="1891"/>
      <c r="BW466" s="11"/>
      <c r="BZ466" s="11"/>
    </row>
    <row r="467" spans="1:78" s="14" customFormat="1" ht="13.5" customHeight="1">
      <c r="A467" s="220">
        <v>135</v>
      </c>
      <c r="B467" s="1480">
        <v>41576</v>
      </c>
      <c r="C467" s="12">
        <v>41542</v>
      </c>
      <c r="D467" s="1886">
        <f t="shared" ca="1" si="138"/>
        <v>2</v>
      </c>
      <c r="E467" s="14" t="s">
        <v>57</v>
      </c>
      <c r="F467" s="167">
        <v>13</v>
      </c>
      <c r="G467" s="315"/>
      <c r="H467" s="32" t="s">
        <v>42</v>
      </c>
      <c r="I467" s="1067" t="s">
        <v>3011</v>
      </c>
      <c r="J467" s="16" t="s">
        <v>701</v>
      </c>
      <c r="K467" s="49" t="s">
        <v>184</v>
      </c>
      <c r="L467" s="402">
        <v>849000</v>
      </c>
      <c r="M467" s="168">
        <v>13000</v>
      </c>
      <c r="N467" s="403">
        <f t="shared" si="139"/>
        <v>862000</v>
      </c>
      <c r="O467" s="832">
        <v>60000</v>
      </c>
      <c r="P467" s="1064" t="s">
        <v>2919</v>
      </c>
      <c r="Q467" s="41" t="s">
        <v>37</v>
      </c>
      <c r="R467" s="150">
        <v>1033</v>
      </c>
      <c r="S467" s="248">
        <v>90</v>
      </c>
      <c r="T467" s="743"/>
      <c r="U467" s="162"/>
      <c r="V467" s="11"/>
      <c r="W467" s="40" t="s">
        <v>80</v>
      </c>
      <c r="X467" s="47"/>
      <c r="Y467" s="49"/>
      <c r="Z467" s="11"/>
      <c r="AA467" s="11"/>
      <c r="AB467" s="11"/>
      <c r="AC467" s="56"/>
      <c r="AD467" s="231"/>
      <c r="AE467" s="769"/>
      <c r="AF467" s="171"/>
      <c r="AG467" s="162"/>
      <c r="AH467" s="749"/>
      <c r="AI467" s="749"/>
      <c r="AL467" s="11"/>
      <c r="AM467" s="11"/>
      <c r="AN467" s="11"/>
      <c r="AO467" s="1309"/>
      <c r="AQ467" s="11"/>
      <c r="AR467" s="11"/>
      <c r="AS467" s="11"/>
      <c r="AX467" s="1891"/>
      <c r="BW467" s="11"/>
      <c r="BZ467" s="11"/>
    </row>
    <row r="468" spans="1:78" s="14" customFormat="1" ht="13.5" customHeight="1">
      <c r="A468" s="220">
        <v>136</v>
      </c>
      <c r="B468" s="1480">
        <v>41576</v>
      </c>
      <c r="C468" s="12">
        <v>41542</v>
      </c>
      <c r="D468" s="1886">
        <f t="shared" ca="1" si="138"/>
        <v>2</v>
      </c>
      <c r="E468" s="14" t="s">
        <v>57</v>
      </c>
      <c r="F468" s="167">
        <v>13</v>
      </c>
      <c r="G468" s="315"/>
      <c r="H468" s="32" t="s">
        <v>42</v>
      </c>
      <c r="I468" s="1067" t="s">
        <v>3012</v>
      </c>
      <c r="J468" s="16" t="s">
        <v>701</v>
      </c>
      <c r="K468" s="49" t="s">
        <v>184</v>
      </c>
      <c r="L468" s="402">
        <v>849000</v>
      </c>
      <c r="M468" s="168">
        <v>13000</v>
      </c>
      <c r="N468" s="403">
        <f t="shared" si="139"/>
        <v>862000</v>
      </c>
      <c r="O468" s="832">
        <v>60000</v>
      </c>
      <c r="P468" s="1064" t="s">
        <v>2920</v>
      </c>
      <c r="Q468" s="41" t="s">
        <v>37</v>
      </c>
      <c r="R468" s="150">
        <v>1033</v>
      </c>
      <c r="S468" s="248">
        <v>90</v>
      </c>
      <c r="T468" s="743"/>
      <c r="U468" s="162"/>
      <c r="V468" s="11"/>
      <c r="W468" s="40" t="s">
        <v>80</v>
      </c>
      <c r="X468" s="47"/>
      <c r="Y468" s="49"/>
      <c r="Z468" s="11"/>
      <c r="AA468" s="11"/>
      <c r="AB468" s="11"/>
      <c r="AC468" s="56"/>
      <c r="AD468" s="231"/>
      <c r="AE468" s="769"/>
      <c r="AF468" s="171"/>
      <c r="AG468" s="162"/>
      <c r="AH468" s="749"/>
      <c r="AI468" s="749"/>
      <c r="AL468" s="11"/>
      <c r="AM468" s="11"/>
      <c r="AN468" s="11"/>
      <c r="AO468" s="1309"/>
      <c r="AQ468" s="11"/>
      <c r="AR468" s="11"/>
      <c r="AS468" s="11"/>
      <c r="AX468" s="1891"/>
      <c r="BW468" s="11"/>
      <c r="BZ468" s="11"/>
    </row>
    <row r="469" spans="1:78" s="14" customFormat="1" ht="13.5" customHeight="1">
      <c r="A469" s="220">
        <v>137</v>
      </c>
      <c r="B469" s="11">
        <v>41576</v>
      </c>
      <c r="C469" s="12">
        <v>41543</v>
      </c>
      <c r="D469" s="1886">
        <f t="shared" ca="1" si="138"/>
        <v>1</v>
      </c>
      <c r="E469" s="14" t="s">
        <v>57</v>
      </c>
      <c r="F469" s="167">
        <v>13</v>
      </c>
      <c r="G469" s="315"/>
      <c r="H469" s="32" t="s">
        <v>42</v>
      </c>
      <c r="I469" s="1067" t="s">
        <v>3031</v>
      </c>
      <c r="J469" s="47" t="s">
        <v>701</v>
      </c>
      <c r="K469" s="49" t="s">
        <v>34</v>
      </c>
      <c r="L469" s="402">
        <v>849000</v>
      </c>
      <c r="M469" s="168">
        <v>13000</v>
      </c>
      <c r="N469" s="403">
        <f t="shared" si="139"/>
        <v>862000</v>
      </c>
      <c r="O469" s="832">
        <v>60000</v>
      </c>
      <c r="P469" s="1064" t="s">
        <v>3000</v>
      </c>
      <c r="Q469" s="41" t="s">
        <v>37</v>
      </c>
      <c r="R469" s="150">
        <v>1033</v>
      </c>
      <c r="S469" s="248">
        <v>90</v>
      </c>
      <c r="T469" s="19"/>
      <c r="U469" s="162"/>
      <c r="V469" s="11"/>
      <c r="W469" s="32" t="s">
        <v>80</v>
      </c>
      <c r="X469" s="47"/>
      <c r="Y469" s="49"/>
      <c r="Z469" s="11"/>
      <c r="AA469" s="11"/>
      <c r="AB469" s="11"/>
      <c r="AC469" s="56"/>
      <c r="AD469" s="231"/>
      <c r="AE469" s="769"/>
      <c r="AF469" s="171"/>
      <c r="AG469" s="162"/>
      <c r="AH469" s="749"/>
      <c r="AI469" s="749"/>
      <c r="AL469" s="11"/>
      <c r="AM469" s="11"/>
      <c r="AN469" s="11"/>
      <c r="AO469" s="1309"/>
      <c r="AQ469" s="11"/>
      <c r="AR469" s="11"/>
      <c r="AS469" s="11"/>
      <c r="AX469" s="1891"/>
      <c r="BW469" s="11"/>
      <c r="BZ469" s="11"/>
    </row>
    <row r="470" spans="1:78" s="14" customFormat="1" ht="13.5" customHeight="1">
      <c r="A470" s="220">
        <v>138</v>
      </c>
      <c r="B470" s="11">
        <v>41576</v>
      </c>
      <c r="C470" s="12">
        <v>41543</v>
      </c>
      <c r="D470" s="1886">
        <f t="shared" ca="1" si="138"/>
        <v>1</v>
      </c>
      <c r="E470" s="14" t="s">
        <v>57</v>
      </c>
      <c r="F470" s="167">
        <v>13</v>
      </c>
      <c r="G470" s="315"/>
      <c r="H470" s="32" t="s">
        <v>42</v>
      </c>
      <c r="I470" s="1067" t="s">
        <v>3033</v>
      </c>
      <c r="J470" s="47" t="s">
        <v>701</v>
      </c>
      <c r="K470" s="49" t="s">
        <v>34</v>
      </c>
      <c r="L470" s="402">
        <v>849000</v>
      </c>
      <c r="M470" s="168">
        <v>13000</v>
      </c>
      <c r="N470" s="403">
        <f t="shared" si="139"/>
        <v>862000</v>
      </c>
      <c r="O470" s="832">
        <v>60000</v>
      </c>
      <c r="P470" s="1064" t="s">
        <v>3002</v>
      </c>
      <c r="Q470" s="41" t="s">
        <v>37</v>
      </c>
      <c r="R470" s="150">
        <v>1033</v>
      </c>
      <c r="S470" s="248">
        <v>90</v>
      </c>
      <c r="T470" s="19"/>
      <c r="U470" s="162"/>
      <c r="V470" s="11"/>
      <c r="W470" s="32" t="s">
        <v>80</v>
      </c>
      <c r="X470" s="47"/>
      <c r="Y470" s="49"/>
      <c r="Z470" s="11"/>
      <c r="AA470" s="11"/>
      <c r="AB470" s="11"/>
      <c r="AC470" s="56"/>
      <c r="AD470" s="231"/>
      <c r="AE470" s="769"/>
      <c r="AF470" s="171"/>
      <c r="AG470" s="162"/>
      <c r="AH470" s="749"/>
      <c r="AI470" s="749"/>
      <c r="AL470" s="11"/>
      <c r="AM470" s="11"/>
      <c r="AN470" s="11"/>
      <c r="AO470" s="1309"/>
      <c r="AQ470" s="11"/>
      <c r="AR470" s="11"/>
      <c r="AS470" s="11"/>
      <c r="AX470" s="1891"/>
      <c r="BW470" s="11"/>
      <c r="BZ470" s="11"/>
    </row>
    <row r="471" spans="1:78" s="390" customFormat="1" ht="13.5" customHeight="1">
      <c r="A471" s="220">
        <v>139</v>
      </c>
      <c r="B471" s="11">
        <v>41576</v>
      </c>
      <c r="C471" s="12">
        <v>41543</v>
      </c>
      <c r="D471" s="1886">
        <f t="shared" ca="1" si="138"/>
        <v>1</v>
      </c>
      <c r="E471" s="14" t="s">
        <v>57</v>
      </c>
      <c r="F471" s="167">
        <v>13</v>
      </c>
      <c r="G471" s="315"/>
      <c r="H471" s="32" t="s">
        <v>42</v>
      </c>
      <c r="I471" s="1067" t="s">
        <v>3034</v>
      </c>
      <c r="J471" s="47" t="s">
        <v>701</v>
      </c>
      <c r="K471" s="49" t="s">
        <v>34</v>
      </c>
      <c r="L471" s="402">
        <v>849000</v>
      </c>
      <c r="M471" s="168">
        <v>13000</v>
      </c>
      <c r="N471" s="403">
        <f t="shared" si="139"/>
        <v>862000</v>
      </c>
      <c r="O471" s="832">
        <v>60000</v>
      </c>
      <c r="P471" s="2128" t="s">
        <v>3003</v>
      </c>
      <c r="Q471" s="41" t="s">
        <v>37</v>
      </c>
      <c r="R471" s="150">
        <v>1033</v>
      </c>
      <c r="S471" s="248">
        <v>90</v>
      </c>
      <c r="T471" s="118"/>
      <c r="U471" s="1984"/>
      <c r="V471" s="391"/>
      <c r="W471" s="40" t="s">
        <v>80</v>
      </c>
      <c r="X471" s="393"/>
      <c r="Y471" s="691"/>
      <c r="Z471" s="391"/>
      <c r="AA471" s="391"/>
      <c r="AB471" s="391"/>
      <c r="AC471" s="1986"/>
      <c r="AD471" s="1987"/>
      <c r="AE471" s="996"/>
      <c r="AF471" s="2129"/>
      <c r="AG471" s="1984"/>
      <c r="AH471" s="2130"/>
      <c r="AI471" s="2130"/>
      <c r="AL471" s="391"/>
      <c r="AM471" s="391"/>
      <c r="AN471" s="391"/>
      <c r="AO471" s="2131"/>
      <c r="AQ471" s="391"/>
      <c r="AR471" s="391"/>
      <c r="AS471" s="391"/>
      <c r="AX471" s="2132"/>
      <c r="BW471" s="391"/>
      <c r="BZ471" s="391"/>
    </row>
    <row r="472" spans="1:78" s="37" customFormat="1" ht="14.25" customHeight="1">
      <c r="A472" s="220">
        <v>140</v>
      </c>
      <c r="B472" s="11">
        <v>41561</v>
      </c>
      <c r="C472" s="12">
        <v>41527</v>
      </c>
      <c r="D472" s="147">
        <f t="shared" ref="D472" ca="1" si="140">TODAY()-C472</f>
        <v>17</v>
      </c>
      <c r="E472" s="14" t="s">
        <v>57</v>
      </c>
      <c r="F472" s="167">
        <v>13</v>
      </c>
      <c r="G472" s="11" t="s">
        <v>165</v>
      </c>
      <c r="H472" s="32" t="s">
        <v>48</v>
      </c>
      <c r="I472" s="1067" t="s">
        <v>2316</v>
      </c>
      <c r="J472" s="1395" t="s">
        <v>410</v>
      </c>
      <c r="K472" s="49" t="s">
        <v>171</v>
      </c>
      <c r="L472" s="168">
        <v>844000</v>
      </c>
      <c r="M472" s="168">
        <v>13000</v>
      </c>
      <c r="N472" s="169">
        <f t="shared" si="128"/>
        <v>857000</v>
      </c>
      <c r="O472" s="832">
        <v>70000</v>
      </c>
      <c r="P472" s="14" t="s">
        <v>2283</v>
      </c>
      <c r="Q472" s="41" t="s">
        <v>37</v>
      </c>
      <c r="R472" s="150">
        <v>1033</v>
      </c>
      <c r="S472" s="150">
        <v>90</v>
      </c>
      <c r="T472" s="19"/>
      <c r="U472" s="34"/>
      <c r="V472" s="11"/>
      <c r="W472" s="32" t="s">
        <v>80</v>
      </c>
      <c r="Y472" s="14"/>
      <c r="Z472" s="11"/>
      <c r="AA472" s="11"/>
      <c r="AB472" s="11"/>
      <c r="AC472" s="56"/>
      <c r="AD472" s="231"/>
      <c r="AE472" s="47"/>
      <c r="AF472" s="171"/>
      <c r="AG472" s="162"/>
      <c r="AH472" s="18"/>
      <c r="AI472" s="14" t="s">
        <v>165</v>
      </c>
      <c r="AJ472" s="14"/>
      <c r="AK472" s="14"/>
      <c r="AL472" s="11"/>
      <c r="AM472" s="11"/>
      <c r="AN472" s="11"/>
      <c r="AO472" s="11"/>
      <c r="AP472" s="14"/>
      <c r="AQ472" s="12"/>
      <c r="AR472" s="12"/>
      <c r="AS472" s="12"/>
      <c r="AX472" s="409"/>
      <c r="BW472" s="166"/>
      <c r="BZ472" s="166"/>
    </row>
    <row r="473" spans="1:78" s="37" customFormat="1" ht="14.25" customHeight="1">
      <c r="A473" s="220">
        <v>141</v>
      </c>
      <c r="B473" s="11" t="s">
        <v>85</v>
      </c>
      <c r="C473" s="12">
        <v>41492</v>
      </c>
      <c r="D473" s="147">
        <f t="shared" ref="D473:D477" ca="1" si="141">TODAY()-C473</f>
        <v>52</v>
      </c>
      <c r="E473" s="14" t="s">
        <v>57</v>
      </c>
      <c r="F473" s="167">
        <v>13</v>
      </c>
      <c r="G473" s="306" t="s">
        <v>204</v>
      </c>
      <c r="H473" s="32" t="s">
        <v>48</v>
      </c>
      <c r="I473" s="146" t="s">
        <v>1786</v>
      </c>
      <c r="J473" s="1395" t="s">
        <v>410</v>
      </c>
      <c r="K473" s="49" t="s">
        <v>25</v>
      </c>
      <c r="L473" s="168">
        <v>844000</v>
      </c>
      <c r="M473" s="168">
        <v>0</v>
      </c>
      <c r="N473" s="169">
        <f t="shared" ref="N473:N477" si="142">L473+M473</f>
        <v>844000</v>
      </c>
      <c r="O473" s="832">
        <v>70000</v>
      </c>
      <c r="P473" s="14" t="s">
        <v>1765</v>
      </c>
      <c r="Q473" s="17" t="s">
        <v>37</v>
      </c>
      <c r="R473" s="18">
        <v>1033</v>
      </c>
      <c r="S473" s="18">
        <v>90</v>
      </c>
      <c r="T473" s="19"/>
      <c r="U473" s="34"/>
      <c r="V473" s="11"/>
      <c r="W473" s="32" t="s">
        <v>80</v>
      </c>
      <c r="Y473" s="14"/>
      <c r="Z473" s="11"/>
      <c r="AA473" s="11"/>
      <c r="AB473" s="11"/>
      <c r="AC473" s="56"/>
      <c r="AD473" s="18"/>
      <c r="AE473" s="47"/>
      <c r="AF473" s="236" t="s">
        <v>2227</v>
      </c>
      <c r="AG473" s="162"/>
      <c r="AH473" s="18"/>
      <c r="AI473" s="14"/>
      <c r="AJ473" s="14"/>
      <c r="AK473" s="14"/>
      <c r="AL473" s="11"/>
      <c r="AM473" s="11"/>
      <c r="AN473" s="11"/>
      <c r="AO473" s="11"/>
      <c r="AP473" s="14"/>
      <c r="AQ473" s="12"/>
      <c r="AR473" s="12"/>
      <c r="AS473" s="12"/>
      <c r="AX473" s="409"/>
      <c r="BW473" s="166"/>
      <c r="BZ473" s="166"/>
    </row>
    <row r="474" spans="1:78" s="37" customFormat="1" ht="14.25" customHeight="1">
      <c r="A474" s="220">
        <v>142</v>
      </c>
      <c r="B474" s="11">
        <v>41565</v>
      </c>
      <c r="C474" s="12">
        <v>41533</v>
      </c>
      <c r="D474" s="1886">
        <f t="shared" ca="1" si="141"/>
        <v>11</v>
      </c>
      <c r="E474" s="14" t="s">
        <v>57</v>
      </c>
      <c r="F474" s="167">
        <v>13</v>
      </c>
      <c r="G474" s="1480" t="s">
        <v>1047</v>
      </c>
      <c r="H474" s="32" t="s">
        <v>62</v>
      </c>
      <c r="I474" s="146" t="s">
        <v>2168</v>
      </c>
      <c r="J474" s="1395" t="s">
        <v>308</v>
      </c>
      <c r="K474" s="49" t="s">
        <v>138</v>
      </c>
      <c r="L474" s="168">
        <v>789000</v>
      </c>
      <c r="M474" s="168">
        <v>13000</v>
      </c>
      <c r="N474" s="168">
        <f t="shared" si="142"/>
        <v>802000</v>
      </c>
      <c r="O474" s="832">
        <v>53000</v>
      </c>
      <c r="P474" s="14" t="s">
        <v>2092</v>
      </c>
      <c r="Q474" s="41" t="s">
        <v>37</v>
      </c>
      <c r="R474" s="150">
        <v>1033</v>
      </c>
      <c r="S474" s="18">
        <v>90</v>
      </c>
      <c r="T474" s="19"/>
      <c r="U474" s="34"/>
      <c r="V474" s="11"/>
      <c r="W474" s="32" t="s">
        <v>80</v>
      </c>
      <c r="X474" s="47"/>
      <c r="Y474" s="49"/>
      <c r="Z474" s="11"/>
      <c r="AA474" s="11"/>
      <c r="AB474" s="11"/>
      <c r="AC474" s="56"/>
      <c r="AD474" s="231"/>
      <c r="AE474" s="769"/>
      <c r="AF474" s="817" t="s">
        <v>2227</v>
      </c>
      <c r="AG474" s="162"/>
      <c r="AH474" s="18"/>
      <c r="AI474" s="14" t="s">
        <v>165</v>
      </c>
      <c r="AJ474" s="14"/>
      <c r="AK474" s="14"/>
      <c r="AL474" s="11"/>
      <c r="AM474" s="11"/>
      <c r="AN474" s="11"/>
      <c r="AO474" s="11"/>
      <c r="AP474" s="14"/>
      <c r="AQ474" s="12"/>
      <c r="AR474" s="12"/>
      <c r="AS474" s="12"/>
      <c r="AT474" s="14"/>
      <c r="AX474" s="409"/>
      <c r="BW474" s="166"/>
      <c r="BZ474" s="166"/>
    </row>
    <row r="475" spans="1:78" s="37" customFormat="1" ht="14.25" customHeight="1">
      <c r="A475" s="220">
        <v>143</v>
      </c>
      <c r="B475" s="11">
        <v>41568</v>
      </c>
      <c r="C475" s="12">
        <v>41536</v>
      </c>
      <c r="D475" s="1886">
        <f t="shared" ca="1" si="141"/>
        <v>8</v>
      </c>
      <c r="E475" s="14" t="s">
        <v>57</v>
      </c>
      <c r="F475" s="167">
        <v>13</v>
      </c>
      <c r="G475" s="14" t="s">
        <v>165</v>
      </c>
      <c r="H475" s="32" t="s">
        <v>62</v>
      </c>
      <c r="I475" s="195" t="s">
        <v>2167</v>
      </c>
      <c r="J475" s="1395" t="s">
        <v>308</v>
      </c>
      <c r="K475" s="49" t="s">
        <v>138</v>
      </c>
      <c r="L475" s="168">
        <v>789000</v>
      </c>
      <c r="M475" s="168">
        <v>13000</v>
      </c>
      <c r="N475" s="168">
        <f t="shared" si="142"/>
        <v>802000</v>
      </c>
      <c r="O475" s="832">
        <v>53000</v>
      </c>
      <c r="P475" s="14" t="s">
        <v>2085</v>
      </c>
      <c r="Q475" s="41" t="s">
        <v>37</v>
      </c>
      <c r="R475" s="150">
        <v>1033</v>
      </c>
      <c r="S475" s="18">
        <v>90</v>
      </c>
      <c r="T475" s="19"/>
      <c r="U475" s="34"/>
      <c r="V475" s="11"/>
      <c r="W475" s="32" t="s">
        <v>80</v>
      </c>
      <c r="X475" s="47"/>
      <c r="Y475" s="49"/>
      <c r="Z475" s="11"/>
      <c r="AA475" s="11"/>
      <c r="AB475" s="11"/>
      <c r="AC475" s="56"/>
      <c r="AD475" s="231"/>
      <c r="AE475" s="769"/>
      <c r="AF475" s="817"/>
      <c r="AG475" s="162"/>
      <c r="AH475" s="18"/>
      <c r="AI475" s="14" t="s">
        <v>165</v>
      </c>
      <c r="AJ475" s="14"/>
      <c r="AK475" s="14"/>
      <c r="AL475" s="11"/>
      <c r="AM475" s="11"/>
      <c r="AN475" s="11"/>
      <c r="AO475" s="11"/>
      <c r="AP475" s="14"/>
      <c r="AQ475" s="12"/>
      <c r="AR475" s="12"/>
      <c r="AS475" s="12"/>
      <c r="AT475" s="14"/>
      <c r="AX475" s="409"/>
      <c r="BW475" s="166"/>
      <c r="BZ475" s="166"/>
    </row>
    <row r="476" spans="1:78" s="37" customFormat="1" ht="14.25" customHeight="1">
      <c r="A476" s="220">
        <v>144</v>
      </c>
      <c r="B476" s="2835" t="s">
        <v>4009</v>
      </c>
      <c r="C476" s="12">
        <v>41540</v>
      </c>
      <c r="D476" s="1886">
        <f t="shared" ca="1" si="141"/>
        <v>4</v>
      </c>
      <c r="E476" s="14" t="s">
        <v>57</v>
      </c>
      <c r="F476" s="167">
        <v>13</v>
      </c>
      <c r="G476" s="14" t="s">
        <v>165</v>
      </c>
      <c r="H476" s="32" t="s">
        <v>62</v>
      </c>
      <c r="I476" s="195" t="s">
        <v>2171</v>
      </c>
      <c r="J476" s="1395" t="s">
        <v>308</v>
      </c>
      <c r="K476" s="49" t="s">
        <v>64</v>
      </c>
      <c r="L476" s="168">
        <v>789000</v>
      </c>
      <c r="M476" s="168">
        <v>13000</v>
      </c>
      <c r="N476" s="168">
        <f t="shared" si="142"/>
        <v>802000</v>
      </c>
      <c r="O476" s="832">
        <v>53000</v>
      </c>
      <c r="P476" s="14" t="s">
        <v>2102</v>
      </c>
      <c r="Q476" s="41" t="s">
        <v>37</v>
      </c>
      <c r="R476" s="150">
        <v>1033</v>
      </c>
      <c r="S476" s="248">
        <v>90</v>
      </c>
      <c r="T476" s="19"/>
      <c r="U476" s="34"/>
      <c r="V476" s="11"/>
      <c r="W476" s="32" t="s">
        <v>80</v>
      </c>
      <c r="X476" s="47"/>
      <c r="Y476" s="49"/>
      <c r="Z476" s="11"/>
      <c r="AA476" s="11"/>
      <c r="AB476" s="11"/>
      <c r="AC476" s="56"/>
      <c r="AD476" s="231"/>
      <c r="AE476" s="769"/>
      <c r="AF476" s="2329" t="s">
        <v>2227</v>
      </c>
      <c r="AG476" s="162"/>
      <c r="AH476" s="18"/>
      <c r="AI476" s="14" t="s">
        <v>165</v>
      </c>
      <c r="AJ476" s="14"/>
      <c r="AK476" s="14"/>
      <c r="AL476" s="11"/>
      <c r="AM476" s="11"/>
      <c r="AN476" s="11"/>
      <c r="AO476" s="11"/>
      <c r="AP476" s="14"/>
      <c r="AQ476" s="12"/>
      <c r="AR476" s="12"/>
      <c r="AS476" s="12"/>
      <c r="AT476" s="14"/>
      <c r="AX476" s="409"/>
      <c r="BW476" s="166"/>
      <c r="BZ476" s="166"/>
    </row>
    <row r="477" spans="1:78" s="37" customFormat="1" ht="14.25" customHeight="1">
      <c r="A477" s="220">
        <v>145</v>
      </c>
      <c r="B477" s="11" t="s">
        <v>85</v>
      </c>
      <c r="C477" s="12">
        <v>41540</v>
      </c>
      <c r="D477" s="1886">
        <f t="shared" ca="1" si="141"/>
        <v>4</v>
      </c>
      <c r="E477" s="14" t="s">
        <v>57</v>
      </c>
      <c r="F477" s="167">
        <v>13</v>
      </c>
      <c r="G477" s="11">
        <v>41544</v>
      </c>
      <c r="H477" s="32" t="s">
        <v>62</v>
      </c>
      <c r="I477" s="1067" t="s">
        <v>2173</v>
      </c>
      <c r="J477" s="1395" t="s">
        <v>308</v>
      </c>
      <c r="K477" s="49" t="s">
        <v>64</v>
      </c>
      <c r="L477" s="168">
        <v>789000</v>
      </c>
      <c r="M477" s="168">
        <v>13000</v>
      </c>
      <c r="N477" s="168">
        <f t="shared" si="142"/>
        <v>802000</v>
      </c>
      <c r="O477" s="832">
        <v>53000</v>
      </c>
      <c r="P477" s="14" t="s">
        <v>2105</v>
      </c>
      <c r="Q477" s="41" t="s">
        <v>37</v>
      </c>
      <c r="R477" s="150">
        <v>1033</v>
      </c>
      <c r="S477" s="248">
        <v>90</v>
      </c>
      <c r="T477" s="19"/>
      <c r="U477" s="34"/>
      <c r="V477" s="11"/>
      <c r="W477" s="32" t="s">
        <v>80</v>
      </c>
      <c r="X477" s="47"/>
      <c r="Y477" s="49"/>
      <c r="Z477" s="11"/>
      <c r="AA477" s="11"/>
      <c r="AB477" s="11"/>
      <c r="AC477" s="56"/>
      <c r="AD477" s="231"/>
      <c r="AE477" s="769"/>
      <c r="AF477" s="171"/>
      <c r="AG477" s="162"/>
      <c r="AH477" s="18"/>
      <c r="AI477" s="14" t="s">
        <v>165</v>
      </c>
      <c r="AJ477" s="14"/>
      <c r="AK477" s="14"/>
      <c r="AL477" s="11"/>
      <c r="AM477" s="11"/>
      <c r="AN477" s="11"/>
      <c r="AO477" s="11"/>
      <c r="AP477" s="14"/>
      <c r="AQ477" s="12"/>
      <c r="AR477" s="12"/>
      <c r="AS477" s="12"/>
      <c r="AT477" s="14"/>
      <c r="AX477" s="409"/>
      <c r="BW477" s="166"/>
      <c r="BZ477" s="166"/>
    </row>
    <row r="478" spans="1:78" s="37" customFormat="1" ht="14" customHeight="1">
      <c r="A478" s="220">
        <v>146</v>
      </c>
      <c r="B478" s="11" t="s">
        <v>85</v>
      </c>
      <c r="C478" s="12">
        <v>41497</v>
      </c>
      <c r="D478" s="147">
        <f t="shared" ref="D478" ca="1" si="143">TODAY()-C478</f>
        <v>47</v>
      </c>
      <c r="E478" s="14" t="s">
        <v>57</v>
      </c>
      <c r="F478" s="167">
        <v>13</v>
      </c>
      <c r="G478" s="306" t="s">
        <v>204</v>
      </c>
      <c r="H478" s="32" t="s">
        <v>62</v>
      </c>
      <c r="I478" s="195" t="s">
        <v>1871</v>
      </c>
      <c r="J478" s="47" t="s">
        <v>308</v>
      </c>
      <c r="K478" s="14" t="s">
        <v>286</v>
      </c>
      <c r="L478" s="168">
        <v>789000</v>
      </c>
      <c r="M478" s="168">
        <v>13000</v>
      </c>
      <c r="N478" s="168">
        <f>L478+M478</f>
        <v>802000</v>
      </c>
      <c r="O478" s="832">
        <v>53000</v>
      </c>
      <c r="P478" s="14" t="s">
        <v>1857</v>
      </c>
      <c r="Q478" s="17" t="s">
        <v>37</v>
      </c>
      <c r="R478" s="150">
        <v>1033</v>
      </c>
      <c r="S478" s="150">
        <v>90</v>
      </c>
      <c r="T478" s="118"/>
      <c r="U478" s="191">
        <v>92079</v>
      </c>
      <c r="V478" s="11"/>
      <c r="W478" s="32" t="s">
        <v>80</v>
      </c>
      <c r="X478" s="47"/>
      <c r="Y478" s="14"/>
      <c r="Z478" s="12"/>
      <c r="AA478" s="11"/>
      <c r="AB478" s="1309"/>
      <c r="AC478" s="1"/>
      <c r="AD478" s="231"/>
      <c r="AE478" s="47"/>
      <c r="AF478" s="236" t="s">
        <v>2227</v>
      </c>
      <c r="AG478" s="162"/>
      <c r="AH478" s="18"/>
      <c r="AI478" s="18"/>
      <c r="AJ478" s="14"/>
      <c r="AK478" s="14"/>
      <c r="AL478" s="11"/>
      <c r="AM478" s="11"/>
      <c r="AN478" s="11"/>
      <c r="AO478" s="11"/>
      <c r="AP478" s="14"/>
      <c r="AQ478" s="12"/>
      <c r="AR478" s="12"/>
      <c r="AS478" s="12"/>
      <c r="AX478" s="409"/>
      <c r="BW478" s="166"/>
      <c r="BZ478" s="166"/>
    </row>
    <row r="479" spans="1:78" s="37" customFormat="1" ht="14.25" customHeight="1">
      <c r="A479" s="220">
        <v>147</v>
      </c>
      <c r="B479" s="11">
        <v>41557</v>
      </c>
      <c r="C479" s="12">
        <v>41525</v>
      </c>
      <c r="D479" s="147">
        <f ca="1">TODAY()-C479</f>
        <v>19</v>
      </c>
      <c r="E479" s="14" t="s">
        <v>57</v>
      </c>
      <c r="F479" s="167">
        <v>13</v>
      </c>
      <c r="G479" s="11" t="s">
        <v>165</v>
      </c>
      <c r="H479" s="32" t="s">
        <v>62</v>
      </c>
      <c r="I479" s="1067" t="s">
        <v>2194</v>
      </c>
      <c r="J479" s="1617" t="s">
        <v>308</v>
      </c>
      <c r="K479" s="49" t="s">
        <v>34</v>
      </c>
      <c r="L479" s="168">
        <v>789000</v>
      </c>
      <c r="M479" s="168">
        <v>13000</v>
      </c>
      <c r="N479" s="168">
        <f>L479+M479</f>
        <v>802000</v>
      </c>
      <c r="O479" s="832">
        <v>53000</v>
      </c>
      <c r="P479" s="14" t="s">
        <v>2140</v>
      </c>
      <c r="Q479" s="17" t="s">
        <v>37</v>
      </c>
      <c r="R479" s="18">
        <v>1033</v>
      </c>
      <c r="S479" s="18">
        <v>90</v>
      </c>
      <c r="T479" s="19"/>
      <c r="U479" s="34"/>
      <c r="V479" s="11"/>
      <c r="W479" s="32" t="s">
        <v>80</v>
      </c>
      <c r="X479" s="47"/>
      <c r="Y479" s="49"/>
      <c r="Z479" s="11"/>
      <c r="AA479" s="11"/>
      <c r="AB479" s="1309"/>
      <c r="AC479" s="1"/>
      <c r="AD479" s="231"/>
      <c r="AE479" s="769"/>
      <c r="AF479" s="817" t="s">
        <v>2227</v>
      </c>
      <c r="AG479" s="162"/>
      <c r="AH479" s="18"/>
      <c r="AI479" s="14" t="s">
        <v>165</v>
      </c>
      <c r="AJ479" s="14"/>
      <c r="AK479" s="14"/>
      <c r="AL479" s="11"/>
      <c r="AM479" s="11"/>
      <c r="AN479" s="11"/>
      <c r="AO479" s="11"/>
      <c r="AP479" s="14"/>
      <c r="AQ479" s="12"/>
      <c r="AR479" s="12"/>
      <c r="AS479" s="12"/>
      <c r="AT479" s="14"/>
      <c r="AX479" s="409"/>
      <c r="BW479" s="166"/>
      <c r="BZ479" s="166"/>
    </row>
    <row r="480" spans="1:78" s="212" customFormat="1" ht="14" customHeight="1">
      <c r="A480" s="220">
        <v>148</v>
      </c>
      <c r="B480" s="11" t="s">
        <v>85</v>
      </c>
      <c r="C480" s="110">
        <v>41391</v>
      </c>
      <c r="D480" s="397">
        <f t="shared" ref="D480:D499" ca="1" si="144">TODAY()-C480</f>
        <v>153</v>
      </c>
      <c r="E480" s="14" t="s">
        <v>61</v>
      </c>
      <c r="F480" s="167">
        <v>13</v>
      </c>
      <c r="G480" s="306" t="s">
        <v>204</v>
      </c>
      <c r="H480" s="32" t="s">
        <v>666</v>
      </c>
      <c r="I480" s="146" t="s">
        <v>668</v>
      </c>
      <c r="J480" s="16" t="s">
        <v>670</v>
      </c>
      <c r="K480" s="49" t="s">
        <v>664</v>
      </c>
      <c r="L480" s="168">
        <v>1011000</v>
      </c>
      <c r="M480" s="168">
        <v>11000</v>
      </c>
      <c r="N480" s="168">
        <f t="shared" si="128"/>
        <v>1022000</v>
      </c>
      <c r="O480" s="832">
        <v>30000</v>
      </c>
      <c r="P480" s="129" t="s">
        <v>662</v>
      </c>
      <c r="Q480" s="41" t="s">
        <v>37</v>
      </c>
      <c r="R480" s="150">
        <v>1033</v>
      </c>
      <c r="S480" s="150">
        <v>90</v>
      </c>
      <c r="T480" s="399"/>
      <c r="U480" s="288">
        <v>5966.5</v>
      </c>
      <c r="V480" s="112"/>
      <c r="W480" s="40" t="s">
        <v>80</v>
      </c>
      <c r="X480" s="400" t="s">
        <v>2749</v>
      </c>
      <c r="Y480" s="129"/>
      <c r="Z480" s="112"/>
      <c r="AA480" s="112"/>
      <c r="AB480" s="112"/>
      <c r="AC480" s="1847"/>
      <c r="AD480" s="235"/>
      <c r="AE480" s="209"/>
      <c r="AF480" s="215"/>
      <c r="AG480" s="211"/>
      <c r="AH480" s="150"/>
      <c r="AI480" s="150"/>
      <c r="AJ480" s="129"/>
      <c r="AK480" s="129"/>
      <c r="AL480" s="112"/>
      <c r="AM480" s="112"/>
      <c r="AN480" s="112"/>
      <c r="AO480" s="112"/>
      <c r="AP480" s="129"/>
      <c r="AQ480" s="110"/>
      <c r="AR480" s="110"/>
      <c r="AS480" s="110"/>
      <c r="AX480" s="409">
        <v>10169</v>
      </c>
      <c r="BW480" s="214"/>
      <c r="BZ480" s="214">
        <v>943559</v>
      </c>
    </row>
    <row r="481" spans="1:78" s="37" customFormat="1" ht="14" customHeight="1">
      <c r="A481" s="220">
        <v>149</v>
      </c>
      <c r="B481" s="11" t="s">
        <v>85</v>
      </c>
      <c r="C481" s="12">
        <v>41331</v>
      </c>
      <c r="D481" s="396">
        <f t="shared" ca="1" si="144"/>
        <v>213</v>
      </c>
      <c r="E481" s="14" t="s">
        <v>61</v>
      </c>
      <c r="F481" s="167">
        <v>13</v>
      </c>
      <c r="G481" s="306" t="s">
        <v>204</v>
      </c>
      <c r="H481" s="32" t="s">
        <v>163</v>
      </c>
      <c r="I481" s="11" t="s">
        <v>397</v>
      </c>
      <c r="J481" s="16" t="s">
        <v>406</v>
      </c>
      <c r="K481" s="49" t="s">
        <v>34</v>
      </c>
      <c r="L481" s="168">
        <v>860000</v>
      </c>
      <c r="M481" s="168">
        <v>11000</v>
      </c>
      <c r="N481" s="168">
        <f t="shared" si="128"/>
        <v>871000</v>
      </c>
      <c r="O481" s="832">
        <v>30000</v>
      </c>
      <c r="P481" s="156" t="s">
        <v>378</v>
      </c>
      <c r="Q481" s="41" t="s">
        <v>139</v>
      </c>
      <c r="R481" s="150">
        <v>1033</v>
      </c>
      <c r="S481" s="18">
        <v>90</v>
      </c>
      <c r="T481" s="399"/>
      <c r="U481" s="34"/>
      <c r="V481" s="11"/>
      <c r="W481" s="234" t="s">
        <v>80</v>
      </c>
      <c r="Y481" s="14"/>
      <c r="Z481" s="12"/>
      <c r="AA481" s="17"/>
      <c r="AB481" s="12"/>
      <c r="AC481" s="660"/>
      <c r="AD481" s="33"/>
      <c r="AE481" s="47"/>
      <c r="AF481" s="44" t="s">
        <v>419</v>
      </c>
      <c r="AG481" s="162" t="s">
        <v>109</v>
      </c>
      <c r="AH481" s="18"/>
      <c r="AI481" s="18"/>
      <c r="AJ481" s="14"/>
      <c r="AK481" s="14"/>
      <c r="AL481" s="11"/>
      <c r="AM481" s="11"/>
      <c r="AN481" s="11"/>
      <c r="AO481" s="11"/>
      <c r="AP481" s="14"/>
      <c r="AQ481" s="12"/>
      <c r="AR481" s="12"/>
      <c r="AS481" s="12"/>
      <c r="AX481" s="409"/>
      <c r="BE481" s="818" t="s">
        <v>1136</v>
      </c>
      <c r="BV481" s="165"/>
      <c r="BW481" s="166">
        <v>799569.81</v>
      </c>
      <c r="BZ481" s="166">
        <v>799569.81</v>
      </c>
    </row>
    <row r="482" spans="1:78" s="14" customFormat="1" ht="13.5" customHeight="1">
      <c r="A482" s="220">
        <v>150</v>
      </c>
      <c r="B482" s="11">
        <v>41572</v>
      </c>
      <c r="C482" s="12">
        <v>41540</v>
      </c>
      <c r="D482" s="1886">
        <f ca="1">TODAY()-C482</f>
        <v>4</v>
      </c>
      <c r="E482" s="14" t="s">
        <v>61</v>
      </c>
      <c r="F482" s="167">
        <v>13</v>
      </c>
      <c r="G482" s="1480" t="s">
        <v>1047</v>
      </c>
      <c r="H482" s="32" t="s">
        <v>163</v>
      </c>
      <c r="I482" s="1067" t="s">
        <v>3601</v>
      </c>
      <c r="J482" s="16" t="s">
        <v>959</v>
      </c>
      <c r="K482" s="49" t="s">
        <v>25</v>
      </c>
      <c r="L482" s="168">
        <v>860000</v>
      </c>
      <c r="M482" s="168">
        <v>0</v>
      </c>
      <c r="N482" s="168">
        <f>L482+M482</f>
        <v>860000</v>
      </c>
      <c r="O482" s="832">
        <v>30000</v>
      </c>
      <c r="P482" s="1064" t="s">
        <v>3552</v>
      </c>
      <c r="Q482" s="41" t="s">
        <v>37</v>
      </c>
      <c r="R482" s="150">
        <v>1033</v>
      </c>
      <c r="S482" s="248">
        <v>90</v>
      </c>
      <c r="T482" s="118"/>
      <c r="U482" s="162"/>
      <c r="V482" s="11"/>
      <c r="W482" s="40" t="s">
        <v>80</v>
      </c>
      <c r="X482" s="47"/>
      <c r="Y482" s="49"/>
      <c r="Z482" s="12"/>
      <c r="AA482" s="11"/>
      <c r="AB482" s="11"/>
      <c r="AC482" s="56"/>
      <c r="AD482" s="231"/>
      <c r="AE482" s="769"/>
      <c r="AF482" s="171"/>
      <c r="AG482" s="162"/>
      <c r="AH482" s="749"/>
      <c r="AI482" s="14" t="s">
        <v>165</v>
      </c>
      <c r="AL482" s="11"/>
      <c r="AM482" s="11"/>
      <c r="AN482" s="11"/>
      <c r="AO482" s="1309"/>
      <c r="AQ482" s="11"/>
      <c r="AR482" s="11"/>
      <c r="AS482" s="11"/>
      <c r="AX482" s="1891"/>
      <c r="BW482" s="11"/>
      <c r="BZ482" s="11"/>
    </row>
    <row r="483" spans="1:78" s="37" customFormat="1" ht="14" customHeight="1">
      <c r="A483" s="220">
        <v>151</v>
      </c>
      <c r="B483" s="138" t="s">
        <v>85</v>
      </c>
      <c r="C483" s="145">
        <v>41328</v>
      </c>
      <c r="D483" s="773">
        <f t="shared" ca="1" si="144"/>
        <v>216</v>
      </c>
      <c r="E483" s="14" t="s">
        <v>61</v>
      </c>
      <c r="F483" s="167">
        <v>13</v>
      </c>
      <c r="G483" s="306" t="s">
        <v>204</v>
      </c>
      <c r="H483" s="32" t="s">
        <v>193</v>
      </c>
      <c r="I483" s="146" t="s">
        <v>345</v>
      </c>
      <c r="J483" s="16" t="s">
        <v>331</v>
      </c>
      <c r="K483" s="49" t="s">
        <v>342</v>
      </c>
      <c r="L483" s="168">
        <v>834000</v>
      </c>
      <c r="M483" s="168">
        <v>11000</v>
      </c>
      <c r="N483" s="169">
        <f t="shared" si="128"/>
        <v>845000</v>
      </c>
      <c r="O483" s="832">
        <v>30000</v>
      </c>
      <c r="P483" s="156" t="s">
        <v>339</v>
      </c>
      <c r="Q483" s="41" t="s">
        <v>139</v>
      </c>
      <c r="R483" s="150">
        <v>1033</v>
      </c>
      <c r="S483" s="18">
        <v>90</v>
      </c>
      <c r="T483" s="399"/>
      <c r="U483" s="191">
        <v>4820</v>
      </c>
      <c r="V483" s="11"/>
      <c r="W483" s="226" t="s">
        <v>80</v>
      </c>
      <c r="X483" s="47"/>
      <c r="Y483" s="14"/>
      <c r="Z483" s="11"/>
      <c r="AA483" s="11"/>
      <c r="AB483" s="11"/>
      <c r="AC483" s="56"/>
      <c r="AD483" s="231"/>
      <c r="AE483" s="47"/>
      <c r="AF483" s="171" t="s">
        <v>419</v>
      </c>
      <c r="AG483" s="162" t="s">
        <v>109</v>
      </c>
      <c r="AH483" s="18"/>
      <c r="AI483" s="18"/>
      <c r="AJ483" s="14"/>
      <c r="AK483" s="14"/>
      <c r="AL483" s="11"/>
      <c r="AM483" s="11"/>
      <c r="AN483" s="11"/>
      <c r="AO483" s="11"/>
      <c r="AP483" s="14"/>
      <c r="AQ483" s="12"/>
      <c r="AR483" s="12"/>
      <c r="AS483" s="12"/>
      <c r="AX483" s="409"/>
      <c r="BE483" s="818" t="s">
        <v>1136</v>
      </c>
      <c r="BW483" s="166">
        <v>777009.8</v>
      </c>
      <c r="BZ483" s="166">
        <v>777009.8</v>
      </c>
    </row>
    <row r="484" spans="1:78" s="37" customFormat="1" ht="14" customHeight="1">
      <c r="A484" s="220">
        <v>152</v>
      </c>
      <c r="B484" s="11" t="s">
        <v>85</v>
      </c>
      <c r="C484" s="12">
        <v>41331</v>
      </c>
      <c r="D484" s="397">
        <f t="shared" ca="1" si="144"/>
        <v>213</v>
      </c>
      <c r="E484" s="14" t="s">
        <v>61</v>
      </c>
      <c r="F484" s="167">
        <v>13</v>
      </c>
      <c r="G484" s="306" t="s">
        <v>204</v>
      </c>
      <c r="H484" s="32" t="s">
        <v>193</v>
      </c>
      <c r="I484" s="11" t="s">
        <v>394</v>
      </c>
      <c r="J484" s="16" t="s">
        <v>331</v>
      </c>
      <c r="K484" s="49" t="s">
        <v>138</v>
      </c>
      <c r="L484" s="168">
        <v>834000</v>
      </c>
      <c r="M484" s="168">
        <v>11000</v>
      </c>
      <c r="N484" s="169">
        <f t="shared" ref="N484:N525" si="145">L484+M484</f>
        <v>845000</v>
      </c>
      <c r="O484" s="832">
        <v>30000</v>
      </c>
      <c r="P484" s="156" t="s">
        <v>375</v>
      </c>
      <c r="Q484" s="41" t="s">
        <v>139</v>
      </c>
      <c r="R484" s="150">
        <v>1033</v>
      </c>
      <c r="S484" s="18">
        <v>90</v>
      </c>
      <c r="T484" s="399"/>
      <c r="U484" s="34"/>
      <c r="V484" s="11"/>
      <c r="W484" s="234" t="s">
        <v>80</v>
      </c>
      <c r="Y484" s="14"/>
      <c r="Z484" s="12"/>
      <c r="AA484" s="17"/>
      <c r="AB484" s="12"/>
      <c r="AC484" s="660"/>
      <c r="AD484" s="33"/>
      <c r="AE484" s="47"/>
      <c r="AF484" s="44" t="s">
        <v>419</v>
      </c>
      <c r="AG484" s="162" t="s">
        <v>109</v>
      </c>
      <c r="AH484" s="18"/>
      <c r="AI484" s="18"/>
      <c r="AJ484" s="14"/>
      <c r="AK484" s="14"/>
      <c r="AL484" s="11"/>
      <c r="AM484" s="11"/>
      <c r="AN484" s="11"/>
      <c r="AO484" s="11"/>
      <c r="AP484" s="14"/>
      <c r="AQ484" s="12"/>
      <c r="AR484" s="12"/>
      <c r="AS484" s="12"/>
      <c r="AX484" s="409"/>
      <c r="BE484" s="818" t="s">
        <v>1136</v>
      </c>
      <c r="BV484" s="165"/>
      <c r="BW484" s="166">
        <v>777009.8</v>
      </c>
      <c r="BZ484" s="166">
        <v>777009.8</v>
      </c>
    </row>
    <row r="485" spans="1:78" s="37" customFormat="1" ht="14" customHeight="1">
      <c r="A485" s="220">
        <v>153</v>
      </c>
      <c r="B485" s="11" t="s">
        <v>85</v>
      </c>
      <c r="C485" s="110">
        <v>41333</v>
      </c>
      <c r="D485" s="397">
        <f t="shared" ca="1" si="144"/>
        <v>211</v>
      </c>
      <c r="E485" s="14" t="s">
        <v>61</v>
      </c>
      <c r="F485" s="167">
        <v>13</v>
      </c>
      <c r="G485" s="306" t="s">
        <v>204</v>
      </c>
      <c r="H485" s="32" t="s">
        <v>193</v>
      </c>
      <c r="I485" s="11" t="s">
        <v>395</v>
      </c>
      <c r="J485" s="16" t="s">
        <v>331</v>
      </c>
      <c r="K485" s="49" t="s">
        <v>64</v>
      </c>
      <c r="L485" s="168">
        <v>834000</v>
      </c>
      <c r="M485" s="168">
        <v>11000</v>
      </c>
      <c r="N485" s="169">
        <f t="shared" si="145"/>
        <v>845000</v>
      </c>
      <c r="O485" s="832">
        <v>30000</v>
      </c>
      <c r="P485" s="156" t="s">
        <v>376</v>
      </c>
      <c r="Q485" s="41" t="s">
        <v>139</v>
      </c>
      <c r="R485" s="150">
        <v>1033</v>
      </c>
      <c r="S485" s="18">
        <v>90</v>
      </c>
      <c r="T485" s="399"/>
      <c r="U485" s="191">
        <v>4820</v>
      </c>
      <c r="V485" s="11"/>
      <c r="W485" s="234" t="s">
        <v>80</v>
      </c>
      <c r="Y485" s="14"/>
      <c r="Z485" s="12"/>
      <c r="AA485" s="17"/>
      <c r="AB485" s="12"/>
      <c r="AC485" s="660"/>
      <c r="AD485" s="33"/>
      <c r="AE485" s="47"/>
      <c r="AF485" s="44" t="s">
        <v>419</v>
      </c>
      <c r="AG485" s="162" t="s">
        <v>109</v>
      </c>
      <c r="AH485" s="18"/>
      <c r="AI485" s="18"/>
      <c r="AJ485" s="14"/>
      <c r="AK485" s="14"/>
      <c r="AL485" s="11"/>
      <c r="AM485" s="11"/>
      <c r="AN485" s="11"/>
      <c r="AO485" s="11"/>
      <c r="AP485" s="14"/>
      <c r="AQ485" s="12"/>
      <c r="AR485" s="12"/>
      <c r="AS485" s="12"/>
      <c r="AX485" s="409"/>
      <c r="BE485" s="818" t="s">
        <v>1136</v>
      </c>
      <c r="BV485" s="165"/>
      <c r="BW485" s="166">
        <v>777009.8</v>
      </c>
      <c r="BZ485" s="166">
        <v>777009.8</v>
      </c>
    </row>
    <row r="486" spans="1:78" s="37" customFormat="1" ht="14" customHeight="1">
      <c r="A486" s="220">
        <v>154</v>
      </c>
      <c r="B486" s="11" t="s">
        <v>85</v>
      </c>
      <c r="C486" s="110">
        <v>41370</v>
      </c>
      <c r="D486" s="397">
        <f t="shared" ca="1" si="144"/>
        <v>174</v>
      </c>
      <c r="E486" s="14" t="s">
        <v>61</v>
      </c>
      <c r="F486" s="167">
        <v>13</v>
      </c>
      <c r="G486" s="306" t="s">
        <v>204</v>
      </c>
      <c r="H486" s="32" t="s">
        <v>193</v>
      </c>
      <c r="I486" s="146" t="s">
        <v>592</v>
      </c>
      <c r="J486" s="16" t="s">
        <v>331</v>
      </c>
      <c r="K486" s="49" t="s">
        <v>138</v>
      </c>
      <c r="L486" s="168">
        <v>834000</v>
      </c>
      <c r="M486" s="168">
        <v>11000</v>
      </c>
      <c r="N486" s="169">
        <f t="shared" si="145"/>
        <v>845000</v>
      </c>
      <c r="O486" s="832">
        <v>30000</v>
      </c>
      <c r="P486" s="146" t="s">
        <v>526</v>
      </c>
      <c r="Q486" s="41" t="s">
        <v>37</v>
      </c>
      <c r="R486" s="18">
        <v>1033</v>
      </c>
      <c r="S486" s="150">
        <v>90</v>
      </c>
      <c r="T486" s="399"/>
      <c r="U486" s="34"/>
      <c r="V486" s="11"/>
      <c r="W486" s="40" t="s">
        <v>80</v>
      </c>
      <c r="X486" s="47"/>
      <c r="Y486" s="14"/>
      <c r="Z486" s="11"/>
      <c r="AA486" s="11"/>
      <c r="AB486" s="11"/>
      <c r="AC486" s="56"/>
      <c r="AD486" s="231"/>
      <c r="AE486" s="47"/>
      <c r="AF486" s="236" t="s">
        <v>2227</v>
      </c>
      <c r="AG486" s="162"/>
      <c r="AH486" s="18"/>
      <c r="AI486" s="18"/>
      <c r="AJ486" s="14"/>
      <c r="AK486" s="14"/>
      <c r="AL486" s="11"/>
      <c r="AM486" s="11"/>
      <c r="AN486" s="11"/>
      <c r="AO486" s="11"/>
      <c r="AP486" s="14"/>
      <c r="AQ486" s="12"/>
      <c r="AR486" s="12"/>
      <c r="AS486" s="12"/>
      <c r="AX486" s="409">
        <v>10169</v>
      </c>
      <c r="BE486" s="818" t="s">
        <v>1136</v>
      </c>
      <c r="BW486" s="166" t="e">
        <v>#N/A</v>
      </c>
      <c r="BZ486" s="166">
        <v>783960</v>
      </c>
    </row>
    <row r="487" spans="1:78" s="37" customFormat="1" ht="14" customHeight="1">
      <c r="A487" s="220">
        <v>155</v>
      </c>
      <c r="B487" s="276" t="s">
        <v>85</v>
      </c>
      <c r="C487" s="110">
        <v>41370</v>
      </c>
      <c r="D487" s="397">
        <f t="shared" ca="1" si="144"/>
        <v>174</v>
      </c>
      <c r="E487" s="14" t="s">
        <v>61</v>
      </c>
      <c r="F487" s="167">
        <v>13</v>
      </c>
      <c r="G487" s="306" t="s">
        <v>204</v>
      </c>
      <c r="H487" s="32" t="s">
        <v>193</v>
      </c>
      <c r="I487" s="146" t="s">
        <v>593</v>
      </c>
      <c r="J487" s="16" t="s">
        <v>331</v>
      </c>
      <c r="K487" s="49" t="s">
        <v>117</v>
      </c>
      <c r="L487" s="168">
        <v>834000</v>
      </c>
      <c r="M487" s="168">
        <v>11000</v>
      </c>
      <c r="N487" s="169">
        <f t="shared" si="145"/>
        <v>845000</v>
      </c>
      <c r="O487" s="832">
        <v>30000</v>
      </c>
      <c r="P487" s="14" t="s">
        <v>527</v>
      </c>
      <c r="Q487" s="41" t="s">
        <v>37</v>
      </c>
      <c r="R487" s="18">
        <v>1033</v>
      </c>
      <c r="S487" s="150">
        <v>90</v>
      </c>
      <c r="T487" s="399"/>
      <c r="U487" s="34"/>
      <c r="V487" s="11"/>
      <c r="W487" s="40" t="s">
        <v>80</v>
      </c>
      <c r="X487" s="47"/>
      <c r="Y487" s="14"/>
      <c r="Z487" s="11"/>
      <c r="AA487" s="11"/>
      <c r="AB487" s="11"/>
      <c r="AC487" s="56"/>
      <c r="AD487" s="231"/>
      <c r="AE487" s="47"/>
      <c r="AF487" s="236" t="s">
        <v>2227</v>
      </c>
      <c r="AG487" s="162"/>
      <c r="AH487" s="18"/>
      <c r="AI487" s="18"/>
      <c r="AJ487" s="14"/>
      <c r="AK487" s="14"/>
      <c r="AL487" s="11"/>
      <c r="AM487" s="11"/>
      <c r="AN487" s="11"/>
      <c r="AO487" s="11"/>
      <c r="AP487" s="14"/>
      <c r="AQ487" s="12"/>
      <c r="AR487" s="12"/>
      <c r="AS487" s="12"/>
      <c r="AX487" s="409">
        <v>10169</v>
      </c>
      <c r="BE487" s="818" t="s">
        <v>1136</v>
      </c>
      <c r="BW487" s="166" t="e">
        <v>#N/A</v>
      </c>
      <c r="BZ487" s="166">
        <v>783960</v>
      </c>
    </row>
    <row r="488" spans="1:78" s="37" customFormat="1" ht="14" customHeight="1">
      <c r="A488" s="220">
        <v>156</v>
      </c>
      <c r="B488" s="276" t="s">
        <v>85</v>
      </c>
      <c r="C488" s="110">
        <v>41370</v>
      </c>
      <c r="D488" s="397">
        <f t="shared" ca="1" si="144"/>
        <v>174</v>
      </c>
      <c r="E488" s="14" t="s">
        <v>61</v>
      </c>
      <c r="F488" s="167">
        <v>13</v>
      </c>
      <c r="G488" s="306" t="s">
        <v>204</v>
      </c>
      <c r="H488" s="32" t="s">
        <v>193</v>
      </c>
      <c r="I488" s="146" t="s">
        <v>594</v>
      </c>
      <c r="J488" s="16" t="s">
        <v>331</v>
      </c>
      <c r="K488" s="49" t="s">
        <v>138</v>
      </c>
      <c r="L488" s="168">
        <v>834000</v>
      </c>
      <c r="M488" s="168">
        <v>11000</v>
      </c>
      <c r="N488" s="169">
        <f t="shared" si="145"/>
        <v>845000</v>
      </c>
      <c r="O488" s="832">
        <v>30000</v>
      </c>
      <c r="P488" s="14" t="s">
        <v>528</v>
      </c>
      <c r="Q488" s="41" t="s">
        <v>37</v>
      </c>
      <c r="R488" s="18">
        <v>1033</v>
      </c>
      <c r="S488" s="150">
        <v>90</v>
      </c>
      <c r="T488" s="399"/>
      <c r="U488" s="34"/>
      <c r="V488" s="11"/>
      <c r="W488" s="40" t="s">
        <v>80</v>
      </c>
      <c r="X488" s="47"/>
      <c r="Y488" s="14"/>
      <c r="Z488" s="11"/>
      <c r="AA488" s="11"/>
      <c r="AB488" s="11"/>
      <c r="AC488" s="56"/>
      <c r="AD488" s="231"/>
      <c r="AE488" s="47"/>
      <c r="AF488" s="236" t="s">
        <v>2227</v>
      </c>
      <c r="AG488" s="162"/>
      <c r="AH488" s="18"/>
      <c r="AI488" s="18"/>
      <c r="AJ488" s="14"/>
      <c r="AK488" s="14"/>
      <c r="AL488" s="11"/>
      <c r="AM488" s="11"/>
      <c r="AN488" s="11"/>
      <c r="AO488" s="11"/>
      <c r="AP488" s="14"/>
      <c r="AQ488" s="12"/>
      <c r="AR488" s="12"/>
      <c r="AS488" s="12"/>
      <c r="AX488" s="409">
        <v>10169</v>
      </c>
      <c r="BE488" s="818" t="s">
        <v>1136</v>
      </c>
      <c r="BW488" s="166" t="e">
        <v>#N/A</v>
      </c>
      <c r="BZ488" s="166">
        <v>783960</v>
      </c>
    </row>
    <row r="489" spans="1:78" s="37" customFormat="1" ht="14" customHeight="1">
      <c r="A489" s="220">
        <v>157</v>
      </c>
      <c r="B489" s="11" t="s">
        <v>85</v>
      </c>
      <c r="C489" s="12">
        <v>41443</v>
      </c>
      <c r="D489" s="147">
        <f t="shared" ca="1" si="144"/>
        <v>101</v>
      </c>
      <c r="E489" s="14" t="s">
        <v>61</v>
      </c>
      <c r="F489" s="203">
        <v>13</v>
      </c>
      <c r="G489" s="306" t="s">
        <v>204</v>
      </c>
      <c r="H489" s="32" t="s">
        <v>193</v>
      </c>
      <c r="I489" s="146" t="s">
        <v>1028</v>
      </c>
      <c r="J489" s="16" t="s">
        <v>1032</v>
      </c>
      <c r="K489" s="49" t="s">
        <v>123</v>
      </c>
      <c r="L489" s="194">
        <v>834000</v>
      </c>
      <c r="M489" s="168">
        <v>11000</v>
      </c>
      <c r="N489" s="169">
        <f t="shared" si="145"/>
        <v>845000</v>
      </c>
      <c r="O489" s="832">
        <v>30000</v>
      </c>
      <c r="P489" s="14" t="s">
        <v>1008</v>
      </c>
      <c r="Q489" s="41" t="s">
        <v>37</v>
      </c>
      <c r="R489" s="150">
        <v>1033</v>
      </c>
      <c r="S489" s="150">
        <v>90</v>
      </c>
      <c r="T489" s="399"/>
      <c r="U489" s="34"/>
      <c r="V489" s="11"/>
      <c r="W489" s="40" t="s">
        <v>80</v>
      </c>
      <c r="Y489" s="14"/>
      <c r="Z489" s="12"/>
      <c r="AA489" s="12"/>
      <c r="AB489" s="12"/>
      <c r="AC489" s="660"/>
      <c r="AD489" s="33"/>
      <c r="AE489" s="47"/>
      <c r="AF489" s="236" t="s">
        <v>2227</v>
      </c>
      <c r="AG489" s="162"/>
      <c r="AH489" s="18"/>
      <c r="AI489" s="14" t="s">
        <v>165</v>
      </c>
      <c r="AJ489" s="14"/>
      <c r="AK489" s="14"/>
      <c r="AL489" s="11"/>
      <c r="AM489" s="11"/>
      <c r="AN489" s="11"/>
      <c r="AO489" s="11"/>
      <c r="AP489" s="14"/>
      <c r="AQ489" s="12"/>
      <c r="AR489" s="12"/>
      <c r="AS489" s="12"/>
      <c r="AX489" s="409"/>
      <c r="BA489" s="37" t="s">
        <v>1135</v>
      </c>
      <c r="BW489" s="166"/>
      <c r="BZ489" s="166"/>
    </row>
    <row r="490" spans="1:78" s="37" customFormat="1" ht="14" customHeight="1">
      <c r="A490" s="220">
        <v>158</v>
      </c>
      <c r="B490" s="11" t="s">
        <v>85</v>
      </c>
      <c r="C490" s="12">
        <v>41457</v>
      </c>
      <c r="D490" s="147">
        <f ca="1">TODAY()-C490</f>
        <v>87</v>
      </c>
      <c r="E490" s="14" t="s">
        <v>61</v>
      </c>
      <c r="F490" s="167">
        <v>13</v>
      </c>
      <c r="G490" s="306" t="s">
        <v>204</v>
      </c>
      <c r="H490" s="32" t="s">
        <v>193</v>
      </c>
      <c r="I490" s="146" t="s">
        <v>1129</v>
      </c>
      <c r="J490" s="16" t="s">
        <v>1032</v>
      </c>
      <c r="K490" s="49" t="s">
        <v>25</v>
      </c>
      <c r="L490" s="194">
        <v>834000</v>
      </c>
      <c r="M490" s="168">
        <v>0</v>
      </c>
      <c r="N490" s="169">
        <f t="shared" si="145"/>
        <v>834000</v>
      </c>
      <c r="O490" s="832">
        <v>30000</v>
      </c>
      <c r="P490" s="156" t="s">
        <v>1114</v>
      </c>
      <c r="Q490" s="41" t="s">
        <v>139</v>
      </c>
      <c r="R490" s="18">
        <v>1033</v>
      </c>
      <c r="S490" s="150">
        <v>90</v>
      </c>
      <c r="T490" s="118"/>
      <c r="U490" s="34"/>
      <c r="V490" s="11"/>
      <c r="W490" s="40" t="s">
        <v>80</v>
      </c>
      <c r="X490" s="2024"/>
      <c r="Y490" s="14"/>
      <c r="Z490" s="12"/>
      <c r="AA490" s="12"/>
      <c r="AB490" s="12"/>
      <c r="AC490" s="660"/>
      <c r="AD490" s="231"/>
      <c r="AE490" s="47"/>
      <c r="AF490" s="171" t="s">
        <v>1876</v>
      </c>
      <c r="AG490" s="162" t="s">
        <v>109</v>
      </c>
      <c r="AH490" s="18"/>
      <c r="AI490" s="14" t="s">
        <v>165</v>
      </c>
      <c r="AJ490" s="14"/>
      <c r="AK490" s="14"/>
      <c r="AL490" s="11"/>
      <c r="AM490" s="11"/>
      <c r="AN490" s="11"/>
      <c r="AO490" s="11"/>
      <c r="AP490" s="14"/>
      <c r="AQ490" s="12"/>
      <c r="AR490" s="12"/>
      <c r="AS490" s="12"/>
      <c r="AX490" s="409"/>
      <c r="BW490" s="166"/>
      <c r="BZ490" s="166"/>
    </row>
    <row r="491" spans="1:78" s="14" customFormat="1" ht="13.5" customHeight="1">
      <c r="A491" s="220">
        <v>159</v>
      </c>
      <c r="B491" s="11">
        <v>41554</v>
      </c>
      <c r="C491" s="12">
        <v>41526</v>
      </c>
      <c r="D491" s="147">
        <f ca="1">TODAY()-C491</f>
        <v>18</v>
      </c>
      <c r="E491" s="14" t="s">
        <v>61</v>
      </c>
      <c r="F491" s="203">
        <v>13</v>
      </c>
      <c r="G491" s="11" t="s">
        <v>165</v>
      </c>
      <c r="H491" s="32" t="s">
        <v>193</v>
      </c>
      <c r="I491" s="1067" t="s">
        <v>2761</v>
      </c>
      <c r="J491" s="16" t="s">
        <v>1032</v>
      </c>
      <c r="K491" s="49" t="s">
        <v>25</v>
      </c>
      <c r="L491" s="194">
        <v>834000</v>
      </c>
      <c r="M491" s="168">
        <v>0</v>
      </c>
      <c r="N491" s="169">
        <f t="shared" si="145"/>
        <v>834000</v>
      </c>
      <c r="O491" s="832">
        <v>30000</v>
      </c>
      <c r="P491" s="1064" t="s">
        <v>2729</v>
      </c>
      <c r="Q491" s="41" t="s">
        <v>37</v>
      </c>
      <c r="R491" s="150">
        <v>1033</v>
      </c>
      <c r="S491" s="150">
        <v>90</v>
      </c>
      <c r="T491" s="118"/>
      <c r="U491" s="162"/>
      <c r="V491" s="11"/>
      <c r="W491" s="40" t="s">
        <v>80</v>
      </c>
      <c r="X491" s="47"/>
      <c r="Y491" s="49"/>
      <c r="Z491" s="11"/>
      <c r="AA491" s="11"/>
      <c r="AB491" s="11"/>
      <c r="AC491" s="56"/>
      <c r="AD491" s="231"/>
      <c r="AE491" s="769"/>
      <c r="AF491" s="2329"/>
      <c r="AG491" s="162"/>
      <c r="AH491" s="749"/>
      <c r="AI491" s="14" t="s">
        <v>165</v>
      </c>
      <c r="AL491" s="11"/>
      <c r="AM491" s="11"/>
      <c r="AN491" s="11"/>
      <c r="AO491" s="1309"/>
      <c r="AQ491" s="11"/>
      <c r="AR491" s="11"/>
      <c r="AS491" s="11"/>
      <c r="AX491" s="1891"/>
      <c r="BW491" s="11"/>
      <c r="BZ491" s="11"/>
    </row>
    <row r="492" spans="1:78" s="14" customFormat="1" ht="13.5" customHeight="1">
      <c r="A492" s="220">
        <v>160</v>
      </c>
      <c r="B492" s="276">
        <v>41568</v>
      </c>
      <c r="C492" s="12">
        <v>41535</v>
      </c>
      <c r="D492" s="1886">
        <f ca="1">TODAY()-C492</f>
        <v>9</v>
      </c>
      <c r="E492" s="14" t="s">
        <v>61</v>
      </c>
      <c r="F492" s="203">
        <v>13</v>
      </c>
      <c r="G492" s="315" t="s">
        <v>1047</v>
      </c>
      <c r="H492" s="32" t="s">
        <v>193</v>
      </c>
      <c r="I492" s="195" t="s">
        <v>3339</v>
      </c>
      <c r="J492" s="16" t="s">
        <v>1032</v>
      </c>
      <c r="K492" s="49" t="s">
        <v>130</v>
      </c>
      <c r="L492" s="194">
        <v>834000</v>
      </c>
      <c r="M492" s="168">
        <v>11000</v>
      </c>
      <c r="N492" s="169">
        <f>L492+M492</f>
        <v>845000</v>
      </c>
      <c r="O492" s="832">
        <v>30000</v>
      </c>
      <c r="P492" s="1064" t="s">
        <v>3273</v>
      </c>
      <c r="Q492" s="41" t="s">
        <v>37</v>
      </c>
      <c r="R492" s="150">
        <v>1033</v>
      </c>
      <c r="S492" s="18">
        <v>90</v>
      </c>
      <c r="T492" s="743"/>
      <c r="U492" s="162"/>
      <c r="V492" s="11"/>
      <c r="W492" s="40" t="s">
        <v>80</v>
      </c>
      <c r="X492" s="47"/>
      <c r="Y492" s="49"/>
      <c r="Z492" s="12"/>
      <c r="AA492" s="11"/>
      <c r="AB492" s="11"/>
      <c r="AC492" s="56"/>
      <c r="AD492" s="231"/>
      <c r="AE492" s="769"/>
      <c r="AF492" s="2329"/>
      <c r="AG492" s="162"/>
      <c r="AH492" s="749"/>
      <c r="AI492" s="14" t="s">
        <v>165</v>
      </c>
      <c r="AL492" s="11"/>
      <c r="AM492" s="11"/>
      <c r="AN492" s="11"/>
      <c r="AO492" s="1309"/>
      <c r="AQ492" s="11"/>
      <c r="AR492" s="11"/>
      <c r="AS492" s="11"/>
      <c r="AX492" s="1891"/>
      <c r="BW492" s="11"/>
      <c r="BZ492" s="11"/>
    </row>
    <row r="493" spans="1:78" s="37" customFormat="1" ht="14" customHeight="1">
      <c r="A493" s="220">
        <v>161</v>
      </c>
      <c r="B493" s="11" t="s">
        <v>85</v>
      </c>
      <c r="C493" s="12">
        <v>41335</v>
      </c>
      <c r="D493" s="397">
        <f t="shared" ca="1" si="144"/>
        <v>209</v>
      </c>
      <c r="E493" s="14" t="s">
        <v>61</v>
      </c>
      <c r="F493" s="167">
        <v>13</v>
      </c>
      <c r="G493" s="306" t="s">
        <v>204</v>
      </c>
      <c r="H493" s="40" t="s">
        <v>174</v>
      </c>
      <c r="I493" s="11" t="s">
        <v>387</v>
      </c>
      <c r="J493" s="16" t="s">
        <v>330</v>
      </c>
      <c r="K493" s="49" t="s">
        <v>138</v>
      </c>
      <c r="L493" s="168">
        <v>816000</v>
      </c>
      <c r="M493" s="168">
        <v>11000</v>
      </c>
      <c r="N493" s="169">
        <f t="shared" si="145"/>
        <v>827000</v>
      </c>
      <c r="O493" s="832">
        <v>30000</v>
      </c>
      <c r="P493" s="156" t="s">
        <v>368</v>
      </c>
      <c r="Q493" s="17" t="s">
        <v>139</v>
      </c>
      <c r="R493" s="18">
        <v>1033</v>
      </c>
      <c r="S493" s="18">
        <v>90</v>
      </c>
      <c r="T493" s="399"/>
      <c r="U493" s="191">
        <v>4820</v>
      </c>
      <c r="V493" s="11"/>
      <c r="W493" s="234" t="s">
        <v>80</v>
      </c>
      <c r="Y493" s="129"/>
      <c r="Z493" s="12"/>
      <c r="AA493" s="374"/>
      <c r="AB493" s="12"/>
      <c r="AC493" s="660"/>
      <c r="AD493" s="33"/>
      <c r="AE493" s="47"/>
      <c r="AF493" s="171" t="s">
        <v>419</v>
      </c>
      <c r="AG493" s="162" t="s">
        <v>109</v>
      </c>
      <c r="AH493" s="18"/>
      <c r="AI493" s="18"/>
      <c r="AJ493" s="14"/>
      <c r="AK493" s="14"/>
      <c r="AL493" s="11"/>
      <c r="AM493" s="11"/>
      <c r="AN493" s="11"/>
      <c r="AO493" s="11"/>
      <c r="AP493" s="14"/>
      <c r="AQ493" s="12"/>
      <c r="AR493" s="12"/>
      <c r="AS493" s="12"/>
      <c r="AX493" s="409"/>
      <c r="BE493" s="818" t="s">
        <v>1136</v>
      </c>
      <c r="BV493" s="165"/>
      <c r="BW493" s="166">
        <v>760089.81</v>
      </c>
      <c r="BZ493" s="166">
        <v>760089.81</v>
      </c>
    </row>
    <row r="494" spans="1:78" s="37" customFormat="1" ht="14" customHeight="1">
      <c r="A494" s="220">
        <v>162</v>
      </c>
      <c r="B494" s="11" t="s">
        <v>85</v>
      </c>
      <c r="C494" s="110">
        <v>41328</v>
      </c>
      <c r="D494" s="397">
        <f t="shared" ca="1" si="144"/>
        <v>216</v>
      </c>
      <c r="E494" s="14" t="s">
        <v>61</v>
      </c>
      <c r="F494" s="167">
        <v>13</v>
      </c>
      <c r="G494" s="306" t="s">
        <v>204</v>
      </c>
      <c r="H494" s="40" t="s">
        <v>174</v>
      </c>
      <c r="I494" s="146" t="s">
        <v>347</v>
      </c>
      <c r="J494" s="16" t="s">
        <v>330</v>
      </c>
      <c r="K494" s="49" t="s">
        <v>116</v>
      </c>
      <c r="L494" s="168">
        <v>816000</v>
      </c>
      <c r="M494" s="168">
        <v>11000</v>
      </c>
      <c r="N494" s="169">
        <f t="shared" si="145"/>
        <v>827000</v>
      </c>
      <c r="O494" s="832">
        <v>30000</v>
      </c>
      <c r="P494" s="156" t="s">
        <v>341</v>
      </c>
      <c r="Q494" s="41" t="s">
        <v>139</v>
      </c>
      <c r="R494" s="150">
        <v>1033</v>
      </c>
      <c r="S494" s="18">
        <v>90</v>
      </c>
      <c r="T494" s="399"/>
      <c r="U494" s="191">
        <v>21000</v>
      </c>
      <c r="V494" s="11"/>
      <c r="W494" s="226" t="s">
        <v>80</v>
      </c>
      <c r="X494" s="47"/>
      <c r="Y494" s="14"/>
      <c r="Z494" s="11"/>
      <c r="AA494" s="11"/>
      <c r="AB494" s="11"/>
      <c r="AC494" s="56"/>
      <c r="AD494" s="231"/>
      <c r="AE494" s="47"/>
      <c r="AF494" s="171" t="s">
        <v>419</v>
      </c>
      <c r="AG494" s="162" t="s">
        <v>109</v>
      </c>
      <c r="AH494" s="18"/>
      <c r="AI494" s="18"/>
      <c r="AJ494" s="14"/>
      <c r="AK494" s="14"/>
      <c r="AL494" s="11"/>
      <c r="AM494" s="11"/>
      <c r="AN494" s="11"/>
      <c r="AO494" s="11"/>
      <c r="AP494" s="14"/>
      <c r="AQ494" s="12"/>
      <c r="AR494" s="12"/>
      <c r="AS494" s="12"/>
      <c r="AX494" s="409"/>
      <c r="BE494" s="818" t="s">
        <v>1136</v>
      </c>
      <c r="BW494" s="166">
        <v>760089.81</v>
      </c>
      <c r="BZ494" s="166">
        <v>760089.81</v>
      </c>
    </row>
    <row r="495" spans="1:78" s="37" customFormat="1" ht="14" customHeight="1">
      <c r="A495" s="220">
        <v>163</v>
      </c>
      <c r="B495" s="11" t="s">
        <v>85</v>
      </c>
      <c r="C495" s="110">
        <v>41331</v>
      </c>
      <c r="D495" s="397">
        <f t="shared" ca="1" si="144"/>
        <v>213</v>
      </c>
      <c r="E495" s="14" t="s">
        <v>61</v>
      </c>
      <c r="F495" s="167">
        <v>13</v>
      </c>
      <c r="G495" s="306" t="s">
        <v>204</v>
      </c>
      <c r="H495" s="40" t="s">
        <v>174</v>
      </c>
      <c r="I495" s="11" t="s">
        <v>389</v>
      </c>
      <c r="J495" s="16" t="s">
        <v>330</v>
      </c>
      <c r="K495" s="49" t="s">
        <v>34</v>
      </c>
      <c r="L495" s="168">
        <v>816000</v>
      </c>
      <c r="M495" s="168">
        <v>11000</v>
      </c>
      <c r="N495" s="169">
        <f t="shared" si="145"/>
        <v>827000</v>
      </c>
      <c r="O495" s="832">
        <v>30000</v>
      </c>
      <c r="P495" s="156" t="s">
        <v>370</v>
      </c>
      <c r="Q495" s="41" t="s">
        <v>139</v>
      </c>
      <c r="R495" s="150">
        <v>1033</v>
      </c>
      <c r="S495" s="18">
        <v>90</v>
      </c>
      <c r="T495" s="399"/>
      <c r="U495" s="191" t="s">
        <v>1087</v>
      </c>
      <c r="V495" s="11"/>
      <c r="W495" s="234" t="s">
        <v>80</v>
      </c>
      <c r="Y495" s="14"/>
      <c r="Z495" s="12"/>
      <c r="AA495" s="17"/>
      <c r="AB495" s="12"/>
      <c r="AC495" s="660"/>
      <c r="AD495" s="33"/>
      <c r="AE495" s="47"/>
      <c r="AF495" s="44" t="s">
        <v>419</v>
      </c>
      <c r="AG495" s="162" t="s">
        <v>109</v>
      </c>
      <c r="AH495" s="18"/>
      <c r="AI495" s="18"/>
      <c r="AJ495" s="14"/>
      <c r="AK495" s="14"/>
      <c r="AL495" s="11"/>
      <c r="AM495" s="11"/>
      <c r="AN495" s="11"/>
      <c r="AO495" s="11"/>
      <c r="AP495" s="14"/>
      <c r="AQ495" s="12"/>
      <c r="AR495" s="12"/>
      <c r="AS495" s="12"/>
      <c r="AX495" s="409"/>
      <c r="BE495" s="818" t="s">
        <v>1136</v>
      </c>
      <c r="BV495" s="165"/>
      <c r="BW495" s="166">
        <v>760089.81</v>
      </c>
      <c r="BZ495" s="166">
        <v>760089.81</v>
      </c>
    </row>
    <row r="496" spans="1:78" s="37" customFormat="1" ht="14" customHeight="1">
      <c r="A496" s="220">
        <v>164</v>
      </c>
      <c r="B496" s="11" t="s">
        <v>85</v>
      </c>
      <c r="C496" s="110">
        <v>41331</v>
      </c>
      <c r="D496" s="397">
        <f t="shared" ca="1" si="144"/>
        <v>213</v>
      </c>
      <c r="E496" s="14" t="s">
        <v>61</v>
      </c>
      <c r="F496" s="167">
        <v>13</v>
      </c>
      <c r="G496" s="306" t="s">
        <v>204</v>
      </c>
      <c r="H496" s="40" t="s">
        <v>174</v>
      </c>
      <c r="I496" s="11" t="s">
        <v>392</v>
      </c>
      <c r="J496" s="16" t="s">
        <v>330</v>
      </c>
      <c r="K496" s="49" t="s">
        <v>138</v>
      </c>
      <c r="L496" s="168">
        <v>816000</v>
      </c>
      <c r="M496" s="168">
        <v>11000</v>
      </c>
      <c r="N496" s="169">
        <f t="shared" si="145"/>
        <v>827000</v>
      </c>
      <c r="O496" s="832">
        <v>30000</v>
      </c>
      <c r="P496" s="156" t="s">
        <v>373</v>
      </c>
      <c r="Q496" s="41" t="s">
        <v>139</v>
      </c>
      <c r="R496" s="150">
        <v>1033</v>
      </c>
      <c r="S496" s="18">
        <v>90</v>
      </c>
      <c r="T496" s="399"/>
      <c r="U496" s="191">
        <v>59232.75</v>
      </c>
      <c r="V496" s="11"/>
      <c r="W496" s="234" t="s">
        <v>80</v>
      </c>
      <c r="Y496" s="14"/>
      <c r="Z496" s="12"/>
      <c r="AA496" s="17"/>
      <c r="AB496" s="12"/>
      <c r="AC496" s="660"/>
      <c r="AD496" s="33"/>
      <c r="AE496" s="47"/>
      <c r="AF496" s="44" t="s">
        <v>419</v>
      </c>
      <c r="AG496" s="162" t="s">
        <v>109</v>
      </c>
      <c r="AH496" s="18"/>
      <c r="AI496" s="18"/>
      <c r="AJ496" s="14"/>
      <c r="AK496" s="14"/>
      <c r="AL496" s="11"/>
      <c r="AM496" s="11"/>
      <c r="AN496" s="11"/>
      <c r="AO496" s="11"/>
      <c r="AP496" s="14"/>
      <c r="AQ496" s="12"/>
      <c r="AR496" s="12"/>
      <c r="AS496" s="12"/>
      <c r="AX496" s="409"/>
      <c r="BE496" s="818" t="s">
        <v>1136</v>
      </c>
      <c r="BV496" s="165"/>
      <c r="BW496" s="166">
        <v>760089.81</v>
      </c>
      <c r="BZ496" s="166">
        <v>760089.81</v>
      </c>
    </row>
    <row r="497" spans="1:78" s="37" customFormat="1" ht="14" customHeight="1">
      <c r="A497" s="220">
        <v>165</v>
      </c>
      <c r="B497" s="11" t="s">
        <v>85</v>
      </c>
      <c r="C497" s="12">
        <v>41331</v>
      </c>
      <c r="D497" s="397">
        <f t="shared" ca="1" si="144"/>
        <v>213</v>
      </c>
      <c r="E497" s="14" t="s">
        <v>61</v>
      </c>
      <c r="F497" s="167">
        <v>13</v>
      </c>
      <c r="G497" s="306" t="s">
        <v>204</v>
      </c>
      <c r="H497" s="40" t="s">
        <v>174</v>
      </c>
      <c r="I497" s="146" t="s">
        <v>391</v>
      </c>
      <c r="J497" s="16" t="s">
        <v>330</v>
      </c>
      <c r="K497" s="49" t="s">
        <v>34</v>
      </c>
      <c r="L497" s="168">
        <v>816000</v>
      </c>
      <c r="M497" s="168">
        <v>11000</v>
      </c>
      <c r="N497" s="169">
        <f t="shared" si="145"/>
        <v>827000</v>
      </c>
      <c r="O497" s="832">
        <v>30000</v>
      </c>
      <c r="P497" s="156" t="s">
        <v>372</v>
      </c>
      <c r="Q497" s="41" t="s">
        <v>139</v>
      </c>
      <c r="R497" s="150">
        <v>1033</v>
      </c>
      <c r="S497" s="18">
        <v>90</v>
      </c>
      <c r="T497" s="399"/>
      <c r="U497" s="191">
        <v>4820</v>
      </c>
      <c r="V497" s="11"/>
      <c r="W497" s="234" t="s">
        <v>80</v>
      </c>
      <c r="Y497" s="14"/>
      <c r="Z497" s="12"/>
      <c r="AA497" s="374"/>
      <c r="AB497" s="12"/>
      <c r="AC497" s="3"/>
      <c r="AD497" s="33"/>
      <c r="AE497" s="47"/>
      <c r="AF497" s="44" t="s">
        <v>419</v>
      </c>
      <c r="AG497" s="162" t="s">
        <v>109</v>
      </c>
      <c r="AH497" s="18"/>
      <c r="AI497" s="18"/>
      <c r="AJ497" s="14"/>
      <c r="AK497" s="14"/>
      <c r="AL497" s="11"/>
      <c r="AM497" s="11"/>
      <c r="AN497" s="11"/>
      <c r="AO497" s="11"/>
      <c r="AP497" s="14"/>
      <c r="AQ497" s="12"/>
      <c r="AR497" s="12"/>
      <c r="AS497" s="12"/>
      <c r="AX497" s="409"/>
      <c r="BE497" s="818" t="s">
        <v>1136</v>
      </c>
      <c r="BV497" s="165"/>
      <c r="BW497" s="166">
        <v>760089.81</v>
      </c>
      <c r="BZ497" s="166">
        <v>760089.81</v>
      </c>
    </row>
    <row r="498" spans="1:78" s="37" customFormat="1" ht="14" customHeight="1">
      <c r="A498" s="220">
        <v>166</v>
      </c>
      <c r="B498" s="11" t="s">
        <v>85</v>
      </c>
      <c r="C498" s="12">
        <v>41331</v>
      </c>
      <c r="D498" s="397">
        <f t="shared" ca="1" si="144"/>
        <v>213</v>
      </c>
      <c r="E498" s="14" t="s">
        <v>61</v>
      </c>
      <c r="F498" s="167">
        <v>13</v>
      </c>
      <c r="G498" s="304" t="s">
        <v>204</v>
      </c>
      <c r="H498" s="40" t="s">
        <v>174</v>
      </c>
      <c r="I498" s="146" t="s">
        <v>388</v>
      </c>
      <c r="J498" s="16" t="s">
        <v>330</v>
      </c>
      <c r="K498" s="49" t="s">
        <v>116</v>
      </c>
      <c r="L498" s="168">
        <v>816000</v>
      </c>
      <c r="M498" s="168">
        <v>11000</v>
      </c>
      <c r="N498" s="169">
        <f t="shared" si="145"/>
        <v>827000</v>
      </c>
      <c r="O498" s="832">
        <v>30000</v>
      </c>
      <c r="P498" s="156" t="s">
        <v>369</v>
      </c>
      <c r="Q498" s="41" t="s">
        <v>139</v>
      </c>
      <c r="R498" s="150">
        <v>1033</v>
      </c>
      <c r="S498" s="18">
        <v>90</v>
      </c>
      <c r="T498" s="399"/>
      <c r="U498" s="191">
        <v>43805</v>
      </c>
      <c r="V498" s="11"/>
      <c r="W498" s="234" t="s">
        <v>80</v>
      </c>
      <c r="Y498" s="14"/>
      <c r="Z498" s="12"/>
      <c r="AA498" s="374"/>
      <c r="AB498" s="12"/>
      <c r="AC498" s="660"/>
      <c r="AD498" s="33"/>
      <c r="AE498" s="47"/>
      <c r="AF498" s="44" t="s">
        <v>419</v>
      </c>
      <c r="AG498" s="162" t="s">
        <v>109</v>
      </c>
      <c r="AH498" s="18"/>
      <c r="AI498" s="18"/>
      <c r="AJ498" s="14"/>
      <c r="AK498" s="14"/>
      <c r="AL498" s="11"/>
      <c r="AM498" s="11"/>
      <c r="AN498" s="11"/>
      <c r="AO498" s="11"/>
      <c r="AP498" s="14"/>
      <c r="AQ498" s="12"/>
      <c r="AR498" s="12"/>
      <c r="AS498" s="12"/>
      <c r="AX498" s="409"/>
      <c r="BE498" s="818" t="s">
        <v>1136</v>
      </c>
      <c r="BV498" s="165"/>
      <c r="BW498" s="166">
        <v>760089.81</v>
      </c>
      <c r="BZ498" s="166">
        <v>760089.81</v>
      </c>
    </row>
    <row r="499" spans="1:78" s="37" customFormat="1" ht="14" customHeight="1">
      <c r="A499" s="220">
        <v>167</v>
      </c>
      <c r="B499" s="11" t="s">
        <v>85</v>
      </c>
      <c r="C499" s="110">
        <v>41328</v>
      </c>
      <c r="D499" s="397">
        <f t="shared" ca="1" si="144"/>
        <v>216</v>
      </c>
      <c r="E499" s="14" t="s">
        <v>61</v>
      </c>
      <c r="F499" s="167">
        <v>13</v>
      </c>
      <c r="G499" s="306" t="s">
        <v>204</v>
      </c>
      <c r="H499" s="40" t="s">
        <v>174</v>
      </c>
      <c r="I499" s="146" t="s">
        <v>346</v>
      </c>
      <c r="J499" s="16" t="s">
        <v>330</v>
      </c>
      <c r="K499" s="49" t="s">
        <v>138</v>
      </c>
      <c r="L499" s="168">
        <v>816000</v>
      </c>
      <c r="M499" s="168">
        <v>11000</v>
      </c>
      <c r="N499" s="169">
        <f t="shared" si="145"/>
        <v>827000</v>
      </c>
      <c r="O499" s="832">
        <v>30000</v>
      </c>
      <c r="P499" s="156" t="s">
        <v>340</v>
      </c>
      <c r="Q499" s="41" t="s">
        <v>139</v>
      </c>
      <c r="R499" s="150">
        <v>1033</v>
      </c>
      <c r="S499" s="18">
        <v>90</v>
      </c>
      <c r="T499" s="399"/>
      <c r="U499" s="191">
        <v>4820</v>
      </c>
      <c r="V499" s="11"/>
      <c r="W499" s="226" t="s">
        <v>80</v>
      </c>
      <c r="X499" s="47"/>
      <c r="Y499" s="14"/>
      <c r="Z499" s="12"/>
      <c r="AA499" s="11"/>
      <c r="AB499" s="11"/>
      <c r="AC499" s="56"/>
      <c r="AD499" s="231"/>
      <c r="AE499" s="47"/>
      <c r="AF499" s="171" t="s">
        <v>419</v>
      </c>
      <c r="AG499" s="162" t="s">
        <v>109</v>
      </c>
      <c r="AH499" s="18"/>
      <c r="AI499" s="18"/>
      <c r="AJ499" s="14"/>
      <c r="AK499" s="14"/>
      <c r="AL499" s="11"/>
      <c r="AM499" s="11"/>
      <c r="AN499" s="11"/>
      <c r="AO499" s="11"/>
      <c r="AP499" s="14"/>
      <c r="AQ499" s="12"/>
      <c r="AR499" s="12"/>
      <c r="AS499" s="12"/>
      <c r="AX499" s="409"/>
      <c r="BE499" s="818" t="s">
        <v>1136</v>
      </c>
      <c r="BW499" s="166">
        <v>760089.81</v>
      </c>
      <c r="BZ499" s="166">
        <v>760089.81</v>
      </c>
    </row>
    <row r="500" spans="1:78" s="37" customFormat="1" ht="14" customHeight="1">
      <c r="A500" s="220">
        <v>168</v>
      </c>
      <c r="B500" s="11" t="s">
        <v>85</v>
      </c>
      <c r="C500" s="110">
        <v>41471</v>
      </c>
      <c r="D500" s="147">
        <f ca="1">TODAY()-C500</f>
        <v>73</v>
      </c>
      <c r="E500" s="14" t="s">
        <v>61</v>
      </c>
      <c r="F500" s="167">
        <v>13</v>
      </c>
      <c r="G500" s="306" t="s">
        <v>204</v>
      </c>
      <c r="H500" s="32" t="s">
        <v>174</v>
      </c>
      <c r="I500" s="146" t="s">
        <v>1541</v>
      </c>
      <c r="J500" s="978" t="s">
        <v>792</v>
      </c>
      <c r="K500" s="927" t="s">
        <v>67</v>
      </c>
      <c r="L500" s="168">
        <v>816000</v>
      </c>
      <c r="M500" s="168">
        <v>11000</v>
      </c>
      <c r="N500" s="169">
        <f t="shared" si="145"/>
        <v>827000</v>
      </c>
      <c r="O500" s="832">
        <v>30000</v>
      </c>
      <c r="P500" s="39" t="s">
        <v>1526</v>
      </c>
      <c r="Q500" s="17" t="s">
        <v>37</v>
      </c>
      <c r="R500" s="18">
        <v>1033</v>
      </c>
      <c r="S500" s="18">
        <v>90</v>
      </c>
      <c r="T500" s="19"/>
      <c r="U500" s="34"/>
      <c r="V500" s="11"/>
      <c r="W500" s="234" t="s">
        <v>80</v>
      </c>
      <c r="X500" s="47"/>
      <c r="Y500" s="14"/>
      <c r="Z500" s="12"/>
      <c r="AA500" s="715"/>
      <c r="AB500" s="12"/>
      <c r="AC500" s="660"/>
      <c r="AD500" s="19"/>
      <c r="AE500" s="35"/>
      <c r="AF500" s="236" t="s">
        <v>2227</v>
      </c>
      <c r="AG500" s="34"/>
      <c r="AH500" s="18"/>
      <c r="AI500" s="14" t="s">
        <v>165</v>
      </c>
      <c r="AJ500" s="17"/>
      <c r="AK500" s="17"/>
      <c r="AL500" s="12"/>
      <c r="AM500" s="12"/>
      <c r="AN500" s="36"/>
      <c r="AO500" s="163"/>
      <c r="AP500" s="17"/>
      <c r="AQ500" s="12"/>
      <c r="AR500" s="12"/>
      <c r="AS500" s="12"/>
      <c r="AX500" s="409"/>
      <c r="BW500" s="166"/>
      <c r="BZ500" s="166"/>
    </row>
    <row r="501" spans="1:78" s="37" customFormat="1" ht="14" customHeight="1">
      <c r="A501" s="220">
        <v>169</v>
      </c>
      <c r="B501" s="11" t="s">
        <v>85</v>
      </c>
      <c r="C501" s="12">
        <v>41496</v>
      </c>
      <c r="D501" s="147">
        <f t="shared" ref="D501" ca="1" si="146">TODAY()-C501</f>
        <v>48</v>
      </c>
      <c r="E501" s="14" t="s">
        <v>61</v>
      </c>
      <c r="F501" s="167">
        <v>13</v>
      </c>
      <c r="G501" s="306" t="s">
        <v>204</v>
      </c>
      <c r="H501" s="32" t="s">
        <v>219</v>
      </c>
      <c r="I501" s="195" t="s">
        <v>1863</v>
      </c>
      <c r="J501" s="47" t="s">
        <v>307</v>
      </c>
      <c r="K501" s="14" t="s">
        <v>138</v>
      </c>
      <c r="L501" s="194">
        <v>760000</v>
      </c>
      <c r="M501" s="168">
        <v>11000</v>
      </c>
      <c r="N501" s="169">
        <f t="shared" si="145"/>
        <v>771000</v>
      </c>
      <c r="O501" s="832">
        <v>30000</v>
      </c>
      <c r="P501" s="14" t="s">
        <v>1849</v>
      </c>
      <c r="Q501" s="41" t="s">
        <v>37</v>
      </c>
      <c r="R501" s="150">
        <v>1033</v>
      </c>
      <c r="S501" s="150">
        <v>90</v>
      </c>
      <c r="T501" s="118"/>
      <c r="U501" s="34"/>
      <c r="V501" s="11"/>
      <c r="W501" s="32" t="s">
        <v>80</v>
      </c>
      <c r="X501" s="47"/>
      <c r="Y501" s="14"/>
      <c r="Z501" s="12"/>
      <c r="AA501" s="11"/>
      <c r="AB501" s="11"/>
      <c r="AC501" s="56"/>
      <c r="AD501" s="231"/>
      <c r="AE501" s="47"/>
      <c r="AF501" s="2329" t="s">
        <v>2227</v>
      </c>
      <c r="AG501" s="162"/>
      <c r="AH501" s="18"/>
      <c r="AI501" s="18"/>
      <c r="AJ501" s="14"/>
      <c r="AK501" s="14"/>
      <c r="AL501" s="11"/>
      <c r="AM501" s="11"/>
      <c r="AN501" s="11"/>
      <c r="AO501" s="11"/>
      <c r="AP501" s="14"/>
      <c r="AQ501" s="12"/>
      <c r="AR501" s="12"/>
      <c r="AS501" s="12"/>
      <c r="AX501" s="409"/>
      <c r="BW501" s="166"/>
      <c r="BZ501" s="166"/>
    </row>
    <row r="502" spans="1:78" s="14" customFormat="1" ht="13.5" customHeight="1">
      <c r="A502" s="220">
        <v>170</v>
      </c>
      <c r="B502" s="11" t="s">
        <v>85</v>
      </c>
      <c r="C502" s="110">
        <v>41522</v>
      </c>
      <c r="D502" s="193">
        <f t="shared" ref="D502:D511" ca="1" si="147">TODAY()-C502</f>
        <v>22</v>
      </c>
      <c r="E502" s="14" t="s">
        <v>61</v>
      </c>
      <c r="F502" s="203">
        <v>13</v>
      </c>
      <c r="G502" s="306" t="s">
        <v>204</v>
      </c>
      <c r="H502" s="32" t="s">
        <v>219</v>
      </c>
      <c r="I502" s="1067" t="s">
        <v>2765</v>
      </c>
      <c r="J502" s="16" t="s">
        <v>307</v>
      </c>
      <c r="K502" s="49" t="s">
        <v>34</v>
      </c>
      <c r="L502" s="194">
        <v>760000</v>
      </c>
      <c r="M502" s="168">
        <v>11000</v>
      </c>
      <c r="N502" s="169">
        <f>L502+M502</f>
        <v>771000</v>
      </c>
      <c r="O502" s="832">
        <v>30000</v>
      </c>
      <c r="P502" s="1064" t="s">
        <v>2733</v>
      </c>
      <c r="Q502" s="41" t="s">
        <v>37</v>
      </c>
      <c r="R502" s="150">
        <v>1033</v>
      </c>
      <c r="S502" s="150">
        <v>90</v>
      </c>
      <c r="T502" s="118"/>
      <c r="U502" s="211"/>
      <c r="V502" s="112"/>
      <c r="W502" s="40" t="s">
        <v>80</v>
      </c>
      <c r="X502" s="209"/>
      <c r="Y502" s="129"/>
      <c r="Z502" s="112"/>
      <c r="AA502" s="2955"/>
      <c r="AB502" s="112"/>
      <c r="AC502" s="1"/>
      <c r="AD502" s="18"/>
      <c r="AE502" s="769"/>
      <c r="AF502" s="2329" t="s">
        <v>2227</v>
      </c>
      <c r="AG502" s="162"/>
      <c r="AH502" s="749"/>
      <c r="AI502" s="14" t="s">
        <v>165</v>
      </c>
      <c r="AL502" s="11"/>
      <c r="AM502" s="11"/>
      <c r="AN502" s="11"/>
      <c r="AO502" s="1309"/>
      <c r="AQ502" s="11"/>
      <c r="AR502" s="11"/>
      <c r="AS502" s="11"/>
      <c r="AX502" s="1891"/>
      <c r="BW502" s="11"/>
      <c r="BZ502" s="11"/>
    </row>
    <row r="503" spans="1:78" s="14" customFormat="1" ht="13.5" customHeight="1">
      <c r="A503" s="220">
        <v>171</v>
      </c>
      <c r="B503" s="11">
        <v>41572</v>
      </c>
      <c r="C503" s="12">
        <v>41540</v>
      </c>
      <c r="D503" s="1886">
        <f t="shared" ca="1" si="147"/>
        <v>4</v>
      </c>
      <c r="E503" s="14" t="s">
        <v>61</v>
      </c>
      <c r="F503" s="203">
        <v>13</v>
      </c>
      <c r="G503" s="1480" t="s">
        <v>1047</v>
      </c>
      <c r="H503" s="40" t="s">
        <v>724</v>
      </c>
      <c r="I503" s="1067" t="s">
        <v>3608</v>
      </c>
      <c r="J503" s="16" t="s">
        <v>728</v>
      </c>
      <c r="K503" s="49" t="s">
        <v>116</v>
      </c>
      <c r="L503" s="394">
        <v>756000</v>
      </c>
      <c r="M503" s="194">
        <v>11000</v>
      </c>
      <c r="N503" s="395">
        <f t="shared" ref="N503" si="148">L503+M503</f>
        <v>767000</v>
      </c>
      <c r="O503" s="832">
        <v>30000</v>
      </c>
      <c r="P503" s="1064" t="s">
        <v>3559</v>
      </c>
      <c r="Q503" s="17" t="s">
        <v>37</v>
      </c>
      <c r="R503" s="18">
        <v>1033</v>
      </c>
      <c r="S503" s="18">
        <v>90</v>
      </c>
      <c r="T503" s="19"/>
      <c r="U503" s="162"/>
      <c r="V503" s="11"/>
      <c r="W503" s="32" t="s">
        <v>80</v>
      </c>
      <c r="X503" s="47"/>
      <c r="Y503" s="49"/>
      <c r="Z503" s="12"/>
      <c r="AA503" s="11"/>
      <c r="AB503" s="11"/>
      <c r="AC503" s="56"/>
      <c r="AD503" s="231"/>
      <c r="AE503" s="769"/>
      <c r="AF503" s="171"/>
      <c r="AG503" s="162"/>
      <c r="AH503" s="749"/>
      <c r="AI503" s="14" t="s">
        <v>165</v>
      </c>
      <c r="AL503" s="11"/>
      <c r="AM503" s="11"/>
      <c r="AN503" s="11"/>
      <c r="AO503" s="1309"/>
      <c r="AQ503" s="11"/>
      <c r="AR503" s="11"/>
      <c r="AS503" s="11"/>
      <c r="AX503" s="1891"/>
      <c r="BW503" s="11"/>
      <c r="BZ503" s="11"/>
    </row>
    <row r="504" spans="1:78" s="14" customFormat="1" ht="13.5" customHeight="1">
      <c r="A504" s="220">
        <v>172</v>
      </c>
      <c r="B504" s="1480">
        <v>41572</v>
      </c>
      <c r="C504" s="12">
        <v>41542</v>
      </c>
      <c r="D504" s="1886">
        <f t="shared" ca="1" si="147"/>
        <v>2</v>
      </c>
      <c r="E504" s="14" t="s">
        <v>61</v>
      </c>
      <c r="F504" s="203">
        <v>13</v>
      </c>
      <c r="G504" s="315" t="s">
        <v>1047</v>
      </c>
      <c r="H504" s="40" t="s">
        <v>724</v>
      </c>
      <c r="I504" s="1067" t="s">
        <v>3340</v>
      </c>
      <c r="J504" s="16" t="s">
        <v>728</v>
      </c>
      <c r="K504" s="49" t="s">
        <v>25</v>
      </c>
      <c r="L504" s="394">
        <v>756000</v>
      </c>
      <c r="M504" s="402">
        <v>0</v>
      </c>
      <c r="N504" s="403">
        <f t="shared" ref="N504:N507" si="149">L504+M504</f>
        <v>756000</v>
      </c>
      <c r="O504" s="1743">
        <v>30000</v>
      </c>
      <c r="P504" s="1064" t="s">
        <v>3274</v>
      </c>
      <c r="Q504" s="17" t="s">
        <v>37</v>
      </c>
      <c r="R504" s="18">
        <v>1033</v>
      </c>
      <c r="S504" s="18">
        <v>90</v>
      </c>
      <c r="T504" s="19"/>
      <c r="U504" s="162"/>
      <c r="V504" s="11"/>
      <c r="W504" s="32" t="s">
        <v>80</v>
      </c>
      <c r="X504" s="47"/>
      <c r="Y504" s="49"/>
      <c r="Z504" s="12"/>
      <c r="AA504" s="11"/>
      <c r="AB504" s="11"/>
      <c r="AC504" s="56"/>
      <c r="AD504" s="231"/>
      <c r="AE504" s="769"/>
      <c r="AF504" s="171"/>
      <c r="AG504" s="162"/>
      <c r="AH504" s="749"/>
      <c r="AI504" s="749"/>
      <c r="AL504" s="11"/>
      <c r="AM504" s="11"/>
      <c r="AN504" s="11"/>
      <c r="AO504" s="1309"/>
      <c r="AQ504" s="11"/>
      <c r="AR504" s="11"/>
      <c r="AS504" s="11"/>
      <c r="AX504" s="1891"/>
      <c r="BW504" s="11"/>
      <c r="BZ504" s="11"/>
    </row>
    <row r="505" spans="1:78" s="14" customFormat="1" ht="13.5" customHeight="1">
      <c r="A505" s="220">
        <v>173</v>
      </c>
      <c r="B505" s="1480">
        <v>41572</v>
      </c>
      <c r="C505" s="12">
        <v>41542</v>
      </c>
      <c r="D505" s="1886">
        <f t="shared" ca="1" si="147"/>
        <v>2</v>
      </c>
      <c r="E505" s="14" t="s">
        <v>61</v>
      </c>
      <c r="F505" s="167">
        <v>13</v>
      </c>
      <c r="G505" s="315" t="s">
        <v>1047</v>
      </c>
      <c r="H505" s="32" t="s">
        <v>724</v>
      </c>
      <c r="I505" s="1067" t="s">
        <v>3341</v>
      </c>
      <c r="J505" s="16" t="s">
        <v>728</v>
      </c>
      <c r="K505" s="49" t="s">
        <v>25</v>
      </c>
      <c r="L505" s="402">
        <v>756000</v>
      </c>
      <c r="M505" s="402">
        <v>0</v>
      </c>
      <c r="N505" s="403">
        <f t="shared" si="149"/>
        <v>756000</v>
      </c>
      <c r="O505" s="1743">
        <v>30000</v>
      </c>
      <c r="P505" s="1064" t="s">
        <v>3275</v>
      </c>
      <c r="Q505" s="17" t="s">
        <v>37</v>
      </c>
      <c r="R505" s="18">
        <v>1033</v>
      </c>
      <c r="S505" s="18">
        <v>90</v>
      </c>
      <c r="T505" s="19"/>
      <c r="U505" s="162"/>
      <c r="V505" s="11"/>
      <c r="W505" s="32" t="s">
        <v>80</v>
      </c>
      <c r="X505" s="47"/>
      <c r="Y505" s="49"/>
      <c r="Z505" s="12"/>
      <c r="AA505" s="11"/>
      <c r="AB505" s="11"/>
      <c r="AC505" s="56"/>
      <c r="AD505" s="231"/>
      <c r="AE505" s="769"/>
      <c r="AF505" s="171"/>
      <c r="AG505" s="162"/>
      <c r="AH505" s="749"/>
      <c r="AI505" s="749"/>
      <c r="AL505" s="11"/>
      <c r="AM505" s="11"/>
      <c r="AN505" s="11"/>
      <c r="AO505" s="1309"/>
      <c r="AQ505" s="11"/>
      <c r="AR505" s="11"/>
      <c r="AS505" s="11"/>
      <c r="AX505" s="1891"/>
      <c r="BW505" s="11"/>
      <c r="BZ505" s="11"/>
    </row>
    <row r="506" spans="1:78" s="14" customFormat="1" ht="13.5" customHeight="1">
      <c r="A506" s="220">
        <v>174</v>
      </c>
      <c r="B506" s="1480">
        <v>41572</v>
      </c>
      <c r="C506" s="12">
        <v>41542</v>
      </c>
      <c r="D506" s="1886">
        <f t="shared" ca="1" si="147"/>
        <v>2</v>
      </c>
      <c r="E506" s="14" t="s">
        <v>61</v>
      </c>
      <c r="F506" s="167">
        <v>13</v>
      </c>
      <c r="G506" s="315" t="s">
        <v>1047</v>
      </c>
      <c r="H506" s="32" t="s">
        <v>724</v>
      </c>
      <c r="I506" s="1067" t="s">
        <v>3344</v>
      </c>
      <c r="J506" s="16" t="s">
        <v>728</v>
      </c>
      <c r="K506" s="49" t="s">
        <v>64</v>
      </c>
      <c r="L506" s="402">
        <v>756000</v>
      </c>
      <c r="M506" s="168">
        <v>11000</v>
      </c>
      <c r="N506" s="403">
        <f t="shared" si="149"/>
        <v>767000</v>
      </c>
      <c r="O506" s="1743">
        <v>30000</v>
      </c>
      <c r="P506" s="1064" t="s">
        <v>3278</v>
      </c>
      <c r="Q506" s="17" t="s">
        <v>37</v>
      </c>
      <c r="R506" s="18">
        <v>1033</v>
      </c>
      <c r="S506" s="18">
        <v>90</v>
      </c>
      <c r="T506" s="19"/>
      <c r="U506" s="162"/>
      <c r="V506" s="11"/>
      <c r="W506" s="32" t="s">
        <v>80</v>
      </c>
      <c r="X506" s="47"/>
      <c r="Y506" s="49"/>
      <c r="Z506" s="12"/>
      <c r="AA506" s="11"/>
      <c r="AB506" s="11"/>
      <c r="AC506" s="56"/>
      <c r="AD506" s="231"/>
      <c r="AE506" s="769"/>
      <c r="AF506" s="171"/>
      <c r="AG506" s="162"/>
      <c r="AH506" s="749"/>
      <c r="AI506" s="749"/>
      <c r="AL506" s="11"/>
      <c r="AM506" s="11"/>
      <c r="AN506" s="11"/>
      <c r="AO506" s="1309"/>
      <c r="AQ506" s="11"/>
      <c r="AR506" s="11"/>
      <c r="AS506" s="11"/>
      <c r="AX506" s="1891"/>
      <c r="BW506" s="11"/>
      <c r="BZ506" s="11"/>
    </row>
    <row r="507" spans="1:78" s="14" customFormat="1" ht="13.5" customHeight="1">
      <c r="A507" s="220">
        <v>175</v>
      </c>
      <c r="B507" s="1480">
        <v>41572</v>
      </c>
      <c r="C507" s="12">
        <v>41542</v>
      </c>
      <c r="D507" s="1886">
        <f t="shared" ca="1" si="147"/>
        <v>2</v>
      </c>
      <c r="E507" s="14" t="s">
        <v>61</v>
      </c>
      <c r="F507" s="167">
        <v>13</v>
      </c>
      <c r="G507" s="315" t="s">
        <v>1047</v>
      </c>
      <c r="H507" s="32" t="s">
        <v>724</v>
      </c>
      <c r="I507" s="1067" t="s">
        <v>3346</v>
      </c>
      <c r="J507" s="16" t="s">
        <v>728</v>
      </c>
      <c r="K507" s="49" t="s">
        <v>25</v>
      </c>
      <c r="L507" s="402">
        <v>756000</v>
      </c>
      <c r="M507" s="402">
        <v>0</v>
      </c>
      <c r="N507" s="403">
        <f t="shared" si="149"/>
        <v>756000</v>
      </c>
      <c r="O507" s="1743">
        <v>30000</v>
      </c>
      <c r="P507" s="1064" t="s">
        <v>3280</v>
      </c>
      <c r="Q507" s="17" t="s">
        <v>37</v>
      </c>
      <c r="R507" s="18">
        <v>1033</v>
      </c>
      <c r="S507" s="18">
        <v>90</v>
      </c>
      <c r="T507" s="19"/>
      <c r="U507" s="162"/>
      <c r="V507" s="11"/>
      <c r="W507" s="32" t="s">
        <v>80</v>
      </c>
      <c r="X507" s="47"/>
      <c r="Y507" s="49"/>
      <c r="Z507" s="12"/>
      <c r="AA507" s="11"/>
      <c r="AB507" s="11"/>
      <c r="AC507" s="56"/>
      <c r="AD507" s="231"/>
      <c r="AE507" s="769"/>
      <c r="AF507" s="171"/>
      <c r="AG507" s="162"/>
      <c r="AH507" s="749"/>
      <c r="AI507" s="749"/>
      <c r="AL507" s="11"/>
      <c r="AM507" s="11"/>
      <c r="AN507" s="11"/>
      <c r="AO507" s="1309"/>
      <c r="AQ507" s="11"/>
      <c r="AR507" s="11"/>
      <c r="AS507" s="11"/>
      <c r="AX507" s="1891"/>
      <c r="BW507" s="11"/>
      <c r="BZ507" s="11"/>
    </row>
    <row r="508" spans="1:78" s="14" customFormat="1" ht="13.5" customHeight="1">
      <c r="A508" s="220">
        <v>176</v>
      </c>
      <c r="B508" s="1480">
        <v>41576</v>
      </c>
      <c r="C508" s="12">
        <v>41542</v>
      </c>
      <c r="D508" s="1886">
        <f t="shared" ca="1" si="147"/>
        <v>2</v>
      </c>
      <c r="E508" s="14" t="s">
        <v>61</v>
      </c>
      <c r="F508" s="251">
        <v>13</v>
      </c>
      <c r="G508" s="315"/>
      <c r="H508" s="40" t="s">
        <v>724</v>
      </c>
      <c r="I508" s="1067" t="s">
        <v>3937</v>
      </c>
      <c r="J508" s="16" t="s">
        <v>728</v>
      </c>
      <c r="K508" s="49" t="s">
        <v>116</v>
      </c>
      <c r="L508" s="394">
        <v>756000</v>
      </c>
      <c r="M508" s="194">
        <v>11000</v>
      </c>
      <c r="N508" s="395">
        <f>L508+M508</f>
        <v>767000</v>
      </c>
      <c r="O508" s="1743">
        <v>30000</v>
      </c>
      <c r="P508" s="1064" t="s">
        <v>3853</v>
      </c>
      <c r="Q508" s="17" t="s">
        <v>37</v>
      </c>
      <c r="R508" s="18">
        <v>1033</v>
      </c>
      <c r="S508" s="18">
        <v>90</v>
      </c>
      <c r="T508" s="19"/>
      <c r="U508" s="162"/>
      <c r="V508" s="11"/>
      <c r="W508" s="32" t="s">
        <v>80</v>
      </c>
      <c r="X508" s="37"/>
      <c r="Z508" s="12"/>
      <c r="AA508" s="17"/>
      <c r="AB508" s="12"/>
      <c r="AC508" s="660"/>
      <c r="AD508" s="7"/>
      <c r="AE508" s="769"/>
      <c r="AF508" s="171"/>
      <c r="AG508" s="162"/>
      <c r="AH508" s="749"/>
      <c r="AI508" s="749"/>
      <c r="AL508" s="11"/>
      <c r="AM508" s="11"/>
      <c r="AN508" s="11"/>
      <c r="AO508" s="1309"/>
      <c r="AQ508" s="11"/>
      <c r="AR508" s="11"/>
      <c r="AS508" s="11"/>
      <c r="AX508" s="1891"/>
      <c r="BW508" s="11"/>
      <c r="BZ508" s="11"/>
    </row>
    <row r="509" spans="1:78" s="14" customFormat="1" ht="13.5" customHeight="1">
      <c r="A509" s="220">
        <v>177</v>
      </c>
      <c r="B509" s="1480">
        <v>41576</v>
      </c>
      <c r="C509" s="12">
        <v>41542</v>
      </c>
      <c r="D509" s="1886">
        <f t="shared" ca="1" si="147"/>
        <v>2</v>
      </c>
      <c r="E509" s="14" t="s">
        <v>61</v>
      </c>
      <c r="F509" s="251">
        <v>13</v>
      </c>
      <c r="G509" s="315"/>
      <c r="H509" s="40" t="s">
        <v>724</v>
      </c>
      <c r="I509" s="1067" t="s">
        <v>3938</v>
      </c>
      <c r="J509" s="16" t="s">
        <v>728</v>
      </c>
      <c r="K509" s="49" t="s">
        <v>116</v>
      </c>
      <c r="L509" s="394">
        <v>756000</v>
      </c>
      <c r="M509" s="194">
        <v>11000</v>
      </c>
      <c r="N509" s="395">
        <f>L509+M509</f>
        <v>767000</v>
      </c>
      <c r="O509" s="1743">
        <v>30000</v>
      </c>
      <c r="P509" s="1064" t="s">
        <v>3855</v>
      </c>
      <c r="Q509" s="17" t="s">
        <v>37</v>
      </c>
      <c r="R509" s="18">
        <v>1033</v>
      </c>
      <c r="S509" s="18">
        <v>90</v>
      </c>
      <c r="T509" s="19"/>
      <c r="U509" s="162"/>
      <c r="V509" s="11"/>
      <c r="W509" s="32" t="s">
        <v>80</v>
      </c>
      <c r="X509" s="37"/>
      <c r="Z509" s="12"/>
      <c r="AA509" s="17"/>
      <c r="AB509" s="12"/>
      <c r="AC509" s="660"/>
      <c r="AD509" s="7"/>
      <c r="AE509" s="769"/>
      <c r="AF509" s="171"/>
      <c r="AG509" s="162"/>
      <c r="AH509" s="749"/>
      <c r="AI509" s="749"/>
      <c r="AL509" s="11"/>
      <c r="AM509" s="11"/>
      <c r="AN509" s="11"/>
      <c r="AO509" s="1309"/>
      <c r="AQ509" s="11"/>
      <c r="AR509" s="11"/>
      <c r="AS509" s="11"/>
      <c r="AX509" s="1891"/>
      <c r="BW509" s="11"/>
      <c r="BZ509" s="11"/>
    </row>
    <row r="510" spans="1:78" s="37" customFormat="1" ht="14.25" customHeight="1">
      <c r="A510" s="220">
        <v>178</v>
      </c>
      <c r="B510" s="11">
        <v>41564</v>
      </c>
      <c r="C510" s="110">
        <v>41531</v>
      </c>
      <c r="D510" s="193">
        <f t="shared" ca="1" si="147"/>
        <v>13</v>
      </c>
      <c r="E510" s="14" t="s">
        <v>61</v>
      </c>
      <c r="F510" s="167">
        <v>13</v>
      </c>
      <c r="G510" s="1480" t="s">
        <v>1047</v>
      </c>
      <c r="H510" s="32" t="s">
        <v>274</v>
      </c>
      <c r="I510" s="146" t="s">
        <v>2115</v>
      </c>
      <c r="J510" s="1395" t="s">
        <v>727</v>
      </c>
      <c r="K510" s="49" t="s">
        <v>64</v>
      </c>
      <c r="L510" s="402">
        <v>700000</v>
      </c>
      <c r="M510" s="168">
        <v>11000</v>
      </c>
      <c r="N510" s="403">
        <f>L510+M510</f>
        <v>711000</v>
      </c>
      <c r="O510" s="832">
        <v>30000</v>
      </c>
      <c r="P510" s="14" t="s">
        <v>2066</v>
      </c>
      <c r="Q510" s="17" t="s">
        <v>37</v>
      </c>
      <c r="R510" s="18">
        <v>1033</v>
      </c>
      <c r="S510" s="18">
        <v>90</v>
      </c>
      <c r="T510" s="19"/>
      <c r="U510" s="34"/>
      <c r="V510" s="11"/>
      <c r="W510" s="32" t="s">
        <v>80</v>
      </c>
      <c r="Y510" s="14"/>
      <c r="Z510" s="11"/>
      <c r="AA510" s="11"/>
      <c r="AB510" s="11"/>
      <c r="AC510" s="56"/>
      <c r="AD510" s="231"/>
      <c r="AE510" s="47"/>
      <c r="AF510" s="2329"/>
      <c r="AG510" s="162"/>
      <c r="AH510" s="18"/>
      <c r="AI510" s="14" t="s">
        <v>165</v>
      </c>
      <c r="AJ510" s="14"/>
      <c r="AK510" s="14"/>
      <c r="AL510" s="11"/>
      <c r="AM510" s="11"/>
      <c r="AN510" s="11"/>
      <c r="AO510" s="11"/>
      <c r="AP510" s="14"/>
      <c r="AQ510" s="12"/>
      <c r="AR510" s="12"/>
      <c r="AS510" s="12"/>
      <c r="AX510" s="409"/>
      <c r="BW510" s="166"/>
      <c r="BZ510" s="166"/>
    </row>
    <row r="511" spans="1:78" s="14" customFormat="1" ht="13.5" customHeight="1">
      <c r="A511" s="220">
        <v>179</v>
      </c>
      <c r="B511" s="1480">
        <v>41572</v>
      </c>
      <c r="C511" s="12">
        <v>41542</v>
      </c>
      <c r="D511" s="1886">
        <f t="shared" ca="1" si="147"/>
        <v>2</v>
      </c>
      <c r="E511" s="14" t="s">
        <v>61</v>
      </c>
      <c r="F511" s="203">
        <v>13</v>
      </c>
      <c r="G511" s="315"/>
      <c r="H511" s="32" t="s">
        <v>274</v>
      </c>
      <c r="I511" s="1067" t="s">
        <v>3132</v>
      </c>
      <c r="J511" s="16" t="s">
        <v>727</v>
      </c>
      <c r="K511" s="49" t="s">
        <v>64</v>
      </c>
      <c r="L511" s="402">
        <v>700000</v>
      </c>
      <c r="M511" s="168">
        <v>11000</v>
      </c>
      <c r="N511" s="403">
        <f>L511+M511</f>
        <v>711000</v>
      </c>
      <c r="O511" s="1743">
        <v>30000</v>
      </c>
      <c r="P511" s="1064" t="s">
        <v>3078</v>
      </c>
      <c r="Q511" s="17" t="s">
        <v>37</v>
      </c>
      <c r="R511" s="18">
        <v>1033</v>
      </c>
      <c r="S511" s="18">
        <v>90</v>
      </c>
      <c r="T511" s="19"/>
      <c r="U511" s="162"/>
      <c r="V511" s="11"/>
      <c r="W511" s="32" t="s">
        <v>80</v>
      </c>
      <c r="X511" s="47"/>
      <c r="Y511" s="49"/>
      <c r="Z511" s="11"/>
      <c r="AA511" s="11"/>
      <c r="AB511" s="11"/>
      <c r="AC511" s="56"/>
      <c r="AD511" s="231"/>
      <c r="AE511" s="769"/>
      <c r="AF511" s="171"/>
      <c r="AG511" s="162"/>
      <c r="AH511" s="749"/>
      <c r="AI511" s="749"/>
      <c r="AL511" s="11"/>
      <c r="AM511" s="11"/>
      <c r="AN511" s="11"/>
      <c r="AO511" s="1309"/>
      <c r="AQ511" s="11"/>
      <c r="AR511" s="11"/>
      <c r="AS511" s="11"/>
      <c r="AX511" s="1891"/>
      <c r="BW511" s="11"/>
      <c r="BZ511" s="11"/>
    </row>
    <row r="512" spans="1:78" s="14" customFormat="1" ht="13.5" customHeight="1">
      <c r="A512" s="220">
        <v>180</v>
      </c>
      <c r="B512" s="11">
        <v>41570</v>
      </c>
      <c r="C512" s="12">
        <v>41537</v>
      </c>
      <c r="D512" s="1886">
        <f ca="1">TODAY()-C512</f>
        <v>7</v>
      </c>
      <c r="E512" s="14" t="s">
        <v>61</v>
      </c>
      <c r="F512" s="203">
        <v>13</v>
      </c>
      <c r="G512" s="11" t="s">
        <v>165</v>
      </c>
      <c r="H512" s="32" t="s">
        <v>274</v>
      </c>
      <c r="I512" s="195" t="s">
        <v>3129</v>
      </c>
      <c r="J512" s="16" t="s">
        <v>727</v>
      </c>
      <c r="K512" s="49" t="s">
        <v>34</v>
      </c>
      <c r="L512" s="402">
        <v>700000</v>
      </c>
      <c r="M512" s="168">
        <v>11000</v>
      </c>
      <c r="N512" s="403">
        <f>L512+M512</f>
        <v>711000</v>
      </c>
      <c r="O512" s="832">
        <v>30000</v>
      </c>
      <c r="P512" s="1064" t="s">
        <v>3075</v>
      </c>
      <c r="Q512" s="977" t="s">
        <v>139</v>
      </c>
      <c r="R512" s="18">
        <v>1033</v>
      </c>
      <c r="S512" s="18">
        <v>90</v>
      </c>
      <c r="T512" s="19"/>
      <c r="U512" s="162"/>
      <c r="V512" s="11"/>
      <c r="W512" s="32" t="s">
        <v>80</v>
      </c>
      <c r="X512" s="47"/>
      <c r="Y512" s="49"/>
      <c r="Z512" s="11"/>
      <c r="AA512" s="11"/>
      <c r="AB512" s="11"/>
      <c r="AC512" s="1"/>
      <c r="AD512" s="231"/>
      <c r="AE512" s="769"/>
      <c r="AF512" s="236" t="s">
        <v>2227</v>
      </c>
      <c r="AG512" s="162"/>
      <c r="AH512" s="749"/>
      <c r="AI512" s="14" t="s">
        <v>165</v>
      </c>
      <c r="AL512" s="11"/>
      <c r="AM512" s="11"/>
      <c r="AN512" s="11"/>
      <c r="AO512" s="1309"/>
      <c r="AQ512" s="11"/>
      <c r="AR512" s="11"/>
      <c r="AS512" s="11"/>
      <c r="AX512" s="1891"/>
      <c r="BW512" s="11"/>
      <c r="BZ512" s="11"/>
    </row>
    <row r="513" spans="1:78" s="37" customFormat="1" ht="14" customHeight="1">
      <c r="A513" s="220">
        <v>181</v>
      </c>
      <c r="B513" s="11" t="s">
        <v>85</v>
      </c>
      <c r="C513" s="12">
        <v>41428</v>
      </c>
      <c r="D513" s="147">
        <f t="shared" ref="D513" ca="1" si="150">TODAY()-C513</f>
        <v>116</v>
      </c>
      <c r="E513" s="14" t="s">
        <v>169</v>
      </c>
      <c r="F513" s="167">
        <v>13</v>
      </c>
      <c r="G513" s="306" t="s">
        <v>204</v>
      </c>
      <c r="H513" s="32" t="s">
        <v>3</v>
      </c>
      <c r="I513" s="146" t="s">
        <v>672</v>
      </c>
      <c r="J513" s="16" t="s">
        <v>444</v>
      </c>
      <c r="K513" s="49" t="s">
        <v>53</v>
      </c>
      <c r="L513" s="168">
        <v>685000</v>
      </c>
      <c r="M513" s="168">
        <v>0</v>
      </c>
      <c r="N513" s="168">
        <f t="shared" si="145"/>
        <v>685000</v>
      </c>
      <c r="O513" s="832">
        <v>30000</v>
      </c>
      <c r="P513" s="156" t="s">
        <v>437</v>
      </c>
      <c r="Q513" s="17" t="s">
        <v>139</v>
      </c>
      <c r="R513" s="18">
        <v>1033</v>
      </c>
      <c r="S513" s="18">
        <v>90</v>
      </c>
      <c r="T513" s="19"/>
      <c r="U513" s="34"/>
      <c r="V513" s="11"/>
      <c r="W513" s="32" t="s">
        <v>80</v>
      </c>
      <c r="Y513" s="14"/>
      <c r="Z513" s="12"/>
      <c r="AA513" s="17"/>
      <c r="AB513" s="12"/>
      <c r="AC513" s="660"/>
      <c r="AD513" s="33"/>
      <c r="AE513" s="47"/>
      <c r="AF513" s="171" t="s">
        <v>1519</v>
      </c>
      <c r="AG513" s="162" t="s">
        <v>109</v>
      </c>
      <c r="AH513" s="18"/>
      <c r="AI513" s="18"/>
      <c r="AJ513" s="14"/>
      <c r="AK513" s="14"/>
      <c r="AL513" s="11"/>
      <c r="AM513" s="11"/>
      <c r="AN513" s="11"/>
      <c r="AO513" s="11"/>
      <c r="AP513" s="14"/>
      <c r="AQ513" s="12"/>
      <c r="AR513" s="12"/>
      <c r="AS513" s="12"/>
      <c r="AX513" s="409"/>
      <c r="BA513" s="37" t="s">
        <v>1135</v>
      </c>
      <c r="BW513" s="166" t="e">
        <v>#N/A</v>
      </c>
      <c r="BZ513" s="166" t="e">
        <v>#N/A</v>
      </c>
    </row>
    <row r="514" spans="1:78" s="37" customFormat="1" ht="14" customHeight="1">
      <c r="A514" s="220">
        <v>182</v>
      </c>
      <c r="B514" s="11" t="s">
        <v>85</v>
      </c>
      <c r="C514" s="12">
        <v>41467</v>
      </c>
      <c r="D514" s="147">
        <f t="shared" ref="D514:D530" ca="1" si="151">TODAY()-C514</f>
        <v>77</v>
      </c>
      <c r="E514" s="14" t="s">
        <v>169</v>
      </c>
      <c r="F514" s="167">
        <v>13</v>
      </c>
      <c r="G514" s="306" t="s">
        <v>204</v>
      </c>
      <c r="H514" s="32" t="s">
        <v>0</v>
      </c>
      <c r="I514" s="146" t="s">
        <v>1485</v>
      </c>
      <c r="J514" s="16" t="s">
        <v>442</v>
      </c>
      <c r="K514" s="49" t="s">
        <v>53</v>
      </c>
      <c r="L514" s="168">
        <v>678000</v>
      </c>
      <c r="M514" s="168">
        <v>0</v>
      </c>
      <c r="N514" s="168">
        <f t="shared" si="145"/>
        <v>678000</v>
      </c>
      <c r="O514" s="832">
        <v>30000</v>
      </c>
      <c r="P514" s="156" t="s">
        <v>1166</v>
      </c>
      <c r="Q514" s="17" t="s">
        <v>139</v>
      </c>
      <c r="R514" s="18">
        <v>1033</v>
      </c>
      <c r="S514" s="18">
        <v>90</v>
      </c>
      <c r="T514" s="19"/>
      <c r="U514" s="191">
        <v>32480</v>
      </c>
      <c r="V514" s="11"/>
      <c r="W514" s="32" t="s">
        <v>80</v>
      </c>
      <c r="X514" s="47"/>
      <c r="Y514" s="14"/>
      <c r="Z514" s="11"/>
      <c r="AA514" s="239"/>
      <c r="AB514" s="11"/>
      <c r="AC514" s="56"/>
      <c r="AD514" s="18"/>
      <c r="AE514" s="47"/>
      <c r="AF514" s="171" t="s">
        <v>1876</v>
      </c>
      <c r="AG514" s="162" t="s">
        <v>109</v>
      </c>
      <c r="AH514" s="18"/>
      <c r="AI514" s="14" t="s">
        <v>165</v>
      </c>
      <c r="AJ514" s="14"/>
      <c r="AK514" s="14"/>
      <c r="AL514" s="11"/>
      <c r="AM514" s="11"/>
      <c r="AN514" s="11"/>
      <c r="AO514" s="11"/>
      <c r="AP514" s="14"/>
      <c r="AQ514" s="12"/>
      <c r="AR514" s="12"/>
      <c r="AS514" s="12"/>
      <c r="AX514" s="409"/>
      <c r="BW514" s="166"/>
      <c r="BZ514" s="166"/>
    </row>
    <row r="515" spans="1:78" s="37" customFormat="1" ht="14.25" customHeight="1">
      <c r="A515" s="220">
        <v>183</v>
      </c>
      <c r="B515" s="11">
        <v>41557</v>
      </c>
      <c r="C515" s="12">
        <v>41525</v>
      </c>
      <c r="D515" s="147">
        <f ca="1">TODAY()-C515</f>
        <v>19</v>
      </c>
      <c r="E515" s="14" t="s">
        <v>169</v>
      </c>
      <c r="F515" s="167">
        <v>13</v>
      </c>
      <c r="G515" s="11" t="s">
        <v>165</v>
      </c>
      <c r="H515" s="32" t="s">
        <v>0</v>
      </c>
      <c r="I515" s="1067" t="s">
        <v>2191</v>
      </c>
      <c r="J515" s="1617" t="s">
        <v>442</v>
      </c>
      <c r="K515" s="49" t="s">
        <v>14</v>
      </c>
      <c r="L515" s="168">
        <v>678000</v>
      </c>
      <c r="M515" s="168">
        <v>11000</v>
      </c>
      <c r="N515" s="168">
        <f t="shared" si="145"/>
        <v>689000</v>
      </c>
      <c r="O515" s="832">
        <v>30000</v>
      </c>
      <c r="P515" s="14" t="s">
        <v>2150</v>
      </c>
      <c r="Q515" s="17" t="s">
        <v>37</v>
      </c>
      <c r="R515" s="18">
        <v>1033</v>
      </c>
      <c r="S515" s="18">
        <v>90</v>
      </c>
      <c r="T515" s="19"/>
      <c r="U515" s="34"/>
      <c r="V515" s="11"/>
      <c r="W515" s="32" t="s">
        <v>80</v>
      </c>
      <c r="X515" s="47"/>
      <c r="Y515" s="49"/>
      <c r="Z515" s="11"/>
      <c r="AA515" s="11"/>
      <c r="AB515" s="11"/>
      <c r="AC515" s="56"/>
      <c r="AD515" s="231"/>
      <c r="AE515" s="769"/>
      <c r="AF515" s="2329" t="s">
        <v>2227</v>
      </c>
      <c r="AG515" s="162"/>
      <c r="AH515" s="18"/>
      <c r="AI515" s="14" t="s">
        <v>165</v>
      </c>
      <c r="AJ515" s="14"/>
      <c r="AK515" s="14"/>
      <c r="AL515" s="11"/>
      <c r="AM515" s="11"/>
      <c r="AN515" s="11"/>
      <c r="AO515" s="11"/>
      <c r="AP515" s="14"/>
      <c r="AQ515" s="12"/>
      <c r="AR515" s="12"/>
      <c r="AS515" s="12"/>
      <c r="AT515" s="14"/>
      <c r="AX515" s="409"/>
      <c r="BW515" s="166"/>
      <c r="BZ515" s="166"/>
    </row>
    <row r="516" spans="1:78" s="37" customFormat="1" ht="13.5" customHeight="1">
      <c r="A516" s="220">
        <v>184</v>
      </c>
      <c r="B516" s="11">
        <v>41561</v>
      </c>
      <c r="C516" s="12">
        <v>41527</v>
      </c>
      <c r="D516" s="147">
        <f ca="1">TODAY()-C516</f>
        <v>17</v>
      </c>
      <c r="E516" s="14" t="s">
        <v>169</v>
      </c>
      <c r="F516" s="167">
        <v>13</v>
      </c>
      <c r="G516" s="11" t="s">
        <v>165</v>
      </c>
      <c r="H516" s="32" t="s">
        <v>0</v>
      </c>
      <c r="I516" s="1067" t="s">
        <v>2117</v>
      </c>
      <c r="J516" s="1395" t="s">
        <v>442</v>
      </c>
      <c r="K516" s="49" t="s">
        <v>77</v>
      </c>
      <c r="L516" s="168">
        <v>678000</v>
      </c>
      <c r="M516" s="168">
        <v>0</v>
      </c>
      <c r="N516" s="168">
        <f t="shared" si="145"/>
        <v>678000</v>
      </c>
      <c r="O516" s="832">
        <v>30000</v>
      </c>
      <c r="P516" s="14" t="s">
        <v>2053</v>
      </c>
      <c r="Q516" s="17" t="s">
        <v>37</v>
      </c>
      <c r="R516" s="18">
        <v>1033</v>
      </c>
      <c r="S516" s="18">
        <v>90</v>
      </c>
      <c r="T516" s="19"/>
      <c r="U516" s="34"/>
      <c r="V516" s="11"/>
      <c r="W516" s="32" t="s">
        <v>80</v>
      </c>
      <c r="Y516" s="14"/>
      <c r="Z516" s="11"/>
      <c r="AA516" s="239"/>
      <c r="AB516" s="11"/>
      <c r="AC516" s="1"/>
      <c r="AD516" s="18"/>
      <c r="AE516" s="47"/>
      <c r="AF516" s="2329"/>
      <c r="AG516" s="162"/>
      <c r="AH516" s="18"/>
      <c r="AI516" s="14" t="s">
        <v>165</v>
      </c>
      <c r="AJ516" s="14"/>
      <c r="AK516" s="14"/>
      <c r="AL516" s="11"/>
      <c r="AM516" s="11"/>
      <c r="AN516" s="11"/>
      <c r="AO516" s="11"/>
      <c r="AP516" s="14"/>
      <c r="AQ516" s="12"/>
      <c r="AR516" s="12"/>
      <c r="AS516" s="12"/>
      <c r="AX516" s="409"/>
      <c r="BW516" s="166"/>
      <c r="BZ516" s="166"/>
    </row>
    <row r="517" spans="1:78" s="14" customFormat="1" ht="13.5" customHeight="1">
      <c r="A517" s="220">
        <v>185</v>
      </c>
      <c r="B517" s="276">
        <v>41568</v>
      </c>
      <c r="C517" s="12">
        <v>41535</v>
      </c>
      <c r="D517" s="1886">
        <f ca="1">TODAY()-C517</f>
        <v>9</v>
      </c>
      <c r="E517" s="14" t="s">
        <v>169</v>
      </c>
      <c r="F517" s="203">
        <v>13</v>
      </c>
      <c r="G517" s="11" t="s">
        <v>165</v>
      </c>
      <c r="H517" s="40" t="s">
        <v>2</v>
      </c>
      <c r="I517" s="195" t="s">
        <v>3328</v>
      </c>
      <c r="J517" s="16" t="s">
        <v>445</v>
      </c>
      <c r="K517" s="49" t="s">
        <v>53</v>
      </c>
      <c r="L517" s="168">
        <v>655000</v>
      </c>
      <c r="M517" s="168">
        <v>0</v>
      </c>
      <c r="N517" s="168">
        <f>L517+M517</f>
        <v>655000</v>
      </c>
      <c r="O517" s="832">
        <v>30000</v>
      </c>
      <c r="P517" s="1064" t="s">
        <v>3262</v>
      </c>
      <c r="Q517" s="17" t="s">
        <v>37</v>
      </c>
      <c r="R517" s="18">
        <v>1033</v>
      </c>
      <c r="S517" s="18">
        <v>90</v>
      </c>
      <c r="T517" s="743"/>
      <c r="U517" s="162"/>
      <c r="V517" s="11"/>
      <c r="W517" s="32" t="s">
        <v>80</v>
      </c>
      <c r="X517" s="47"/>
      <c r="Y517" s="49"/>
      <c r="Z517" s="12"/>
      <c r="AA517" s="11"/>
      <c r="AB517" s="11"/>
      <c r="AC517" s="56"/>
      <c r="AD517" s="231"/>
      <c r="AE517" s="769"/>
      <c r="AF517" s="2329"/>
      <c r="AG517" s="162"/>
      <c r="AH517" s="749"/>
      <c r="AI517" s="14" t="s">
        <v>165</v>
      </c>
      <c r="AL517" s="11"/>
      <c r="AM517" s="11"/>
      <c r="AN517" s="11"/>
      <c r="AO517" s="1309"/>
      <c r="AQ517" s="11"/>
      <c r="AR517" s="11"/>
      <c r="AS517" s="11"/>
      <c r="AX517" s="1891"/>
      <c r="BW517" s="11"/>
      <c r="BZ517" s="11"/>
    </row>
    <row r="518" spans="1:78" s="37" customFormat="1" ht="14.25" customHeight="1">
      <c r="A518" s="220">
        <v>186</v>
      </c>
      <c r="B518" s="2835" t="s">
        <v>4009</v>
      </c>
      <c r="C518" s="110">
        <v>41511</v>
      </c>
      <c r="D518" s="193">
        <f ca="1">TODAY()-C518</f>
        <v>33</v>
      </c>
      <c r="E518" s="14" t="s">
        <v>169</v>
      </c>
      <c r="F518" s="167">
        <v>13</v>
      </c>
      <c r="G518" s="11" t="s">
        <v>165</v>
      </c>
      <c r="H518" s="32" t="s">
        <v>1</v>
      </c>
      <c r="I518" s="146" t="s">
        <v>2012</v>
      </c>
      <c r="J518" s="1353" t="s">
        <v>443</v>
      </c>
      <c r="K518" s="49" t="s">
        <v>77</v>
      </c>
      <c r="L518" s="168">
        <v>648000</v>
      </c>
      <c r="M518" s="168">
        <v>0</v>
      </c>
      <c r="N518" s="168">
        <f t="shared" si="145"/>
        <v>648000</v>
      </c>
      <c r="O518" s="832">
        <v>30000</v>
      </c>
      <c r="P518" s="14" t="s">
        <v>1944</v>
      </c>
      <c r="Q518" s="17" t="s">
        <v>37</v>
      </c>
      <c r="R518" s="18">
        <v>1033</v>
      </c>
      <c r="S518" s="18">
        <v>90</v>
      </c>
      <c r="T518" s="19"/>
      <c r="U518" s="34"/>
      <c r="V518" s="11"/>
      <c r="W518" s="32" t="s">
        <v>80</v>
      </c>
      <c r="X518" s="47"/>
      <c r="Y518" s="14"/>
      <c r="Z518" s="11"/>
      <c r="AA518" s="11"/>
      <c r="AB518" s="11"/>
      <c r="AC518" s="56"/>
      <c r="AD518" s="18"/>
      <c r="AE518" s="47"/>
      <c r="AF518" s="2329" t="s">
        <v>2227</v>
      </c>
      <c r="AG518" s="162"/>
      <c r="AH518" s="18"/>
      <c r="AI518" s="14" t="s">
        <v>165</v>
      </c>
      <c r="AJ518" s="14"/>
      <c r="AK518" s="14"/>
      <c r="AL518" s="11"/>
      <c r="AM518" s="11"/>
      <c r="AN518" s="11"/>
      <c r="AO518" s="11"/>
      <c r="AP518" s="14"/>
      <c r="AQ518" s="12"/>
      <c r="AR518" s="12"/>
      <c r="AS518" s="12"/>
      <c r="AX518" s="409"/>
      <c r="BW518" s="166"/>
      <c r="BZ518" s="166"/>
    </row>
    <row r="519" spans="1:78" s="14" customFormat="1" ht="13.5" customHeight="1">
      <c r="A519" s="220">
        <v>187</v>
      </c>
      <c r="B519" s="11">
        <v>41576</v>
      </c>
      <c r="C519" s="12">
        <v>41543</v>
      </c>
      <c r="D519" s="1886">
        <f ca="1">TODAY()-C519</f>
        <v>1</v>
      </c>
      <c r="E519" s="14" t="s">
        <v>169</v>
      </c>
      <c r="F519" s="167">
        <v>13</v>
      </c>
      <c r="G519" s="315"/>
      <c r="H519" s="32" t="s">
        <v>1</v>
      </c>
      <c r="I519" s="1067" t="s">
        <v>3583</v>
      </c>
      <c r="J519" s="16" t="s">
        <v>443</v>
      </c>
      <c r="K519" s="49" t="s">
        <v>15</v>
      </c>
      <c r="L519" s="168">
        <v>648000</v>
      </c>
      <c r="M519" s="168">
        <v>11000</v>
      </c>
      <c r="N519" s="168">
        <f>L519+M519</f>
        <v>659000</v>
      </c>
      <c r="O519" s="832">
        <v>30000</v>
      </c>
      <c r="P519" s="1064" t="s">
        <v>3534</v>
      </c>
      <c r="Q519" s="17" t="s">
        <v>37</v>
      </c>
      <c r="R519" s="18">
        <v>1033</v>
      </c>
      <c r="S519" s="18">
        <v>90</v>
      </c>
      <c r="T519" s="19"/>
      <c r="U519" s="162"/>
      <c r="V519" s="11"/>
      <c r="W519" s="32" t="s">
        <v>80</v>
      </c>
      <c r="X519" s="47"/>
      <c r="Y519" s="49"/>
      <c r="Z519" s="12"/>
      <c r="AA519" s="11"/>
      <c r="AB519" s="11"/>
      <c r="AC519" s="56"/>
      <c r="AD519" s="231"/>
      <c r="AE519" s="769"/>
      <c r="AF519" s="171"/>
      <c r="AG519" s="162"/>
      <c r="AH519" s="749"/>
      <c r="AI519" s="749"/>
      <c r="AL519" s="11"/>
      <c r="AM519" s="11"/>
      <c r="AN519" s="11"/>
      <c r="AO519" s="1309"/>
      <c r="AQ519" s="11"/>
      <c r="AR519" s="11"/>
      <c r="AS519" s="11"/>
      <c r="AX519" s="1891"/>
      <c r="BW519" s="11"/>
      <c r="BZ519" s="11"/>
    </row>
    <row r="520" spans="1:78" s="37" customFormat="1" ht="14" customHeight="1">
      <c r="A520" s="220">
        <v>188</v>
      </c>
      <c r="B520" s="11" t="s">
        <v>85</v>
      </c>
      <c r="C520" s="110">
        <v>41428</v>
      </c>
      <c r="D520" s="193">
        <f t="shared" ca="1" si="151"/>
        <v>116</v>
      </c>
      <c r="E520" s="14" t="s">
        <v>169</v>
      </c>
      <c r="F520" s="203">
        <v>13</v>
      </c>
      <c r="G520" s="306" t="s">
        <v>204</v>
      </c>
      <c r="H520" s="40" t="s">
        <v>91</v>
      </c>
      <c r="I520" s="146" t="s">
        <v>677</v>
      </c>
      <c r="J520" s="16" t="s">
        <v>438</v>
      </c>
      <c r="K520" s="49" t="s">
        <v>14</v>
      </c>
      <c r="L520" s="168">
        <v>630000</v>
      </c>
      <c r="M520" s="168">
        <v>11000</v>
      </c>
      <c r="N520" s="168">
        <f t="shared" si="145"/>
        <v>641000</v>
      </c>
      <c r="O520" s="832">
        <v>30000</v>
      </c>
      <c r="P520" s="156" t="s">
        <v>426</v>
      </c>
      <c r="Q520" s="17" t="s">
        <v>139</v>
      </c>
      <c r="R520" s="18">
        <v>1033</v>
      </c>
      <c r="S520" s="18">
        <v>90</v>
      </c>
      <c r="T520" s="19"/>
      <c r="U520" s="191">
        <v>32143</v>
      </c>
      <c r="V520" s="11"/>
      <c r="W520" s="32" t="s">
        <v>80</v>
      </c>
      <c r="X520" s="47"/>
      <c r="Y520" s="14"/>
      <c r="Z520" s="11"/>
      <c r="AA520" s="11"/>
      <c r="AB520" s="11"/>
      <c r="AC520" s="56"/>
      <c r="AD520" s="231"/>
      <c r="AE520" s="47"/>
      <c r="AF520" s="171" t="s">
        <v>1876</v>
      </c>
      <c r="AG520" s="162" t="s">
        <v>109</v>
      </c>
      <c r="AH520" s="18"/>
      <c r="AI520" s="18"/>
      <c r="AJ520" s="14"/>
      <c r="AK520" s="14"/>
      <c r="AL520" s="11"/>
      <c r="AM520" s="11"/>
      <c r="AN520" s="11"/>
      <c r="AO520" s="11"/>
      <c r="AP520" s="14"/>
      <c r="AQ520" s="12"/>
      <c r="AR520" s="12"/>
      <c r="AS520" s="12"/>
      <c r="AX520" s="409"/>
      <c r="BA520" s="37" t="s">
        <v>1135</v>
      </c>
      <c r="BW520" s="166" t="e">
        <v>#N/A</v>
      </c>
      <c r="BZ520" s="166" t="e">
        <v>#N/A</v>
      </c>
    </row>
    <row r="521" spans="1:78" s="37" customFormat="1" ht="14" customHeight="1">
      <c r="A521" s="220">
        <v>189</v>
      </c>
      <c r="B521" s="11" t="s">
        <v>85</v>
      </c>
      <c r="C521" s="110">
        <v>41428</v>
      </c>
      <c r="D521" s="193">
        <f ca="1">TODAY()-C521</f>
        <v>116</v>
      </c>
      <c r="E521" s="14" t="s">
        <v>169</v>
      </c>
      <c r="F521" s="203">
        <v>13</v>
      </c>
      <c r="G521" s="306" t="s">
        <v>204</v>
      </c>
      <c r="H521" s="40" t="s">
        <v>91</v>
      </c>
      <c r="I521" s="146" t="s">
        <v>676</v>
      </c>
      <c r="J521" s="16" t="s">
        <v>438</v>
      </c>
      <c r="K521" s="49" t="s">
        <v>94</v>
      </c>
      <c r="L521" s="168">
        <v>630000</v>
      </c>
      <c r="M521" s="168">
        <v>11000</v>
      </c>
      <c r="N521" s="168">
        <f t="shared" si="145"/>
        <v>641000</v>
      </c>
      <c r="O521" s="832">
        <v>30000</v>
      </c>
      <c r="P521" s="156" t="s">
        <v>425</v>
      </c>
      <c r="Q521" s="17" t="s">
        <v>139</v>
      </c>
      <c r="R521" s="18">
        <v>1033</v>
      </c>
      <c r="S521" s="18">
        <v>90</v>
      </c>
      <c r="T521" s="19"/>
      <c r="U521" s="34"/>
      <c r="V521" s="11"/>
      <c r="W521" s="144" t="s">
        <v>80</v>
      </c>
      <c r="X521" s="76"/>
      <c r="Y521" s="78"/>
      <c r="Z521" s="79"/>
      <c r="AA521" s="77"/>
      <c r="AB521" s="79"/>
      <c r="AC521" s="980"/>
      <c r="AD521" s="127"/>
      <c r="AE521" s="47"/>
      <c r="AF521" s="171" t="s">
        <v>1519</v>
      </c>
      <c r="AG521" s="162" t="s">
        <v>109</v>
      </c>
      <c r="AH521" s="18"/>
      <c r="AI521" s="18"/>
      <c r="AJ521" s="14"/>
      <c r="AK521" s="14"/>
      <c r="AL521" s="11"/>
      <c r="AM521" s="11"/>
      <c r="AN521" s="11"/>
      <c r="AO521" s="11"/>
      <c r="AP521" s="14"/>
      <c r="AQ521" s="12"/>
      <c r="AR521" s="12"/>
      <c r="AS521" s="12"/>
      <c r="AX521" s="409"/>
      <c r="BA521" s="37" t="s">
        <v>1135</v>
      </c>
      <c r="BW521" s="166" t="e">
        <v>#N/A</v>
      </c>
      <c r="BZ521" s="166" t="e">
        <v>#N/A</v>
      </c>
    </row>
    <row r="522" spans="1:78" s="37" customFormat="1" ht="14.25" customHeight="1">
      <c r="A522" s="220">
        <v>190</v>
      </c>
      <c r="B522" s="11">
        <v>41551</v>
      </c>
      <c r="C522" s="110">
        <v>41518</v>
      </c>
      <c r="D522" s="193">
        <f ca="1">TODAY()-C522</f>
        <v>26</v>
      </c>
      <c r="E522" s="14" t="s">
        <v>169</v>
      </c>
      <c r="F522" s="167">
        <v>13</v>
      </c>
      <c r="G522" s="11" t="s">
        <v>165</v>
      </c>
      <c r="H522" s="32" t="s">
        <v>81</v>
      </c>
      <c r="I522" s="1064" t="s">
        <v>2683</v>
      </c>
      <c r="J522" s="1395" t="s">
        <v>439</v>
      </c>
      <c r="K522" s="49" t="s">
        <v>122</v>
      </c>
      <c r="L522" s="168">
        <v>623000</v>
      </c>
      <c r="M522" s="168">
        <v>11000</v>
      </c>
      <c r="N522" s="168">
        <f t="shared" si="145"/>
        <v>634000</v>
      </c>
      <c r="O522" s="832">
        <v>30000</v>
      </c>
      <c r="P522" s="14" t="s">
        <v>2604</v>
      </c>
      <c r="Q522" s="17" t="s">
        <v>37</v>
      </c>
      <c r="R522" s="18">
        <v>1033</v>
      </c>
      <c r="S522" s="18">
        <v>90</v>
      </c>
      <c r="T522" s="19"/>
      <c r="U522" s="34"/>
      <c r="V522" s="11"/>
      <c r="W522" s="32" t="s">
        <v>80</v>
      </c>
      <c r="Y522" s="14"/>
      <c r="Z522" s="12"/>
      <c r="AA522" s="17"/>
      <c r="AB522" s="12"/>
      <c r="AC522" s="660"/>
      <c r="AD522" s="33"/>
      <c r="AE522" s="47"/>
      <c r="AF522" s="2329"/>
      <c r="AG522" s="162"/>
      <c r="AH522" s="18"/>
      <c r="AI522" s="14" t="s">
        <v>165</v>
      </c>
      <c r="AJ522" s="14"/>
      <c r="AK522" s="14"/>
      <c r="AL522" s="11"/>
      <c r="AM522" s="11"/>
      <c r="AN522" s="11"/>
      <c r="AO522" s="11"/>
      <c r="AP522" s="14"/>
      <c r="AQ522" s="12"/>
      <c r="AR522" s="12"/>
      <c r="AS522" s="12"/>
      <c r="AX522" s="409"/>
      <c r="BW522" s="166"/>
      <c r="BZ522" s="166"/>
    </row>
    <row r="523" spans="1:78" s="14" customFormat="1" ht="13.5" customHeight="1">
      <c r="A523" s="220">
        <v>191</v>
      </c>
      <c r="B523" s="11">
        <v>41576</v>
      </c>
      <c r="C523" s="12">
        <v>41543</v>
      </c>
      <c r="D523" s="1886">
        <f ca="1">TODAY()-C523</f>
        <v>1</v>
      </c>
      <c r="E523" s="14" t="s">
        <v>169</v>
      </c>
      <c r="F523" s="167">
        <v>13</v>
      </c>
      <c r="G523" s="315"/>
      <c r="H523" s="32" t="s">
        <v>23</v>
      </c>
      <c r="I523" s="1067" t="s">
        <v>3586</v>
      </c>
      <c r="J523" s="16" t="s">
        <v>440</v>
      </c>
      <c r="K523" s="49" t="s">
        <v>56</v>
      </c>
      <c r="L523" s="168">
        <v>600000</v>
      </c>
      <c r="M523" s="168">
        <v>11000</v>
      </c>
      <c r="N523" s="168">
        <f>L523+M523</f>
        <v>611000</v>
      </c>
      <c r="O523" s="832">
        <v>30000</v>
      </c>
      <c r="P523" s="1064" t="s">
        <v>3537</v>
      </c>
      <c r="Q523" s="17" t="s">
        <v>37</v>
      </c>
      <c r="R523" s="18">
        <v>1033</v>
      </c>
      <c r="S523" s="18">
        <v>90</v>
      </c>
      <c r="T523" s="19"/>
      <c r="U523" s="162"/>
      <c r="V523" s="11"/>
      <c r="W523" s="32" t="s">
        <v>80</v>
      </c>
      <c r="X523" s="47"/>
      <c r="Y523" s="49"/>
      <c r="Z523" s="12"/>
      <c r="AA523" s="11"/>
      <c r="AB523" s="11"/>
      <c r="AC523" s="56"/>
      <c r="AD523" s="231"/>
      <c r="AE523" s="769"/>
      <c r="AF523" s="171"/>
      <c r="AG523" s="162"/>
      <c r="AH523" s="749"/>
      <c r="AI523" s="749"/>
      <c r="AL523" s="11"/>
      <c r="AM523" s="11"/>
      <c r="AN523" s="11"/>
      <c r="AO523" s="1309"/>
      <c r="AQ523" s="11"/>
      <c r="AR523" s="11"/>
      <c r="AS523" s="11"/>
      <c r="AX523" s="1891"/>
      <c r="BW523" s="11"/>
      <c r="BZ523" s="11"/>
    </row>
    <row r="524" spans="1:78" ht="13.5" customHeight="1">
      <c r="A524" s="220">
        <v>192</v>
      </c>
      <c r="B524" s="11" t="s">
        <v>85</v>
      </c>
      <c r="C524" s="12">
        <v>41471</v>
      </c>
      <c r="D524" s="147">
        <f t="shared" ca="1" si="151"/>
        <v>73</v>
      </c>
      <c r="E524" s="14" t="s">
        <v>169</v>
      </c>
      <c r="F524" s="167">
        <v>13</v>
      </c>
      <c r="G524" s="306" t="s">
        <v>204</v>
      </c>
      <c r="H524" s="32" t="s">
        <v>129</v>
      </c>
      <c r="I524" s="1067" t="s">
        <v>1547</v>
      </c>
      <c r="J524" s="16" t="s">
        <v>441</v>
      </c>
      <c r="K524" s="49" t="s">
        <v>122</v>
      </c>
      <c r="L524" s="168">
        <v>593000</v>
      </c>
      <c r="M524" s="168">
        <v>11000</v>
      </c>
      <c r="N524" s="168">
        <f t="shared" si="145"/>
        <v>604000</v>
      </c>
      <c r="O524" s="832">
        <v>30000</v>
      </c>
      <c r="P524" s="156" t="s">
        <v>1497</v>
      </c>
      <c r="Q524" s="17" t="s">
        <v>139</v>
      </c>
      <c r="R524" s="18">
        <v>1033</v>
      </c>
      <c r="S524" s="18">
        <v>90</v>
      </c>
      <c r="T524" s="19"/>
      <c r="U524" s="277">
        <v>32143</v>
      </c>
      <c r="V524" s="11"/>
      <c r="W524" s="234" t="s">
        <v>80</v>
      </c>
      <c r="X524" s="47"/>
      <c r="Y524" s="49"/>
      <c r="Z524" s="12"/>
      <c r="AA524" s="11"/>
      <c r="AB524" s="11"/>
      <c r="AC524" s="56"/>
      <c r="AD524" s="231"/>
      <c r="AE524" s="769"/>
      <c r="AF524" s="171" t="s">
        <v>1876</v>
      </c>
      <c r="AG524" s="162" t="s">
        <v>109</v>
      </c>
      <c r="AT524" s="15"/>
      <c r="AW524" s="15"/>
      <c r="BW524" s="13"/>
      <c r="BZ524" s="13"/>
    </row>
    <row r="525" spans="1:78" ht="13.5" customHeight="1">
      <c r="A525" s="220">
        <v>193</v>
      </c>
      <c r="B525" s="11" t="s">
        <v>85</v>
      </c>
      <c r="C525" s="12">
        <v>41490</v>
      </c>
      <c r="D525" s="147">
        <f ca="1">TODAY()-C525</f>
        <v>54</v>
      </c>
      <c r="E525" s="14" t="s">
        <v>169</v>
      </c>
      <c r="F525" s="167">
        <v>13</v>
      </c>
      <c r="G525" s="306" t="s">
        <v>204</v>
      </c>
      <c r="H525" s="32" t="s">
        <v>129</v>
      </c>
      <c r="I525" s="11" t="s">
        <v>1507</v>
      </c>
      <c r="J525" s="16" t="s">
        <v>441</v>
      </c>
      <c r="K525" s="49" t="s">
        <v>94</v>
      </c>
      <c r="L525" s="168">
        <v>593000</v>
      </c>
      <c r="M525" s="168">
        <v>11000</v>
      </c>
      <c r="N525" s="168">
        <f t="shared" si="145"/>
        <v>604000</v>
      </c>
      <c r="O525" s="832">
        <v>30000</v>
      </c>
      <c r="P525" s="14" t="s">
        <v>1498</v>
      </c>
      <c r="Q525" s="17" t="s">
        <v>37</v>
      </c>
      <c r="R525" s="18">
        <v>1033</v>
      </c>
      <c r="S525" s="18">
        <v>90</v>
      </c>
      <c r="T525" s="19"/>
      <c r="V525" s="11"/>
      <c r="W525" s="234" t="s">
        <v>80</v>
      </c>
      <c r="X525" s="47"/>
      <c r="Y525" s="49"/>
      <c r="Z525" s="12"/>
      <c r="AA525" s="11"/>
      <c r="AB525" s="11"/>
      <c r="AC525" s="56"/>
      <c r="AD525" s="231"/>
      <c r="AE525" s="769"/>
      <c r="AF525" s="2329" t="s">
        <v>2227</v>
      </c>
      <c r="AT525" s="15"/>
      <c r="AW525" s="15"/>
      <c r="BW525" s="13"/>
      <c r="BZ525" s="13"/>
    </row>
    <row r="526" spans="1:78" s="14" customFormat="1" ht="13.5" customHeight="1">
      <c r="A526" s="220">
        <v>194</v>
      </c>
      <c r="B526" s="276">
        <v>41568</v>
      </c>
      <c r="C526" s="12">
        <v>41535</v>
      </c>
      <c r="D526" s="1886">
        <f ca="1">TODAY()-C526</f>
        <v>9</v>
      </c>
      <c r="E526" s="14" t="s">
        <v>169</v>
      </c>
      <c r="F526" s="203">
        <v>13</v>
      </c>
      <c r="G526" s="11" t="s">
        <v>165</v>
      </c>
      <c r="H526" s="32" t="s">
        <v>129</v>
      </c>
      <c r="I526" s="195" t="s">
        <v>3323</v>
      </c>
      <c r="J526" s="16" t="s">
        <v>441</v>
      </c>
      <c r="K526" s="49" t="s">
        <v>14</v>
      </c>
      <c r="L526" s="168">
        <v>593000</v>
      </c>
      <c r="M526" s="168">
        <v>11000</v>
      </c>
      <c r="N526" s="168">
        <f>L526+M526</f>
        <v>604000</v>
      </c>
      <c r="O526" s="832">
        <v>30000</v>
      </c>
      <c r="P526" s="1064" t="s">
        <v>3257</v>
      </c>
      <c r="Q526" s="17" t="s">
        <v>37</v>
      </c>
      <c r="R526" s="18">
        <v>1033</v>
      </c>
      <c r="S526" s="18">
        <v>90</v>
      </c>
      <c r="T526" s="743"/>
      <c r="U526" s="162"/>
      <c r="V526" s="11"/>
      <c r="W526" s="32" t="s">
        <v>80</v>
      </c>
      <c r="X526" s="47"/>
      <c r="Y526" s="49"/>
      <c r="Z526" s="12"/>
      <c r="AA526" s="11"/>
      <c r="AB526" s="11"/>
      <c r="AC526" s="56"/>
      <c r="AD526" s="231"/>
      <c r="AE526" s="769"/>
      <c r="AF526" s="2329"/>
      <c r="AG526" s="162"/>
      <c r="AH526" s="749"/>
      <c r="AI526" s="14" t="s">
        <v>165</v>
      </c>
      <c r="AL526" s="11"/>
      <c r="AM526" s="11"/>
      <c r="AN526" s="11"/>
      <c r="AO526" s="1309"/>
      <c r="AQ526" s="11"/>
      <c r="AR526" s="11"/>
      <c r="AS526" s="11"/>
      <c r="AX526" s="1891"/>
      <c r="BW526" s="11"/>
      <c r="BZ526" s="11"/>
    </row>
    <row r="527" spans="1:78" s="37" customFormat="1" ht="14" customHeight="1">
      <c r="A527" s="220">
        <v>195</v>
      </c>
      <c r="B527" s="276" t="s">
        <v>85</v>
      </c>
      <c r="C527" s="110">
        <v>41367</v>
      </c>
      <c r="D527" s="397">
        <f t="shared" ca="1" si="151"/>
        <v>177</v>
      </c>
      <c r="E527" s="14" t="s">
        <v>133</v>
      </c>
      <c r="F527" s="167">
        <v>13</v>
      </c>
      <c r="G527" s="306" t="s">
        <v>204</v>
      </c>
      <c r="H527" s="32" t="s">
        <v>50</v>
      </c>
      <c r="I527" s="146" t="s">
        <v>588</v>
      </c>
      <c r="J527" s="16" t="s">
        <v>306</v>
      </c>
      <c r="K527" s="49" t="s">
        <v>34</v>
      </c>
      <c r="L527" s="194">
        <v>647000</v>
      </c>
      <c r="M527" s="168">
        <v>10000</v>
      </c>
      <c r="N527" s="169">
        <f t="shared" ref="N527:N552" si="152">L527+M527</f>
        <v>657000</v>
      </c>
      <c r="O527" s="895" t="s">
        <v>894</v>
      </c>
      <c r="P527" s="156" t="s">
        <v>522</v>
      </c>
      <c r="Q527" s="17" t="s">
        <v>139</v>
      </c>
      <c r="R527" s="18">
        <v>1033</v>
      </c>
      <c r="S527" s="18">
        <v>90</v>
      </c>
      <c r="T527" s="19"/>
      <c r="U527" s="34"/>
      <c r="V527" s="11"/>
      <c r="W527" s="32" t="s">
        <v>80</v>
      </c>
      <c r="X527" s="47"/>
      <c r="Y527" s="14"/>
      <c r="Z527" s="11"/>
      <c r="AA527" s="11"/>
      <c r="AB527" s="11"/>
      <c r="AC527" s="56"/>
      <c r="AD527" s="231"/>
      <c r="AE527" s="47"/>
      <c r="AF527" s="171" t="s">
        <v>661</v>
      </c>
      <c r="AG527" s="162" t="s">
        <v>109</v>
      </c>
      <c r="AH527" s="18"/>
      <c r="AI527" s="18"/>
      <c r="AJ527" s="14"/>
      <c r="AK527" s="14"/>
      <c r="AL527" s="11"/>
      <c r="AM527" s="11"/>
      <c r="AN527" s="11"/>
      <c r="AO527" s="11"/>
      <c r="AP527" s="14"/>
      <c r="AQ527" s="12"/>
      <c r="AR527" s="12"/>
      <c r="AS527" s="12"/>
      <c r="AX527" s="409"/>
      <c r="BW527" s="166" t="e">
        <v>#N/A</v>
      </c>
      <c r="BZ527" s="166">
        <v>605360</v>
      </c>
    </row>
    <row r="528" spans="1:78" s="37" customFormat="1" ht="14" customHeight="1">
      <c r="A528" s="220">
        <v>196</v>
      </c>
      <c r="B528" s="276" t="s">
        <v>85</v>
      </c>
      <c r="C528" s="110">
        <v>41367</v>
      </c>
      <c r="D528" s="397">
        <f t="shared" ca="1" si="151"/>
        <v>177</v>
      </c>
      <c r="E528" s="14" t="s">
        <v>133</v>
      </c>
      <c r="F528" s="167">
        <v>13</v>
      </c>
      <c r="G528" s="306" t="s">
        <v>204</v>
      </c>
      <c r="H528" s="32" t="s">
        <v>50</v>
      </c>
      <c r="I528" s="146" t="s">
        <v>589</v>
      </c>
      <c r="J528" s="16" t="s">
        <v>306</v>
      </c>
      <c r="K528" s="49" t="s">
        <v>34</v>
      </c>
      <c r="L528" s="194">
        <v>647000</v>
      </c>
      <c r="M528" s="168">
        <v>10000</v>
      </c>
      <c r="N528" s="169">
        <f t="shared" si="152"/>
        <v>657000</v>
      </c>
      <c r="O528" s="895" t="s">
        <v>894</v>
      </c>
      <c r="P528" s="156" t="s">
        <v>523</v>
      </c>
      <c r="Q528" s="17" t="s">
        <v>139</v>
      </c>
      <c r="R528" s="18">
        <v>1033</v>
      </c>
      <c r="S528" s="18">
        <v>90</v>
      </c>
      <c r="T528" s="19"/>
      <c r="U528" s="191" t="s">
        <v>810</v>
      </c>
      <c r="V528" s="11"/>
      <c r="W528" s="32" t="s">
        <v>80</v>
      </c>
      <c r="X528" s="47"/>
      <c r="Y528" s="14"/>
      <c r="Z528" s="11"/>
      <c r="AA528" s="11"/>
      <c r="AB528" s="11"/>
      <c r="AC528" s="56"/>
      <c r="AD528" s="231"/>
      <c r="AE528" s="47"/>
      <c r="AF528" s="171" t="s">
        <v>661</v>
      </c>
      <c r="AG528" s="162" t="s">
        <v>109</v>
      </c>
      <c r="AH528" s="18"/>
      <c r="AI528" s="18"/>
      <c r="AJ528" s="14"/>
      <c r="AK528" s="14"/>
      <c r="AL528" s="11"/>
      <c r="AM528" s="11"/>
      <c r="AN528" s="11"/>
      <c r="AO528" s="11"/>
      <c r="AP528" s="14"/>
      <c r="AQ528" s="12"/>
      <c r="AR528" s="12"/>
      <c r="AS528" s="12"/>
      <c r="AX528" s="409"/>
      <c r="BW528" s="166" t="e">
        <v>#N/A</v>
      </c>
      <c r="BZ528" s="166">
        <v>605360</v>
      </c>
    </row>
    <row r="529" spans="1:78" s="37" customFormat="1" ht="14" customHeight="1">
      <c r="A529" s="220">
        <v>197</v>
      </c>
      <c r="B529" s="276" t="s">
        <v>85</v>
      </c>
      <c r="C529" s="110">
        <v>41367</v>
      </c>
      <c r="D529" s="397">
        <f t="shared" ca="1" si="151"/>
        <v>177</v>
      </c>
      <c r="E529" s="14" t="s">
        <v>133</v>
      </c>
      <c r="F529" s="167">
        <v>13</v>
      </c>
      <c r="G529" s="306" t="s">
        <v>204</v>
      </c>
      <c r="H529" s="32" t="s">
        <v>50</v>
      </c>
      <c r="I529" s="146" t="s">
        <v>590</v>
      </c>
      <c r="J529" s="16" t="s">
        <v>306</v>
      </c>
      <c r="K529" s="49" t="s">
        <v>34</v>
      </c>
      <c r="L529" s="194">
        <v>647000</v>
      </c>
      <c r="M529" s="168">
        <v>10000</v>
      </c>
      <c r="N529" s="169">
        <f t="shared" si="152"/>
        <v>657000</v>
      </c>
      <c r="O529" s="895" t="s">
        <v>894</v>
      </c>
      <c r="P529" s="156" t="s">
        <v>524</v>
      </c>
      <c r="Q529" s="17" t="s">
        <v>139</v>
      </c>
      <c r="R529" s="18">
        <v>1033</v>
      </c>
      <c r="S529" s="18">
        <v>90</v>
      </c>
      <c r="T529" s="19"/>
      <c r="U529" s="191">
        <v>15208</v>
      </c>
      <c r="V529" s="11"/>
      <c r="W529" s="32" t="s">
        <v>80</v>
      </c>
      <c r="X529" s="47"/>
      <c r="Y529" s="14"/>
      <c r="Z529" s="11"/>
      <c r="AA529" s="11"/>
      <c r="AB529" s="11"/>
      <c r="AC529" s="56"/>
      <c r="AD529" s="231"/>
      <c r="AE529" s="47"/>
      <c r="AF529" s="171" t="s">
        <v>661</v>
      </c>
      <c r="AG529" s="162" t="s">
        <v>109</v>
      </c>
      <c r="AH529" s="18"/>
      <c r="AI529" s="18"/>
      <c r="AJ529" s="14"/>
      <c r="AK529" s="14"/>
      <c r="AL529" s="11"/>
      <c r="AM529" s="11"/>
      <c r="AN529" s="11"/>
      <c r="AO529" s="11"/>
      <c r="AP529" s="14"/>
      <c r="AQ529" s="12"/>
      <c r="AR529" s="12"/>
      <c r="AS529" s="12"/>
      <c r="AX529" s="409"/>
      <c r="BW529" s="166" t="e">
        <v>#N/A</v>
      </c>
      <c r="BZ529" s="166">
        <v>605360</v>
      </c>
    </row>
    <row r="530" spans="1:78" s="37" customFormat="1" ht="14" customHeight="1">
      <c r="A530" s="220">
        <v>198</v>
      </c>
      <c r="B530" s="276" t="s">
        <v>85</v>
      </c>
      <c r="C530" s="110">
        <v>41367</v>
      </c>
      <c r="D530" s="397">
        <f t="shared" ca="1" si="151"/>
        <v>177</v>
      </c>
      <c r="E530" s="14" t="s">
        <v>133</v>
      </c>
      <c r="F530" s="167">
        <v>13</v>
      </c>
      <c r="G530" s="306" t="s">
        <v>204</v>
      </c>
      <c r="H530" s="32" t="s">
        <v>50</v>
      </c>
      <c r="I530" s="146" t="s">
        <v>586</v>
      </c>
      <c r="J530" s="16" t="s">
        <v>306</v>
      </c>
      <c r="K530" s="49" t="s">
        <v>64</v>
      </c>
      <c r="L530" s="194">
        <v>647000</v>
      </c>
      <c r="M530" s="168">
        <v>10000</v>
      </c>
      <c r="N530" s="169">
        <f t="shared" si="152"/>
        <v>657000</v>
      </c>
      <c r="O530" s="895" t="s">
        <v>894</v>
      </c>
      <c r="P530" s="156" t="s">
        <v>520</v>
      </c>
      <c r="Q530" s="17" t="s">
        <v>139</v>
      </c>
      <c r="R530" s="18">
        <v>1033</v>
      </c>
      <c r="S530" s="18">
        <v>90</v>
      </c>
      <c r="T530" s="19"/>
      <c r="U530" s="191">
        <v>29827.75</v>
      </c>
      <c r="V530" s="11"/>
      <c r="W530" s="32" t="s">
        <v>80</v>
      </c>
      <c r="X530" s="47"/>
      <c r="Y530" s="14"/>
      <c r="Z530" s="11"/>
      <c r="AA530" s="11"/>
      <c r="AB530" s="11"/>
      <c r="AC530" s="56"/>
      <c r="AD530" s="231"/>
      <c r="AE530" s="47"/>
      <c r="AF530" s="714" t="s">
        <v>797</v>
      </c>
      <c r="AG530" s="162" t="s">
        <v>109</v>
      </c>
      <c r="AH530" s="18"/>
      <c r="AI530" s="18"/>
      <c r="AJ530" s="14"/>
      <c r="AK530" s="14"/>
      <c r="AL530" s="11"/>
      <c r="AM530" s="11"/>
      <c r="AN530" s="11"/>
      <c r="AO530" s="11"/>
      <c r="AP530" s="14"/>
      <c r="AQ530" s="12"/>
      <c r="AR530" s="12"/>
      <c r="AS530" s="12"/>
      <c r="AX530" s="409"/>
      <c r="BW530" s="166" t="e">
        <v>#N/A</v>
      </c>
      <c r="BZ530" s="166">
        <v>605360</v>
      </c>
    </row>
    <row r="531" spans="1:78" s="37" customFormat="1" ht="14" customHeight="1">
      <c r="A531" s="220">
        <v>199</v>
      </c>
      <c r="B531" s="276" t="s">
        <v>85</v>
      </c>
      <c r="C531" s="12">
        <v>41370</v>
      </c>
      <c r="D531" s="396">
        <f ca="1">TODAY()-C531</f>
        <v>174</v>
      </c>
      <c r="E531" s="14" t="s">
        <v>133</v>
      </c>
      <c r="F531" s="167">
        <v>13</v>
      </c>
      <c r="G531" s="306" t="s">
        <v>204</v>
      </c>
      <c r="H531" s="32" t="s">
        <v>50</v>
      </c>
      <c r="I531" s="146" t="s">
        <v>585</v>
      </c>
      <c r="J531" s="16" t="s">
        <v>306</v>
      </c>
      <c r="K531" s="49" t="s">
        <v>64</v>
      </c>
      <c r="L531" s="168">
        <v>647000</v>
      </c>
      <c r="M531" s="168">
        <v>10000</v>
      </c>
      <c r="N531" s="169">
        <f t="shared" si="152"/>
        <v>657000</v>
      </c>
      <c r="O531" s="895" t="s">
        <v>894</v>
      </c>
      <c r="P531" s="156" t="s">
        <v>519</v>
      </c>
      <c r="Q531" s="17" t="s">
        <v>139</v>
      </c>
      <c r="R531" s="18">
        <v>1033</v>
      </c>
      <c r="S531" s="18">
        <v>90</v>
      </c>
      <c r="T531" s="19"/>
      <c r="U531" s="191" t="s">
        <v>810</v>
      </c>
      <c r="V531" s="11"/>
      <c r="W531" s="144" t="s">
        <v>80</v>
      </c>
      <c r="X531" s="80"/>
      <c r="Y531" s="78"/>
      <c r="Z531" s="81"/>
      <c r="AA531" s="81"/>
      <c r="AB531" s="81"/>
      <c r="AC531" s="1419"/>
      <c r="AD531" s="254"/>
      <c r="AE531" s="47"/>
      <c r="AF531" s="714" t="s">
        <v>797</v>
      </c>
      <c r="AG531" s="162" t="s">
        <v>109</v>
      </c>
      <c r="AH531" s="18"/>
      <c r="AI531" s="18"/>
      <c r="AJ531" s="14"/>
      <c r="AK531" s="14"/>
      <c r="AL531" s="11"/>
      <c r="AM531" s="11"/>
      <c r="AN531" s="11"/>
      <c r="AO531" s="11"/>
      <c r="AP531" s="14"/>
      <c r="AQ531" s="12"/>
      <c r="AR531" s="12"/>
      <c r="AS531" s="12"/>
      <c r="AX531" s="409"/>
      <c r="BW531" s="166" t="e">
        <v>#N/A</v>
      </c>
      <c r="BZ531" s="166">
        <v>605360</v>
      </c>
    </row>
    <row r="532" spans="1:78" s="14" customFormat="1" ht="13.5" customHeight="1">
      <c r="A532" s="220">
        <v>200</v>
      </c>
      <c r="B532" s="11">
        <v>41565</v>
      </c>
      <c r="C532" s="12">
        <v>41534</v>
      </c>
      <c r="D532" s="1886">
        <f ca="1">TODAY()-C532</f>
        <v>10</v>
      </c>
      <c r="E532" s="14" t="s">
        <v>133</v>
      </c>
      <c r="F532" s="203">
        <v>13</v>
      </c>
      <c r="G532" s="11" t="s">
        <v>165</v>
      </c>
      <c r="H532" s="32" t="s">
        <v>50</v>
      </c>
      <c r="I532" s="195" t="s">
        <v>3334</v>
      </c>
      <c r="J532" s="16" t="s">
        <v>306</v>
      </c>
      <c r="K532" s="49" t="s">
        <v>25</v>
      </c>
      <c r="L532" s="194">
        <v>647000</v>
      </c>
      <c r="M532" s="168">
        <v>0</v>
      </c>
      <c r="N532" s="169">
        <f>L532+M532</f>
        <v>647000</v>
      </c>
      <c r="O532" s="832"/>
      <c r="P532" s="1064" t="s">
        <v>3268</v>
      </c>
      <c r="Q532" s="17" t="s">
        <v>37</v>
      </c>
      <c r="R532" s="18">
        <v>1033</v>
      </c>
      <c r="S532" s="18">
        <v>90</v>
      </c>
      <c r="T532" s="19"/>
      <c r="U532" s="162"/>
      <c r="V532" s="11"/>
      <c r="W532" s="32" t="s">
        <v>80</v>
      </c>
      <c r="X532" s="47"/>
      <c r="Y532" s="49"/>
      <c r="Z532" s="12"/>
      <c r="AA532" s="11"/>
      <c r="AB532" s="11"/>
      <c r="AC532" s="56"/>
      <c r="AD532" s="231"/>
      <c r="AE532" s="769"/>
      <c r="AF532" s="2329"/>
      <c r="AG532" s="162"/>
      <c r="AH532" s="749"/>
      <c r="AI532" s="14" t="s">
        <v>165</v>
      </c>
      <c r="AL532" s="11"/>
      <c r="AM532" s="11"/>
      <c r="AN532" s="11"/>
      <c r="AO532" s="1309"/>
      <c r="AQ532" s="11"/>
      <c r="AR532" s="11"/>
      <c r="AS532" s="11"/>
      <c r="AX532" s="1891"/>
      <c r="BW532" s="11"/>
      <c r="BZ532" s="11"/>
    </row>
    <row r="533" spans="1:78" s="37" customFormat="1" ht="14" customHeight="1">
      <c r="A533" s="220">
        <v>201</v>
      </c>
      <c r="B533" s="11" t="s">
        <v>85</v>
      </c>
      <c r="C533" s="110">
        <v>41371</v>
      </c>
      <c r="D533" s="397">
        <f t="shared" ref="D533" ca="1" si="153">TODAY()-C533</f>
        <v>173</v>
      </c>
      <c r="E533" s="14" t="s">
        <v>133</v>
      </c>
      <c r="F533" s="167">
        <v>13</v>
      </c>
      <c r="G533" s="306" t="s">
        <v>204</v>
      </c>
      <c r="H533" s="32" t="s">
        <v>50</v>
      </c>
      <c r="I533" s="11" t="s">
        <v>587</v>
      </c>
      <c r="J533" s="16" t="s">
        <v>306</v>
      </c>
      <c r="K533" s="49" t="s">
        <v>64</v>
      </c>
      <c r="L533" s="194">
        <v>647000</v>
      </c>
      <c r="M533" s="168">
        <v>10000</v>
      </c>
      <c r="N533" s="169">
        <f>L533+M533</f>
        <v>657000</v>
      </c>
      <c r="O533" s="895" t="s">
        <v>894</v>
      </c>
      <c r="P533" s="156" t="s">
        <v>521</v>
      </c>
      <c r="Q533" s="17" t="s">
        <v>139</v>
      </c>
      <c r="R533" s="18">
        <v>1033</v>
      </c>
      <c r="S533" s="150">
        <v>90</v>
      </c>
      <c r="T533" s="118"/>
      <c r="U533" s="191" t="s">
        <v>810</v>
      </c>
      <c r="V533" s="11"/>
      <c r="W533" s="40" t="s">
        <v>80</v>
      </c>
      <c r="X533" s="47"/>
      <c r="Y533" s="14"/>
      <c r="Z533" s="11"/>
      <c r="AA533" s="11"/>
      <c r="AB533" s="11"/>
      <c r="AC533" s="56"/>
      <c r="AD533" s="231"/>
      <c r="AE533" s="47"/>
      <c r="AF533" s="714" t="s">
        <v>797</v>
      </c>
      <c r="AG533" s="162" t="s">
        <v>109</v>
      </c>
      <c r="AH533" s="18"/>
      <c r="AI533" s="18"/>
      <c r="AJ533" s="14"/>
      <c r="AK533" s="14"/>
      <c r="AL533" s="11"/>
      <c r="AM533" s="11"/>
      <c r="AN533" s="11"/>
      <c r="AO533" s="11"/>
      <c r="AP533" s="14"/>
      <c r="AQ533" s="12"/>
      <c r="AR533" s="12"/>
      <c r="AS533" s="12"/>
      <c r="AX533" s="409"/>
      <c r="BW533" s="166" t="e">
        <v>#N/A</v>
      </c>
      <c r="BZ533" s="166">
        <v>605360</v>
      </c>
    </row>
    <row r="534" spans="1:78" s="14" customFormat="1" ht="13.5" customHeight="1">
      <c r="A534" s="220">
        <v>202</v>
      </c>
      <c r="B534" s="11">
        <v>41576</v>
      </c>
      <c r="C534" s="12">
        <v>41543</v>
      </c>
      <c r="D534" s="1886">
        <f ca="1">TODAY()-C534</f>
        <v>1</v>
      </c>
      <c r="E534" s="14" t="s">
        <v>133</v>
      </c>
      <c r="F534" s="167">
        <v>13</v>
      </c>
      <c r="G534" s="315"/>
      <c r="H534" s="32" t="s">
        <v>50</v>
      </c>
      <c r="I534" s="1067" t="s">
        <v>3594</v>
      </c>
      <c r="J534" s="16" t="s">
        <v>306</v>
      </c>
      <c r="K534" s="49" t="s">
        <v>25</v>
      </c>
      <c r="L534" s="168">
        <v>647000</v>
      </c>
      <c r="M534" s="168">
        <v>0</v>
      </c>
      <c r="N534" s="169">
        <f>L534+M534</f>
        <v>647000</v>
      </c>
      <c r="O534" s="832"/>
      <c r="P534" s="1064" t="s">
        <v>3545</v>
      </c>
      <c r="Q534" s="17" t="s">
        <v>37</v>
      </c>
      <c r="R534" s="18">
        <v>1033</v>
      </c>
      <c r="S534" s="248">
        <v>90</v>
      </c>
      <c r="T534" s="19"/>
      <c r="U534" s="162"/>
      <c r="V534" s="11"/>
      <c r="W534" s="32" t="s">
        <v>80</v>
      </c>
      <c r="X534" s="47"/>
      <c r="Y534" s="49"/>
      <c r="Z534" s="12"/>
      <c r="AA534" s="11"/>
      <c r="AB534" s="11"/>
      <c r="AC534" s="56"/>
      <c r="AD534" s="231"/>
      <c r="AE534" s="769"/>
      <c r="AF534" s="171"/>
      <c r="AG534" s="162"/>
      <c r="AH534" s="749"/>
      <c r="AI534" s="749"/>
      <c r="AL534" s="11"/>
      <c r="AM534" s="11"/>
      <c r="AN534" s="11"/>
      <c r="AO534" s="1309"/>
      <c r="AQ534" s="11"/>
      <c r="AR534" s="11"/>
      <c r="AS534" s="11"/>
      <c r="AX534" s="1891"/>
      <c r="BW534" s="11"/>
      <c r="BZ534" s="11"/>
    </row>
    <row r="535" spans="1:78" s="14" customFormat="1" ht="13.5" customHeight="1">
      <c r="A535" s="220">
        <v>203</v>
      </c>
      <c r="B535" s="11">
        <v>41576</v>
      </c>
      <c r="C535" s="12">
        <v>41543</v>
      </c>
      <c r="D535" s="1886">
        <f ca="1">TODAY()-C535</f>
        <v>1</v>
      </c>
      <c r="E535" s="14" t="s">
        <v>133</v>
      </c>
      <c r="F535" s="203">
        <v>13</v>
      </c>
      <c r="G535" s="315"/>
      <c r="H535" s="32" t="s">
        <v>50</v>
      </c>
      <c r="I535" s="1067" t="s">
        <v>3597</v>
      </c>
      <c r="J535" s="16" t="s">
        <v>306</v>
      </c>
      <c r="K535" s="49" t="s">
        <v>64</v>
      </c>
      <c r="L535" s="194">
        <v>647000</v>
      </c>
      <c r="M535" s="168">
        <v>10000</v>
      </c>
      <c r="N535" s="169">
        <f>L535+M535</f>
        <v>657000</v>
      </c>
      <c r="O535" s="832"/>
      <c r="P535" s="1064" t="s">
        <v>3548</v>
      </c>
      <c r="Q535" s="41" t="s">
        <v>37</v>
      </c>
      <c r="R535" s="150">
        <v>1033</v>
      </c>
      <c r="S535" s="248">
        <v>90</v>
      </c>
      <c r="T535" s="118"/>
      <c r="U535" s="162"/>
      <c r="V535" s="11"/>
      <c r="W535" s="40" t="s">
        <v>80</v>
      </c>
      <c r="X535" s="47"/>
      <c r="Y535" s="49"/>
      <c r="Z535" s="12"/>
      <c r="AA535" s="11"/>
      <c r="AB535" s="11"/>
      <c r="AC535" s="56"/>
      <c r="AD535" s="231"/>
      <c r="AE535" s="769"/>
      <c r="AF535" s="171"/>
      <c r="AG535" s="162"/>
      <c r="AH535" s="749"/>
      <c r="AI535" s="749"/>
      <c r="AL535" s="11"/>
      <c r="AM535" s="11"/>
      <c r="AN535" s="11"/>
      <c r="AO535" s="1309"/>
      <c r="AQ535" s="11"/>
      <c r="AR535" s="11"/>
      <c r="AS535" s="11"/>
      <c r="AX535" s="1891"/>
      <c r="BW535" s="11"/>
      <c r="BZ535" s="11"/>
    </row>
    <row r="536" spans="1:78" s="37" customFormat="1" ht="14" customHeight="1">
      <c r="A536" s="220">
        <v>204</v>
      </c>
      <c r="B536" s="11" t="s">
        <v>85</v>
      </c>
      <c r="C536" s="12">
        <v>41464</v>
      </c>
      <c r="D536" s="147">
        <f t="shared" ref="D536:D552" ca="1" si="154">TODAY()-C536</f>
        <v>80</v>
      </c>
      <c r="E536" s="14" t="s">
        <v>133</v>
      </c>
      <c r="F536" s="167">
        <v>13</v>
      </c>
      <c r="G536" s="306" t="s">
        <v>204</v>
      </c>
      <c r="H536" s="32" t="s">
        <v>17</v>
      </c>
      <c r="I536" s="146" t="s">
        <v>1483</v>
      </c>
      <c r="J536" s="16" t="s">
        <v>291</v>
      </c>
      <c r="K536" s="49" t="s">
        <v>171</v>
      </c>
      <c r="L536" s="168">
        <v>617000</v>
      </c>
      <c r="M536" s="168">
        <v>10000</v>
      </c>
      <c r="N536" s="169">
        <f t="shared" si="152"/>
        <v>627000</v>
      </c>
      <c r="O536" s="895" t="s">
        <v>894</v>
      </c>
      <c r="P536" s="156" t="s">
        <v>1164</v>
      </c>
      <c r="Q536" s="41" t="s">
        <v>139</v>
      </c>
      <c r="R536" s="18">
        <v>1033</v>
      </c>
      <c r="S536" s="18">
        <v>90</v>
      </c>
      <c r="T536" s="118"/>
      <c r="U536" s="34"/>
      <c r="V536" s="11"/>
      <c r="W536" s="40" t="s">
        <v>80</v>
      </c>
      <c r="X536" s="47"/>
      <c r="Y536" s="14"/>
      <c r="Z536" s="11"/>
      <c r="AA536" s="239"/>
      <c r="AB536" s="11"/>
      <c r="AC536" s="56"/>
      <c r="AD536" s="18"/>
      <c r="AE536" s="47"/>
      <c r="AF536" s="171" t="s">
        <v>1519</v>
      </c>
      <c r="AG536" s="162" t="s">
        <v>109</v>
      </c>
      <c r="AH536" s="1483"/>
      <c r="AI536" s="14" t="s">
        <v>165</v>
      </c>
      <c r="AJ536" s="14"/>
      <c r="AK536" s="14"/>
      <c r="AL536" s="11"/>
      <c r="AM536" s="11"/>
      <c r="AN536" s="11"/>
      <c r="AO536" s="11"/>
      <c r="AP536" s="14"/>
      <c r="AQ536" s="12"/>
      <c r="AR536" s="12"/>
      <c r="AS536" s="12"/>
      <c r="AX536" s="409"/>
      <c r="BW536" s="166"/>
      <c r="BZ536" s="166"/>
    </row>
    <row r="537" spans="1:78" s="37" customFormat="1" ht="14" customHeight="1">
      <c r="A537" s="220">
        <v>205</v>
      </c>
      <c r="B537" s="11" t="s">
        <v>85</v>
      </c>
      <c r="C537" s="12">
        <v>41467</v>
      </c>
      <c r="D537" s="147">
        <f t="shared" ca="1" si="154"/>
        <v>77</v>
      </c>
      <c r="E537" s="14" t="s">
        <v>133</v>
      </c>
      <c r="F537" s="167">
        <v>13</v>
      </c>
      <c r="G537" s="306" t="s">
        <v>204</v>
      </c>
      <c r="H537" s="32" t="s">
        <v>17</v>
      </c>
      <c r="I537" s="1067" t="s">
        <v>1482</v>
      </c>
      <c r="J537" s="16" t="s">
        <v>291</v>
      </c>
      <c r="K537" s="49" t="s">
        <v>64</v>
      </c>
      <c r="L537" s="168">
        <v>617000</v>
      </c>
      <c r="M537" s="168">
        <v>10000</v>
      </c>
      <c r="N537" s="169">
        <f t="shared" si="152"/>
        <v>627000</v>
      </c>
      <c r="O537" s="895" t="s">
        <v>894</v>
      </c>
      <c r="P537" s="156" t="s">
        <v>1163</v>
      </c>
      <c r="Q537" s="41" t="s">
        <v>139</v>
      </c>
      <c r="R537" s="18">
        <v>1033</v>
      </c>
      <c r="S537" s="18">
        <v>90</v>
      </c>
      <c r="T537" s="118"/>
      <c r="U537" s="34"/>
      <c r="V537" s="11"/>
      <c r="W537" s="40" t="s">
        <v>80</v>
      </c>
      <c r="X537" s="47"/>
      <c r="Y537" s="14"/>
      <c r="Z537" s="11"/>
      <c r="AA537" s="239"/>
      <c r="AB537" s="11"/>
      <c r="AC537" s="56"/>
      <c r="AD537" s="18"/>
      <c r="AE537" s="47"/>
      <c r="AF537" s="171" t="s">
        <v>1519</v>
      </c>
      <c r="AG537" s="162" t="s">
        <v>109</v>
      </c>
      <c r="AH537" s="1483"/>
      <c r="AI537" s="14" t="s">
        <v>165</v>
      </c>
      <c r="AJ537" s="14"/>
      <c r="AK537" s="14"/>
      <c r="AL537" s="11"/>
      <c r="AM537" s="11"/>
      <c r="AN537" s="11"/>
      <c r="AO537" s="11"/>
      <c r="AP537" s="14"/>
      <c r="AQ537" s="12"/>
      <c r="AR537" s="12"/>
      <c r="AS537" s="12"/>
      <c r="AX537" s="409"/>
      <c r="BW537" s="166"/>
      <c r="BZ537" s="166"/>
    </row>
    <row r="538" spans="1:78" s="37" customFormat="1" ht="14" customHeight="1">
      <c r="A538" s="220">
        <v>206</v>
      </c>
      <c r="B538" s="11" t="s">
        <v>85</v>
      </c>
      <c r="C538" s="12">
        <v>41467</v>
      </c>
      <c r="D538" s="147">
        <f ca="1">TODAY()-C538</f>
        <v>77</v>
      </c>
      <c r="E538" s="14" t="s">
        <v>133</v>
      </c>
      <c r="F538" s="167">
        <v>13</v>
      </c>
      <c r="G538" s="306" t="s">
        <v>204</v>
      </c>
      <c r="H538" s="32" t="s">
        <v>17</v>
      </c>
      <c r="I538" s="146" t="s">
        <v>1484</v>
      </c>
      <c r="J538" s="16" t="s">
        <v>291</v>
      </c>
      <c r="K538" s="49" t="s">
        <v>64</v>
      </c>
      <c r="L538" s="168">
        <v>617000</v>
      </c>
      <c r="M538" s="168">
        <v>10000</v>
      </c>
      <c r="N538" s="169">
        <f>L538+M538</f>
        <v>627000</v>
      </c>
      <c r="O538" s="895" t="s">
        <v>894</v>
      </c>
      <c r="P538" s="156" t="s">
        <v>1165</v>
      </c>
      <c r="Q538" s="41" t="s">
        <v>139</v>
      </c>
      <c r="R538" s="18">
        <v>1033</v>
      </c>
      <c r="S538" s="18">
        <v>90</v>
      </c>
      <c r="T538" s="118"/>
      <c r="U538" s="34"/>
      <c r="V538" s="11"/>
      <c r="W538" s="40" t="s">
        <v>80</v>
      </c>
      <c r="X538" s="47"/>
      <c r="Y538" s="14"/>
      <c r="Z538" s="11"/>
      <c r="AA538" s="14"/>
      <c r="AB538" s="11"/>
      <c r="AC538" s="1"/>
      <c r="AD538" s="231"/>
      <c r="AE538" s="47"/>
      <c r="AF538" s="171" t="s">
        <v>1519</v>
      </c>
      <c r="AG538" s="162" t="s">
        <v>109</v>
      </c>
      <c r="AH538" s="1483"/>
      <c r="AI538" s="14" t="s">
        <v>165</v>
      </c>
      <c r="AJ538" s="14"/>
      <c r="AK538" s="14"/>
      <c r="AL538" s="11"/>
      <c r="AM538" s="11"/>
      <c r="AN538" s="11"/>
      <c r="AO538" s="11"/>
      <c r="AP538" s="14"/>
      <c r="AQ538" s="12"/>
      <c r="AR538" s="12"/>
      <c r="AS538" s="12"/>
      <c r="AX538" s="409"/>
      <c r="BW538" s="166"/>
      <c r="BZ538" s="166"/>
    </row>
    <row r="539" spans="1:78" s="212" customFormat="1" ht="14" customHeight="1">
      <c r="A539" s="220">
        <v>207</v>
      </c>
      <c r="B539" s="11" t="s">
        <v>85</v>
      </c>
      <c r="C539" s="110">
        <v>41376</v>
      </c>
      <c r="D539" s="397">
        <f t="shared" ca="1" si="154"/>
        <v>168</v>
      </c>
      <c r="E539" s="129" t="s">
        <v>133</v>
      </c>
      <c r="F539" s="203">
        <v>13</v>
      </c>
      <c r="G539" s="306" t="s">
        <v>204</v>
      </c>
      <c r="H539" s="40" t="s">
        <v>186</v>
      </c>
      <c r="I539" s="146" t="s">
        <v>583</v>
      </c>
      <c r="J539" s="149" t="s">
        <v>452</v>
      </c>
      <c r="K539" s="204" t="s">
        <v>127</v>
      </c>
      <c r="L539" s="260">
        <v>592000</v>
      </c>
      <c r="M539" s="260">
        <v>10000</v>
      </c>
      <c r="N539" s="316">
        <f t="shared" si="152"/>
        <v>602000</v>
      </c>
      <c r="O539" s="895" t="s">
        <v>894</v>
      </c>
      <c r="P539" s="206" t="s">
        <v>517</v>
      </c>
      <c r="Q539" s="41" t="s">
        <v>139</v>
      </c>
      <c r="R539" s="150">
        <v>1033</v>
      </c>
      <c r="S539" s="150">
        <v>90</v>
      </c>
      <c r="T539" s="118"/>
      <c r="U539" s="191" t="s">
        <v>810</v>
      </c>
      <c r="V539" s="112"/>
      <c r="W539" s="40" t="s">
        <v>80</v>
      </c>
      <c r="X539" s="209"/>
      <c r="Y539" s="129"/>
      <c r="Z539" s="112"/>
      <c r="AA539" s="112"/>
      <c r="AB539" s="112"/>
      <c r="AC539" s="1847"/>
      <c r="AD539" s="235"/>
      <c r="AE539" s="209"/>
      <c r="AF539" s="714" t="s">
        <v>797</v>
      </c>
      <c r="AG539" s="162" t="s">
        <v>109</v>
      </c>
      <c r="AH539" s="150"/>
      <c r="AI539" s="150"/>
      <c r="AJ539" s="129"/>
      <c r="AK539" s="129"/>
      <c r="AL539" s="112"/>
      <c r="AM539" s="112"/>
      <c r="AN539" s="112"/>
      <c r="AO539" s="112"/>
      <c r="AP539" s="129"/>
      <c r="AQ539" s="110"/>
      <c r="AR539" s="110"/>
      <c r="AS539" s="110"/>
      <c r="AX539" s="410"/>
      <c r="BW539" s="214" t="e">
        <v>#N/A</v>
      </c>
      <c r="BZ539" s="214">
        <v>553660</v>
      </c>
    </row>
    <row r="540" spans="1:78" s="37" customFormat="1" ht="14" customHeight="1">
      <c r="A540" s="220">
        <v>208</v>
      </c>
      <c r="B540" s="11" t="s">
        <v>85</v>
      </c>
      <c r="C540" s="110">
        <v>41371</v>
      </c>
      <c r="D540" s="397">
        <f t="shared" ca="1" si="154"/>
        <v>173</v>
      </c>
      <c r="E540" s="14" t="s">
        <v>133</v>
      </c>
      <c r="F540" s="167">
        <v>13</v>
      </c>
      <c r="G540" s="306" t="s">
        <v>204</v>
      </c>
      <c r="H540" s="32" t="s">
        <v>186</v>
      </c>
      <c r="I540" s="11" t="s">
        <v>579</v>
      </c>
      <c r="J540" s="16" t="s">
        <v>452</v>
      </c>
      <c r="K540" s="49" t="s">
        <v>64</v>
      </c>
      <c r="L540" s="260">
        <v>592000</v>
      </c>
      <c r="M540" s="198">
        <v>10000</v>
      </c>
      <c r="N540" s="199">
        <f t="shared" si="152"/>
        <v>602000</v>
      </c>
      <c r="O540" s="895" t="s">
        <v>894</v>
      </c>
      <c r="P540" s="156" t="s">
        <v>513</v>
      </c>
      <c r="Q540" s="41" t="s">
        <v>139</v>
      </c>
      <c r="R540" s="18">
        <v>1033</v>
      </c>
      <c r="S540" s="150">
        <v>90</v>
      </c>
      <c r="T540" s="118"/>
      <c r="U540" s="191" t="s">
        <v>810</v>
      </c>
      <c r="V540" s="11"/>
      <c r="W540" s="40" t="s">
        <v>80</v>
      </c>
      <c r="X540" s="47"/>
      <c r="Y540" s="14"/>
      <c r="Z540" s="11"/>
      <c r="AA540" s="715"/>
      <c r="AB540" s="11"/>
      <c r="AC540" s="56"/>
      <c r="AD540" s="18"/>
      <c r="AE540" s="47"/>
      <c r="AF540" s="714" t="s">
        <v>797</v>
      </c>
      <c r="AG540" s="162" t="s">
        <v>109</v>
      </c>
      <c r="AH540" s="18"/>
      <c r="AI540" s="18"/>
      <c r="AJ540" s="14"/>
      <c r="AK540" s="14"/>
      <c r="AL540" s="11"/>
      <c r="AM540" s="11"/>
      <c r="AN540" s="11"/>
      <c r="AO540" s="11"/>
      <c r="AP540" s="14"/>
      <c r="AQ540" s="12"/>
      <c r="AR540" s="12"/>
      <c r="AS540" s="12"/>
      <c r="AX540" s="409"/>
      <c r="BW540" s="166" t="e">
        <v>#N/A</v>
      </c>
      <c r="BZ540" s="166">
        <v>553660</v>
      </c>
    </row>
    <row r="541" spans="1:78" s="37" customFormat="1" ht="14" customHeight="1">
      <c r="A541" s="220">
        <v>209</v>
      </c>
      <c r="B541" s="11" t="s">
        <v>85</v>
      </c>
      <c r="C541" s="110">
        <v>41378</v>
      </c>
      <c r="D541" s="397">
        <f ca="1">TODAY()-C541</f>
        <v>166</v>
      </c>
      <c r="E541" s="14" t="s">
        <v>133</v>
      </c>
      <c r="F541" s="167">
        <v>13</v>
      </c>
      <c r="G541" s="306" t="s">
        <v>204</v>
      </c>
      <c r="H541" s="32" t="s">
        <v>186</v>
      </c>
      <c r="I541" s="11" t="s">
        <v>686</v>
      </c>
      <c r="J541" s="16" t="s">
        <v>452</v>
      </c>
      <c r="K541" s="49" t="s">
        <v>171</v>
      </c>
      <c r="L541" s="260">
        <v>592000</v>
      </c>
      <c r="M541" s="260">
        <v>10000</v>
      </c>
      <c r="N541" s="199">
        <f>L541+M541</f>
        <v>602000</v>
      </c>
      <c r="O541" s="895" t="s">
        <v>894</v>
      </c>
      <c r="P541" s="156" t="s">
        <v>685</v>
      </c>
      <c r="Q541" s="41" t="s">
        <v>139</v>
      </c>
      <c r="R541" s="18">
        <v>1033</v>
      </c>
      <c r="S541" s="150">
        <v>90</v>
      </c>
      <c r="T541" s="118"/>
      <c r="U541" s="191" t="s">
        <v>810</v>
      </c>
      <c r="V541" s="11"/>
      <c r="W541" s="40" t="s">
        <v>80</v>
      </c>
      <c r="X541" s="47"/>
      <c r="Y541" s="14"/>
      <c r="Z541" s="11"/>
      <c r="AA541" s="11"/>
      <c r="AB541" s="11"/>
      <c r="AC541" s="1"/>
      <c r="AD541" s="231"/>
      <c r="AE541" s="47"/>
      <c r="AF541" s="714" t="s">
        <v>797</v>
      </c>
      <c r="AG541" s="162" t="s">
        <v>109</v>
      </c>
      <c r="AH541" s="18"/>
      <c r="AI541" s="18"/>
      <c r="AJ541" s="14"/>
      <c r="AK541" s="14"/>
      <c r="AL541" s="11"/>
      <c r="AM541" s="11"/>
      <c r="AN541" s="11"/>
      <c r="AO541" s="11"/>
      <c r="AP541" s="14"/>
      <c r="AQ541" s="12"/>
      <c r="AR541" s="12"/>
      <c r="AS541" s="12"/>
      <c r="AX541" s="409"/>
      <c r="BW541" s="166"/>
      <c r="BZ541" s="166">
        <v>551893</v>
      </c>
    </row>
    <row r="542" spans="1:78" s="37" customFormat="1" ht="14" customHeight="1">
      <c r="A542" s="220">
        <v>210</v>
      </c>
      <c r="B542" s="11" t="s">
        <v>85</v>
      </c>
      <c r="C542" s="12">
        <v>41452</v>
      </c>
      <c r="D542" s="147">
        <f t="shared" ca="1" si="154"/>
        <v>92</v>
      </c>
      <c r="E542" s="14" t="s">
        <v>133</v>
      </c>
      <c r="F542" s="203">
        <v>13</v>
      </c>
      <c r="G542" s="306" t="s">
        <v>204</v>
      </c>
      <c r="H542" s="32" t="s">
        <v>194</v>
      </c>
      <c r="I542" s="1067" t="s">
        <v>995</v>
      </c>
      <c r="J542" s="16" t="s">
        <v>290</v>
      </c>
      <c r="K542" s="49" t="s">
        <v>64</v>
      </c>
      <c r="L542" s="168">
        <v>584000</v>
      </c>
      <c r="M542" s="168">
        <v>10000</v>
      </c>
      <c r="N542" s="169">
        <f t="shared" si="152"/>
        <v>594000</v>
      </c>
      <c r="O542" s="895" t="s">
        <v>894</v>
      </c>
      <c r="P542" s="156" t="s">
        <v>988</v>
      </c>
      <c r="Q542" s="41" t="s">
        <v>139</v>
      </c>
      <c r="R542" s="150">
        <v>1033</v>
      </c>
      <c r="S542" s="150">
        <v>90</v>
      </c>
      <c r="T542" s="118"/>
      <c r="U542" s="34"/>
      <c r="V542" s="11"/>
      <c r="W542" s="40" t="s">
        <v>80</v>
      </c>
      <c r="X542" s="47"/>
      <c r="Y542" s="14"/>
      <c r="Z542" s="11"/>
      <c r="AA542" s="239"/>
      <c r="AB542" s="11"/>
      <c r="AC542" s="56"/>
      <c r="AD542" s="18"/>
      <c r="AE542" s="47"/>
      <c r="AF542" s="171" t="s">
        <v>1519</v>
      </c>
      <c r="AG542" s="162" t="s">
        <v>109</v>
      </c>
      <c r="AH542" s="18"/>
      <c r="AI542" s="14" t="s">
        <v>165</v>
      </c>
      <c r="AJ542" s="14"/>
      <c r="AK542" s="14"/>
      <c r="AL542" s="11"/>
      <c r="AM542" s="11"/>
      <c r="AN542" s="11"/>
      <c r="AO542" s="11"/>
      <c r="AP542" s="14"/>
      <c r="AQ542" s="12"/>
      <c r="AR542" s="12"/>
      <c r="AS542" s="12"/>
      <c r="AX542" s="409"/>
      <c r="BA542" s="37" t="s">
        <v>1135</v>
      </c>
      <c r="BW542" s="166"/>
      <c r="BZ542" s="166"/>
    </row>
    <row r="543" spans="1:78" s="14" customFormat="1" ht="13.5" customHeight="1">
      <c r="A543" s="220">
        <v>211</v>
      </c>
      <c r="B543" s="1480">
        <v>41572</v>
      </c>
      <c r="C543" s="12">
        <v>41542</v>
      </c>
      <c r="D543" s="1886">
        <f ca="1">TODAY()-C543</f>
        <v>2</v>
      </c>
      <c r="E543" s="14" t="s">
        <v>133</v>
      </c>
      <c r="F543" s="167">
        <v>13</v>
      </c>
      <c r="G543" s="315"/>
      <c r="H543" s="32" t="s">
        <v>194</v>
      </c>
      <c r="I543" s="1067" t="s">
        <v>3591</v>
      </c>
      <c r="J543" s="16" t="s">
        <v>290</v>
      </c>
      <c r="K543" s="49" t="s">
        <v>25</v>
      </c>
      <c r="L543" s="168">
        <v>584000</v>
      </c>
      <c r="M543" s="168">
        <v>0</v>
      </c>
      <c r="N543" s="169">
        <f>L543+M543</f>
        <v>584000</v>
      </c>
      <c r="O543" s="832"/>
      <c r="P543" s="1064" t="s">
        <v>3542</v>
      </c>
      <c r="Q543" s="17" t="s">
        <v>37</v>
      </c>
      <c r="R543" s="18">
        <v>1033</v>
      </c>
      <c r="S543" s="248">
        <v>90</v>
      </c>
      <c r="T543" s="19"/>
      <c r="U543" s="162"/>
      <c r="V543" s="11"/>
      <c r="W543" s="32" t="s">
        <v>80</v>
      </c>
      <c r="X543" s="47"/>
      <c r="Y543" s="49"/>
      <c r="Z543" s="12"/>
      <c r="AA543" s="11"/>
      <c r="AB543" s="11"/>
      <c r="AC543" s="56"/>
      <c r="AD543" s="231"/>
      <c r="AE543" s="769"/>
      <c r="AF543" s="171"/>
      <c r="AG543" s="162"/>
      <c r="AH543" s="749"/>
      <c r="AI543" s="749"/>
      <c r="AL543" s="11"/>
      <c r="AM543" s="11"/>
      <c r="AN543" s="11"/>
      <c r="AO543" s="1309"/>
      <c r="AQ543" s="11"/>
      <c r="AR543" s="11"/>
      <c r="AS543" s="11"/>
      <c r="AX543" s="1891"/>
      <c r="BW543" s="11"/>
      <c r="BZ543" s="11"/>
    </row>
    <row r="544" spans="1:78" s="14" customFormat="1" ht="13.5" customHeight="1">
      <c r="A544" s="220">
        <v>212</v>
      </c>
      <c r="B544" s="1480">
        <v>41572</v>
      </c>
      <c r="C544" s="12">
        <v>41542</v>
      </c>
      <c r="D544" s="1886">
        <f ca="1">TODAY()-C544</f>
        <v>2</v>
      </c>
      <c r="E544" s="14" t="s">
        <v>133</v>
      </c>
      <c r="F544" s="167">
        <v>13</v>
      </c>
      <c r="G544" s="315"/>
      <c r="H544" s="32" t="s">
        <v>194</v>
      </c>
      <c r="I544" s="1067" t="s">
        <v>3592</v>
      </c>
      <c r="J544" s="16" t="s">
        <v>290</v>
      </c>
      <c r="K544" s="49" t="s">
        <v>25</v>
      </c>
      <c r="L544" s="168">
        <v>584000</v>
      </c>
      <c r="M544" s="168">
        <v>0</v>
      </c>
      <c r="N544" s="169">
        <f>L544+M544</f>
        <v>584000</v>
      </c>
      <c r="O544" s="832"/>
      <c r="P544" s="1064" t="s">
        <v>3543</v>
      </c>
      <c r="Q544" s="17" t="s">
        <v>37</v>
      </c>
      <c r="R544" s="18">
        <v>1033</v>
      </c>
      <c r="S544" s="248">
        <v>90</v>
      </c>
      <c r="T544" s="19"/>
      <c r="U544" s="162"/>
      <c r="V544" s="11"/>
      <c r="W544" s="32" t="s">
        <v>80</v>
      </c>
      <c r="X544" s="47"/>
      <c r="Y544" s="49"/>
      <c r="Z544" s="12"/>
      <c r="AA544" s="11"/>
      <c r="AB544" s="11"/>
      <c r="AC544" s="56"/>
      <c r="AD544" s="231"/>
      <c r="AE544" s="769"/>
      <c r="AF544" s="171"/>
      <c r="AG544" s="162"/>
      <c r="AH544" s="749"/>
      <c r="AI544" s="749"/>
      <c r="AL544" s="11"/>
      <c r="AM544" s="11"/>
      <c r="AN544" s="11"/>
      <c r="AO544" s="1309"/>
      <c r="AQ544" s="11"/>
      <c r="AR544" s="11"/>
      <c r="AS544" s="11"/>
      <c r="AX544" s="1891"/>
      <c r="BW544" s="11"/>
      <c r="BZ544" s="11"/>
    </row>
    <row r="545" spans="1:78" s="14" customFormat="1" ht="13.5" customHeight="1">
      <c r="A545" s="220">
        <v>213</v>
      </c>
      <c r="B545" s="11">
        <v>41576</v>
      </c>
      <c r="C545" s="12">
        <v>41543</v>
      </c>
      <c r="D545" s="1886">
        <f ca="1">TODAY()-C545</f>
        <v>1</v>
      </c>
      <c r="E545" s="14" t="s">
        <v>133</v>
      </c>
      <c r="F545" s="167">
        <v>13</v>
      </c>
      <c r="G545" s="315"/>
      <c r="H545" s="32" t="s">
        <v>194</v>
      </c>
      <c r="I545" s="1067" t="s">
        <v>3593</v>
      </c>
      <c r="J545" s="16" t="s">
        <v>290</v>
      </c>
      <c r="K545" s="49" t="s">
        <v>184</v>
      </c>
      <c r="L545" s="168">
        <v>584000</v>
      </c>
      <c r="M545" s="168">
        <v>10000</v>
      </c>
      <c r="N545" s="169">
        <f t="shared" ref="N545" si="155">L545+M545</f>
        <v>594000</v>
      </c>
      <c r="O545" s="832"/>
      <c r="P545" s="1064" t="s">
        <v>3544</v>
      </c>
      <c r="Q545" s="17" t="s">
        <v>37</v>
      </c>
      <c r="R545" s="18">
        <v>1033</v>
      </c>
      <c r="S545" s="248">
        <v>90</v>
      </c>
      <c r="T545" s="19"/>
      <c r="U545" s="162"/>
      <c r="V545" s="11"/>
      <c r="W545" s="32" t="s">
        <v>80</v>
      </c>
      <c r="X545" s="47"/>
      <c r="Y545" s="49"/>
      <c r="Z545" s="12"/>
      <c r="AA545" s="11"/>
      <c r="AB545" s="11"/>
      <c r="AC545" s="56"/>
      <c r="AD545" s="231"/>
      <c r="AE545" s="769"/>
      <c r="AF545" s="171"/>
      <c r="AG545" s="162"/>
      <c r="AH545" s="749"/>
      <c r="AI545" s="749"/>
      <c r="AL545" s="11"/>
      <c r="AM545" s="11"/>
      <c r="AN545" s="11"/>
      <c r="AO545" s="1309"/>
      <c r="AQ545" s="11"/>
      <c r="AR545" s="11"/>
      <c r="AS545" s="11"/>
      <c r="AX545" s="1891"/>
      <c r="BW545" s="11"/>
      <c r="BZ545" s="11"/>
    </row>
    <row r="546" spans="1:78" s="37" customFormat="1" ht="14" customHeight="1">
      <c r="A546" s="220">
        <v>214</v>
      </c>
      <c r="B546" s="11" t="s">
        <v>85</v>
      </c>
      <c r="C546" s="12">
        <v>41452</v>
      </c>
      <c r="D546" s="147">
        <f t="shared" ca="1" si="154"/>
        <v>92</v>
      </c>
      <c r="E546" s="81" t="s">
        <v>133</v>
      </c>
      <c r="F546" s="167">
        <v>13</v>
      </c>
      <c r="G546" s="306" t="s">
        <v>204</v>
      </c>
      <c r="H546" s="40" t="s">
        <v>618</v>
      </c>
      <c r="I546" s="1067" t="s">
        <v>873</v>
      </c>
      <c r="J546" s="16" t="s">
        <v>630</v>
      </c>
      <c r="K546" s="49" t="s">
        <v>64</v>
      </c>
      <c r="L546" s="194">
        <v>562000</v>
      </c>
      <c r="M546" s="194">
        <v>10000</v>
      </c>
      <c r="N546" s="194">
        <f t="shared" si="152"/>
        <v>572000</v>
      </c>
      <c r="O546" s="895" t="s">
        <v>894</v>
      </c>
      <c r="P546" s="156" t="s">
        <v>805</v>
      </c>
      <c r="Q546" s="41" t="s">
        <v>139</v>
      </c>
      <c r="R546" s="18">
        <v>1033</v>
      </c>
      <c r="S546" s="150">
        <v>90</v>
      </c>
      <c r="T546" s="19"/>
      <c r="U546" s="34"/>
      <c r="V546" s="11"/>
      <c r="W546" s="40" t="s">
        <v>80</v>
      </c>
      <c r="X546" s="47"/>
      <c r="Y546" s="14"/>
      <c r="Z546" s="11"/>
      <c r="AA546" s="11"/>
      <c r="AB546" s="11"/>
      <c r="AC546" s="56"/>
      <c r="AD546" s="231"/>
      <c r="AE546" s="47"/>
      <c r="AF546" s="171" t="s">
        <v>1519</v>
      </c>
      <c r="AG546" s="162" t="s">
        <v>109</v>
      </c>
      <c r="AH546" s="18"/>
      <c r="AI546" s="14" t="s">
        <v>165</v>
      </c>
      <c r="AJ546" s="14"/>
      <c r="AK546" s="14"/>
      <c r="AL546" s="11"/>
      <c r="AM546" s="11"/>
      <c r="AN546" s="11"/>
      <c r="AO546" s="11"/>
      <c r="AP546" s="14"/>
      <c r="AQ546" s="12"/>
      <c r="AR546" s="12"/>
      <c r="AS546" s="12"/>
      <c r="AX546" s="409"/>
      <c r="BA546" s="37" t="s">
        <v>1135</v>
      </c>
      <c r="BW546" s="166"/>
      <c r="BZ546" s="166" t="e">
        <v>#N/A</v>
      </c>
    </row>
    <row r="547" spans="1:78" s="37" customFormat="1" ht="14" customHeight="1">
      <c r="A547" s="220">
        <v>215</v>
      </c>
      <c r="B547" s="11" t="s">
        <v>85</v>
      </c>
      <c r="C547" s="12">
        <v>41464</v>
      </c>
      <c r="D547" s="147">
        <f t="shared" ca="1" si="154"/>
        <v>80</v>
      </c>
      <c r="E547" s="14" t="s">
        <v>133</v>
      </c>
      <c r="F547" s="167">
        <v>13</v>
      </c>
      <c r="G547" s="306" t="s">
        <v>204</v>
      </c>
      <c r="H547" s="40" t="s">
        <v>618</v>
      </c>
      <c r="I547" s="146" t="s">
        <v>1480</v>
      </c>
      <c r="J547" s="16" t="s">
        <v>630</v>
      </c>
      <c r="K547" s="49" t="s">
        <v>25</v>
      </c>
      <c r="L547" s="194">
        <v>562000</v>
      </c>
      <c r="M547" s="194">
        <v>0</v>
      </c>
      <c r="N547" s="194">
        <f t="shared" si="152"/>
        <v>562000</v>
      </c>
      <c r="O547" s="895" t="s">
        <v>894</v>
      </c>
      <c r="P547" s="156" t="s">
        <v>1161</v>
      </c>
      <c r="Q547" s="41" t="s">
        <v>139</v>
      </c>
      <c r="R547" s="18">
        <v>1033</v>
      </c>
      <c r="S547" s="18">
        <v>90</v>
      </c>
      <c r="T547" s="118"/>
      <c r="U547" s="201">
        <v>36000</v>
      </c>
      <c r="V547" s="11"/>
      <c r="W547" s="40" t="s">
        <v>80</v>
      </c>
      <c r="X547" s="47"/>
      <c r="Y547" s="14"/>
      <c r="Z547" s="11"/>
      <c r="AA547" s="239"/>
      <c r="AB547" s="11"/>
      <c r="AC547" s="56"/>
      <c r="AD547" s="18"/>
      <c r="AE547" s="47"/>
      <c r="AF547" s="171" t="s">
        <v>1519</v>
      </c>
      <c r="AG547" s="162" t="s">
        <v>109</v>
      </c>
      <c r="AH547" s="1483"/>
      <c r="AI547" s="14" t="s">
        <v>165</v>
      </c>
      <c r="AJ547" s="14"/>
      <c r="AK547" s="14"/>
      <c r="AL547" s="11"/>
      <c r="AM547" s="11"/>
      <c r="AN547" s="11"/>
      <c r="AO547" s="11"/>
      <c r="AP547" s="14"/>
      <c r="AQ547" s="12"/>
      <c r="AR547" s="12"/>
      <c r="AS547" s="12"/>
      <c r="AX547" s="409"/>
      <c r="BW547" s="166"/>
      <c r="BZ547" s="166"/>
    </row>
    <row r="548" spans="1:78" s="37" customFormat="1" ht="14" customHeight="1">
      <c r="A548" s="220">
        <v>216</v>
      </c>
      <c r="B548" s="112" t="s">
        <v>85</v>
      </c>
      <c r="C548" s="110">
        <v>41376</v>
      </c>
      <c r="D548" s="397">
        <f t="shared" ca="1" si="154"/>
        <v>168</v>
      </c>
      <c r="E548" s="14" t="s">
        <v>133</v>
      </c>
      <c r="F548" s="167">
        <v>13</v>
      </c>
      <c r="G548" s="306" t="s">
        <v>204</v>
      </c>
      <c r="H548" s="32" t="s">
        <v>78</v>
      </c>
      <c r="I548" s="146" t="s">
        <v>575</v>
      </c>
      <c r="J548" s="16" t="s">
        <v>289</v>
      </c>
      <c r="K548" s="49" t="s">
        <v>64</v>
      </c>
      <c r="L548" s="168">
        <v>529000</v>
      </c>
      <c r="M548" s="168">
        <v>10000</v>
      </c>
      <c r="N548" s="169">
        <f t="shared" si="152"/>
        <v>539000</v>
      </c>
      <c r="O548" s="895" t="s">
        <v>894</v>
      </c>
      <c r="P548" s="156" t="s">
        <v>509</v>
      </c>
      <c r="Q548" s="41" t="s">
        <v>139</v>
      </c>
      <c r="R548" s="18">
        <v>1033</v>
      </c>
      <c r="S548" s="150">
        <v>90</v>
      </c>
      <c r="T548" s="118"/>
      <c r="U548" s="191">
        <v>26501</v>
      </c>
      <c r="V548" s="11"/>
      <c r="W548" s="40" t="s">
        <v>80</v>
      </c>
      <c r="X548" s="47"/>
      <c r="Y548" s="14"/>
      <c r="Z548" s="11"/>
      <c r="AA548" s="11"/>
      <c r="AB548" s="11"/>
      <c r="AC548" s="56"/>
      <c r="AD548" s="231"/>
      <c r="AE548" s="47"/>
      <c r="AF548" s="714" t="s">
        <v>797</v>
      </c>
      <c r="AG548" s="162" t="s">
        <v>109</v>
      </c>
      <c r="AH548" s="18"/>
      <c r="AI548" s="18"/>
      <c r="AJ548" s="14"/>
      <c r="AK548" s="14"/>
      <c r="AL548" s="11"/>
      <c r="AM548" s="11"/>
      <c r="AN548" s="11"/>
      <c r="AO548" s="11"/>
      <c r="AP548" s="14"/>
      <c r="AQ548" s="12"/>
      <c r="AR548" s="12"/>
      <c r="AS548" s="12"/>
      <c r="AX548" s="409"/>
      <c r="BW548" s="166" t="e">
        <v>#N/A</v>
      </c>
      <c r="BZ548" s="166">
        <v>494440</v>
      </c>
    </row>
    <row r="549" spans="1:78" s="37" customFormat="1" ht="14" customHeight="1">
      <c r="A549" s="220">
        <v>217</v>
      </c>
      <c r="B549" s="11" t="s">
        <v>85</v>
      </c>
      <c r="C549" s="12">
        <v>41377</v>
      </c>
      <c r="D549" s="396">
        <f t="shared" ca="1" si="154"/>
        <v>167</v>
      </c>
      <c r="E549" s="14" t="s">
        <v>133</v>
      </c>
      <c r="F549" s="167">
        <v>13</v>
      </c>
      <c r="G549" s="306" t="s">
        <v>204</v>
      </c>
      <c r="H549" s="32" t="s">
        <v>78</v>
      </c>
      <c r="I549" s="146" t="s">
        <v>576</v>
      </c>
      <c r="J549" s="16" t="s">
        <v>289</v>
      </c>
      <c r="K549" s="49" t="s">
        <v>64</v>
      </c>
      <c r="L549" s="168">
        <v>529000</v>
      </c>
      <c r="M549" s="168">
        <v>10000</v>
      </c>
      <c r="N549" s="169">
        <f t="shared" si="152"/>
        <v>539000</v>
      </c>
      <c r="O549" s="895" t="s">
        <v>894</v>
      </c>
      <c r="P549" s="156" t="s">
        <v>510</v>
      </c>
      <c r="Q549" s="17" t="s">
        <v>139</v>
      </c>
      <c r="R549" s="18">
        <v>1033</v>
      </c>
      <c r="S549" s="18">
        <v>90</v>
      </c>
      <c r="T549" s="19"/>
      <c r="U549" s="191" t="s">
        <v>810</v>
      </c>
      <c r="V549" s="11"/>
      <c r="W549" s="32" t="s">
        <v>80</v>
      </c>
      <c r="X549" s="47"/>
      <c r="Y549" s="14"/>
      <c r="Z549" s="11"/>
      <c r="AA549" s="11"/>
      <c r="AB549" s="11"/>
      <c r="AC549" s="56"/>
      <c r="AD549" s="231"/>
      <c r="AE549" s="47"/>
      <c r="AF549" s="714" t="s">
        <v>797</v>
      </c>
      <c r="AG549" s="162" t="s">
        <v>109</v>
      </c>
      <c r="AH549" s="18"/>
      <c r="AI549" s="18"/>
      <c r="AJ549" s="14"/>
      <c r="AK549" s="14"/>
      <c r="AL549" s="11"/>
      <c r="AM549" s="11"/>
      <c r="AN549" s="11"/>
      <c r="AO549" s="11"/>
      <c r="AP549" s="14"/>
      <c r="AQ549" s="12"/>
      <c r="AR549" s="12"/>
      <c r="AS549" s="12"/>
      <c r="AX549" s="409"/>
      <c r="BW549" s="166" t="e">
        <v>#N/A</v>
      </c>
      <c r="BZ549" s="166">
        <v>494440</v>
      </c>
    </row>
    <row r="550" spans="1:78" s="37" customFormat="1" ht="14" customHeight="1">
      <c r="A550" s="220">
        <v>218</v>
      </c>
      <c r="B550" s="11" t="s">
        <v>85</v>
      </c>
      <c r="C550" s="12">
        <v>41377</v>
      </c>
      <c r="D550" s="396">
        <f t="shared" ca="1" si="154"/>
        <v>167</v>
      </c>
      <c r="E550" s="14" t="s">
        <v>133</v>
      </c>
      <c r="F550" s="167">
        <v>13</v>
      </c>
      <c r="G550" s="306" t="s">
        <v>204</v>
      </c>
      <c r="H550" s="32" t="s">
        <v>78</v>
      </c>
      <c r="I550" s="146" t="s">
        <v>577</v>
      </c>
      <c r="J550" s="16" t="s">
        <v>289</v>
      </c>
      <c r="K550" s="49" t="s">
        <v>64</v>
      </c>
      <c r="L550" s="168">
        <v>529000</v>
      </c>
      <c r="M550" s="168">
        <v>10000</v>
      </c>
      <c r="N550" s="169">
        <f t="shared" si="152"/>
        <v>539000</v>
      </c>
      <c r="O550" s="895" t="s">
        <v>894</v>
      </c>
      <c r="P550" s="156" t="s">
        <v>511</v>
      </c>
      <c r="Q550" s="17" t="s">
        <v>139</v>
      </c>
      <c r="R550" s="18">
        <v>1033</v>
      </c>
      <c r="S550" s="18">
        <v>90</v>
      </c>
      <c r="T550" s="19"/>
      <c r="U550" s="191" t="s">
        <v>810</v>
      </c>
      <c r="V550" s="11"/>
      <c r="W550" s="32" t="s">
        <v>80</v>
      </c>
      <c r="X550" s="47"/>
      <c r="Y550" s="14"/>
      <c r="Z550" s="11"/>
      <c r="AA550" s="11"/>
      <c r="AB550" s="11"/>
      <c r="AC550" s="56"/>
      <c r="AD550" s="231"/>
      <c r="AE550" s="47"/>
      <c r="AF550" s="714" t="s">
        <v>797</v>
      </c>
      <c r="AG550" s="162" t="s">
        <v>109</v>
      </c>
      <c r="AH550" s="18"/>
      <c r="AI550" s="18"/>
      <c r="AJ550" s="14"/>
      <c r="AK550" s="14"/>
      <c r="AL550" s="11"/>
      <c r="AM550" s="11"/>
      <c r="AN550" s="11"/>
      <c r="AO550" s="11"/>
      <c r="AP550" s="14"/>
      <c r="AQ550" s="12"/>
      <c r="AR550" s="12"/>
      <c r="AS550" s="12"/>
      <c r="AX550" s="409"/>
      <c r="BW550" s="166" t="e">
        <v>#N/A</v>
      </c>
      <c r="BZ550" s="166">
        <v>494440</v>
      </c>
    </row>
    <row r="551" spans="1:78" s="37" customFormat="1" ht="14" customHeight="1">
      <c r="A551" s="220">
        <v>219</v>
      </c>
      <c r="B551" s="11" t="s">
        <v>85</v>
      </c>
      <c r="C551" s="12">
        <v>41377</v>
      </c>
      <c r="D551" s="396">
        <f t="shared" ca="1" si="154"/>
        <v>167</v>
      </c>
      <c r="E551" s="14" t="s">
        <v>133</v>
      </c>
      <c r="F551" s="167">
        <v>13</v>
      </c>
      <c r="G551" s="306" t="s">
        <v>204</v>
      </c>
      <c r="H551" s="32" t="s">
        <v>78</v>
      </c>
      <c r="I551" s="146" t="s">
        <v>578</v>
      </c>
      <c r="J551" s="16" t="s">
        <v>289</v>
      </c>
      <c r="K551" s="49" t="s">
        <v>180</v>
      </c>
      <c r="L551" s="168">
        <v>529000</v>
      </c>
      <c r="M551" s="168">
        <v>10000</v>
      </c>
      <c r="N551" s="169">
        <f t="shared" si="152"/>
        <v>539000</v>
      </c>
      <c r="O551" s="895" t="s">
        <v>894</v>
      </c>
      <c r="P551" s="156" t="s">
        <v>512</v>
      </c>
      <c r="Q551" s="17" t="s">
        <v>139</v>
      </c>
      <c r="R551" s="18">
        <v>1033</v>
      </c>
      <c r="S551" s="18">
        <v>90</v>
      </c>
      <c r="T551" s="19"/>
      <c r="U551" s="191" t="s">
        <v>810</v>
      </c>
      <c r="V551" s="11"/>
      <c r="W551" s="32" t="s">
        <v>80</v>
      </c>
      <c r="X551" s="47"/>
      <c r="Y551" s="14"/>
      <c r="Z551" s="11"/>
      <c r="AA551" s="11"/>
      <c r="AB551" s="11"/>
      <c r="AC551" s="56"/>
      <c r="AD551" s="231"/>
      <c r="AE551" s="47"/>
      <c r="AF551" s="714" t="s">
        <v>797</v>
      </c>
      <c r="AG551" s="162" t="s">
        <v>109</v>
      </c>
      <c r="AH551" s="18"/>
      <c r="AI551" s="18"/>
      <c r="AJ551" s="14"/>
      <c r="AK551" s="14"/>
      <c r="AL551" s="11"/>
      <c r="AM551" s="11"/>
      <c r="AN551" s="11"/>
      <c r="AO551" s="11"/>
      <c r="AP551" s="14"/>
      <c r="AQ551" s="12"/>
      <c r="AR551" s="12"/>
      <c r="AS551" s="12"/>
      <c r="AX551" s="409"/>
      <c r="BW551" s="166" t="e">
        <v>#N/A</v>
      </c>
      <c r="BZ551" s="166">
        <v>494440</v>
      </c>
    </row>
    <row r="552" spans="1:78" s="37" customFormat="1" ht="14" customHeight="1">
      <c r="A552" s="220">
        <v>220</v>
      </c>
      <c r="B552" s="11" t="s">
        <v>85</v>
      </c>
      <c r="C552" s="12">
        <v>41452</v>
      </c>
      <c r="D552" s="147">
        <f t="shared" ca="1" si="154"/>
        <v>92</v>
      </c>
      <c r="E552" s="14" t="s">
        <v>133</v>
      </c>
      <c r="F552" s="167">
        <v>13</v>
      </c>
      <c r="G552" s="306" t="s">
        <v>204</v>
      </c>
      <c r="H552" s="32" t="s">
        <v>78</v>
      </c>
      <c r="I552" s="1067" t="s">
        <v>1043</v>
      </c>
      <c r="J552" s="16" t="s">
        <v>289</v>
      </c>
      <c r="K552" s="49" t="s">
        <v>184</v>
      </c>
      <c r="L552" s="168">
        <v>529000</v>
      </c>
      <c r="M552" s="168">
        <v>10000</v>
      </c>
      <c r="N552" s="169">
        <f t="shared" si="152"/>
        <v>539000</v>
      </c>
      <c r="O552" s="895" t="s">
        <v>894</v>
      </c>
      <c r="P552" s="156" t="s">
        <v>1025</v>
      </c>
      <c r="Q552" s="17" t="s">
        <v>139</v>
      </c>
      <c r="R552" s="18">
        <v>1033</v>
      </c>
      <c r="S552" s="18">
        <v>90</v>
      </c>
      <c r="T552" s="19"/>
      <c r="U552" s="34"/>
      <c r="V552" s="11"/>
      <c r="W552" s="32" t="s">
        <v>80</v>
      </c>
      <c r="X552" s="47"/>
      <c r="Y552" s="17"/>
      <c r="Z552" s="12"/>
      <c r="AA552" s="12"/>
      <c r="AB552" s="11"/>
      <c r="AC552" s="660"/>
      <c r="AD552" s="33"/>
      <c r="AE552" s="47"/>
      <c r="AF552" s="171" t="s">
        <v>1519</v>
      </c>
      <c r="AG552" s="162" t="s">
        <v>109</v>
      </c>
      <c r="AH552" s="18"/>
      <c r="AI552" s="14" t="s">
        <v>165</v>
      </c>
      <c r="AJ552" s="14"/>
      <c r="AK552" s="14"/>
      <c r="AL552" s="11"/>
      <c r="AM552" s="11"/>
      <c r="AN552" s="11"/>
      <c r="AO552" s="11"/>
      <c r="AP552" s="14"/>
      <c r="AQ552" s="12"/>
      <c r="AR552" s="12"/>
      <c r="AS552" s="12"/>
      <c r="AX552" s="409"/>
      <c r="BA552" s="37" t="s">
        <v>1135</v>
      </c>
      <c r="BW552" s="166"/>
      <c r="BZ552" s="166"/>
    </row>
    <row r="553" spans="1:78" s="14" customFormat="1" ht="13.5" customHeight="1">
      <c r="A553" s="220">
        <v>221</v>
      </c>
      <c r="B553" s="11">
        <v>41565</v>
      </c>
      <c r="C553" s="12">
        <v>41534</v>
      </c>
      <c r="D553" s="1886">
        <f ca="1">TODAY()-C553</f>
        <v>10</v>
      </c>
      <c r="E553" s="14" t="s">
        <v>133</v>
      </c>
      <c r="F553" s="203">
        <v>13</v>
      </c>
      <c r="G553" s="11" t="s">
        <v>165</v>
      </c>
      <c r="H553" s="40" t="s">
        <v>78</v>
      </c>
      <c r="I553" s="195" t="s">
        <v>3330</v>
      </c>
      <c r="J553" s="16" t="s">
        <v>289</v>
      </c>
      <c r="K553" s="49" t="s">
        <v>171</v>
      </c>
      <c r="L553" s="168">
        <v>529000</v>
      </c>
      <c r="M553" s="168">
        <v>10000</v>
      </c>
      <c r="N553" s="169">
        <f>L553+M553</f>
        <v>539000</v>
      </c>
      <c r="O553" s="832"/>
      <c r="P553" s="1064" t="s">
        <v>3264</v>
      </c>
      <c r="Q553" s="17" t="s">
        <v>37</v>
      </c>
      <c r="R553" s="18">
        <v>1033</v>
      </c>
      <c r="S553" s="18">
        <v>90</v>
      </c>
      <c r="T553" s="19"/>
      <c r="U553" s="162"/>
      <c r="V553" s="11"/>
      <c r="W553" s="32" t="s">
        <v>80</v>
      </c>
      <c r="X553" s="47"/>
      <c r="Y553" s="49"/>
      <c r="Z553" s="12"/>
      <c r="AA553" s="11"/>
      <c r="AB553" s="11"/>
      <c r="AC553" s="56"/>
      <c r="AD553" s="231"/>
      <c r="AE553" s="769"/>
      <c r="AF553" s="2329"/>
      <c r="AG553" s="162"/>
      <c r="AH553" s="749"/>
      <c r="AI553" s="14" t="s">
        <v>165</v>
      </c>
      <c r="AL553" s="11"/>
      <c r="AM553" s="11"/>
      <c r="AN553" s="11"/>
      <c r="AO553" s="1309"/>
      <c r="AQ553" s="11"/>
      <c r="AR553" s="11"/>
      <c r="AS553" s="11"/>
      <c r="AX553" s="1891"/>
      <c r="BW553" s="11"/>
      <c r="BZ553" s="11"/>
    </row>
    <row r="554" spans="1:78" s="14" customFormat="1" ht="13.5" customHeight="1">
      <c r="A554" s="220">
        <v>222</v>
      </c>
      <c r="B554" s="11">
        <v>41576</v>
      </c>
      <c r="C554" s="12">
        <v>41543</v>
      </c>
      <c r="D554" s="1886">
        <f ca="1">TODAY()-C554</f>
        <v>1</v>
      </c>
      <c r="E554" s="14" t="s">
        <v>133</v>
      </c>
      <c r="F554" s="167">
        <v>13</v>
      </c>
      <c r="G554" s="315"/>
      <c r="H554" s="32" t="s">
        <v>78</v>
      </c>
      <c r="I554" s="1067" t="s">
        <v>3587</v>
      </c>
      <c r="J554" s="16" t="s">
        <v>289</v>
      </c>
      <c r="K554" s="49" t="s">
        <v>25</v>
      </c>
      <c r="L554" s="168">
        <v>529000</v>
      </c>
      <c r="M554" s="168">
        <v>0</v>
      </c>
      <c r="N554" s="169">
        <f>L554+M554</f>
        <v>529000</v>
      </c>
      <c r="O554" s="832"/>
      <c r="P554" s="1064" t="s">
        <v>3538</v>
      </c>
      <c r="Q554" s="17" t="s">
        <v>37</v>
      </c>
      <c r="R554" s="18">
        <v>1033</v>
      </c>
      <c r="S554" s="248">
        <v>90</v>
      </c>
      <c r="T554" s="19"/>
      <c r="U554" s="162"/>
      <c r="V554" s="11"/>
      <c r="W554" s="32" t="s">
        <v>80</v>
      </c>
      <c r="X554" s="47"/>
      <c r="Y554" s="49"/>
      <c r="Z554" s="12"/>
      <c r="AA554" s="11"/>
      <c r="AB554" s="11"/>
      <c r="AC554" s="56"/>
      <c r="AD554" s="231"/>
      <c r="AE554" s="769"/>
      <c r="AF554" s="171"/>
      <c r="AG554" s="162"/>
      <c r="AH554" s="749"/>
      <c r="AI554" s="749"/>
      <c r="AL554" s="11"/>
      <c r="AM554" s="11"/>
      <c r="AN554" s="11"/>
      <c r="AO554" s="1309"/>
      <c r="AQ554" s="11"/>
      <c r="AR554" s="11"/>
      <c r="AS554" s="11"/>
      <c r="AX554" s="1891"/>
      <c r="BW554" s="11"/>
      <c r="BZ554" s="11"/>
    </row>
    <row r="555" spans="1:78" s="14" customFormat="1" ht="13.5" customHeight="1">
      <c r="A555" s="220">
        <v>223</v>
      </c>
      <c r="B555" s="11">
        <v>41576</v>
      </c>
      <c r="C555" s="12">
        <v>41543</v>
      </c>
      <c r="D555" s="1886">
        <f ca="1">TODAY()-C555</f>
        <v>1</v>
      </c>
      <c r="E555" s="14" t="s">
        <v>133</v>
      </c>
      <c r="F555" s="167">
        <v>13</v>
      </c>
      <c r="G555" s="315"/>
      <c r="H555" s="32" t="s">
        <v>78</v>
      </c>
      <c r="I555" s="1067" t="s">
        <v>3588</v>
      </c>
      <c r="J555" s="16" t="s">
        <v>289</v>
      </c>
      <c r="K555" s="49" t="s">
        <v>171</v>
      </c>
      <c r="L555" s="168">
        <v>529000</v>
      </c>
      <c r="M555" s="168">
        <v>10000</v>
      </c>
      <c r="N555" s="169">
        <f>L555+M555</f>
        <v>539000</v>
      </c>
      <c r="O555" s="832"/>
      <c r="P555" s="1064" t="s">
        <v>3539</v>
      </c>
      <c r="Q555" s="17" t="s">
        <v>37</v>
      </c>
      <c r="R555" s="18">
        <v>1033</v>
      </c>
      <c r="S555" s="248">
        <v>90</v>
      </c>
      <c r="T555" s="19"/>
      <c r="U555" s="162"/>
      <c r="V555" s="11"/>
      <c r="W555" s="32" t="s">
        <v>80</v>
      </c>
      <c r="X555" s="47"/>
      <c r="Y555" s="49"/>
      <c r="Z555" s="12"/>
      <c r="AA555" s="11"/>
      <c r="AB555" s="11"/>
      <c r="AC555" s="56"/>
      <c r="AD555" s="231"/>
      <c r="AE555" s="769"/>
      <c r="AF555" s="171"/>
      <c r="AG555" s="162"/>
      <c r="AH555" s="749"/>
      <c r="AI555" s="749"/>
      <c r="AL555" s="11"/>
      <c r="AM555" s="11"/>
      <c r="AN555" s="11"/>
      <c r="AO555" s="1309"/>
      <c r="AQ555" s="11"/>
      <c r="AR555" s="11"/>
      <c r="AS555" s="11"/>
      <c r="AX555" s="1891"/>
      <c r="BW555" s="11"/>
      <c r="BZ555" s="11"/>
    </row>
    <row r="556" spans="1:78" s="14" customFormat="1" ht="13.5" customHeight="1">
      <c r="A556" s="220">
        <v>224</v>
      </c>
      <c r="B556" s="11">
        <v>41576</v>
      </c>
      <c r="C556" s="12">
        <v>41543</v>
      </c>
      <c r="D556" s="1886">
        <f ca="1">TODAY()-C556</f>
        <v>1</v>
      </c>
      <c r="E556" s="14" t="s">
        <v>133</v>
      </c>
      <c r="F556" s="167">
        <v>13</v>
      </c>
      <c r="G556" s="315"/>
      <c r="H556" s="32" t="s">
        <v>78</v>
      </c>
      <c r="I556" s="1067" t="s">
        <v>3589</v>
      </c>
      <c r="J556" s="16" t="s">
        <v>289</v>
      </c>
      <c r="K556" s="49" t="s">
        <v>184</v>
      </c>
      <c r="L556" s="168">
        <v>529000</v>
      </c>
      <c r="M556" s="168">
        <v>10000</v>
      </c>
      <c r="N556" s="169">
        <f>L556+M556</f>
        <v>539000</v>
      </c>
      <c r="O556" s="832"/>
      <c r="P556" s="1064" t="s">
        <v>3540</v>
      </c>
      <c r="Q556" s="17" t="s">
        <v>37</v>
      </c>
      <c r="R556" s="18">
        <v>1033</v>
      </c>
      <c r="S556" s="248">
        <v>90</v>
      </c>
      <c r="T556" s="19"/>
      <c r="U556" s="162"/>
      <c r="V556" s="11"/>
      <c r="W556" s="32" t="s">
        <v>80</v>
      </c>
      <c r="X556" s="47"/>
      <c r="Y556" s="49"/>
      <c r="Z556" s="12"/>
      <c r="AA556" s="11"/>
      <c r="AB556" s="11"/>
      <c r="AC556" s="56"/>
      <c r="AD556" s="231"/>
      <c r="AE556" s="769"/>
      <c r="AF556" s="171"/>
      <c r="AG556" s="162"/>
      <c r="AH556" s="749"/>
      <c r="AI556" s="749"/>
      <c r="AL556" s="11"/>
      <c r="AM556" s="11"/>
      <c r="AN556" s="11"/>
      <c r="AO556" s="1309"/>
      <c r="AQ556" s="11"/>
      <c r="AR556" s="11"/>
      <c r="AS556" s="11"/>
      <c r="AX556" s="1891"/>
      <c r="BW556" s="11"/>
      <c r="BZ556" s="11"/>
    </row>
    <row r="557" spans="1:78" s="14" customFormat="1" ht="13.5" customHeight="1">
      <c r="A557" s="220">
        <v>225</v>
      </c>
      <c r="B557" s="11">
        <v>41576</v>
      </c>
      <c r="C557" s="12">
        <v>41543</v>
      </c>
      <c r="D557" s="1886">
        <f ca="1">TODAY()-C557</f>
        <v>1</v>
      </c>
      <c r="E557" s="14" t="s">
        <v>133</v>
      </c>
      <c r="F557" s="167">
        <v>13</v>
      </c>
      <c r="G557" s="315"/>
      <c r="H557" s="32" t="s">
        <v>78</v>
      </c>
      <c r="I557" s="1067" t="s">
        <v>3590</v>
      </c>
      <c r="J557" s="16" t="s">
        <v>289</v>
      </c>
      <c r="K557" s="49" t="s">
        <v>184</v>
      </c>
      <c r="L557" s="168">
        <v>529000</v>
      </c>
      <c r="M557" s="168">
        <v>10000</v>
      </c>
      <c r="N557" s="169">
        <f>L557+M557</f>
        <v>539000</v>
      </c>
      <c r="O557" s="832"/>
      <c r="P557" s="1064" t="s">
        <v>3541</v>
      </c>
      <c r="Q557" s="17" t="s">
        <v>37</v>
      </c>
      <c r="R557" s="18">
        <v>1033</v>
      </c>
      <c r="S557" s="248">
        <v>90</v>
      </c>
      <c r="T557" s="19"/>
      <c r="U557" s="162"/>
      <c r="V557" s="11"/>
      <c r="W557" s="32" t="s">
        <v>80</v>
      </c>
      <c r="X557" s="47"/>
      <c r="Y557" s="49"/>
      <c r="Z557" s="12"/>
      <c r="AA557" s="11"/>
      <c r="AB557" s="11"/>
      <c r="AC557" s="56"/>
      <c r="AD557" s="231"/>
      <c r="AE557" s="769"/>
      <c r="AF557" s="171"/>
      <c r="AG557" s="162"/>
      <c r="AH557" s="749"/>
      <c r="AI557" s="749"/>
      <c r="AL557" s="11"/>
      <c r="AM557" s="11"/>
      <c r="AN557" s="11"/>
      <c r="AO557" s="1309"/>
      <c r="AQ557" s="11"/>
      <c r="AR557" s="11"/>
      <c r="AS557" s="11"/>
      <c r="AX557" s="1891"/>
      <c r="BW557" s="11"/>
      <c r="BZ557" s="11"/>
    </row>
    <row r="558" spans="1:78" s="14" customFormat="1" ht="13.5" customHeight="1">
      <c r="A558" s="220">
        <v>226</v>
      </c>
      <c r="B558" s="11">
        <v>41570</v>
      </c>
      <c r="C558" s="12">
        <v>41537</v>
      </c>
      <c r="D558" s="1886">
        <f t="shared" ref="D558:D565" ca="1" si="156">TODAY()-C558</f>
        <v>7</v>
      </c>
      <c r="E558" s="14" t="s">
        <v>61</v>
      </c>
      <c r="F558" s="203">
        <v>13</v>
      </c>
      <c r="G558" s="11" t="s">
        <v>165</v>
      </c>
      <c r="H558" s="32" t="s">
        <v>274</v>
      </c>
      <c r="I558" s="195" t="s">
        <v>3128</v>
      </c>
      <c r="J558" s="16" t="s">
        <v>727</v>
      </c>
      <c r="K558" s="49" t="s">
        <v>34</v>
      </c>
      <c r="L558" s="402">
        <v>700000</v>
      </c>
      <c r="M558" s="168">
        <v>11000</v>
      </c>
      <c r="N558" s="403">
        <f t="shared" ref="N558:N560" si="157">L558+M558</f>
        <v>711000</v>
      </c>
      <c r="O558" s="832">
        <v>30000</v>
      </c>
      <c r="P558" s="1064" t="s">
        <v>3074</v>
      </c>
      <c r="Q558" s="17" t="s">
        <v>37</v>
      </c>
      <c r="R558" s="18">
        <v>1033</v>
      </c>
      <c r="S558" s="18">
        <v>90</v>
      </c>
      <c r="T558" s="19"/>
      <c r="U558" s="162"/>
      <c r="V558" s="11"/>
      <c r="W558" s="32" t="s">
        <v>80</v>
      </c>
      <c r="X558" s="47"/>
      <c r="Y558" s="49"/>
      <c r="Z558" s="11"/>
      <c r="AA558" s="11"/>
      <c r="AB558" s="11"/>
      <c r="AC558" s="56"/>
      <c r="AD558" s="231"/>
      <c r="AE558" s="769"/>
      <c r="AF558" s="2329"/>
      <c r="AG558" s="162"/>
      <c r="AH558" s="749"/>
      <c r="AI558" s="14" t="s">
        <v>165</v>
      </c>
      <c r="AL558" s="11"/>
      <c r="AM558" s="11"/>
      <c r="AN558" s="11"/>
      <c r="AO558" s="1309"/>
      <c r="AQ558" s="11"/>
      <c r="AR558" s="11"/>
      <c r="AS558" s="11"/>
      <c r="AX558" s="1891"/>
      <c r="BW558" s="11"/>
      <c r="BZ558" s="11"/>
    </row>
    <row r="559" spans="1:78" s="14" customFormat="1" ht="13.5" customHeight="1">
      <c r="A559" s="220">
        <v>227</v>
      </c>
      <c r="B559" s="11">
        <v>41570</v>
      </c>
      <c r="C559" s="12">
        <v>41537</v>
      </c>
      <c r="D559" s="1886">
        <f t="shared" ca="1" si="156"/>
        <v>7</v>
      </c>
      <c r="E559" s="14" t="s">
        <v>61</v>
      </c>
      <c r="F559" s="203">
        <v>13</v>
      </c>
      <c r="G559" s="11" t="s">
        <v>165</v>
      </c>
      <c r="H559" s="32" t="s">
        <v>274</v>
      </c>
      <c r="I559" s="195" t="s">
        <v>3133</v>
      </c>
      <c r="J559" s="16" t="s">
        <v>727</v>
      </c>
      <c r="K559" s="49" t="s">
        <v>184</v>
      </c>
      <c r="L559" s="402">
        <v>700000</v>
      </c>
      <c r="M559" s="168">
        <v>11000</v>
      </c>
      <c r="N559" s="403">
        <f t="shared" si="157"/>
        <v>711000</v>
      </c>
      <c r="O559" s="832">
        <v>30000</v>
      </c>
      <c r="P559" s="1064" t="s">
        <v>3079</v>
      </c>
      <c r="Q559" s="17" t="s">
        <v>37</v>
      </c>
      <c r="R559" s="18">
        <v>1033</v>
      </c>
      <c r="S559" s="18">
        <v>90</v>
      </c>
      <c r="T559" s="19"/>
      <c r="U559" s="162"/>
      <c r="V559" s="11"/>
      <c r="W559" s="32" t="s">
        <v>80</v>
      </c>
      <c r="X559" s="47"/>
      <c r="Y559" s="49"/>
      <c r="Z559" s="11"/>
      <c r="AA559" s="11"/>
      <c r="AB559" s="11"/>
      <c r="AC559" s="56"/>
      <c r="AD559" s="231"/>
      <c r="AE559" s="769"/>
      <c r="AF559" s="2329"/>
      <c r="AG559" s="162"/>
      <c r="AH559" s="749"/>
      <c r="AI559" s="14" t="s">
        <v>165</v>
      </c>
      <c r="AL559" s="11"/>
      <c r="AM559" s="11"/>
      <c r="AN559" s="11"/>
      <c r="AO559" s="1309"/>
      <c r="AQ559" s="11"/>
      <c r="AR559" s="11"/>
      <c r="AS559" s="11"/>
      <c r="AX559" s="1891"/>
      <c r="BW559" s="11"/>
      <c r="BZ559" s="11"/>
    </row>
    <row r="560" spans="1:78" s="14" customFormat="1" ht="13.5" customHeight="1">
      <c r="A560" s="220">
        <v>228</v>
      </c>
      <c r="B560" s="11">
        <v>41570</v>
      </c>
      <c r="C560" s="12">
        <v>41537</v>
      </c>
      <c r="D560" s="1886">
        <f t="shared" ca="1" si="156"/>
        <v>7</v>
      </c>
      <c r="E560" s="14" t="s">
        <v>61</v>
      </c>
      <c r="F560" s="203">
        <v>13</v>
      </c>
      <c r="G560" s="11" t="s">
        <v>165</v>
      </c>
      <c r="H560" s="32" t="s">
        <v>274</v>
      </c>
      <c r="I560" s="195" t="s">
        <v>3134</v>
      </c>
      <c r="J560" s="16" t="s">
        <v>727</v>
      </c>
      <c r="K560" s="49" t="s">
        <v>34</v>
      </c>
      <c r="L560" s="402">
        <v>700000</v>
      </c>
      <c r="M560" s="168">
        <v>11000</v>
      </c>
      <c r="N560" s="403">
        <f t="shared" si="157"/>
        <v>711000</v>
      </c>
      <c r="O560" s="832">
        <v>30000</v>
      </c>
      <c r="P560" s="1064" t="s">
        <v>3080</v>
      </c>
      <c r="Q560" s="17" t="s">
        <v>37</v>
      </c>
      <c r="R560" s="18">
        <v>1033</v>
      </c>
      <c r="S560" s="18">
        <v>90</v>
      </c>
      <c r="T560" s="19"/>
      <c r="U560" s="162"/>
      <c r="V560" s="11"/>
      <c r="W560" s="32" t="s">
        <v>80</v>
      </c>
      <c r="X560" s="47" t="s">
        <v>3999</v>
      </c>
      <c r="Y560" s="49" t="s">
        <v>136</v>
      </c>
      <c r="Z560" s="11"/>
      <c r="AA560" s="11"/>
      <c r="AB560" s="11">
        <v>41544</v>
      </c>
      <c r="AC560" s="56">
        <v>50000</v>
      </c>
      <c r="AD560" s="231" t="s">
        <v>111</v>
      </c>
      <c r="AE560" s="769"/>
      <c r="AF560" s="2329"/>
      <c r="AG560" s="162"/>
      <c r="AH560" s="749"/>
      <c r="AI560" s="14" t="s">
        <v>165</v>
      </c>
      <c r="AL560" s="11"/>
      <c r="AM560" s="11"/>
      <c r="AN560" s="11"/>
      <c r="AO560" s="1309"/>
      <c r="AQ560" s="11"/>
      <c r="AR560" s="11"/>
      <c r="AS560" s="11"/>
      <c r="AX560" s="1891"/>
      <c r="BW560" s="11"/>
      <c r="BZ560" s="11"/>
    </row>
    <row r="561" spans="1:78" s="14" customFormat="1" ht="13.5" customHeight="1">
      <c r="A561" s="220">
        <v>229</v>
      </c>
      <c r="B561" s="11"/>
      <c r="C561" s="12">
        <v>41516</v>
      </c>
      <c r="D561" s="1886">
        <f t="shared" ca="1" si="156"/>
        <v>28</v>
      </c>
      <c r="E561" s="14" t="s">
        <v>133</v>
      </c>
      <c r="F561" s="203">
        <v>13</v>
      </c>
      <c r="G561" s="11"/>
      <c r="H561" s="32" t="s">
        <v>17</v>
      </c>
      <c r="I561" s="195" t="s">
        <v>2425</v>
      </c>
      <c r="J561" s="16" t="s">
        <v>4014</v>
      </c>
      <c r="K561" s="49" t="s">
        <v>67</v>
      </c>
      <c r="L561" s="168">
        <v>617000</v>
      </c>
      <c r="M561" s="168">
        <v>10000</v>
      </c>
      <c r="N561" s="169">
        <f>L561+M561</f>
        <v>627000</v>
      </c>
      <c r="O561" s="832"/>
      <c r="P561" s="1064" t="s">
        <v>2427</v>
      </c>
      <c r="Q561" s="17" t="s">
        <v>37</v>
      </c>
      <c r="R561" s="18">
        <v>1047</v>
      </c>
      <c r="S561" s="18">
        <v>90</v>
      </c>
      <c r="T561" s="19"/>
      <c r="U561" s="162"/>
      <c r="V561" s="11"/>
      <c r="W561" s="32" t="s">
        <v>80</v>
      </c>
      <c r="X561" s="47"/>
      <c r="Y561" s="49"/>
      <c r="Z561" s="11"/>
      <c r="AA561" s="11"/>
      <c r="AB561" s="11"/>
      <c r="AC561" s="56"/>
      <c r="AD561" s="231"/>
      <c r="AE561" s="769"/>
      <c r="AF561" s="2840" t="s">
        <v>4037</v>
      </c>
      <c r="AG561" s="162"/>
      <c r="AH561" s="749"/>
      <c r="AL561" s="11"/>
      <c r="AM561" s="11"/>
      <c r="AN561" s="11"/>
      <c r="AO561" s="1309"/>
      <c r="AQ561" s="11"/>
      <c r="AR561" s="11"/>
      <c r="AS561" s="11"/>
      <c r="AX561" s="1891"/>
      <c r="BW561" s="11"/>
      <c r="BZ561" s="11"/>
    </row>
    <row r="562" spans="1:78" s="14" customFormat="1" ht="13.5" customHeight="1">
      <c r="A562" s="220">
        <v>230</v>
      </c>
      <c r="B562" s="11"/>
      <c r="C562" s="12">
        <v>41525</v>
      </c>
      <c r="D562" s="1886">
        <f t="shared" ca="1" si="156"/>
        <v>19</v>
      </c>
      <c r="E562" s="14" t="s">
        <v>61</v>
      </c>
      <c r="F562" s="203">
        <v>13</v>
      </c>
      <c r="G562" s="11"/>
      <c r="H562" s="32" t="s">
        <v>3777</v>
      </c>
      <c r="I562" s="195" t="s">
        <v>3173</v>
      </c>
      <c r="J562" s="16" t="s">
        <v>4012</v>
      </c>
      <c r="K562" s="49" t="s">
        <v>117</v>
      </c>
      <c r="L562" s="168">
        <v>842000</v>
      </c>
      <c r="M562" s="168">
        <v>11000</v>
      </c>
      <c r="N562" s="168">
        <f t="shared" ref="N562" si="158">L562+M562</f>
        <v>853000</v>
      </c>
      <c r="O562" s="1743">
        <v>30000</v>
      </c>
      <c r="P562" s="1064" t="s">
        <v>3174</v>
      </c>
      <c r="Q562" s="17" t="s">
        <v>37</v>
      </c>
      <c r="R562" s="18">
        <v>1047</v>
      </c>
      <c r="S562" s="18">
        <v>90</v>
      </c>
      <c r="T562" s="19"/>
      <c r="U562" s="162"/>
      <c r="V562" s="11"/>
      <c r="W562" s="32" t="s">
        <v>80</v>
      </c>
      <c r="X562" s="47"/>
      <c r="Y562" s="49"/>
      <c r="Z562" s="11"/>
      <c r="AA562" s="11"/>
      <c r="AB562" s="11"/>
      <c r="AC562" s="56"/>
      <c r="AD562" s="231"/>
      <c r="AE562" s="769"/>
      <c r="AF562" s="2840" t="s">
        <v>4037</v>
      </c>
      <c r="AG562" s="162"/>
      <c r="AH562" s="749"/>
      <c r="AL562" s="11"/>
      <c r="AM562" s="11"/>
      <c r="AN562" s="11"/>
      <c r="AO562" s="1309"/>
      <c r="AQ562" s="11"/>
      <c r="AR562" s="11"/>
      <c r="AS562" s="11"/>
      <c r="AX562" s="1891"/>
      <c r="BW562" s="11"/>
      <c r="BZ562" s="11"/>
    </row>
    <row r="563" spans="1:78" s="37" customFormat="1" ht="14" customHeight="1">
      <c r="A563" s="220">
        <v>231</v>
      </c>
      <c r="B563" s="11" t="s">
        <v>85</v>
      </c>
      <c r="C563" s="110">
        <v>41522</v>
      </c>
      <c r="D563" s="193">
        <f t="shared" ref="D563" ca="1" si="159">TODAY()-C563</f>
        <v>22</v>
      </c>
      <c r="E563" s="14" t="s">
        <v>343</v>
      </c>
      <c r="F563" s="203">
        <v>13</v>
      </c>
      <c r="G563" s="306" t="s">
        <v>204</v>
      </c>
      <c r="H563" s="32" t="s">
        <v>830</v>
      </c>
      <c r="I563" s="146" t="s">
        <v>838</v>
      </c>
      <c r="J563" s="16" t="s">
        <v>847</v>
      </c>
      <c r="K563" s="49" t="s">
        <v>795</v>
      </c>
      <c r="L563" s="168">
        <v>455000</v>
      </c>
      <c r="M563" s="168">
        <v>0</v>
      </c>
      <c r="N563" s="168">
        <f>L563+M563</f>
        <v>455000</v>
      </c>
      <c r="O563" s="1477"/>
      <c r="P563" s="14" t="s">
        <v>824</v>
      </c>
      <c r="Q563" s="758" t="s">
        <v>139</v>
      </c>
      <c r="R563" s="18">
        <v>1033</v>
      </c>
      <c r="S563" s="18">
        <v>90</v>
      </c>
      <c r="T563" s="743"/>
      <c r="U563" s="34"/>
      <c r="V563" s="11"/>
      <c r="W563" s="689" t="s">
        <v>80</v>
      </c>
      <c r="X563" s="705" t="s">
        <v>999</v>
      </c>
      <c r="Y563" s="578" t="s">
        <v>205</v>
      </c>
      <c r="Z563" s="133"/>
      <c r="AA563" s="745"/>
      <c r="AB563" s="133"/>
      <c r="AC563" s="1851"/>
      <c r="AD563" s="747"/>
      <c r="AE563" s="47"/>
      <c r="AF563" s="236" t="s">
        <v>3955</v>
      </c>
      <c r="AG563" s="162"/>
      <c r="AH563" s="18"/>
      <c r="AI563" s="14" t="s">
        <v>165</v>
      </c>
      <c r="AJ563" s="14"/>
      <c r="AK563" s="14"/>
      <c r="AL563" s="11"/>
      <c r="AM563" s="11"/>
      <c r="AN563" s="11"/>
      <c r="AO563" s="11"/>
      <c r="AP563" s="14"/>
      <c r="AQ563" s="12"/>
      <c r="AR563" s="12"/>
      <c r="AS563" s="12"/>
      <c r="AX563" s="409"/>
      <c r="BW563" s="166"/>
      <c r="BZ563" s="166" t="e">
        <v>#N/A</v>
      </c>
    </row>
    <row r="564" spans="1:78" s="37" customFormat="1" ht="14" customHeight="1">
      <c r="A564" s="220">
        <v>232</v>
      </c>
      <c r="B564" s="11" t="s">
        <v>85</v>
      </c>
      <c r="C564" s="12">
        <v>41537</v>
      </c>
      <c r="D564" s="1886">
        <f t="shared" ca="1" si="156"/>
        <v>7</v>
      </c>
      <c r="E564" s="14" t="s">
        <v>343</v>
      </c>
      <c r="F564" s="167">
        <v>13</v>
      </c>
      <c r="G564" s="306" t="s">
        <v>204</v>
      </c>
      <c r="H564" s="32" t="s">
        <v>829</v>
      </c>
      <c r="I564" s="195" t="s">
        <v>942</v>
      </c>
      <c r="J564" s="16" t="s">
        <v>780</v>
      </c>
      <c r="K564" s="49" t="s">
        <v>690</v>
      </c>
      <c r="L564" s="168">
        <v>524000</v>
      </c>
      <c r="M564" s="168">
        <v>6000</v>
      </c>
      <c r="N564" s="168">
        <f>L564+M564</f>
        <v>530000</v>
      </c>
      <c r="O564" s="1477"/>
      <c r="P564" s="14" t="s">
        <v>928</v>
      </c>
      <c r="Q564" s="2838" t="s">
        <v>139</v>
      </c>
      <c r="R564" s="991">
        <v>1033</v>
      </c>
      <c r="S564" s="248">
        <v>90</v>
      </c>
      <c r="T564" s="2977"/>
      <c r="U564" s="104"/>
      <c r="V564" s="138"/>
      <c r="W564" s="2839" t="s">
        <v>80</v>
      </c>
      <c r="X564" s="705" t="s">
        <v>999</v>
      </c>
      <c r="Y564" s="578" t="s">
        <v>205</v>
      </c>
      <c r="Z564" s="133"/>
      <c r="AA564" s="745"/>
      <c r="AB564" s="133"/>
      <c r="AC564" s="1851"/>
      <c r="AD564" s="747"/>
      <c r="AE564" s="47"/>
      <c r="AF564" s="236" t="s">
        <v>3955</v>
      </c>
      <c r="AG564" s="162"/>
      <c r="AH564" s="18"/>
      <c r="AI564" s="18"/>
      <c r="AJ564" s="14"/>
      <c r="AK564" s="14"/>
      <c r="AL564" s="11"/>
      <c r="AM564" s="11"/>
      <c r="AN564" s="11"/>
      <c r="AO564" s="11"/>
      <c r="AP564" s="14"/>
      <c r="AQ564" s="12"/>
      <c r="AR564" s="12"/>
      <c r="AS564" s="12"/>
      <c r="AX564" s="409"/>
      <c r="BW564" s="166"/>
      <c r="BZ564" s="166" t="e">
        <v>#N/A</v>
      </c>
    </row>
    <row r="565" spans="1:78" s="37" customFormat="1" ht="14" customHeight="1" thickBot="1">
      <c r="A565" s="220">
        <v>233</v>
      </c>
      <c r="B565" s="11" t="s">
        <v>85</v>
      </c>
      <c r="C565" s="12">
        <v>41537</v>
      </c>
      <c r="D565" s="1886">
        <f t="shared" ca="1" si="156"/>
        <v>7</v>
      </c>
      <c r="E565" s="14" t="s">
        <v>343</v>
      </c>
      <c r="F565" s="167">
        <v>13</v>
      </c>
      <c r="G565" s="306" t="s">
        <v>204</v>
      </c>
      <c r="H565" s="32" t="s">
        <v>829</v>
      </c>
      <c r="I565" s="195" t="s">
        <v>969</v>
      </c>
      <c r="J565" s="16" t="s">
        <v>780</v>
      </c>
      <c r="K565" s="49" t="s">
        <v>465</v>
      </c>
      <c r="L565" s="168">
        <v>524000</v>
      </c>
      <c r="M565" s="168">
        <v>6000</v>
      </c>
      <c r="N565" s="168">
        <f>L565+M565</f>
        <v>530000</v>
      </c>
      <c r="O565" s="1477"/>
      <c r="P565" s="14" t="s">
        <v>913</v>
      </c>
      <c r="Q565" s="1608" t="s">
        <v>139</v>
      </c>
      <c r="R565" s="150">
        <v>1033</v>
      </c>
      <c r="S565" s="248">
        <v>90</v>
      </c>
      <c r="T565" s="743"/>
      <c r="U565" s="34"/>
      <c r="V565" s="11"/>
      <c r="W565" s="261" t="s">
        <v>80</v>
      </c>
      <c r="X565" s="705" t="s">
        <v>999</v>
      </c>
      <c r="Y565" s="578" t="s">
        <v>205</v>
      </c>
      <c r="Z565" s="133"/>
      <c r="AA565" s="745"/>
      <c r="AB565" s="133"/>
      <c r="AC565" s="1851"/>
      <c r="AD565" s="747"/>
      <c r="AE565" s="47"/>
      <c r="AF565" s="236" t="s">
        <v>3955</v>
      </c>
      <c r="AG565" s="162"/>
      <c r="AH565" s="18"/>
      <c r="AI565" s="18"/>
      <c r="AJ565" s="14"/>
      <c r="AK565" s="14"/>
      <c r="AL565" s="11"/>
      <c r="AM565" s="11"/>
      <c r="AN565" s="11"/>
      <c r="AO565" s="11"/>
      <c r="AP565" s="14"/>
      <c r="AQ565" s="12"/>
      <c r="AR565" s="12"/>
      <c r="AS565" s="12"/>
      <c r="AX565" s="409"/>
      <c r="BW565" s="166"/>
      <c r="BZ565" s="166" t="e">
        <v>#N/A</v>
      </c>
    </row>
    <row r="566" spans="1:78" s="723" customFormat="1" ht="13.5" customHeight="1" thickBot="1">
      <c r="A566" s="716"/>
      <c r="B566" s="88"/>
      <c r="C566" s="88"/>
      <c r="D566" s="718"/>
      <c r="E566" s="89"/>
      <c r="F566" s="89"/>
      <c r="G566" s="90"/>
      <c r="H566" s="262"/>
      <c r="I566" s="92" t="s">
        <v>258</v>
      </c>
      <c r="J566" s="93"/>
      <c r="K566" s="90"/>
      <c r="L566" s="94"/>
      <c r="M566" s="719"/>
      <c r="N566" s="94"/>
      <c r="O566" s="94"/>
      <c r="P566" s="94"/>
      <c r="Q566" s="94"/>
      <c r="R566" s="97"/>
      <c r="S566" s="217"/>
      <c r="T566" s="105"/>
      <c r="U566" s="98"/>
      <c r="V566" s="105"/>
      <c r="W566" s="99"/>
      <c r="X566" s="262"/>
      <c r="Y566" s="90"/>
      <c r="Z566" s="88"/>
      <c r="AA566" s="88"/>
      <c r="AB566" s="88"/>
      <c r="AC566" s="95"/>
      <c r="AD566" s="105"/>
      <c r="AE566" s="101"/>
      <c r="AF566" s="101"/>
      <c r="AG566" s="98"/>
      <c r="AH566" s="720"/>
      <c r="AI566" s="720"/>
      <c r="AJ566" s="96"/>
      <c r="AK566" s="96"/>
      <c r="AL566" s="109"/>
      <c r="AM566" s="109"/>
      <c r="AN566" s="721"/>
      <c r="AO566" s="96"/>
      <c r="AP566" s="96"/>
      <c r="AQ566" s="109"/>
      <c r="AR566" s="109"/>
      <c r="AS566" s="88"/>
      <c r="AT566" s="90"/>
      <c r="AU566" s="90"/>
      <c r="AV566" s="90"/>
      <c r="AW566" s="90"/>
      <c r="AX566" s="722"/>
      <c r="BW566" s="724" t="e">
        <v>#N/A</v>
      </c>
      <c r="BZ566" s="724" t="e">
        <v>#N/A</v>
      </c>
    </row>
    <row r="567" spans="1:78" s="14" customFormat="1" ht="13.5" customHeight="1">
      <c r="A567" s="309">
        <v>1</v>
      </c>
      <c r="B567" s="1480">
        <v>41578</v>
      </c>
      <c r="C567" s="779">
        <f t="shared" ref="C567:C603" si="160">V567</f>
        <v>41551</v>
      </c>
      <c r="D567" s="1482" t="s">
        <v>1878</v>
      </c>
      <c r="E567" s="129" t="s">
        <v>249</v>
      </c>
      <c r="F567" s="203">
        <v>13</v>
      </c>
      <c r="G567" s="315"/>
      <c r="H567" s="40" t="s">
        <v>141</v>
      </c>
      <c r="I567" s="1067" t="s">
        <v>3812</v>
      </c>
      <c r="J567" s="16" t="s">
        <v>316</v>
      </c>
      <c r="K567" s="49" t="s">
        <v>90</v>
      </c>
      <c r="L567" s="168">
        <v>1185500</v>
      </c>
      <c r="M567" s="168">
        <v>16000</v>
      </c>
      <c r="N567" s="169">
        <f t="shared" ref="N567:N582" si="161">L567+M567</f>
        <v>1201500</v>
      </c>
      <c r="O567" s="832"/>
      <c r="P567" s="1064" t="s">
        <v>3759</v>
      </c>
      <c r="Q567" s="41" t="s">
        <v>37</v>
      </c>
      <c r="R567" s="150">
        <v>1033</v>
      </c>
      <c r="S567" s="312" t="s">
        <v>1706</v>
      </c>
      <c r="T567" s="118" t="s">
        <v>179</v>
      </c>
      <c r="U567" s="162"/>
      <c r="V567" s="11">
        <v>41551</v>
      </c>
      <c r="W567" s="40" t="s">
        <v>80</v>
      </c>
      <c r="X567" s="47"/>
      <c r="Y567" s="49"/>
      <c r="Z567" s="12"/>
      <c r="AA567" s="11"/>
      <c r="AB567" s="11"/>
      <c r="AC567" s="56"/>
      <c r="AD567" s="231"/>
      <c r="AE567" s="769"/>
      <c r="AF567" s="171"/>
      <c r="AG567" s="162"/>
      <c r="AH567" s="749"/>
      <c r="AI567" s="749"/>
      <c r="AL567" s="11"/>
      <c r="AM567" s="11"/>
      <c r="AN567" s="11"/>
      <c r="AO567" s="1309"/>
      <c r="AQ567" s="11"/>
      <c r="AR567" s="11"/>
      <c r="AS567" s="11"/>
      <c r="AX567" s="1891"/>
      <c r="BW567" s="11"/>
      <c r="BZ567" s="11"/>
    </row>
    <row r="568" spans="1:78" s="14" customFormat="1" ht="13.5" customHeight="1">
      <c r="A568" s="309">
        <v>2</v>
      </c>
      <c r="B568" s="1480">
        <v>41578</v>
      </c>
      <c r="C568" s="779">
        <f t="shared" si="160"/>
        <v>41551</v>
      </c>
      <c r="D568" s="1482" t="s">
        <v>1878</v>
      </c>
      <c r="E568" s="129" t="s">
        <v>249</v>
      </c>
      <c r="F568" s="203">
        <v>13</v>
      </c>
      <c r="G568" s="315"/>
      <c r="H568" s="40" t="s">
        <v>141</v>
      </c>
      <c r="I568" s="1067" t="s">
        <v>3813</v>
      </c>
      <c r="J568" s="16" t="s">
        <v>316</v>
      </c>
      <c r="K568" s="49" t="s">
        <v>90</v>
      </c>
      <c r="L568" s="168">
        <v>1185500</v>
      </c>
      <c r="M568" s="168">
        <v>16000</v>
      </c>
      <c r="N568" s="169">
        <f t="shared" si="161"/>
        <v>1201500</v>
      </c>
      <c r="O568" s="832"/>
      <c r="P568" s="1064" t="s">
        <v>3760</v>
      </c>
      <c r="Q568" s="41" t="s">
        <v>37</v>
      </c>
      <c r="R568" s="150">
        <v>1033</v>
      </c>
      <c r="S568" s="312" t="s">
        <v>1706</v>
      </c>
      <c r="T568" s="118" t="s">
        <v>179</v>
      </c>
      <c r="U568" s="162"/>
      <c r="V568" s="11">
        <v>41551</v>
      </c>
      <c r="W568" s="40" t="s">
        <v>80</v>
      </c>
      <c r="X568" s="47"/>
      <c r="Y568" s="49"/>
      <c r="Z568" s="12"/>
      <c r="AA568" s="11"/>
      <c r="AB568" s="11"/>
      <c r="AC568" s="56"/>
      <c r="AD568" s="231"/>
      <c r="AE568" s="769"/>
      <c r="AF568" s="171"/>
      <c r="AG568" s="162"/>
      <c r="AH568" s="749"/>
      <c r="AI568" s="749"/>
      <c r="AL568" s="11"/>
      <c r="AM568" s="11"/>
      <c r="AN568" s="11"/>
      <c r="AO568" s="1309"/>
      <c r="AQ568" s="11"/>
      <c r="AR568" s="11"/>
      <c r="AS568" s="11"/>
      <c r="AX568" s="1891"/>
      <c r="BW568" s="11"/>
      <c r="BZ568" s="11"/>
    </row>
    <row r="569" spans="1:78" s="14" customFormat="1" ht="13.5" customHeight="1">
      <c r="A569" s="309">
        <v>3</v>
      </c>
      <c r="B569" s="1480">
        <v>41578</v>
      </c>
      <c r="C569" s="779">
        <f t="shared" si="160"/>
        <v>41551</v>
      </c>
      <c r="D569" s="1482" t="s">
        <v>1878</v>
      </c>
      <c r="E569" s="129" t="s">
        <v>249</v>
      </c>
      <c r="F569" s="203">
        <v>13</v>
      </c>
      <c r="H569" s="40" t="s">
        <v>141</v>
      </c>
      <c r="I569" s="1067" t="s">
        <v>3814</v>
      </c>
      <c r="J569" s="16" t="s">
        <v>316</v>
      </c>
      <c r="K569" s="49" t="s">
        <v>39</v>
      </c>
      <c r="L569" s="168">
        <v>1185500</v>
      </c>
      <c r="M569" s="168">
        <v>0</v>
      </c>
      <c r="N569" s="169">
        <f t="shared" si="161"/>
        <v>1185500</v>
      </c>
      <c r="O569" s="832"/>
      <c r="P569" s="1064" t="s">
        <v>3761</v>
      </c>
      <c r="Q569" s="41" t="s">
        <v>37</v>
      </c>
      <c r="R569" s="150">
        <v>1033</v>
      </c>
      <c r="S569" s="312" t="s">
        <v>1706</v>
      </c>
      <c r="T569" s="118" t="s">
        <v>179</v>
      </c>
      <c r="U569" s="162"/>
      <c r="V569" s="11">
        <v>41551</v>
      </c>
      <c r="W569" s="40" t="s">
        <v>80</v>
      </c>
      <c r="X569" s="47"/>
      <c r="Y569" s="49"/>
      <c r="Z569" s="12"/>
      <c r="AA569" s="11"/>
      <c r="AB569" s="11"/>
      <c r="AC569" s="56"/>
      <c r="AD569" s="231"/>
      <c r="AE569" s="769"/>
      <c r="AF569" s="171"/>
      <c r="AG569" s="162"/>
      <c r="AH569" s="749"/>
      <c r="AI569" s="749"/>
      <c r="AL569" s="11"/>
      <c r="AM569" s="11"/>
      <c r="AN569" s="11"/>
      <c r="AO569" s="1309"/>
      <c r="AQ569" s="11"/>
      <c r="AR569" s="11"/>
      <c r="AS569" s="11"/>
      <c r="AX569" s="1891"/>
      <c r="BW569" s="11"/>
      <c r="BZ569" s="11"/>
    </row>
    <row r="570" spans="1:78" s="14" customFormat="1" ht="13.5" customHeight="1">
      <c r="A570" s="309">
        <v>4</v>
      </c>
      <c r="B570" s="1480">
        <v>41578</v>
      </c>
      <c r="C570" s="779">
        <f t="shared" si="160"/>
        <v>41551</v>
      </c>
      <c r="D570" s="1482" t="s">
        <v>1878</v>
      </c>
      <c r="E570" s="129" t="s">
        <v>249</v>
      </c>
      <c r="F570" s="203">
        <v>13</v>
      </c>
      <c r="H570" s="40" t="s">
        <v>141</v>
      </c>
      <c r="I570" s="1067" t="s">
        <v>3815</v>
      </c>
      <c r="J570" s="16" t="s">
        <v>316</v>
      </c>
      <c r="K570" s="49" t="s">
        <v>39</v>
      </c>
      <c r="L570" s="168">
        <v>1185500</v>
      </c>
      <c r="M570" s="168">
        <v>0</v>
      </c>
      <c r="N570" s="169">
        <f t="shared" si="161"/>
        <v>1185500</v>
      </c>
      <c r="O570" s="832"/>
      <c r="P570" s="1064" t="s">
        <v>3762</v>
      </c>
      <c r="Q570" s="41" t="s">
        <v>37</v>
      </c>
      <c r="R570" s="150">
        <v>1033</v>
      </c>
      <c r="S570" s="312" t="s">
        <v>1706</v>
      </c>
      <c r="T570" s="118" t="s">
        <v>179</v>
      </c>
      <c r="U570" s="162"/>
      <c r="V570" s="11">
        <v>41551</v>
      </c>
      <c r="W570" s="40" t="s">
        <v>80</v>
      </c>
      <c r="X570" s="47"/>
      <c r="Y570" s="49"/>
      <c r="Z570" s="12"/>
      <c r="AA570" s="11"/>
      <c r="AB570" s="11"/>
      <c r="AC570" s="56"/>
      <c r="AD570" s="231"/>
      <c r="AE570" s="769"/>
      <c r="AF570" s="171"/>
      <c r="AG570" s="162"/>
      <c r="AH570" s="749"/>
      <c r="AI570" s="749"/>
      <c r="AL570" s="11"/>
      <c r="AM570" s="11"/>
      <c r="AN570" s="11"/>
      <c r="AO570" s="1309"/>
      <c r="AQ570" s="11"/>
      <c r="AR570" s="11"/>
      <c r="AS570" s="11"/>
      <c r="AX570" s="1891"/>
      <c r="BW570" s="11"/>
      <c r="BZ570" s="11"/>
    </row>
    <row r="571" spans="1:78" s="14" customFormat="1" ht="13.5" customHeight="1">
      <c r="A571" s="309">
        <v>5</v>
      </c>
      <c r="B571" s="1480">
        <v>41578</v>
      </c>
      <c r="C571" s="779">
        <f t="shared" si="160"/>
        <v>41551</v>
      </c>
      <c r="D571" s="1482" t="s">
        <v>1878</v>
      </c>
      <c r="E571" s="129" t="s">
        <v>249</v>
      </c>
      <c r="F571" s="203">
        <v>13</v>
      </c>
      <c r="G571" s="315"/>
      <c r="H571" s="40" t="s">
        <v>314</v>
      </c>
      <c r="I571" s="1067" t="s">
        <v>3817</v>
      </c>
      <c r="J571" s="16" t="s">
        <v>310</v>
      </c>
      <c r="K571" s="49" t="s">
        <v>90</v>
      </c>
      <c r="L571" s="194">
        <v>1251500</v>
      </c>
      <c r="M571" s="194">
        <v>16000</v>
      </c>
      <c r="N571" s="205">
        <f t="shared" si="161"/>
        <v>1267500</v>
      </c>
      <c r="O571" s="832"/>
      <c r="P571" s="1064" t="s">
        <v>3764</v>
      </c>
      <c r="Q571" s="41" t="s">
        <v>37</v>
      </c>
      <c r="R571" s="150">
        <v>1033</v>
      </c>
      <c r="S571" s="312" t="s">
        <v>4028</v>
      </c>
      <c r="T571" s="118" t="s">
        <v>179</v>
      </c>
      <c r="U571" s="162"/>
      <c r="V571" s="11">
        <v>41551</v>
      </c>
      <c r="W571" s="40" t="s">
        <v>80</v>
      </c>
      <c r="X571" s="47"/>
      <c r="Y571" s="49"/>
      <c r="Z571" s="12"/>
      <c r="AA571" s="11"/>
      <c r="AB571" s="11"/>
      <c r="AC571" s="56"/>
      <c r="AD571" s="231"/>
      <c r="AE571" s="769"/>
      <c r="AF571" s="171"/>
      <c r="AG571" s="162"/>
      <c r="AH571" s="749"/>
      <c r="AI571" s="749"/>
      <c r="AL571" s="11"/>
      <c r="AM571" s="11"/>
      <c r="AN571" s="11"/>
      <c r="AO571" s="1309"/>
      <c r="AQ571" s="11"/>
      <c r="AR571" s="11"/>
      <c r="AS571" s="11"/>
      <c r="AX571" s="1891"/>
      <c r="BW571" s="11"/>
      <c r="BZ571" s="11"/>
    </row>
    <row r="572" spans="1:78" s="14" customFormat="1" ht="13.5" customHeight="1">
      <c r="A572" s="309">
        <v>6</v>
      </c>
      <c r="B572" s="1480">
        <v>41578</v>
      </c>
      <c r="C572" s="779">
        <f t="shared" si="160"/>
        <v>41551</v>
      </c>
      <c r="D572" s="1482" t="s">
        <v>1878</v>
      </c>
      <c r="E572" s="129" t="s">
        <v>249</v>
      </c>
      <c r="F572" s="203">
        <v>13</v>
      </c>
      <c r="G572" s="315"/>
      <c r="H572" s="40" t="s">
        <v>314</v>
      </c>
      <c r="I572" s="1067" t="s">
        <v>3818</v>
      </c>
      <c r="J572" s="16" t="s">
        <v>310</v>
      </c>
      <c r="K572" s="49" t="s">
        <v>90</v>
      </c>
      <c r="L572" s="194">
        <v>1251500</v>
      </c>
      <c r="M572" s="194">
        <v>16000</v>
      </c>
      <c r="N572" s="205">
        <f t="shared" si="161"/>
        <v>1267500</v>
      </c>
      <c r="O572" s="832"/>
      <c r="P572" s="1064" t="s">
        <v>3765</v>
      </c>
      <c r="Q572" s="41" t="s">
        <v>37</v>
      </c>
      <c r="R572" s="150">
        <v>1033</v>
      </c>
      <c r="S572" s="312" t="s">
        <v>4028</v>
      </c>
      <c r="T572" s="118" t="s">
        <v>179</v>
      </c>
      <c r="U572" s="162"/>
      <c r="V572" s="11">
        <v>41551</v>
      </c>
      <c r="W572" s="40" t="s">
        <v>80</v>
      </c>
      <c r="X572" s="47"/>
      <c r="Y572" s="49"/>
      <c r="Z572" s="12"/>
      <c r="AA572" s="11"/>
      <c r="AB572" s="11"/>
      <c r="AC572" s="56"/>
      <c r="AD572" s="231"/>
      <c r="AE572" s="769"/>
      <c r="AF572" s="171"/>
      <c r="AG572" s="162"/>
      <c r="AH572" s="749"/>
      <c r="AI572" s="749"/>
      <c r="AL572" s="11"/>
      <c r="AM572" s="11"/>
      <c r="AN572" s="11"/>
      <c r="AO572" s="1309"/>
      <c r="AQ572" s="11"/>
      <c r="AR572" s="11"/>
      <c r="AS572" s="11"/>
      <c r="AX572" s="1891"/>
      <c r="BW572" s="11"/>
      <c r="BZ572" s="11"/>
    </row>
    <row r="573" spans="1:78" s="14" customFormat="1" ht="13.5" customHeight="1">
      <c r="A573" s="309">
        <v>7</v>
      </c>
      <c r="B573" s="1480">
        <v>41578</v>
      </c>
      <c r="C573" s="779">
        <f t="shared" si="160"/>
        <v>41551</v>
      </c>
      <c r="D573" s="1482" t="s">
        <v>1878</v>
      </c>
      <c r="E573" s="129" t="s">
        <v>249</v>
      </c>
      <c r="F573" s="203">
        <v>13</v>
      </c>
      <c r="G573" s="315"/>
      <c r="H573" s="40" t="s">
        <v>314</v>
      </c>
      <c r="I573" s="1067" t="s">
        <v>3819</v>
      </c>
      <c r="J573" s="16" t="s">
        <v>310</v>
      </c>
      <c r="K573" s="49" t="s">
        <v>90</v>
      </c>
      <c r="L573" s="194">
        <v>1251500</v>
      </c>
      <c r="M573" s="194">
        <v>16000</v>
      </c>
      <c r="N573" s="205">
        <f t="shared" si="161"/>
        <v>1267500</v>
      </c>
      <c r="O573" s="832"/>
      <c r="P573" s="1064" t="s">
        <v>3766</v>
      </c>
      <c r="Q573" s="41" t="s">
        <v>37</v>
      </c>
      <c r="R573" s="150">
        <v>1033</v>
      </c>
      <c r="S573" s="312" t="s">
        <v>4028</v>
      </c>
      <c r="T573" s="118" t="s">
        <v>179</v>
      </c>
      <c r="U573" s="162"/>
      <c r="V573" s="11">
        <v>41551</v>
      </c>
      <c r="W573" s="40" t="s">
        <v>80</v>
      </c>
      <c r="X573" s="47"/>
      <c r="Y573" s="49"/>
      <c r="Z573" s="12"/>
      <c r="AA573" s="11"/>
      <c r="AB573" s="11"/>
      <c r="AC573" s="56"/>
      <c r="AD573" s="231"/>
      <c r="AE573" s="769"/>
      <c r="AF573" s="171"/>
      <c r="AG573" s="162"/>
      <c r="AH573" s="749"/>
      <c r="AI573" s="749"/>
      <c r="AL573" s="11"/>
      <c r="AM573" s="11"/>
      <c r="AN573" s="11"/>
      <c r="AO573" s="1309"/>
      <c r="AQ573" s="11"/>
      <c r="AR573" s="11"/>
      <c r="AS573" s="11"/>
      <c r="AX573" s="1891"/>
      <c r="BW573" s="11"/>
      <c r="BZ573" s="11"/>
    </row>
    <row r="574" spans="1:78" s="14" customFormat="1" ht="13.5" customHeight="1">
      <c r="A574" s="309">
        <v>8</v>
      </c>
      <c r="B574" s="1480">
        <v>41578</v>
      </c>
      <c r="C574" s="779">
        <f t="shared" si="160"/>
        <v>41548</v>
      </c>
      <c r="D574" s="1482" t="s">
        <v>1878</v>
      </c>
      <c r="E574" s="129" t="s">
        <v>249</v>
      </c>
      <c r="F574" s="203">
        <v>13</v>
      </c>
      <c r="H574" s="40" t="s">
        <v>314</v>
      </c>
      <c r="I574" s="1067" t="s">
        <v>3820</v>
      </c>
      <c r="J574" s="16" t="s">
        <v>310</v>
      </c>
      <c r="K574" s="49" t="s">
        <v>39</v>
      </c>
      <c r="L574" s="194">
        <v>1251500</v>
      </c>
      <c r="M574" s="194">
        <v>0</v>
      </c>
      <c r="N574" s="205">
        <f t="shared" si="161"/>
        <v>1251500</v>
      </c>
      <c r="O574" s="832"/>
      <c r="P574" s="1064" t="s">
        <v>3767</v>
      </c>
      <c r="Q574" s="303" t="s">
        <v>139</v>
      </c>
      <c r="R574" s="150">
        <v>1033</v>
      </c>
      <c r="S574" s="312" t="s">
        <v>1706</v>
      </c>
      <c r="T574" s="118" t="s">
        <v>179</v>
      </c>
      <c r="U574" s="162"/>
      <c r="V574" s="11">
        <v>41548</v>
      </c>
      <c r="W574" s="305" t="s">
        <v>80</v>
      </c>
      <c r="X574" s="300" t="s">
        <v>3953</v>
      </c>
      <c r="Y574" s="2734" t="s">
        <v>205</v>
      </c>
      <c r="Z574" s="111" t="s">
        <v>107</v>
      </c>
      <c r="AA574" s="125"/>
      <c r="AB574" s="2627">
        <v>41540</v>
      </c>
      <c r="AC574" s="1862">
        <v>1000</v>
      </c>
      <c r="AD574" s="301" t="s">
        <v>111</v>
      </c>
      <c r="AE574" s="769"/>
      <c r="AF574" s="236"/>
      <c r="AG574" s="162"/>
      <c r="AH574" s="749"/>
      <c r="AI574" s="749"/>
      <c r="AL574" s="11"/>
      <c r="AM574" s="11"/>
      <c r="AN574" s="11"/>
      <c r="AO574" s="1309"/>
      <c r="AQ574" s="11"/>
      <c r="AR574" s="11"/>
      <c r="AS574" s="11"/>
      <c r="AX574" s="1891"/>
      <c r="BW574" s="11"/>
      <c r="BZ574" s="11"/>
    </row>
    <row r="575" spans="1:78" s="14" customFormat="1" ht="13.5" customHeight="1">
      <c r="A575" s="309">
        <v>9</v>
      </c>
      <c r="B575" s="1480">
        <v>41578</v>
      </c>
      <c r="C575" s="779">
        <f t="shared" si="160"/>
        <v>41551</v>
      </c>
      <c r="D575" s="1482" t="s">
        <v>1878</v>
      </c>
      <c r="E575" s="129" t="s">
        <v>249</v>
      </c>
      <c r="F575" s="203">
        <v>13</v>
      </c>
      <c r="G575" s="315"/>
      <c r="H575" s="40" t="s">
        <v>314</v>
      </c>
      <c r="I575" s="1067" t="s">
        <v>3822</v>
      </c>
      <c r="J575" s="16" t="s">
        <v>310</v>
      </c>
      <c r="K575" s="49" t="s">
        <v>54</v>
      </c>
      <c r="L575" s="194">
        <v>1251500</v>
      </c>
      <c r="M575" s="194">
        <v>16000</v>
      </c>
      <c r="N575" s="205">
        <f t="shared" si="161"/>
        <v>1267500</v>
      </c>
      <c r="O575" s="832"/>
      <c r="P575" s="1064" t="s">
        <v>3769</v>
      </c>
      <c r="Q575" s="41" t="s">
        <v>37</v>
      </c>
      <c r="R575" s="150">
        <v>1033</v>
      </c>
      <c r="S575" s="312" t="s">
        <v>1706</v>
      </c>
      <c r="T575" s="118" t="s">
        <v>179</v>
      </c>
      <c r="U575" s="162"/>
      <c r="V575" s="11">
        <v>41551</v>
      </c>
      <c r="W575" s="40" t="s">
        <v>80</v>
      </c>
      <c r="X575" s="47"/>
      <c r="Y575" s="49"/>
      <c r="Z575" s="12"/>
      <c r="AA575" s="11"/>
      <c r="AB575" s="11"/>
      <c r="AC575" s="56"/>
      <c r="AD575" s="231"/>
      <c r="AE575" s="769"/>
      <c r="AF575" s="171"/>
      <c r="AG575" s="162"/>
      <c r="AH575" s="749"/>
      <c r="AI575" s="749"/>
      <c r="AL575" s="11"/>
      <c r="AM575" s="11"/>
      <c r="AN575" s="11"/>
      <c r="AO575" s="1309"/>
      <c r="AQ575" s="11"/>
      <c r="AR575" s="11"/>
      <c r="AS575" s="11"/>
      <c r="AX575" s="1891"/>
      <c r="BW575" s="11"/>
      <c r="BZ575" s="11"/>
    </row>
    <row r="576" spans="1:78" s="14" customFormat="1" ht="13.5" customHeight="1">
      <c r="A576" s="309">
        <v>10</v>
      </c>
      <c r="B576" s="1480">
        <v>41578</v>
      </c>
      <c r="C576" s="779">
        <f t="shared" si="160"/>
        <v>41551</v>
      </c>
      <c r="D576" s="1482" t="s">
        <v>1878</v>
      </c>
      <c r="E576" s="129" t="s">
        <v>249</v>
      </c>
      <c r="F576" s="203">
        <v>13</v>
      </c>
      <c r="G576" s="315"/>
      <c r="H576" s="40" t="s">
        <v>314</v>
      </c>
      <c r="I576" s="1067" t="s">
        <v>3823</v>
      </c>
      <c r="J576" s="16" t="s">
        <v>310</v>
      </c>
      <c r="K576" s="49" t="s">
        <v>54</v>
      </c>
      <c r="L576" s="194">
        <v>1251500</v>
      </c>
      <c r="M576" s="194">
        <v>16000</v>
      </c>
      <c r="N576" s="205">
        <f t="shared" si="161"/>
        <v>1267500</v>
      </c>
      <c r="O576" s="832"/>
      <c r="P576" s="1064" t="s">
        <v>3770</v>
      </c>
      <c r="Q576" s="41" t="s">
        <v>37</v>
      </c>
      <c r="R576" s="150">
        <v>1033</v>
      </c>
      <c r="S576" s="312" t="s">
        <v>4028</v>
      </c>
      <c r="T576" s="118" t="s">
        <v>179</v>
      </c>
      <c r="U576" s="162"/>
      <c r="V576" s="11">
        <v>41551</v>
      </c>
      <c r="W576" s="40" t="s">
        <v>80</v>
      </c>
      <c r="X576" s="47"/>
      <c r="Y576" s="49"/>
      <c r="Z576" s="12"/>
      <c r="AA576" s="11"/>
      <c r="AB576" s="11"/>
      <c r="AC576" s="56"/>
      <c r="AD576" s="231"/>
      <c r="AE576" s="769"/>
      <c r="AF576" s="171"/>
      <c r="AG576" s="162"/>
      <c r="AH576" s="749"/>
      <c r="AI576" s="749"/>
      <c r="AL576" s="11"/>
      <c r="AM576" s="11"/>
      <c r="AN576" s="11"/>
      <c r="AO576" s="1309"/>
      <c r="AQ576" s="11"/>
      <c r="AR576" s="11"/>
      <c r="AS576" s="11"/>
      <c r="AX576" s="1891"/>
      <c r="BW576" s="11"/>
      <c r="BZ576" s="11"/>
    </row>
    <row r="577" spans="1:78" s="14" customFormat="1" ht="13.5" customHeight="1">
      <c r="A577" s="309">
        <v>11</v>
      </c>
      <c r="B577" s="1480">
        <v>41578</v>
      </c>
      <c r="C577" s="779">
        <f t="shared" si="160"/>
        <v>41551</v>
      </c>
      <c r="D577" s="1482" t="s">
        <v>1878</v>
      </c>
      <c r="E577" s="14" t="s">
        <v>249</v>
      </c>
      <c r="F577" s="167">
        <v>13</v>
      </c>
      <c r="G577" s="315"/>
      <c r="H577" s="32" t="s">
        <v>314</v>
      </c>
      <c r="I577" s="1067" t="s">
        <v>3825</v>
      </c>
      <c r="J577" s="16" t="s">
        <v>310</v>
      </c>
      <c r="K577" s="49" t="s">
        <v>16</v>
      </c>
      <c r="L577" s="194">
        <v>1251500</v>
      </c>
      <c r="M577" s="194">
        <v>16000</v>
      </c>
      <c r="N577" s="205">
        <f t="shared" si="161"/>
        <v>1267500</v>
      </c>
      <c r="O577" s="832"/>
      <c r="P577" s="1064" t="s">
        <v>3772</v>
      </c>
      <c r="Q577" s="41" t="s">
        <v>37</v>
      </c>
      <c r="R577" s="150">
        <v>1033</v>
      </c>
      <c r="S577" s="312" t="s">
        <v>1706</v>
      </c>
      <c r="T577" s="118" t="s">
        <v>179</v>
      </c>
      <c r="U577" s="162"/>
      <c r="V577" s="11">
        <v>41551</v>
      </c>
      <c r="W577" s="40" t="s">
        <v>80</v>
      </c>
      <c r="X577" s="47"/>
      <c r="Y577" s="49"/>
      <c r="Z577" s="12"/>
      <c r="AA577" s="11"/>
      <c r="AB577" s="11"/>
      <c r="AC577" s="56"/>
      <c r="AD577" s="231"/>
      <c r="AE577" s="769"/>
      <c r="AF577" s="171"/>
      <c r="AG577" s="162"/>
      <c r="AH577" s="749"/>
      <c r="AI577" s="749"/>
      <c r="AL577" s="11"/>
      <c r="AM577" s="11"/>
      <c r="AN577" s="11"/>
      <c r="AO577" s="1309"/>
      <c r="AQ577" s="11"/>
      <c r="AR577" s="11"/>
      <c r="AS577" s="11"/>
      <c r="AX577" s="1891"/>
      <c r="BW577" s="11"/>
      <c r="BZ577" s="11"/>
    </row>
    <row r="578" spans="1:78" s="14" customFormat="1" ht="13.5" customHeight="1">
      <c r="A578" s="309">
        <v>12</v>
      </c>
      <c r="B578" s="1480">
        <v>41578</v>
      </c>
      <c r="C578" s="779">
        <f t="shared" si="160"/>
        <v>41551</v>
      </c>
      <c r="D578" s="1482" t="s">
        <v>1878</v>
      </c>
      <c r="E578" s="14" t="s">
        <v>249</v>
      </c>
      <c r="F578" s="167">
        <v>13</v>
      </c>
      <c r="G578" s="315"/>
      <c r="H578" s="32" t="s">
        <v>314</v>
      </c>
      <c r="I578" s="1067" t="s">
        <v>3826</v>
      </c>
      <c r="J578" s="16" t="s">
        <v>310</v>
      </c>
      <c r="K578" s="49" t="s">
        <v>16</v>
      </c>
      <c r="L578" s="194">
        <v>1251500</v>
      </c>
      <c r="M578" s="194">
        <v>16000</v>
      </c>
      <c r="N578" s="205">
        <f t="shared" si="161"/>
        <v>1267500</v>
      </c>
      <c r="O578" s="832"/>
      <c r="P578" s="1064" t="s">
        <v>3773</v>
      </c>
      <c r="Q578" s="41" t="s">
        <v>37</v>
      </c>
      <c r="R578" s="150">
        <v>1033</v>
      </c>
      <c r="S578" s="312" t="s">
        <v>4028</v>
      </c>
      <c r="T578" s="118" t="s">
        <v>179</v>
      </c>
      <c r="U578" s="162"/>
      <c r="V578" s="11">
        <v>41551</v>
      </c>
      <c r="W578" s="40" t="s">
        <v>80</v>
      </c>
      <c r="X578" s="47"/>
      <c r="Y578" s="49"/>
      <c r="Z578" s="12"/>
      <c r="AA578" s="11"/>
      <c r="AB578" s="11"/>
      <c r="AC578" s="56"/>
      <c r="AD578" s="231"/>
      <c r="AE578" s="769"/>
      <c r="AF578" s="171"/>
      <c r="AG578" s="162"/>
      <c r="AH578" s="749"/>
      <c r="AI578" s="749"/>
      <c r="AL578" s="11"/>
      <c r="AM578" s="11"/>
      <c r="AN578" s="11"/>
      <c r="AO578" s="1309"/>
      <c r="AQ578" s="11"/>
      <c r="AR578" s="11"/>
      <c r="AS578" s="11"/>
      <c r="AX578" s="1891"/>
      <c r="BW578" s="11"/>
      <c r="BZ578" s="11"/>
    </row>
    <row r="579" spans="1:78" s="14" customFormat="1" ht="13.5" customHeight="1">
      <c r="A579" s="309">
        <v>13</v>
      </c>
      <c r="B579" s="1480">
        <v>41578</v>
      </c>
      <c r="C579" s="779">
        <f t="shared" si="160"/>
        <v>41554</v>
      </c>
      <c r="D579" s="1482" t="s">
        <v>1878</v>
      </c>
      <c r="E579" s="14" t="s">
        <v>249</v>
      </c>
      <c r="F579" s="251">
        <v>13</v>
      </c>
      <c r="H579" s="32" t="s">
        <v>79</v>
      </c>
      <c r="I579" s="1067" t="s">
        <v>3940</v>
      </c>
      <c r="J579" s="16" t="s">
        <v>365</v>
      </c>
      <c r="K579" s="49" t="s">
        <v>54</v>
      </c>
      <c r="L579" s="168">
        <v>1109000</v>
      </c>
      <c r="M579" s="194">
        <v>16000</v>
      </c>
      <c r="N579" s="194">
        <f t="shared" si="161"/>
        <v>1125000</v>
      </c>
      <c r="O579" s="832"/>
      <c r="P579" s="1064" t="s">
        <v>3856</v>
      </c>
      <c r="Q579" s="41" t="s">
        <v>37</v>
      </c>
      <c r="R579" s="150">
        <v>1033</v>
      </c>
      <c r="S579" s="312" t="s">
        <v>1706</v>
      </c>
      <c r="T579" s="118" t="s">
        <v>179</v>
      </c>
      <c r="U579" s="162"/>
      <c r="V579" s="11">
        <v>41554</v>
      </c>
      <c r="W579" s="40" t="s">
        <v>80</v>
      </c>
      <c r="X579" s="37"/>
      <c r="Z579" s="12"/>
      <c r="AA579" s="17"/>
      <c r="AB579" s="12"/>
      <c r="AC579" s="660"/>
      <c r="AD579" s="7"/>
      <c r="AE579" s="769"/>
      <c r="AF579" s="171"/>
      <c r="AG579" s="162"/>
      <c r="AH579" s="749"/>
      <c r="AI579" s="749"/>
      <c r="AL579" s="11"/>
      <c r="AM579" s="11"/>
      <c r="AN579" s="11"/>
      <c r="AO579" s="1309"/>
      <c r="AQ579" s="11"/>
      <c r="AR579" s="11"/>
      <c r="AS579" s="11"/>
      <c r="AX579" s="1891"/>
      <c r="BW579" s="11"/>
      <c r="BZ579" s="11"/>
    </row>
    <row r="580" spans="1:78" s="14" customFormat="1" ht="13.5" customHeight="1">
      <c r="A580" s="309">
        <v>14</v>
      </c>
      <c r="B580" s="1480">
        <v>41578</v>
      </c>
      <c r="C580" s="779">
        <f t="shared" si="160"/>
        <v>41554</v>
      </c>
      <c r="D580" s="1482" t="s">
        <v>1878</v>
      </c>
      <c r="E580" s="14" t="s">
        <v>249</v>
      </c>
      <c r="F580" s="251">
        <v>13</v>
      </c>
      <c r="H580" s="32" t="s">
        <v>79</v>
      </c>
      <c r="I580" s="1067" t="s">
        <v>3941</v>
      </c>
      <c r="J580" s="16" t="s">
        <v>365</v>
      </c>
      <c r="K580" s="49" t="s">
        <v>54</v>
      </c>
      <c r="L580" s="168">
        <v>1109000</v>
      </c>
      <c r="M580" s="194">
        <v>16000</v>
      </c>
      <c r="N580" s="194">
        <f t="shared" si="161"/>
        <v>1125000</v>
      </c>
      <c r="O580" s="832"/>
      <c r="P580" s="1064" t="s">
        <v>3857</v>
      </c>
      <c r="Q580" s="41" t="s">
        <v>37</v>
      </c>
      <c r="R580" s="150">
        <v>1033</v>
      </c>
      <c r="S580" s="312" t="s">
        <v>1706</v>
      </c>
      <c r="T580" s="118" t="s">
        <v>179</v>
      </c>
      <c r="U580" s="162"/>
      <c r="V580" s="11">
        <v>41554</v>
      </c>
      <c r="W580" s="40" t="s">
        <v>80</v>
      </c>
      <c r="X580" s="37"/>
      <c r="Z580" s="12"/>
      <c r="AA580" s="17"/>
      <c r="AB580" s="12"/>
      <c r="AC580" s="660"/>
      <c r="AD580" s="7"/>
      <c r="AE580" s="769"/>
      <c r="AF580" s="171"/>
      <c r="AG580" s="162"/>
      <c r="AH580" s="749"/>
      <c r="AI580" s="749"/>
      <c r="AL580" s="11"/>
      <c r="AM580" s="11"/>
      <c r="AN580" s="11"/>
      <c r="AO580" s="1309"/>
      <c r="AQ580" s="11"/>
      <c r="AR580" s="11"/>
      <c r="AS580" s="11"/>
      <c r="AX580" s="1891"/>
      <c r="BW580" s="11"/>
      <c r="BZ580" s="11"/>
    </row>
    <row r="581" spans="1:78" s="14" customFormat="1" ht="13.5" customHeight="1">
      <c r="A581" s="309">
        <v>15</v>
      </c>
      <c r="B581" s="1480">
        <v>41578</v>
      </c>
      <c r="C581" s="779">
        <f t="shared" si="160"/>
        <v>41554</v>
      </c>
      <c r="D581" s="1482" t="s">
        <v>1878</v>
      </c>
      <c r="E581" s="14" t="s">
        <v>249</v>
      </c>
      <c r="F581" s="251">
        <v>13</v>
      </c>
      <c r="H581" s="32" t="s">
        <v>79</v>
      </c>
      <c r="I581" s="1067" t="s">
        <v>3942</v>
      </c>
      <c r="J581" s="16" t="s">
        <v>365</v>
      </c>
      <c r="K581" s="49" t="s">
        <v>39</v>
      </c>
      <c r="L581" s="168">
        <v>1109000</v>
      </c>
      <c r="M581" s="194">
        <v>0</v>
      </c>
      <c r="N581" s="194">
        <f t="shared" si="161"/>
        <v>1109000</v>
      </c>
      <c r="O581" s="832"/>
      <c r="P581" s="1064" t="s">
        <v>3858</v>
      </c>
      <c r="Q581" s="41" t="s">
        <v>37</v>
      </c>
      <c r="R581" s="150">
        <v>1033</v>
      </c>
      <c r="S581" s="312" t="s">
        <v>1706</v>
      </c>
      <c r="T581" s="118" t="s">
        <v>179</v>
      </c>
      <c r="U581" s="162"/>
      <c r="V581" s="11">
        <v>41554</v>
      </c>
      <c r="W581" s="40" t="s">
        <v>80</v>
      </c>
      <c r="X581" s="37"/>
      <c r="Z581" s="12"/>
      <c r="AA581" s="17"/>
      <c r="AB581" s="12"/>
      <c r="AC581" s="660"/>
      <c r="AD581" s="7"/>
      <c r="AE581" s="769"/>
      <c r="AF581" s="171"/>
      <c r="AG581" s="162"/>
      <c r="AH581" s="749"/>
      <c r="AI581" s="749"/>
      <c r="AL581" s="11"/>
      <c r="AM581" s="11"/>
      <c r="AN581" s="11"/>
      <c r="AO581" s="1309"/>
      <c r="AQ581" s="11"/>
      <c r="AR581" s="11"/>
      <c r="AS581" s="11"/>
      <c r="AX581" s="1891"/>
      <c r="BW581" s="11"/>
      <c r="BZ581" s="11"/>
    </row>
    <row r="582" spans="1:78" s="14" customFormat="1" ht="13.5" customHeight="1">
      <c r="A582" s="309">
        <v>16</v>
      </c>
      <c r="B582" s="1480">
        <v>41578</v>
      </c>
      <c r="C582" s="779">
        <f t="shared" si="160"/>
        <v>41554</v>
      </c>
      <c r="D582" s="1482" t="s">
        <v>1878</v>
      </c>
      <c r="E582" s="14" t="s">
        <v>249</v>
      </c>
      <c r="F582" s="251">
        <v>13</v>
      </c>
      <c r="H582" s="32" t="s">
        <v>79</v>
      </c>
      <c r="I582" s="1067" t="s">
        <v>3943</v>
      </c>
      <c r="J582" s="16" t="s">
        <v>365</v>
      </c>
      <c r="K582" s="49" t="s">
        <v>39</v>
      </c>
      <c r="L582" s="168">
        <v>1109000</v>
      </c>
      <c r="M582" s="194">
        <v>0</v>
      </c>
      <c r="N582" s="194">
        <f t="shared" si="161"/>
        <v>1109000</v>
      </c>
      <c r="O582" s="832"/>
      <c r="P582" s="1064" t="s">
        <v>3859</v>
      </c>
      <c r="Q582" s="41" t="s">
        <v>37</v>
      </c>
      <c r="R582" s="150">
        <v>1033</v>
      </c>
      <c r="S582" s="312" t="s">
        <v>1706</v>
      </c>
      <c r="T582" s="118" t="s">
        <v>179</v>
      </c>
      <c r="U582" s="162"/>
      <c r="V582" s="11">
        <v>41554</v>
      </c>
      <c r="W582" s="40" t="s">
        <v>80</v>
      </c>
      <c r="X582" s="37"/>
      <c r="Z582" s="12"/>
      <c r="AA582" s="17"/>
      <c r="AB582" s="12"/>
      <c r="AC582" s="660"/>
      <c r="AD582" s="7"/>
      <c r="AE582" s="769"/>
      <c r="AF582" s="171"/>
      <c r="AG582" s="162"/>
      <c r="AH582" s="749"/>
      <c r="AI582" s="749"/>
      <c r="AL582" s="11"/>
      <c r="AM582" s="11"/>
      <c r="AN582" s="11"/>
      <c r="AO582" s="1309"/>
      <c r="AQ582" s="11"/>
      <c r="AR582" s="11"/>
      <c r="AS582" s="11"/>
      <c r="AX582" s="1891"/>
      <c r="BW582" s="11"/>
      <c r="BZ582" s="11"/>
    </row>
    <row r="583" spans="1:78" s="37" customFormat="1" ht="14.25" customHeight="1">
      <c r="A583" s="309">
        <v>17</v>
      </c>
      <c r="B583" s="1480">
        <v>41579</v>
      </c>
      <c r="C583" s="779">
        <f t="shared" si="160"/>
        <v>41557</v>
      </c>
      <c r="D583" s="1482" t="s">
        <v>1878</v>
      </c>
      <c r="E583" s="14" t="s">
        <v>57</v>
      </c>
      <c r="F583" s="167">
        <v>13</v>
      </c>
      <c r="G583" s="11"/>
      <c r="H583" s="32" t="s">
        <v>62</v>
      </c>
      <c r="I583" s="146" t="s">
        <v>2323</v>
      </c>
      <c r="J583" s="1395" t="s">
        <v>308</v>
      </c>
      <c r="K583" s="49" t="s">
        <v>25</v>
      </c>
      <c r="L583" s="168">
        <v>789000</v>
      </c>
      <c r="M583" s="168">
        <v>0</v>
      </c>
      <c r="N583" s="168">
        <f t="shared" ref="N583:N588" si="162">L583+M583</f>
        <v>789000</v>
      </c>
      <c r="O583" s="832"/>
      <c r="P583" s="14" t="s">
        <v>2100</v>
      </c>
      <c r="Q583" s="41" t="s">
        <v>37</v>
      </c>
      <c r="R583" s="150">
        <v>1033</v>
      </c>
      <c r="S583" s="313" t="s">
        <v>1706</v>
      </c>
      <c r="T583" s="19" t="s">
        <v>179</v>
      </c>
      <c r="U583" s="34"/>
      <c r="V583" s="11">
        <v>41557</v>
      </c>
      <c r="W583" s="32" t="s">
        <v>80</v>
      </c>
      <c r="X583" s="47"/>
      <c r="Y583" s="49"/>
      <c r="Z583" s="11"/>
      <c r="AA583" s="11"/>
      <c r="AB583" s="11"/>
      <c r="AC583" s="56"/>
      <c r="AD583" s="231"/>
      <c r="AE583" s="769"/>
      <c r="AF583" s="171"/>
      <c r="AG583" s="162"/>
      <c r="AH583" s="18"/>
      <c r="AI583" s="14"/>
      <c r="AJ583" s="14"/>
      <c r="AK583" s="14"/>
      <c r="AL583" s="11"/>
      <c r="AM583" s="11"/>
      <c r="AN583" s="11"/>
      <c r="AO583" s="11"/>
      <c r="AP583" s="14"/>
      <c r="AQ583" s="12"/>
      <c r="AR583" s="12"/>
      <c r="AS583" s="12"/>
      <c r="AT583" s="14"/>
      <c r="AX583" s="409"/>
      <c r="BW583" s="166"/>
      <c r="BZ583" s="166"/>
    </row>
    <row r="584" spans="1:78" s="37" customFormat="1" ht="14.25" customHeight="1">
      <c r="A584" s="309">
        <v>18</v>
      </c>
      <c r="B584" s="1480">
        <v>41579</v>
      </c>
      <c r="C584" s="779">
        <f t="shared" si="160"/>
        <v>41557</v>
      </c>
      <c r="D584" s="1482" t="s">
        <v>1878</v>
      </c>
      <c r="E584" s="14" t="s">
        <v>57</v>
      </c>
      <c r="F584" s="167">
        <v>13</v>
      </c>
      <c r="G584" s="11"/>
      <c r="H584" s="32" t="s">
        <v>62</v>
      </c>
      <c r="I584" s="146" t="s">
        <v>2325</v>
      </c>
      <c r="J584" s="1395" t="s">
        <v>308</v>
      </c>
      <c r="K584" s="49" t="s">
        <v>25</v>
      </c>
      <c r="L584" s="168">
        <v>789000</v>
      </c>
      <c r="M584" s="168">
        <v>0</v>
      </c>
      <c r="N584" s="168">
        <f t="shared" si="162"/>
        <v>789000</v>
      </c>
      <c r="O584" s="832"/>
      <c r="P584" s="14" t="s">
        <v>2106</v>
      </c>
      <c r="Q584" s="41" t="s">
        <v>37</v>
      </c>
      <c r="R584" s="150">
        <v>1033</v>
      </c>
      <c r="S584" s="313" t="s">
        <v>1706</v>
      </c>
      <c r="T584" s="19" t="s">
        <v>179</v>
      </c>
      <c r="U584" s="34"/>
      <c r="V584" s="11">
        <v>41557</v>
      </c>
      <c r="W584" s="32" t="s">
        <v>80</v>
      </c>
      <c r="X584" s="47"/>
      <c r="Y584" s="49"/>
      <c r="Z584" s="11"/>
      <c r="AA584" s="11"/>
      <c r="AB584" s="11"/>
      <c r="AC584" s="56"/>
      <c r="AD584" s="231"/>
      <c r="AE584" s="769"/>
      <c r="AF584" s="171"/>
      <c r="AG584" s="162"/>
      <c r="AH584" s="18"/>
      <c r="AI584" s="14"/>
      <c r="AJ584" s="14"/>
      <c r="AK584" s="14"/>
      <c r="AL584" s="11"/>
      <c r="AM584" s="11"/>
      <c r="AN584" s="11"/>
      <c r="AO584" s="11"/>
      <c r="AP584" s="14"/>
      <c r="AQ584" s="12"/>
      <c r="AR584" s="12"/>
      <c r="AS584" s="12"/>
      <c r="AT584" s="14"/>
      <c r="AX584" s="409"/>
      <c r="BW584" s="166"/>
      <c r="BZ584" s="166"/>
    </row>
    <row r="585" spans="1:78" s="37" customFormat="1" ht="14.25" customHeight="1">
      <c r="A585" s="309">
        <v>19</v>
      </c>
      <c r="B585" s="1480">
        <v>41579</v>
      </c>
      <c r="C585" s="779">
        <f t="shared" si="160"/>
        <v>41557</v>
      </c>
      <c r="D585" s="1482" t="s">
        <v>1878</v>
      </c>
      <c r="E585" s="14" t="s">
        <v>57</v>
      </c>
      <c r="F585" s="167">
        <v>13</v>
      </c>
      <c r="G585" s="11"/>
      <c r="H585" s="32" t="s">
        <v>62</v>
      </c>
      <c r="I585" s="146" t="s">
        <v>2327</v>
      </c>
      <c r="J585" s="1395" t="s">
        <v>308</v>
      </c>
      <c r="K585" s="49" t="s">
        <v>25</v>
      </c>
      <c r="L585" s="168">
        <v>789000</v>
      </c>
      <c r="M585" s="168">
        <v>0</v>
      </c>
      <c r="N585" s="168">
        <f t="shared" si="162"/>
        <v>789000</v>
      </c>
      <c r="O585" s="832"/>
      <c r="P585" s="14" t="s">
        <v>2108</v>
      </c>
      <c r="Q585" s="41" t="s">
        <v>37</v>
      </c>
      <c r="R585" s="150">
        <v>1033</v>
      </c>
      <c r="S585" s="313" t="s">
        <v>1706</v>
      </c>
      <c r="T585" s="19" t="s">
        <v>179</v>
      </c>
      <c r="U585" s="34"/>
      <c r="V585" s="11">
        <v>41557</v>
      </c>
      <c r="W585" s="32" t="s">
        <v>80</v>
      </c>
      <c r="X585" s="47"/>
      <c r="Y585" s="49"/>
      <c r="Z585" s="11"/>
      <c r="AA585" s="11"/>
      <c r="AB585" s="11"/>
      <c r="AC585" s="56"/>
      <c r="AD585" s="231"/>
      <c r="AE585" s="769"/>
      <c r="AF585" s="171"/>
      <c r="AG585" s="162"/>
      <c r="AH585" s="18"/>
      <c r="AI585" s="14"/>
      <c r="AJ585" s="14"/>
      <c r="AK585" s="14"/>
      <c r="AL585" s="11"/>
      <c r="AM585" s="11"/>
      <c r="AN585" s="11"/>
      <c r="AO585" s="11"/>
      <c r="AP585" s="14"/>
      <c r="AQ585" s="12"/>
      <c r="AR585" s="12"/>
      <c r="AS585" s="12"/>
      <c r="AT585" s="14"/>
      <c r="AX585" s="409"/>
      <c r="BW585" s="166"/>
      <c r="BZ585" s="166"/>
    </row>
    <row r="586" spans="1:78" s="37" customFormat="1" ht="14.25" customHeight="1">
      <c r="A586" s="309">
        <v>20</v>
      </c>
      <c r="B586" s="1480">
        <v>41579</v>
      </c>
      <c r="C586" s="779">
        <f t="shared" si="160"/>
        <v>41557</v>
      </c>
      <c r="D586" s="1482" t="s">
        <v>1878</v>
      </c>
      <c r="E586" s="14" t="s">
        <v>57</v>
      </c>
      <c r="F586" s="167">
        <v>13</v>
      </c>
      <c r="G586" s="11"/>
      <c r="H586" s="32" t="s">
        <v>62</v>
      </c>
      <c r="I586" s="195" t="s">
        <v>2189</v>
      </c>
      <c r="J586" s="1617" t="s">
        <v>308</v>
      </c>
      <c r="K586" s="49" t="s">
        <v>64</v>
      </c>
      <c r="L586" s="168">
        <v>789000</v>
      </c>
      <c r="M586" s="168">
        <v>13000</v>
      </c>
      <c r="N586" s="168">
        <f t="shared" si="162"/>
        <v>802000</v>
      </c>
      <c r="O586" s="832"/>
      <c r="P586" s="14" t="s">
        <v>2146</v>
      </c>
      <c r="Q586" s="41" t="s">
        <v>37</v>
      </c>
      <c r="R586" s="150">
        <v>1033</v>
      </c>
      <c r="S586" s="313" t="s">
        <v>1706</v>
      </c>
      <c r="T586" s="19" t="s">
        <v>179</v>
      </c>
      <c r="U586" s="34"/>
      <c r="V586" s="11">
        <v>41557</v>
      </c>
      <c r="W586" s="32" t="s">
        <v>80</v>
      </c>
      <c r="X586" s="47"/>
      <c r="Y586" s="49"/>
      <c r="Z586" s="11"/>
      <c r="AA586" s="11"/>
      <c r="AB586" s="11"/>
      <c r="AC586" s="56"/>
      <c r="AD586" s="231"/>
      <c r="AE586" s="769"/>
      <c r="AF586" s="171"/>
      <c r="AG586" s="162"/>
      <c r="AH586" s="18"/>
      <c r="AI586" s="14"/>
      <c r="AJ586" s="14"/>
      <c r="AK586" s="14"/>
      <c r="AL586" s="11"/>
      <c r="AM586" s="11"/>
      <c r="AN586" s="11"/>
      <c r="AO586" s="11"/>
      <c r="AP586" s="14"/>
      <c r="AQ586" s="12"/>
      <c r="AR586" s="12"/>
      <c r="AS586" s="12"/>
      <c r="AT586" s="14"/>
      <c r="AX586" s="409"/>
      <c r="BW586" s="166"/>
      <c r="BZ586" s="166"/>
    </row>
    <row r="587" spans="1:78" s="37" customFormat="1" ht="14.25" customHeight="1">
      <c r="A587" s="309">
        <v>21</v>
      </c>
      <c r="B587" s="1480">
        <v>41579</v>
      </c>
      <c r="C587" s="779">
        <f t="shared" si="160"/>
        <v>41557</v>
      </c>
      <c r="D587" s="1482" t="s">
        <v>1878</v>
      </c>
      <c r="E587" s="14" t="s">
        <v>57</v>
      </c>
      <c r="F587" s="167">
        <v>13</v>
      </c>
      <c r="G587" s="11"/>
      <c r="H587" s="32" t="s">
        <v>62</v>
      </c>
      <c r="I587" s="195" t="s">
        <v>2190</v>
      </c>
      <c r="J587" s="1617" t="s">
        <v>308</v>
      </c>
      <c r="K587" s="49" t="s">
        <v>64</v>
      </c>
      <c r="L587" s="168">
        <v>789000</v>
      </c>
      <c r="M587" s="168">
        <v>13000</v>
      </c>
      <c r="N587" s="168">
        <f t="shared" si="162"/>
        <v>802000</v>
      </c>
      <c r="O587" s="832"/>
      <c r="P587" s="14" t="s">
        <v>2147</v>
      </c>
      <c r="Q587" s="41" t="s">
        <v>37</v>
      </c>
      <c r="R587" s="150">
        <v>1033</v>
      </c>
      <c r="S587" s="313" t="s">
        <v>1706</v>
      </c>
      <c r="T587" s="19" t="s">
        <v>179</v>
      </c>
      <c r="U587" s="34"/>
      <c r="V587" s="11">
        <v>41557</v>
      </c>
      <c r="W587" s="32" t="s">
        <v>80</v>
      </c>
      <c r="X587" s="47"/>
      <c r="Y587" s="49"/>
      <c r="Z587" s="11"/>
      <c r="AA587" s="11"/>
      <c r="AB587" s="11"/>
      <c r="AC587" s="56"/>
      <c r="AD587" s="231"/>
      <c r="AE587" s="769"/>
      <c r="AF587" s="171"/>
      <c r="AG587" s="162"/>
      <c r="AH587" s="18"/>
      <c r="AI587" s="14"/>
      <c r="AJ587" s="14"/>
      <c r="AK587" s="14"/>
      <c r="AL587" s="11"/>
      <c r="AM587" s="11"/>
      <c r="AN587" s="11"/>
      <c r="AO587" s="11"/>
      <c r="AP587" s="14"/>
      <c r="AQ587" s="12"/>
      <c r="AR587" s="12"/>
      <c r="AS587" s="12"/>
      <c r="AT587" s="14"/>
      <c r="AX587" s="409"/>
      <c r="BW587" s="166"/>
      <c r="BZ587" s="166"/>
    </row>
    <row r="588" spans="1:78" s="37" customFormat="1" ht="14.25" customHeight="1">
      <c r="A588" s="309">
        <v>22</v>
      </c>
      <c r="B588" s="1480">
        <v>41579</v>
      </c>
      <c r="C588" s="779">
        <f t="shared" si="160"/>
        <v>41557</v>
      </c>
      <c r="D588" s="1482" t="s">
        <v>1878</v>
      </c>
      <c r="E588" s="14" t="s">
        <v>57</v>
      </c>
      <c r="F588" s="167">
        <v>13</v>
      </c>
      <c r="G588" s="315"/>
      <c r="H588" s="32" t="s">
        <v>1016</v>
      </c>
      <c r="I588" s="146" t="s">
        <v>2465</v>
      </c>
      <c r="J588" s="1395" t="s">
        <v>1033</v>
      </c>
      <c r="K588" s="49" t="s">
        <v>25</v>
      </c>
      <c r="L588" s="402">
        <v>856000</v>
      </c>
      <c r="M588" s="168">
        <v>0</v>
      </c>
      <c r="N588" s="403">
        <f t="shared" si="162"/>
        <v>856000</v>
      </c>
      <c r="O588" s="832"/>
      <c r="P588" s="14" t="s">
        <v>2285</v>
      </c>
      <c r="Q588" s="41" t="s">
        <v>37</v>
      </c>
      <c r="R588" s="150">
        <v>1033</v>
      </c>
      <c r="S588" s="313" t="s">
        <v>1706</v>
      </c>
      <c r="T588" s="19" t="s">
        <v>179</v>
      </c>
      <c r="U588" s="34"/>
      <c r="V588" s="11">
        <v>41557</v>
      </c>
      <c r="W588" s="2956" t="s">
        <v>80</v>
      </c>
      <c r="X588" s="2957" t="s">
        <v>4036</v>
      </c>
      <c r="Y588" s="64" t="s">
        <v>150</v>
      </c>
      <c r="Z588" s="155"/>
      <c r="AA588" s="155"/>
      <c r="AB588" s="155">
        <v>41544</v>
      </c>
      <c r="AC588" s="1863">
        <v>1000</v>
      </c>
      <c r="AD588" s="1331"/>
      <c r="AE588" s="47"/>
      <c r="AF588" s="171"/>
      <c r="AG588" s="162"/>
      <c r="AH588" s="18"/>
      <c r="AI588" s="14"/>
      <c r="AJ588" s="14"/>
      <c r="AK588" s="14"/>
      <c r="AL588" s="11"/>
      <c r="AM588" s="11"/>
      <c r="AN588" s="11"/>
      <c r="AO588" s="11"/>
      <c r="AP588" s="14"/>
      <c r="AQ588" s="12"/>
      <c r="AR588" s="12"/>
      <c r="AS588" s="12"/>
      <c r="AX588" s="409"/>
      <c r="BW588" s="166"/>
      <c r="BZ588" s="166"/>
    </row>
    <row r="589" spans="1:78" s="14" customFormat="1" ht="13.5" customHeight="1">
      <c r="A589" s="309">
        <v>23</v>
      </c>
      <c r="B589" s="1480">
        <v>41730</v>
      </c>
      <c r="C589" s="779">
        <f t="shared" si="160"/>
        <v>41550</v>
      </c>
      <c r="D589" s="1482" t="s">
        <v>1878</v>
      </c>
      <c r="E589" s="269" t="s">
        <v>249</v>
      </c>
      <c r="F589" s="203">
        <v>13</v>
      </c>
      <c r="G589" s="315"/>
      <c r="H589" s="32" t="s">
        <v>360</v>
      </c>
      <c r="I589" s="1067" t="s">
        <v>3806</v>
      </c>
      <c r="J589" s="16" t="s">
        <v>366</v>
      </c>
      <c r="K589" s="49" t="s">
        <v>16</v>
      </c>
      <c r="L589" s="168">
        <v>1448000</v>
      </c>
      <c r="M589" s="168">
        <v>16000</v>
      </c>
      <c r="N589" s="169">
        <f t="shared" ref="N589:N590" si="163">L589+M589</f>
        <v>1464000</v>
      </c>
      <c r="O589" s="832"/>
      <c r="P589" s="1064" t="s">
        <v>3753</v>
      </c>
      <c r="Q589" s="392" t="s">
        <v>151</v>
      </c>
      <c r="R589" s="150">
        <v>1033</v>
      </c>
      <c r="S589" s="312" t="s">
        <v>1706</v>
      </c>
      <c r="T589" s="118" t="s">
        <v>179</v>
      </c>
      <c r="U589" s="162"/>
      <c r="V589" s="11">
        <v>41550</v>
      </c>
      <c r="W589" s="51" t="s">
        <v>80</v>
      </c>
      <c r="X589" s="265" t="s">
        <v>321</v>
      </c>
      <c r="Y589" s="50" t="s">
        <v>200</v>
      </c>
      <c r="Z589" s="113"/>
      <c r="AA589" s="120"/>
      <c r="AB589" s="113"/>
      <c r="AC589" s="1852"/>
      <c r="AD589" s="266"/>
      <c r="AE589" s="769"/>
      <c r="AF589" s="171"/>
      <c r="AG589" s="162"/>
      <c r="AH589" s="749"/>
      <c r="AI589" s="749"/>
      <c r="AL589" s="11"/>
      <c r="AM589" s="11"/>
      <c r="AN589" s="11"/>
      <c r="AO589" s="1309"/>
      <c r="AQ589" s="11"/>
      <c r="AR589" s="11"/>
      <c r="AS589" s="11"/>
      <c r="AX589" s="1891"/>
      <c r="BW589" s="11"/>
      <c r="BZ589" s="11"/>
    </row>
    <row r="590" spans="1:78" s="14" customFormat="1" ht="13.5" customHeight="1">
      <c r="A590" s="309">
        <v>24</v>
      </c>
      <c r="B590" s="1480">
        <v>41730</v>
      </c>
      <c r="C590" s="779">
        <f t="shared" si="160"/>
        <v>41550</v>
      </c>
      <c r="D590" s="1482" t="s">
        <v>1878</v>
      </c>
      <c r="E590" s="269" t="s">
        <v>249</v>
      </c>
      <c r="F590" s="203">
        <v>13</v>
      </c>
      <c r="G590" s="315"/>
      <c r="H590" s="32" t="s">
        <v>360</v>
      </c>
      <c r="I590" s="1067" t="s">
        <v>3807</v>
      </c>
      <c r="J590" s="16" t="s">
        <v>366</v>
      </c>
      <c r="K590" s="49" t="s">
        <v>143</v>
      </c>
      <c r="L590" s="168">
        <v>1448000</v>
      </c>
      <c r="M590" s="168">
        <v>16000</v>
      </c>
      <c r="N590" s="169">
        <f t="shared" si="163"/>
        <v>1464000</v>
      </c>
      <c r="O590" s="832"/>
      <c r="P590" s="1064" t="s">
        <v>3754</v>
      </c>
      <c r="Q590" s="392" t="s">
        <v>151</v>
      </c>
      <c r="R590" s="150">
        <v>1033</v>
      </c>
      <c r="S590" s="312" t="s">
        <v>1706</v>
      </c>
      <c r="T590" s="118" t="s">
        <v>179</v>
      </c>
      <c r="U590" s="162"/>
      <c r="V590" s="11">
        <v>41550</v>
      </c>
      <c r="W590" s="61" t="s">
        <v>80</v>
      </c>
      <c r="X590" s="278" t="s">
        <v>29</v>
      </c>
      <c r="Y590" s="912" t="s">
        <v>629</v>
      </c>
      <c r="Z590" s="114"/>
      <c r="AA590" s="124"/>
      <c r="AB590" s="114"/>
      <c r="AC590" s="1853"/>
      <c r="AD590" s="280"/>
      <c r="AE590" s="769"/>
      <c r="AF590" s="171"/>
      <c r="AG590" s="162"/>
      <c r="AH590" s="749"/>
      <c r="AI590" s="749"/>
      <c r="AL590" s="11"/>
      <c r="AM590" s="11"/>
      <c r="AN590" s="11"/>
      <c r="AO590" s="1309"/>
      <c r="AQ590" s="11"/>
      <c r="AR590" s="11"/>
      <c r="AS590" s="11"/>
      <c r="AX590" s="1891"/>
      <c r="BW590" s="11"/>
      <c r="BZ590" s="11"/>
    </row>
    <row r="591" spans="1:78" s="390" customFormat="1" ht="13.5" customHeight="1">
      <c r="A591" s="309">
        <v>25</v>
      </c>
      <c r="B591" s="2143">
        <v>41730</v>
      </c>
      <c r="C591" s="779">
        <f t="shared" si="160"/>
        <v>41551</v>
      </c>
      <c r="D591" s="1482" t="s">
        <v>1878</v>
      </c>
      <c r="E591" s="188" t="s">
        <v>268</v>
      </c>
      <c r="F591" s="167">
        <v>13</v>
      </c>
      <c r="G591" s="315"/>
      <c r="H591" s="32" t="s">
        <v>2070</v>
      </c>
      <c r="I591" s="2127" t="s">
        <v>3838</v>
      </c>
      <c r="J591" s="1983" t="s">
        <v>367</v>
      </c>
      <c r="K591" s="691" t="s">
        <v>60</v>
      </c>
      <c r="L591" s="194">
        <v>2020000</v>
      </c>
      <c r="M591" s="194">
        <v>19000</v>
      </c>
      <c r="N591" s="205">
        <f t="shared" ref="N591:N597" si="164">L591+M591</f>
        <v>2039000</v>
      </c>
      <c r="O591" s="2047"/>
      <c r="P591" s="2128" t="s">
        <v>3837</v>
      </c>
      <c r="Q591" s="392" t="s">
        <v>151</v>
      </c>
      <c r="R591" s="150">
        <v>1033</v>
      </c>
      <c r="S591" s="312" t="s">
        <v>1706</v>
      </c>
      <c r="T591" s="118" t="s">
        <v>179</v>
      </c>
      <c r="U591" s="1984"/>
      <c r="V591" s="391">
        <v>41551</v>
      </c>
      <c r="W591" s="61" t="s">
        <v>80</v>
      </c>
      <c r="X591" s="278" t="s">
        <v>321</v>
      </c>
      <c r="Y591" s="912" t="s">
        <v>200</v>
      </c>
      <c r="Z591" s="114"/>
      <c r="AA591" s="124"/>
      <c r="AB591" s="114"/>
      <c r="AC591" s="1853"/>
      <c r="AD591" s="1068"/>
      <c r="AE591" s="996"/>
      <c r="AF591" s="2129"/>
      <c r="AG591" s="1984"/>
      <c r="AH591" s="2130"/>
      <c r="AI591" s="2130"/>
      <c r="AL591" s="391"/>
      <c r="AM591" s="391"/>
      <c r="AN591" s="391"/>
      <c r="AO591" s="2131"/>
      <c r="AQ591" s="391"/>
      <c r="AR591" s="391"/>
      <c r="AS591" s="391"/>
      <c r="AX591" s="2132"/>
      <c r="BW591" s="391"/>
      <c r="BZ591" s="391"/>
    </row>
    <row r="592" spans="1:78" s="14" customFormat="1" ht="13.5" customHeight="1">
      <c r="A592" s="309">
        <v>26</v>
      </c>
      <c r="B592" s="1480">
        <v>41579</v>
      </c>
      <c r="C592" s="779">
        <f t="shared" si="160"/>
        <v>41550</v>
      </c>
      <c r="D592" s="1482" t="s">
        <v>1878</v>
      </c>
      <c r="E592" s="14" t="s">
        <v>169</v>
      </c>
      <c r="F592" s="167">
        <v>13</v>
      </c>
      <c r="H592" s="32" t="s">
        <v>91</v>
      </c>
      <c r="I592" s="1067" t="s">
        <v>3934</v>
      </c>
      <c r="J592" s="16" t="s">
        <v>438</v>
      </c>
      <c r="K592" s="49" t="s">
        <v>53</v>
      </c>
      <c r="L592" s="168">
        <v>630000</v>
      </c>
      <c r="M592" s="194">
        <v>0</v>
      </c>
      <c r="N592" s="168">
        <f t="shared" si="164"/>
        <v>630000</v>
      </c>
      <c r="O592" s="832"/>
      <c r="P592" s="1064" t="s">
        <v>3850</v>
      </c>
      <c r="Q592" s="41" t="s">
        <v>37</v>
      </c>
      <c r="R592" s="150">
        <v>1033</v>
      </c>
      <c r="S592" s="312" t="s">
        <v>1706</v>
      </c>
      <c r="T592" s="118" t="s">
        <v>179</v>
      </c>
      <c r="U592" s="162"/>
      <c r="V592" s="11">
        <v>41550</v>
      </c>
      <c r="W592" s="40" t="s">
        <v>80</v>
      </c>
      <c r="X592" s="37"/>
      <c r="Z592" s="12"/>
      <c r="AA592" s="17"/>
      <c r="AB592" s="12"/>
      <c r="AC592" s="660"/>
      <c r="AD592" s="7"/>
      <c r="AE592" s="769"/>
      <c r="AF592" s="171"/>
      <c r="AG592" s="162"/>
      <c r="AH592" s="749"/>
      <c r="AI592" s="749"/>
      <c r="AL592" s="11"/>
      <c r="AM592" s="11"/>
      <c r="AN592" s="11"/>
      <c r="AO592" s="1309"/>
      <c r="AQ592" s="11"/>
      <c r="AR592" s="11"/>
      <c r="AS592" s="11"/>
      <c r="AX592" s="1891"/>
      <c r="BW592" s="11"/>
      <c r="BZ592" s="11"/>
    </row>
    <row r="593" spans="1:78" s="14" customFormat="1" ht="13.5" customHeight="1">
      <c r="A593" s="309">
        <v>27</v>
      </c>
      <c r="B593" s="1480">
        <v>41579</v>
      </c>
      <c r="C593" s="779">
        <f t="shared" si="160"/>
        <v>41550</v>
      </c>
      <c r="D593" s="1482" t="s">
        <v>1878</v>
      </c>
      <c r="E593" s="14" t="s">
        <v>57</v>
      </c>
      <c r="F593" s="167">
        <v>13</v>
      </c>
      <c r="G593" s="315"/>
      <c r="H593" s="32" t="s">
        <v>175</v>
      </c>
      <c r="I593" s="1067" t="s">
        <v>3944</v>
      </c>
      <c r="J593" s="16" t="s">
        <v>332</v>
      </c>
      <c r="K593" s="49" t="s">
        <v>138</v>
      </c>
      <c r="L593" s="194">
        <v>971000</v>
      </c>
      <c r="M593" s="194">
        <v>13000</v>
      </c>
      <c r="N593" s="205">
        <f t="shared" si="164"/>
        <v>984000</v>
      </c>
      <c r="O593" s="832"/>
      <c r="P593" s="1064" t="s">
        <v>3860</v>
      </c>
      <c r="Q593" s="41" t="s">
        <v>37</v>
      </c>
      <c r="R593" s="150">
        <v>1033</v>
      </c>
      <c r="S593" s="312" t="s">
        <v>1706</v>
      </c>
      <c r="T593" s="118" t="s">
        <v>179</v>
      </c>
      <c r="U593" s="162"/>
      <c r="V593" s="11">
        <v>41550</v>
      </c>
      <c r="W593" s="40" t="s">
        <v>80</v>
      </c>
      <c r="X593" s="37"/>
      <c r="Z593" s="12"/>
      <c r="AA593" s="17"/>
      <c r="AB593" s="12"/>
      <c r="AC593" s="660"/>
      <c r="AD593" s="7"/>
      <c r="AE593" s="769"/>
      <c r="AF593" s="171"/>
      <c r="AG593" s="162"/>
      <c r="AH593" s="749"/>
      <c r="AI593" s="749"/>
      <c r="AL593" s="11"/>
      <c r="AM593" s="11"/>
      <c r="AN593" s="11"/>
      <c r="AO593" s="1309"/>
      <c r="AQ593" s="11"/>
      <c r="AR593" s="11"/>
      <c r="AS593" s="11"/>
      <c r="AX593" s="1891"/>
      <c r="BW593" s="11"/>
      <c r="BZ593" s="11"/>
    </row>
    <row r="594" spans="1:78" s="129" customFormat="1" ht="13.5" customHeight="1">
      <c r="A594" s="309">
        <v>28</v>
      </c>
      <c r="B594" s="2752">
        <v>41579</v>
      </c>
      <c r="C594" s="779">
        <f t="shared" si="160"/>
        <v>41550</v>
      </c>
      <c r="D594" s="1482" t="s">
        <v>1878</v>
      </c>
      <c r="E594" s="14" t="s">
        <v>142</v>
      </c>
      <c r="F594" s="167">
        <v>13</v>
      </c>
      <c r="G594" s="315"/>
      <c r="H594" s="32" t="s">
        <v>1826</v>
      </c>
      <c r="I594" s="1981" t="s">
        <v>3945</v>
      </c>
      <c r="J594" s="149" t="s">
        <v>1825</v>
      </c>
      <c r="K594" s="204" t="s">
        <v>155</v>
      </c>
      <c r="L594" s="194">
        <v>844000</v>
      </c>
      <c r="M594" s="194">
        <v>13000</v>
      </c>
      <c r="N594" s="194">
        <f t="shared" si="164"/>
        <v>857000</v>
      </c>
      <c r="O594" s="1743"/>
      <c r="P594" s="1898" t="s">
        <v>3861</v>
      </c>
      <c r="Q594" s="41" t="s">
        <v>37</v>
      </c>
      <c r="R594" s="150">
        <v>1033</v>
      </c>
      <c r="S594" s="312" t="s">
        <v>1706</v>
      </c>
      <c r="T594" s="118" t="s">
        <v>179</v>
      </c>
      <c r="U594" s="211"/>
      <c r="V594" s="112">
        <v>41550</v>
      </c>
      <c r="W594" s="40" t="s">
        <v>80</v>
      </c>
      <c r="X594" s="212"/>
      <c r="Z594" s="110"/>
      <c r="AA594" s="41"/>
      <c r="AB594" s="110"/>
      <c r="AC594" s="1840"/>
      <c r="AD594" s="2663"/>
      <c r="AE594" s="1899"/>
      <c r="AF594" s="215"/>
      <c r="AG594" s="211"/>
      <c r="AH594" s="1058"/>
      <c r="AI594" s="1058"/>
      <c r="AL594" s="112"/>
      <c r="AM594" s="112"/>
      <c r="AN594" s="112"/>
      <c r="AO594" s="1900"/>
      <c r="AQ594" s="112"/>
      <c r="AR594" s="112"/>
      <c r="AS594" s="112"/>
      <c r="AX594" s="1901"/>
      <c r="BW594" s="112"/>
      <c r="BZ594" s="112"/>
    </row>
    <row r="595" spans="1:78" s="14" customFormat="1" ht="13.5" customHeight="1">
      <c r="A595" s="309">
        <v>29</v>
      </c>
      <c r="B595" s="1480">
        <v>41579</v>
      </c>
      <c r="C595" s="779">
        <f t="shared" si="160"/>
        <v>41557</v>
      </c>
      <c r="D595" s="1482" t="s">
        <v>1878</v>
      </c>
      <c r="E595" s="14" t="s">
        <v>57</v>
      </c>
      <c r="F595" s="203">
        <v>13</v>
      </c>
      <c r="H595" s="40" t="s">
        <v>175</v>
      </c>
      <c r="I595" s="1067" t="s">
        <v>3106</v>
      </c>
      <c r="J595" s="16" t="s">
        <v>332</v>
      </c>
      <c r="K595" s="49" t="s">
        <v>127</v>
      </c>
      <c r="L595" s="194">
        <v>971000</v>
      </c>
      <c r="M595" s="194">
        <v>13000</v>
      </c>
      <c r="N595" s="205">
        <f t="shared" si="164"/>
        <v>984000</v>
      </c>
      <c r="O595" s="832"/>
      <c r="P595" s="1064" t="s">
        <v>3051</v>
      </c>
      <c r="Q595" s="41" t="s">
        <v>37</v>
      </c>
      <c r="R595" s="150">
        <v>1033</v>
      </c>
      <c r="S595" s="312" t="s">
        <v>1706</v>
      </c>
      <c r="T595" s="118" t="s">
        <v>179</v>
      </c>
      <c r="U595" s="162"/>
      <c r="V595" s="11">
        <v>41557</v>
      </c>
      <c r="W595" s="40" t="s">
        <v>80</v>
      </c>
      <c r="X595" s="47"/>
      <c r="Y595" s="49"/>
      <c r="Z595" s="11"/>
      <c r="AA595" s="11"/>
      <c r="AB595" s="11"/>
      <c r="AC595" s="56"/>
      <c r="AD595" s="231"/>
      <c r="AE595" s="769"/>
      <c r="AF595" s="171"/>
      <c r="AG595" s="162"/>
      <c r="AH595" s="749"/>
      <c r="AI595" s="749"/>
      <c r="AL595" s="11"/>
      <c r="AM595" s="11"/>
      <c r="AN595" s="11"/>
      <c r="AO595" s="1309"/>
      <c r="AQ595" s="11"/>
      <c r="AR595" s="11"/>
      <c r="AS595" s="11"/>
      <c r="AX595" s="1891"/>
      <c r="BW595" s="11"/>
      <c r="BZ595" s="11"/>
    </row>
    <row r="596" spans="1:78" s="37" customFormat="1" ht="14" customHeight="1">
      <c r="A596" s="309">
        <v>41</v>
      </c>
      <c r="B596" s="1480">
        <v>41579</v>
      </c>
      <c r="C596" s="779">
        <f t="shared" si="160"/>
        <v>41548</v>
      </c>
      <c r="D596" s="1482" t="s">
        <v>1878</v>
      </c>
      <c r="E596" s="14" t="s">
        <v>343</v>
      </c>
      <c r="F596" s="167">
        <v>13</v>
      </c>
      <c r="G596" s="14"/>
      <c r="H596" s="40" t="s">
        <v>713</v>
      </c>
      <c r="I596" s="146" t="s">
        <v>978</v>
      </c>
      <c r="J596" s="16" t="s">
        <v>721</v>
      </c>
      <c r="K596" s="49" t="s">
        <v>466</v>
      </c>
      <c r="L596" s="168">
        <v>478000</v>
      </c>
      <c r="M596" s="194">
        <v>6000</v>
      </c>
      <c r="N596" s="205">
        <f t="shared" si="164"/>
        <v>484000</v>
      </c>
      <c r="O596" s="1477"/>
      <c r="P596" s="14" t="s">
        <v>919</v>
      </c>
      <c r="Q596" s="294" t="s">
        <v>139</v>
      </c>
      <c r="R596" s="150">
        <v>1033</v>
      </c>
      <c r="S596" s="312" t="s">
        <v>1706</v>
      </c>
      <c r="T596" s="743" t="s">
        <v>665</v>
      </c>
      <c r="U596" s="34"/>
      <c r="V596" s="11">
        <v>41548</v>
      </c>
      <c r="W596" s="305" t="s">
        <v>80</v>
      </c>
      <c r="X596" s="296" t="s">
        <v>3498</v>
      </c>
      <c r="Y596" s="2734" t="s">
        <v>205</v>
      </c>
      <c r="Z596" s="125" t="s">
        <v>107</v>
      </c>
      <c r="AA596" s="711"/>
      <c r="AB596" s="125">
        <v>41419</v>
      </c>
      <c r="AC596" s="1889">
        <v>50000</v>
      </c>
      <c r="AD596" s="688" t="s">
        <v>83</v>
      </c>
      <c r="AE596" s="47"/>
      <c r="AF596" s="817"/>
      <c r="AG596" s="162"/>
      <c r="AH596" s="18"/>
      <c r="AI596" s="18"/>
      <c r="AJ596" s="14"/>
      <c r="AK596" s="14"/>
      <c r="AL596" s="11"/>
      <c r="AM596" s="11"/>
      <c r="AN596" s="11"/>
      <c r="AO596" s="11"/>
      <c r="AP596" s="14"/>
      <c r="AQ596" s="12"/>
      <c r="AR596" s="12"/>
      <c r="AS596" s="12"/>
      <c r="AX596" s="409"/>
      <c r="BW596" s="166"/>
      <c r="BZ596" s="166" t="e">
        <v>#N/A</v>
      </c>
    </row>
    <row r="597" spans="1:78" s="37" customFormat="1" ht="14" customHeight="1">
      <c r="A597" s="309">
        <v>42</v>
      </c>
      <c r="B597" s="1480">
        <v>41579</v>
      </c>
      <c r="C597" s="779">
        <f t="shared" si="160"/>
        <v>41548</v>
      </c>
      <c r="D597" s="1482" t="s">
        <v>1878</v>
      </c>
      <c r="E597" s="14" t="s">
        <v>343</v>
      </c>
      <c r="F597" s="167">
        <v>13</v>
      </c>
      <c r="G597" s="14"/>
      <c r="H597" s="32" t="s">
        <v>457</v>
      </c>
      <c r="I597" s="146" t="s">
        <v>891</v>
      </c>
      <c r="J597" s="16" t="s">
        <v>461</v>
      </c>
      <c r="K597" s="49" t="s">
        <v>466</v>
      </c>
      <c r="L597" s="168">
        <v>492000</v>
      </c>
      <c r="M597" s="168">
        <v>6000</v>
      </c>
      <c r="N597" s="168">
        <f t="shared" si="164"/>
        <v>498000</v>
      </c>
      <c r="O597" s="1477"/>
      <c r="P597" s="14" t="s">
        <v>886</v>
      </c>
      <c r="Q597" s="175" t="s">
        <v>139</v>
      </c>
      <c r="R597" s="18">
        <v>1033</v>
      </c>
      <c r="S597" s="313" t="s">
        <v>1706</v>
      </c>
      <c r="T597" s="19" t="s">
        <v>179</v>
      </c>
      <c r="U597" s="34"/>
      <c r="V597" s="11">
        <v>41548</v>
      </c>
      <c r="W597" s="170" t="s">
        <v>80</v>
      </c>
      <c r="X597" s="159" t="s">
        <v>857</v>
      </c>
      <c r="Y597" s="160" t="s">
        <v>990</v>
      </c>
      <c r="Z597" s="123" t="s">
        <v>107</v>
      </c>
      <c r="AA597" s="717"/>
      <c r="AB597" s="123">
        <v>41412</v>
      </c>
      <c r="AC597" s="1502">
        <v>50000</v>
      </c>
      <c r="AD597" s="405" t="s">
        <v>83</v>
      </c>
      <c r="AE597" s="47"/>
      <c r="AF597" s="171"/>
      <c r="AG597" s="162"/>
      <c r="AH597" s="18"/>
      <c r="AI597" s="18"/>
      <c r="AJ597" s="14"/>
      <c r="AK597" s="14"/>
      <c r="AL597" s="11"/>
      <c r="AM597" s="11"/>
      <c r="AN597" s="11"/>
      <c r="AO597" s="11"/>
      <c r="AP597" s="14"/>
      <c r="AQ597" s="12"/>
      <c r="AR597" s="12"/>
      <c r="AS597" s="12"/>
      <c r="AX597" s="409"/>
      <c r="BW597" s="166"/>
      <c r="BZ597" s="166" t="e">
        <v>#N/A</v>
      </c>
    </row>
    <row r="598" spans="1:78" s="14" customFormat="1" ht="13.5" customHeight="1">
      <c r="A598" s="309">
        <v>245</v>
      </c>
      <c r="B598" s="1480">
        <v>41579</v>
      </c>
      <c r="C598" s="779">
        <f t="shared" si="160"/>
        <v>41551</v>
      </c>
      <c r="D598" s="1482" t="s">
        <v>1878</v>
      </c>
      <c r="E598" s="129" t="s">
        <v>249</v>
      </c>
      <c r="F598" s="203">
        <v>13</v>
      </c>
      <c r="H598" s="40" t="s">
        <v>314</v>
      </c>
      <c r="I598" s="1067" t="s">
        <v>3821</v>
      </c>
      <c r="J598" s="16" t="s">
        <v>310</v>
      </c>
      <c r="K598" s="49" t="s">
        <v>39</v>
      </c>
      <c r="L598" s="194">
        <v>1251500</v>
      </c>
      <c r="M598" s="194">
        <v>0</v>
      </c>
      <c r="N598" s="205">
        <f t="shared" ref="N598:N600" si="165">L598+M598</f>
        <v>1251500</v>
      </c>
      <c r="O598" s="832"/>
      <c r="P598" s="1064" t="s">
        <v>3768</v>
      </c>
      <c r="Q598" s="41" t="s">
        <v>37</v>
      </c>
      <c r="R598" s="150">
        <v>1033</v>
      </c>
      <c r="S598" s="312" t="s">
        <v>1706</v>
      </c>
      <c r="T598" s="118" t="s">
        <v>179</v>
      </c>
      <c r="U598" s="162"/>
      <c r="V598" s="11">
        <v>41551</v>
      </c>
      <c r="W598" s="40" t="s">
        <v>80</v>
      </c>
      <c r="X598" s="47"/>
      <c r="Y598" s="49"/>
      <c r="Z598" s="12"/>
      <c r="AA598" s="11"/>
      <c r="AB598" s="11"/>
      <c r="AC598" s="56"/>
      <c r="AD598" s="231"/>
      <c r="AE598" s="769"/>
      <c r="AF598" s="171"/>
      <c r="AG598" s="162"/>
      <c r="AH598" s="749"/>
      <c r="AI598" s="749"/>
      <c r="AL598" s="11"/>
      <c r="AM598" s="11"/>
      <c r="AN598" s="11"/>
      <c r="AO598" s="1309"/>
      <c r="AQ598" s="11"/>
      <c r="AR598" s="11"/>
      <c r="AS598" s="11"/>
      <c r="AX598" s="1891"/>
      <c r="BW598" s="11"/>
      <c r="BZ598" s="11"/>
    </row>
    <row r="599" spans="1:78" s="14" customFormat="1" ht="13.5" customHeight="1">
      <c r="A599" s="309">
        <v>246</v>
      </c>
      <c r="B599" s="1480">
        <v>41579</v>
      </c>
      <c r="C599" s="779">
        <f t="shared" si="160"/>
        <v>41551</v>
      </c>
      <c r="D599" s="1482" t="s">
        <v>1878</v>
      </c>
      <c r="E599" s="14" t="s">
        <v>249</v>
      </c>
      <c r="F599" s="167">
        <v>13</v>
      </c>
      <c r="G599" s="315"/>
      <c r="H599" s="32" t="s">
        <v>314</v>
      </c>
      <c r="I599" s="1067" t="s">
        <v>3824</v>
      </c>
      <c r="J599" s="16" t="s">
        <v>310</v>
      </c>
      <c r="K599" s="49" t="s">
        <v>54</v>
      </c>
      <c r="L599" s="194">
        <v>1251500</v>
      </c>
      <c r="M599" s="194">
        <v>16000</v>
      </c>
      <c r="N599" s="205">
        <f t="shared" si="165"/>
        <v>1267500</v>
      </c>
      <c r="O599" s="832"/>
      <c r="P599" s="1064" t="s">
        <v>3771</v>
      </c>
      <c r="Q599" s="41" t="s">
        <v>37</v>
      </c>
      <c r="R599" s="150">
        <v>1033</v>
      </c>
      <c r="S599" s="312" t="s">
        <v>1706</v>
      </c>
      <c r="T599" s="118" t="s">
        <v>179</v>
      </c>
      <c r="U599" s="162"/>
      <c r="V599" s="11">
        <v>41551</v>
      </c>
      <c r="W599" s="40" t="s">
        <v>80</v>
      </c>
      <c r="X599" s="47"/>
      <c r="Y599" s="49"/>
      <c r="Z599" s="12"/>
      <c r="AA599" s="11"/>
      <c r="AB599" s="11"/>
      <c r="AC599" s="56"/>
      <c r="AD599" s="231"/>
      <c r="AE599" s="769"/>
      <c r="AF599" s="171"/>
      <c r="AG599" s="162"/>
      <c r="AH599" s="749"/>
      <c r="AI599" s="749"/>
      <c r="AL599" s="11"/>
      <c r="AM599" s="11"/>
      <c r="AN599" s="11"/>
      <c r="AO599" s="1309"/>
      <c r="AQ599" s="11"/>
      <c r="AR599" s="11"/>
      <c r="AS599" s="11"/>
      <c r="AX599" s="1891"/>
      <c r="BW599" s="11"/>
      <c r="BZ599" s="11"/>
    </row>
    <row r="600" spans="1:78" s="14" customFormat="1" ht="13.5" customHeight="1">
      <c r="A600" s="309">
        <v>247</v>
      </c>
      <c r="B600" s="1480">
        <v>41579</v>
      </c>
      <c r="C600" s="779">
        <f t="shared" si="160"/>
        <v>41551</v>
      </c>
      <c r="D600" s="1482" t="s">
        <v>1878</v>
      </c>
      <c r="E600" s="14" t="s">
        <v>249</v>
      </c>
      <c r="F600" s="167">
        <v>13</v>
      </c>
      <c r="G600" s="315"/>
      <c r="H600" s="32" t="s">
        <v>314</v>
      </c>
      <c r="I600" s="1067" t="s">
        <v>3827</v>
      </c>
      <c r="J600" s="16" t="s">
        <v>310</v>
      </c>
      <c r="K600" s="49" t="s">
        <v>54</v>
      </c>
      <c r="L600" s="194">
        <v>1251500</v>
      </c>
      <c r="M600" s="194">
        <v>16000</v>
      </c>
      <c r="N600" s="205">
        <f t="shared" si="165"/>
        <v>1267500</v>
      </c>
      <c r="O600" s="832"/>
      <c r="P600" s="1064" t="s">
        <v>3774</v>
      </c>
      <c r="Q600" s="41" t="s">
        <v>37</v>
      </c>
      <c r="R600" s="150">
        <v>1033</v>
      </c>
      <c r="S600" s="312" t="s">
        <v>1706</v>
      </c>
      <c r="T600" s="118" t="s">
        <v>179</v>
      </c>
      <c r="U600" s="162"/>
      <c r="V600" s="11">
        <v>41551</v>
      </c>
      <c r="W600" s="40" t="s">
        <v>80</v>
      </c>
      <c r="X600" s="47"/>
      <c r="Y600" s="49"/>
      <c r="Z600" s="12"/>
      <c r="AA600" s="11"/>
      <c r="AB600" s="11"/>
      <c r="AC600" s="56"/>
      <c r="AD600" s="231"/>
      <c r="AE600" s="769"/>
      <c r="AF600" s="171"/>
      <c r="AG600" s="162"/>
      <c r="AH600" s="749"/>
      <c r="AI600" s="749"/>
      <c r="AL600" s="11"/>
      <c r="AM600" s="11"/>
      <c r="AN600" s="11"/>
      <c r="AO600" s="1309"/>
      <c r="AQ600" s="11"/>
      <c r="AR600" s="11"/>
      <c r="AS600" s="11"/>
      <c r="AX600" s="1891"/>
      <c r="BW600" s="11"/>
      <c r="BZ600" s="11"/>
    </row>
    <row r="601" spans="1:78" s="14" customFormat="1" ht="13.5" customHeight="1">
      <c r="A601" s="309">
        <v>248</v>
      </c>
      <c r="B601" s="1480">
        <v>41579</v>
      </c>
      <c r="C601" s="779">
        <f t="shared" si="160"/>
        <v>41556</v>
      </c>
      <c r="D601" s="1482" t="s">
        <v>1878</v>
      </c>
      <c r="E601" s="14" t="s">
        <v>133</v>
      </c>
      <c r="F601" s="167">
        <v>13</v>
      </c>
      <c r="G601" s="315"/>
      <c r="H601" s="32" t="s">
        <v>50</v>
      </c>
      <c r="I601" s="1067" t="s">
        <v>3935</v>
      </c>
      <c r="J601" s="16" t="s">
        <v>306</v>
      </c>
      <c r="K601" s="49" t="s">
        <v>127</v>
      </c>
      <c r="L601" s="194">
        <v>647000</v>
      </c>
      <c r="M601" s="168">
        <v>10000</v>
      </c>
      <c r="N601" s="169">
        <f t="shared" ref="N601:N602" si="166">L601+M601</f>
        <v>657000</v>
      </c>
      <c r="O601" s="832"/>
      <c r="P601" s="1064" t="s">
        <v>3851</v>
      </c>
      <c r="Q601" s="41" t="s">
        <v>37</v>
      </c>
      <c r="R601" s="150">
        <v>1033</v>
      </c>
      <c r="S601" s="312" t="s">
        <v>1706</v>
      </c>
      <c r="T601" s="118" t="s">
        <v>179</v>
      </c>
      <c r="U601" s="162"/>
      <c r="V601" s="11">
        <v>41556</v>
      </c>
      <c r="W601" s="40" t="s">
        <v>80</v>
      </c>
      <c r="X601" s="37"/>
      <c r="Z601" s="12"/>
      <c r="AA601" s="17"/>
      <c r="AB601" s="12"/>
      <c r="AC601" s="660"/>
      <c r="AD601" s="7"/>
      <c r="AE601" s="769"/>
      <c r="AF601" s="171"/>
      <c r="AG601" s="162"/>
      <c r="AH601" s="749"/>
      <c r="AI601" s="749"/>
      <c r="AL601" s="11"/>
      <c r="AM601" s="11"/>
      <c r="AN601" s="11"/>
      <c r="AO601" s="1309"/>
      <c r="AQ601" s="11"/>
      <c r="AR601" s="11"/>
      <c r="AS601" s="11"/>
      <c r="AX601" s="1891"/>
      <c r="BW601" s="11"/>
      <c r="BZ601" s="11"/>
    </row>
    <row r="602" spans="1:78" s="14" customFormat="1" ht="13.5" customHeight="1">
      <c r="A602" s="309">
        <v>249</v>
      </c>
      <c r="B602" s="1480">
        <v>41579</v>
      </c>
      <c r="C602" s="779">
        <f t="shared" si="160"/>
        <v>41556</v>
      </c>
      <c r="D602" s="1482" t="s">
        <v>1878</v>
      </c>
      <c r="E602" s="14" t="s">
        <v>133</v>
      </c>
      <c r="F602" s="167">
        <v>13</v>
      </c>
      <c r="G602" s="315"/>
      <c r="H602" s="32" t="s">
        <v>50</v>
      </c>
      <c r="I602" s="1067" t="s">
        <v>3936</v>
      </c>
      <c r="J602" s="16" t="s">
        <v>306</v>
      </c>
      <c r="K602" s="49" t="s">
        <v>127</v>
      </c>
      <c r="L602" s="194">
        <v>647000</v>
      </c>
      <c r="M602" s="168">
        <v>10000</v>
      </c>
      <c r="N602" s="169">
        <f t="shared" si="166"/>
        <v>657000</v>
      </c>
      <c r="O602" s="832"/>
      <c r="P602" s="1064" t="s">
        <v>3852</v>
      </c>
      <c r="Q602" s="41" t="s">
        <v>37</v>
      </c>
      <c r="R602" s="150">
        <v>1033</v>
      </c>
      <c r="S602" s="312" t="s">
        <v>1706</v>
      </c>
      <c r="T602" s="118" t="s">
        <v>179</v>
      </c>
      <c r="U602" s="162"/>
      <c r="V602" s="11">
        <v>41556</v>
      </c>
      <c r="W602" s="40" t="s">
        <v>80</v>
      </c>
      <c r="X602" s="37"/>
      <c r="Z602" s="12"/>
      <c r="AA602" s="17"/>
      <c r="AB602" s="12"/>
      <c r="AC602" s="660"/>
      <c r="AD602" s="7"/>
      <c r="AE602" s="769"/>
      <c r="AF602" s="171"/>
      <c r="AG602" s="162"/>
      <c r="AH602" s="749"/>
      <c r="AI602" s="749"/>
      <c r="AL602" s="11"/>
      <c r="AM602" s="11"/>
      <c r="AN602" s="11"/>
      <c r="AO602" s="1309"/>
      <c r="AQ602" s="11"/>
      <c r="AR602" s="11"/>
      <c r="AS602" s="11"/>
      <c r="AX602" s="1891"/>
      <c r="BW602" s="11"/>
      <c r="BZ602" s="11"/>
    </row>
    <row r="603" spans="1:78" s="14" customFormat="1" ht="13.5" customHeight="1">
      <c r="A603" s="309">
        <v>250</v>
      </c>
      <c r="B603" s="1480">
        <v>41579</v>
      </c>
      <c r="C603" s="779">
        <f t="shared" si="160"/>
        <v>41554</v>
      </c>
      <c r="D603" s="1482" t="s">
        <v>1878</v>
      </c>
      <c r="E603" s="14" t="s">
        <v>249</v>
      </c>
      <c r="F603" s="167">
        <v>13</v>
      </c>
      <c r="H603" s="32" t="s">
        <v>79</v>
      </c>
      <c r="I603" s="1067" t="s">
        <v>3939</v>
      </c>
      <c r="J603" s="16" t="s">
        <v>365</v>
      </c>
      <c r="K603" s="49" t="s">
        <v>90</v>
      </c>
      <c r="L603" s="168">
        <v>1109000</v>
      </c>
      <c r="M603" s="194">
        <v>16000</v>
      </c>
      <c r="N603" s="194">
        <f>L603+M603</f>
        <v>1125000</v>
      </c>
      <c r="O603" s="832"/>
      <c r="P603" s="1064" t="s">
        <v>3854</v>
      </c>
      <c r="Q603" s="41" t="s">
        <v>37</v>
      </c>
      <c r="R603" s="150">
        <v>1033</v>
      </c>
      <c r="S603" s="312" t="s">
        <v>1706</v>
      </c>
      <c r="T603" s="118" t="s">
        <v>179</v>
      </c>
      <c r="U603" s="162"/>
      <c r="V603" s="11">
        <v>41554</v>
      </c>
      <c r="W603" s="40" t="s">
        <v>80</v>
      </c>
      <c r="X603" s="37"/>
      <c r="Z603" s="12"/>
      <c r="AA603" s="17"/>
      <c r="AB603" s="12"/>
      <c r="AC603" s="660"/>
      <c r="AD603" s="7"/>
      <c r="AE603" s="769"/>
      <c r="AF603" s="171"/>
      <c r="AG603" s="162"/>
      <c r="AH603" s="749"/>
      <c r="AI603" s="749"/>
      <c r="AL603" s="11"/>
      <c r="AM603" s="11"/>
      <c r="AN603" s="11"/>
      <c r="AO603" s="1309"/>
      <c r="AQ603" s="11"/>
      <c r="AR603" s="11"/>
      <c r="AS603" s="11"/>
      <c r="AX603" s="1891"/>
      <c r="BW603" s="11"/>
      <c r="BZ603" s="11"/>
    </row>
    <row r="604" spans="1:78" s="37" customFormat="1" ht="14" customHeight="1">
      <c r="A604" s="309">
        <v>30</v>
      </c>
      <c r="B604" s="11"/>
      <c r="C604" s="779">
        <f t="shared" ref="C604:C606" si="167">V604</f>
        <v>41556</v>
      </c>
      <c r="D604" s="14"/>
      <c r="E604" s="14" t="s">
        <v>343</v>
      </c>
      <c r="F604" s="167">
        <v>13</v>
      </c>
      <c r="G604" s="14"/>
      <c r="H604" s="40" t="s">
        <v>460</v>
      </c>
      <c r="I604" s="146" t="s">
        <v>715</v>
      </c>
      <c r="J604" s="16" t="s">
        <v>464</v>
      </c>
      <c r="K604" s="49" t="s">
        <v>690</v>
      </c>
      <c r="L604" s="168">
        <v>525000</v>
      </c>
      <c r="M604" s="168">
        <v>6000</v>
      </c>
      <c r="N604" s="169">
        <f t="shared" ref="N604:N611" si="168">L604+M604</f>
        <v>531000</v>
      </c>
      <c r="O604" s="1477"/>
      <c r="P604" s="14" t="s">
        <v>705</v>
      </c>
      <c r="Q604" s="1609" t="s">
        <v>139</v>
      </c>
      <c r="R604" s="18">
        <v>1033</v>
      </c>
      <c r="S604" s="313" t="s">
        <v>714</v>
      </c>
      <c r="T604" s="19" t="s">
        <v>179</v>
      </c>
      <c r="U604" s="34"/>
      <c r="V604" s="11">
        <v>41556</v>
      </c>
      <c r="W604" s="295" t="s">
        <v>80</v>
      </c>
      <c r="X604" s="296" t="s">
        <v>1831</v>
      </c>
      <c r="Y604" s="2734" t="s">
        <v>205</v>
      </c>
      <c r="Z604" s="111" t="s">
        <v>107</v>
      </c>
      <c r="AA604" s="294"/>
      <c r="AB604" s="2721">
        <v>41484</v>
      </c>
      <c r="AC604" s="1890">
        <v>50000</v>
      </c>
      <c r="AD604" s="299" t="s">
        <v>83</v>
      </c>
      <c r="AE604" s="47"/>
      <c r="AF604" s="171"/>
      <c r="AG604" s="162"/>
      <c r="AH604" s="18"/>
      <c r="AI604" s="18"/>
      <c r="AJ604" s="14"/>
      <c r="AK604" s="14"/>
      <c r="AL604" s="11"/>
      <c r="AM604" s="11"/>
      <c r="AN604" s="11"/>
      <c r="AO604" s="11"/>
      <c r="AP604" s="14"/>
      <c r="AQ604" s="12"/>
      <c r="AR604" s="12"/>
      <c r="AS604" s="12"/>
      <c r="AT604" s="141"/>
      <c r="AX604" s="409"/>
      <c r="BW604" s="166"/>
      <c r="BZ604" s="166" t="e">
        <v>#N/A</v>
      </c>
    </row>
    <row r="605" spans="1:78" s="37" customFormat="1" ht="14" customHeight="1">
      <c r="A605" s="309">
        <v>31</v>
      </c>
      <c r="B605" s="11"/>
      <c r="C605" s="779">
        <f t="shared" si="167"/>
        <v>41556</v>
      </c>
      <c r="D605" s="14"/>
      <c r="E605" s="14" t="s">
        <v>343</v>
      </c>
      <c r="F605" s="167">
        <v>13</v>
      </c>
      <c r="G605" s="14"/>
      <c r="H605" s="32" t="s">
        <v>1413</v>
      </c>
      <c r="I605" s="146" t="s">
        <v>845</v>
      </c>
      <c r="J605" s="16" t="s">
        <v>848</v>
      </c>
      <c r="K605" s="49" t="s">
        <v>465</v>
      </c>
      <c r="L605" s="194">
        <v>537000</v>
      </c>
      <c r="M605" s="168">
        <v>6000</v>
      </c>
      <c r="N605" s="168">
        <f t="shared" si="168"/>
        <v>543000</v>
      </c>
      <c r="O605" s="1477"/>
      <c r="P605" s="14" t="s">
        <v>823</v>
      </c>
      <c r="Q605" s="1609" t="s">
        <v>139</v>
      </c>
      <c r="R605" s="18">
        <v>1033</v>
      </c>
      <c r="S605" s="313" t="s">
        <v>714</v>
      </c>
      <c r="T605" s="19" t="s">
        <v>179</v>
      </c>
      <c r="U605" s="162">
        <v>40000</v>
      </c>
      <c r="V605" s="11">
        <v>41556</v>
      </c>
      <c r="W605" s="243" t="s">
        <v>80</v>
      </c>
      <c r="X605" s="258" t="s">
        <v>1693</v>
      </c>
      <c r="Y605" s="1593" t="s">
        <v>200</v>
      </c>
      <c r="Z605" s="139"/>
      <c r="AA605" s="139"/>
      <c r="AB605" s="133"/>
      <c r="AC605" s="1850"/>
      <c r="AD605" s="690"/>
      <c r="AE605" s="47"/>
      <c r="AF605" s="171"/>
      <c r="AG605" s="162"/>
      <c r="AH605" s="18"/>
      <c r="AI605" s="18"/>
      <c r="AJ605" s="14"/>
      <c r="AK605" s="14"/>
      <c r="AL605" s="11"/>
      <c r="AM605" s="11"/>
      <c r="AN605" s="11"/>
      <c r="AO605" s="11"/>
      <c r="AP605" s="14"/>
      <c r="AQ605" s="12"/>
      <c r="AR605" s="12"/>
      <c r="AS605" s="12"/>
      <c r="AX605" s="409"/>
      <c r="BW605" s="166"/>
      <c r="BZ605" s="166" t="e">
        <v>#N/A</v>
      </c>
    </row>
    <row r="606" spans="1:78" s="37" customFormat="1" ht="14" customHeight="1">
      <c r="A606" s="309">
        <v>32</v>
      </c>
      <c r="B606" s="11"/>
      <c r="C606" s="779">
        <f t="shared" si="167"/>
        <v>41556</v>
      </c>
      <c r="D606" s="14"/>
      <c r="E606" s="14" t="s">
        <v>343</v>
      </c>
      <c r="F606" s="167">
        <v>13</v>
      </c>
      <c r="G606" s="14"/>
      <c r="H606" s="32" t="s">
        <v>1413</v>
      </c>
      <c r="I606" s="146" t="s">
        <v>846</v>
      </c>
      <c r="J606" s="16" t="s">
        <v>848</v>
      </c>
      <c r="K606" s="49" t="s">
        <v>690</v>
      </c>
      <c r="L606" s="194">
        <v>537000</v>
      </c>
      <c r="M606" s="168">
        <v>6000</v>
      </c>
      <c r="N606" s="168">
        <f t="shared" si="168"/>
        <v>543000</v>
      </c>
      <c r="O606" s="1477"/>
      <c r="P606" s="14" t="s">
        <v>828</v>
      </c>
      <c r="Q606" s="157" t="s">
        <v>139</v>
      </c>
      <c r="R606" s="18">
        <v>1033</v>
      </c>
      <c r="S606" s="313" t="s">
        <v>714</v>
      </c>
      <c r="T606" s="19" t="s">
        <v>179</v>
      </c>
      <c r="U606" s="191">
        <v>40000</v>
      </c>
      <c r="V606" s="11">
        <v>41556</v>
      </c>
      <c r="W606" s="170" t="s">
        <v>80</v>
      </c>
      <c r="X606" s="159" t="s">
        <v>1884</v>
      </c>
      <c r="Y606" s="160" t="s">
        <v>723</v>
      </c>
      <c r="Z606" s="107" t="s">
        <v>107</v>
      </c>
      <c r="AA606" s="123"/>
      <c r="AB606" s="123">
        <v>41490</v>
      </c>
      <c r="AC606" s="1502">
        <v>50000</v>
      </c>
      <c r="AD606" s="161"/>
      <c r="AE606" s="47"/>
      <c r="AF606" s="171"/>
      <c r="AG606" s="162"/>
      <c r="AH606" s="18"/>
      <c r="AI606" s="18"/>
      <c r="AJ606" s="14" t="s">
        <v>817</v>
      </c>
      <c r="AK606" s="14"/>
      <c r="AL606" s="11"/>
      <c r="AM606" s="11"/>
      <c r="AN606" s="11"/>
      <c r="AO606" s="11"/>
      <c r="AP606" s="14"/>
      <c r="AQ606" s="12"/>
      <c r="AR606" s="12"/>
      <c r="AS606" s="12"/>
      <c r="AX606" s="409"/>
      <c r="BW606" s="166"/>
      <c r="BZ606" s="166" t="e">
        <v>#N/A</v>
      </c>
    </row>
    <row r="607" spans="1:78" s="37" customFormat="1" ht="14" customHeight="1">
      <c r="A607" s="309">
        <v>33</v>
      </c>
      <c r="B607" s="11"/>
      <c r="C607" s="779">
        <f t="shared" ref="C607:C611" si="169">V607</f>
        <v>41556</v>
      </c>
      <c r="D607" s="14"/>
      <c r="E607" s="14" t="s">
        <v>343</v>
      </c>
      <c r="F607" s="167">
        <v>13</v>
      </c>
      <c r="G607" s="14"/>
      <c r="H607" s="32" t="s">
        <v>1413</v>
      </c>
      <c r="I607" s="146" t="s">
        <v>835</v>
      </c>
      <c r="J607" s="16" t="s">
        <v>848</v>
      </c>
      <c r="K607" s="49" t="s">
        <v>711</v>
      </c>
      <c r="L607" s="194">
        <v>537000</v>
      </c>
      <c r="M607" s="168">
        <v>6000</v>
      </c>
      <c r="N607" s="168">
        <f t="shared" si="168"/>
        <v>543000</v>
      </c>
      <c r="O607" s="1477"/>
      <c r="P607" s="14" t="s">
        <v>827</v>
      </c>
      <c r="Q607" s="1608" t="s">
        <v>139</v>
      </c>
      <c r="R607" s="18">
        <v>1033</v>
      </c>
      <c r="S607" s="313" t="s">
        <v>714</v>
      </c>
      <c r="T607" s="743" t="s">
        <v>665</v>
      </c>
      <c r="U607" s="1591">
        <v>50000</v>
      </c>
      <c r="V607" s="11">
        <v>41556</v>
      </c>
      <c r="W607" s="689" t="s">
        <v>80</v>
      </c>
      <c r="X607" s="705" t="s">
        <v>999</v>
      </c>
      <c r="Y607" s="578" t="s">
        <v>205</v>
      </c>
      <c r="Z607" s="133"/>
      <c r="AA607" s="133"/>
      <c r="AB607" s="133"/>
      <c r="AC607" s="1851"/>
      <c r="AD607" s="241"/>
      <c r="AE607" s="47"/>
      <c r="AF607" s="171"/>
      <c r="AG607" s="162"/>
      <c r="AH607" s="18"/>
      <c r="AI607" s="18"/>
      <c r="AJ607" s="14"/>
      <c r="AK607" s="14"/>
      <c r="AL607" s="11"/>
      <c r="AM607" s="11"/>
      <c r="AN607" s="11"/>
      <c r="AO607" s="11"/>
      <c r="AP607" s="14"/>
      <c r="AQ607" s="12"/>
      <c r="AR607" s="12"/>
      <c r="AS607" s="12"/>
      <c r="AX607" s="409"/>
      <c r="BW607" s="166"/>
      <c r="BZ607" s="166" t="e">
        <v>#N/A</v>
      </c>
    </row>
    <row r="608" spans="1:78" s="37" customFormat="1" ht="14" customHeight="1">
      <c r="A608" s="309">
        <v>34</v>
      </c>
      <c r="B608" s="11"/>
      <c r="C608" s="779">
        <f t="shared" si="169"/>
        <v>41556</v>
      </c>
      <c r="D608" s="14"/>
      <c r="E608" s="14" t="s">
        <v>343</v>
      </c>
      <c r="F608" s="167">
        <v>13</v>
      </c>
      <c r="G608" s="14"/>
      <c r="H608" s="32" t="s">
        <v>713</v>
      </c>
      <c r="I608" s="146" t="s">
        <v>718</v>
      </c>
      <c r="J608" s="16" t="s">
        <v>721</v>
      </c>
      <c r="K608" s="49" t="s">
        <v>67</v>
      </c>
      <c r="L608" s="168">
        <v>478000</v>
      </c>
      <c r="M608" s="168">
        <v>6000</v>
      </c>
      <c r="N608" s="169">
        <f t="shared" si="168"/>
        <v>484000</v>
      </c>
      <c r="O608" s="1477"/>
      <c r="P608" s="14" t="s">
        <v>708</v>
      </c>
      <c r="Q608" s="303" t="s">
        <v>139</v>
      </c>
      <c r="R608" s="18">
        <v>1033</v>
      </c>
      <c r="S608" s="313" t="s">
        <v>714</v>
      </c>
      <c r="T608" s="743" t="s">
        <v>665</v>
      </c>
      <c r="U608" s="1591">
        <v>50000</v>
      </c>
      <c r="V608" s="11">
        <v>41556</v>
      </c>
      <c r="W608" s="305" t="s">
        <v>80</v>
      </c>
      <c r="X608" s="296" t="s">
        <v>3645</v>
      </c>
      <c r="Y608" s="2734" t="s">
        <v>205</v>
      </c>
      <c r="Z608" s="125" t="s">
        <v>107</v>
      </c>
      <c r="AA608" s="125"/>
      <c r="AB608" s="125">
        <v>41521</v>
      </c>
      <c r="AC608" s="1889">
        <v>30000</v>
      </c>
      <c r="AD608" s="301" t="s">
        <v>111</v>
      </c>
      <c r="AE608" s="47"/>
      <c r="AF608" s="171"/>
      <c r="AG608" s="162"/>
      <c r="AH608" s="18"/>
      <c r="AI608" s="18"/>
      <c r="AJ608" s="14"/>
      <c r="AK608" s="14"/>
      <c r="AL608" s="11"/>
      <c r="AM608" s="11"/>
      <c r="AN608" s="11"/>
      <c r="AO608" s="11"/>
      <c r="AP608" s="14"/>
      <c r="AQ608" s="12"/>
      <c r="AR608" s="12"/>
      <c r="AS608" s="12"/>
      <c r="AX608" s="409"/>
      <c r="BW608" s="166"/>
      <c r="BZ608" s="166" t="e">
        <v>#N/A</v>
      </c>
    </row>
    <row r="609" spans="1:78" s="37" customFormat="1" ht="14" customHeight="1">
      <c r="A609" s="309">
        <v>35</v>
      </c>
      <c r="B609" s="11"/>
      <c r="C609" s="779">
        <f t="shared" si="169"/>
        <v>41556</v>
      </c>
      <c r="D609" s="14"/>
      <c r="E609" s="14" t="s">
        <v>343</v>
      </c>
      <c r="F609" s="167">
        <v>13</v>
      </c>
      <c r="G609" s="14"/>
      <c r="H609" s="32" t="s">
        <v>457</v>
      </c>
      <c r="I609" s="146" t="s">
        <v>716</v>
      </c>
      <c r="J609" s="16" t="s">
        <v>461</v>
      </c>
      <c r="K609" s="49" t="s">
        <v>67</v>
      </c>
      <c r="L609" s="168">
        <v>492000</v>
      </c>
      <c r="M609" s="168">
        <v>6000</v>
      </c>
      <c r="N609" s="168">
        <f t="shared" si="168"/>
        <v>498000</v>
      </c>
      <c r="O609" s="1477"/>
      <c r="P609" s="14" t="s">
        <v>706</v>
      </c>
      <c r="Q609" s="175" t="s">
        <v>139</v>
      </c>
      <c r="R609" s="18">
        <v>1033</v>
      </c>
      <c r="S609" s="313" t="s">
        <v>472</v>
      </c>
      <c r="T609" s="19" t="s">
        <v>179</v>
      </c>
      <c r="U609" s="191" t="s">
        <v>810</v>
      </c>
      <c r="V609" s="11">
        <v>41556</v>
      </c>
      <c r="W609" s="375" t="s">
        <v>80</v>
      </c>
      <c r="X609" s="376" t="s">
        <v>353</v>
      </c>
      <c r="Y609" s="377" t="s">
        <v>19</v>
      </c>
      <c r="Z609" s="107" t="s">
        <v>107</v>
      </c>
      <c r="AA609" s="378"/>
      <c r="AB609" s="378">
        <v>41324</v>
      </c>
      <c r="AC609" s="1843">
        <v>50000</v>
      </c>
      <c r="AD609" s="379" t="s">
        <v>83</v>
      </c>
      <c r="AE609" s="47"/>
      <c r="AF609" s="171"/>
      <c r="AG609" s="162"/>
      <c r="AH609" s="18"/>
      <c r="AI609" s="18"/>
      <c r="AJ609" s="14"/>
      <c r="AK609" s="14"/>
      <c r="AL609" s="11"/>
      <c r="AM609" s="11"/>
      <c r="AN609" s="11"/>
      <c r="AO609" s="11"/>
      <c r="AP609" s="14"/>
      <c r="AQ609" s="12"/>
      <c r="AR609" s="12"/>
      <c r="AS609" s="12"/>
      <c r="AX609" s="409"/>
      <c r="BW609" s="166"/>
      <c r="BZ609" s="166" t="e">
        <v>#N/A</v>
      </c>
    </row>
    <row r="610" spans="1:78" s="37" customFormat="1" ht="14" customHeight="1">
      <c r="A610" s="309">
        <v>36</v>
      </c>
      <c r="B610" s="11"/>
      <c r="C610" s="779">
        <f t="shared" si="169"/>
        <v>41556</v>
      </c>
      <c r="D610" s="14"/>
      <c r="E610" s="14" t="s">
        <v>343</v>
      </c>
      <c r="F610" s="167">
        <v>13</v>
      </c>
      <c r="G610" s="14"/>
      <c r="H610" s="32" t="s">
        <v>457</v>
      </c>
      <c r="I610" s="146" t="s">
        <v>717</v>
      </c>
      <c r="J610" s="16" t="s">
        <v>461</v>
      </c>
      <c r="K610" s="49" t="s">
        <v>67</v>
      </c>
      <c r="L610" s="168">
        <v>492000</v>
      </c>
      <c r="M610" s="168">
        <v>6000</v>
      </c>
      <c r="N610" s="168">
        <f t="shared" si="168"/>
        <v>498000</v>
      </c>
      <c r="O610" s="1477"/>
      <c r="P610" s="14" t="s">
        <v>707</v>
      </c>
      <c r="Q610" s="303" t="s">
        <v>139</v>
      </c>
      <c r="R610" s="18">
        <v>1033</v>
      </c>
      <c r="S610" s="313" t="s">
        <v>472</v>
      </c>
      <c r="T610" s="743" t="s">
        <v>665</v>
      </c>
      <c r="U610" s="34"/>
      <c r="V610" s="11">
        <v>41556</v>
      </c>
      <c r="W610" s="2722" t="s">
        <v>80</v>
      </c>
      <c r="X610" s="2719" t="s">
        <v>3801</v>
      </c>
      <c r="Y610" s="2734" t="s">
        <v>205</v>
      </c>
      <c r="Z610" s="2723" t="s">
        <v>107</v>
      </c>
      <c r="AA610" s="2723"/>
      <c r="AB610" s="125">
        <v>41538</v>
      </c>
      <c r="AC610" s="2724">
        <v>30000</v>
      </c>
      <c r="AD610" s="2725" t="s">
        <v>83</v>
      </c>
      <c r="AE610" s="47"/>
      <c r="AF610" s="171"/>
      <c r="AG610" s="162"/>
      <c r="AH610" s="18"/>
      <c r="AI610" s="18"/>
      <c r="AJ610" s="14"/>
      <c r="AK610" s="14"/>
      <c r="AL610" s="11"/>
      <c r="AM610" s="11"/>
      <c r="AN610" s="11"/>
      <c r="AO610" s="11"/>
      <c r="AP610" s="14"/>
      <c r="AQ610" s="12"/>
      <c r="AR610" s="12"/>
      <c r="AS610" s="12"/>
      <c r="AT610" s="141"/>
      <c r="AX610" s="409"/>
      <c r="BW610" s="166"/>
      <c r="BZ610" s="166" t="e">
        <v>#N/A</v>
      </c>
    </row>
    <row r="611" spans="1:78" s="37" customFormat="1" ht="14" customHeight="1">
      <c r="A611" s="309">
        <v>37</v>
      </c>
      <c r="B611" s="11"/>
      <c r="C611" s="779">
        <f t="shared" si="169"/>
        <v>41556</v>
      </c>
      <c r="D611" s="14"/>
      <c r="E611" s="14" t="s">
        <v>343</v>
      </c>
      <c r="F611" s="167">
        <v>13</v>
      </c>
      <c r="G611" s="14"/>
      <c r="H611" s="32" t="s">
        <v>712</v>
      </c>
      <c r="I611" s="196" t="s">
        <v>977</v>
      </c>
      <c r="J611" s="16" t="s">
        <v>722</v>
      </c>
      <c r="K611" s="49" t="s">
        <v>711</v>
      </c>
      <c r="L611" s="168">
        <v>429000</v>
      </c>
      <c r="M611" s="168">
        <v>6000</v>
      </c>
      <c r="N611" s="169">
        <f t="shared" si="168"/>
        <v>435000</v>
      </c>
      <c r="O611" s="1477"/>
      <c r="P611" s="14" t="s">
        <v>901</v>
      </c>
      <c r="Q611" s="175" t="s">
        <v>139</v>
      </c>
      <c r="R611" s="18">
        <v>1033</v>
      </c>
      <c r="S611" s="313" t="s">
        <v>714</v>
      </c>
      <c r="T611" s="19" t="s">
        <v>179</v>
      </c>
      <c r="U611" s="34"/>
      <c r="V611" s="11">
        <v>41556</v>
      </c>
      <c r="W611" s="158" t="s">
        <v>80</v>
      </c>
      <c r="X611" s="172" t="s">
        <v>699</v>
      </c>
      <c r="Y611" s="160" t="s">
        <v>121</v>
      </c>
      <c r="Z611" s="123" t="s">
        <v>107</v>
      </c>
      <c r="AA611" s="107"/>
      <c r="AB611" s="107">
        <v>41381</v>
      </c>
      <c r="AC611" s="1845">
        <v>50000</v>
      </c>
      <c r="AD611" s="173" t="s">
        <v>83</v>
      </c>
      <c r="AE611" s="47" t="s">
        <v>700</v>
      </c>
      <c r="AF611" s="171"/>
      <c r="AG611" s="162"/>
      <c r="AH611" s="18"/>
      <c r="AI611" s="18"/>
      <c r="AJ611" s="14"/>
      <c r="AK611" s="14"/>
      <c r="AL611" s="11"/>
      <c r="AM611" s="11"/>
      <c r="AN611" s="11"/>
      <c r="AO611" s="11"/>
      <c r="AP611" s="14"/>
      <c r="AQ611" s="12"/>
      <c r="AR611" s="12"/>
      <c r="AS611" s="12"/>
      <c r="AX611" s="409"/>
      <c r="BW611" s="166"/>
      <c r="BZ611" s="166" t="e">
        <v>#N/A</v>
      </c>
    </row>
    <row r="612" spans="1:78" s="37" customFormat="1" ht="14.25" customHeight="1">
      <c r="A612" s="309">
        <v>38</v>
      </c>
      <c r="B612" s="11"/>
      <c r="C612" s="779">
        <f t="shared" ref="C612" si="170">V612</f>
        <v>41569</v>
      </c>
      <c r="D612" s="147"/>
      <c r="E612" s="14" t="s">
        <v>142</v>
      </c>
      <c r="F612" s="167">
        <v>13</v>
      </c>
      <c r="G612" s="11"/>
      <c r="H612" s="32" t="s">
        <v>1742</v>
      </c>
      <c r="I612" s="146" t="s">
        <v>2776</v>
      </c>
      <c r="J612" s="1395" t="s">
        <v>1791</v>
      </c>
      <c r="K612" s="49" t="s">
        <v>64</v>
      </c>
      <c r="L612" s="168">
        <v>1097500</v>
      </c>
      <c r="M612" s="168">
        <v>13000</v>
      </c>
      <c r="N612" s="168">
        <f t="shared" ref="N612:N648" si="171">L612+M612</f>
        <v>1110500</v>
      </c>
      <c r="O612" s="832"/>
      <c r="P612" s="14" t="s">
        <v>2333</v>
      </c>
      <c r="Q612" s="175" t="s">
        <v>139</v>
      </c>
      <c r="R612" s="150">
        <v>1033</v>
      </c>
      <c r="S612" s="312" t="s">
        <v>1071</v>
      </c>
      <c r="T612" s="19" t="s">
        <v>179</v>
      </c>
      <c r="U612" s="34"/>
      <c r="V612" s="11">
        <v>41569</v>
      </c>
      <c r="W612" s="170" t="s">
        <v>80</v>
      </c>
      <c r="X612" s="159" t="s">
        <v>2330</v>
      </c>
      <c r="Y612" s="752" t="s">
        <v>990</v>
      </c>
      <c r="Z612" s="123"/>
      <c r="AA612" s="123"/>
      <c r="AB612" s="123">
        <v>41506</v>
      </c>
      <c r="AC612" s="1502">
        <v>50000</v>
      </c>
      <c r="AD612" s="161" t="s">
        <v>83</v>
      </c>
      <c r="AE612" s="47"/>
      <c r="AF612" s="171"/>
      <c r="AG612" s="162"/>
      <c r="AH612" s="18"/>
      <c r="AI612" s="14"/>
      <c r="AJ612" s="14"/>
      <c r="AK612" s="14"/>
      <c r="AL612" s="11"/>
      <c r="AM612" s="11"/>
      <c r="AN612" s="11"/>
      <c r="AO612" s="11"/>
      <c r="AP612" s="14"/>
      <c r="AQ612" s="12"/>
      <c r="AR612" s="12"/>
      <c r="AS612" s="12"/>
      <c r="AX612" s="409"/>
      <c r="BW612" s="166"/>
      <c r="BZ612" s="166"/>
    </row>
    <row r="613" spans="1:78" s="37" customFormat="1" ht="14.25" customHeight="1">
      <c r="A613" s="309">
        <v>39</v>
      </c>
      <c r="B613" s="11"/>
      <c r="C613" s="1485">
        <f t="shared" ref="C613:C614" si="172">V613</f>
        <v>41570</v>
      </c>
      <c r="D613" s="147"/>
      <c r="E613" s="14" t="s">
        <v>142</v>
      </c>
      <c r="F613" s="167">
        <v>13</v>
      </c>
      <c r="G613" s="11"/>
      <c r="H613" s="32" t="s">
        <v>1742</v>
      </c>
      <c r="I613" s="146" t="s">
        <v>2775</v>
      </c>
      <c r="J613" s="1395" t="s">
        <v>1791</v>
      </c>
      <c r="K613" s="49" t="s">
        <v>64</v>
      </c>
      <c r="L613" s="168">
        <v>1097500</v>
      </c>
      <c r="M613" s="168">
        <v>13000</v>
      </c>
      <c r="N613" s="168">
        <f t="shared" si="171"/>
        <v>1110500</v>
      </c>
      <c r="O613" s="832"/>
      <c r="P613" s="14" t="s">
        <v>2448</v>
      </c>
      <c r="Q613" s="41" t="s">
        <v>37</v>
      </c>
      <c r="R613" s="150">
        <v>1033</v>
      </c>
      <c r="S613" s="312" t="s">
        <v>1071</v>
      </c>
      <c r="T613" s="19" t="s">
        <v>179</v>
      </c>
      <c r="U613" s="34"/>
      <c r="V613" s="11">
        <v>41570</v>
      </c>
      <c r="W613" s="32" t="s">
        <v>80</v>
      </c>
      <c r="X613" s="47"/>
      <c r="Y613" s="49"/>
      <c r="Z613" s="11"/>
      <c r="AA613" s="11"/>
      <c r="AB613" s="11"/>
      <c r="AC613" s="56"/>
      <c r="AD613" s="231"/>
      <c r="AE613" s="47"/>
      <c r="AF613" s="171"/>
      <c r="AG613" s="162"/>
      <c r="AH613" s="18"/>
      <c r="AI613" s="14"/>
      <c r="AJ613" s="14"/>
      <c r="AK613" s="14"/>
      <c r="AL613" s="11"/>
      <c r="AM613" s="11"/>
      <c r="AN613" s="11"/>
      <c r="AO613" s="11"/>
      <c r="AP613" s="14"/>
      <c r="AQ613" s="12"/>
      <c r="AR613" s="12"/>
      <c r="AS613" s="12"/>
      <c r="AX613" s="409"/>
      <c r="BW613" s="166"/>
      <c r="BZ613" s="166"/>
    </row>
    <row r="614" spans="1:78" s="37" customFormat="1" ht="14.25" customHeight="1">
      <c r="A614" s="309">
        <v>40</v>
      </c>
      <c r="B614" s="11"/>
      <c r="C614" s="1485">
        <f t="shared" si="172"/>
        <v>41570</v>
      </c>
      <c r="D614" s="147"/>
      <c r="E614" s="14" t="s">
        <v>142</v>
      </c>
      <c r="F614" s="167">
        <v>13</v>
      </c>
      <c r="G614" s="11"/>
      <c r="H614" s="32" t="s">
        <v>1742</v>
      </c>
      <c r="I614" s="146" t="s">
        <v>2787</v>
      </c>
      <c r="J614" s="1395" t="s">
        <v>1791</v>
      </c>
      <c r="K614" s="49" t="s">
        <v>138</v>
      </c>
      <c r="L614" s="168">
        <v>1097500</v>
      </c>
      <c r="M614" s="168">
        <v>13000</v>
      </c>
      <c r="N614" s="168">
        <f t="shared" si="171"/>
        <v>1110500</v>
      </c>
      <c r="O614" s="832"/>
      <c r="P614" s="14" t="s">
        <v>2449</v>
      </c>
      <c r="Q614" s="41" t="s">
        <v>37</v>
      </c>
      <c r="R614" s="150">
        <v>1033</v>
      </c>
      <c r="S614" s="312" t="s">
        <v>1071</v>
      </c>
      <c r="T614" s="19" t="s">
        <v>179</v>
      </c>
      <c r="U614" s="34"/>
      <c r="V614" s="11">
        <v>41570</v>
      </c>
      <c r="W614" s="32" t="s">
        <v>80</v>
      </c>
      <c r="X614" s="47"/>
      <c r="Y614" s="49"/>
      <c r="Z614" s="11"/>
      <c r="AA614" s="11"/>
      <c r="AB614" s="11"/>
      <c r="AC614" s="56"/>
      <c r="AD614" s="231"/>
      <c r="AE614" s="47"/>
      <c r="AF614" s="171"/>
      <c r="AG614" s="162"/>
      <c r="AH614" s="18"/>
      <c r="AI614" s="14"/>
      <c r="AJ614" s="14"/>
      <c r="AK614" s="14"/>
      <c r="AL614" s="11"/>
      <c r="AM614" s="11"/>
      <c r="AN614" s="11"/>
      <c r="AO614" s="11"/>
      <c r="AP614" s="14"/>
      <c r="AQ614" s="12"/>
      <c r="AR614" s="12"/>
      <c r="AS614" s="12"/>
      <c r="AX614" s="409"/>
      <c r="BW614" s="166"/>
      <c r="BZ614" s="166"/>
    </row>
    <row r="615" spans="1:78" s="37" customFormat="1" ht="14" customHeight="1">
      <c r="A615" s="309">
        <v>43</v>
      </c>
      <c r="B615" s="11"/>
      <c r="C615" s="1485">
        <f t="shared" ref="C615:C616" si="173">V615</f>
        <v>41554</v>
      </c>
      <c r="D615" s="14"/>
      <c r="E615" s="14" t="s">
        <v>343</v>
      </c>
      <c r="F615" s="167">
        <v>13</v>
      </c>
      <c r="G615" s="14"/>
      <c r="H615" s="32" t="s">
        <v>460</v>
      </c>
      <c r="I615" s="146" t="s">
        <v>945</v>
      </c>
      <c r="J615" s="16" t="s">
        <v>464</v>
      </c>
      <c r="K615" s="49" t="s">
        <v>67</v>
      </c>
      <c r="L615" s="168">
        <v>525000</v>
      </c>
      <c r="M615" s="194">
        <v>6000</v>
      </c>
      <c r="N615" s="205">
        <f t="shared" si="171"/>
        <v>531000</v>
      </c>
      <c r="O615" s="1477"/>
      <c r="P615" s="14" t="s">
        <v>908</v>
      </c>
      <c r="Q615" s="157" t="s">
        <v>139</v>
      </c>
      <c r="R615" s="150">
        <v>1033</v>
      </c>
      <c r="S615" s="312" t="s">
        <v>112</v>
      </c>
      <c r="T615" s="118" t="s">
        <v>179</v>
      </c>
      <c r="U615" s="34"/>
      <c r="V615" s="11">
        <v>41554</v>
      </c>
      <c r="W615" s="177" t="s">
        <v>80</v>
      </c>
      <c r="X615" s="159" t="s">
        <v>1018</v>
      </c>
      <c r="Y615" s="160" t="s">
        <v>312</v>
      </c>
      <c r="Z615" s="123" t="s">
        <v>107</v>
      </c>
      <c r="AA615" s="717"/>
      <c r="AB615" s="123">
        <v>41433</v>
      </c>
      <c r="AC615" s="1502">
        <v>50000</v>
      </c>
      <c r="AD615" s="405" t="s">
        <v>83</v>
      </c>
      <c r="AE615" s="47"/>
      <c r="AF615" s="171"/>
      <c r="AG615" s="162"/>
      <c r="AH615" s="18"/>
      <c r="AI615" s="18"/>
      <c r="AJ615" s="14"/>
      <c r="AK615" s="14"/>
      <c r="AL615" s="11"/>
      <c r="AM615" s="11"/>
      <c r="AN615" s="11"/>
      <c r="AO615" s="11"/>
      <c r="AP615" s="14"/>
      <c r="AQ615" s="12"/>
      <c r="AR615" s="12"/>
      <c r="AS615" s="12"/>
      <c r="AX615" s="409"/>
      <c r="BW615" s="166"/>
      <c r="BZ615" s="166" t="e">
        <v>#N/A</v>
      </c>
    </row>
    <row r="616" spans="1:78" s="37" customFormat="1" ht="14" customHeight="1">
      <c r="A616" s="309">
        <v>44</v>
      </c>
      <c r="B616" s="11"/>
      <c r="C616" s="1485">
        <f t="shared" si="173"/>
        <v>41557</v>
      </c>
      <c r="D616" s="14"/>
      <c r="E616" s="14" t="s">
        <v>343</v>
      </c>
      <c r="F616" s="167">
        <v>13</v>
      </c>
      <c r="G616" s="14"/>
      <c r="H616" s="32" t="s">
        <v>460</v>
      </c>
      <c r="I616" s="146" t="s">
        <v>946</v>
      </c>
      <c r="J616" s="16" t="s">
        <v>464</v>
      </c>
      <c r="K616" s="49" t="s">
        <v>466</v>
      </c>
      <c r="L616" s="168">
        <v>525000</v>
      </c>
      <c r="M616" s="194">
        <v>6000</v>
      </c>
      <c r="N616" s="205">
        <f t="shared" si="171"/>
        <v>531000</v>
      </c>
      <c r="O616" s="1477"/>
      <c r="P616" s="14" t="s">
        <v>905</v>
      </c>
      <c r="Q616" s="303" t="s">
        <v>139</v>
      </c>
      <c r="R616" s="150">
        <v>1033</v>
      </c>
      <c r="S616" s="312" t="s">
        <v>714</v>
      </c>
      <c r="T616" s="743" t="s">
        <v>665</v>
      </c>
      <c r="U616" s="34"/>
      <c r="V616" s="11">
        <v>41557</v>
      </c>
      <c r="W616" s="305" t="s">
        <v>80</v>
      </c>
      <c r="X616" s="296" t="s">
        <v>2473</v>
      </c>
      <c r="Y616" s="2734" t="s">
        <v>205</v>
      </c>
      <c r="Z616" s="125" t="s">
        <v>107</v>
      </c>
      <c r="AA616" s="711"/>
      <c r="AB616" s="125">
        <v>41446</v>
      </c>
      <c r="AC616" s="1862">
        <v>50000</v>
      </c>
      <c r="AD616" s="688" t="s">
        <v>111</v>
      </c>
      <c r="AE616" s="47"/>
      <c r="AF616" s="171"/>
      <c r="AG616" s="162"/>
      <c r="AH616" s="18"/>
      <c r="AI616" s="18"/>
      <c r="AJ616" s="14"/>
      <c r="AK616" s="14"/>
      <c r="AL616" s="11"/>
      <c r="AM616" s="11"/>
      <c r="AN616" s="11"/>
      <c r="AO616" s="11"/>
      <c r="AP616" s="14"/>
      <c r="AQ616" s="12"/>
      <c r="AR616" s="12"/>
      <c r="AS616" s="12"/>
      <c r="AX616" s="409"/>
      <c r="BW616" s="166"/>
      <c r="BZ616" s="166" t="e">
        <v>#N/A</v>
      </c>
    </row>
    <row r="617" spans="1:78" s="37" customFormat="1" ht="14" customHeight="1">
      <c r="A617" s="309">
        <v>45</v>
      </c>
      <c r="B617" s="11"/>
      <c r="C617" s="1485">
        <f t="shared" ref="C617:C619" si="174">V617</f>
        <v>41561</v>
      </c>
      <c r="D617" s="14"/>
      <c r="E617" s="14" t="s">
        <v>343</v>
      </c>
      <c r="F617" s="167">
        <v>13</v>
      </c>
      <c r="G617" s="14"/>
      <c r="H617" s="32" t="s">
        <v>829</v>
      </c>
      <c r="I617" s="146" t="s">
        <v>974</v>
      </c>
      <c r="J617" s="16" t="s">
        <v>780</v>
      </c>
      <c r="K617" s="49" t="s">
        <v>67</v>
      </c>
      <c r="L617" s="168">
        <v>509000</v>
      </c>
      <c r="M617" s="168">
        <v>6000</v>
      </c>
      <c r="N617" s="168">
        <f t="shared" si="171"/>
        <v>515000</v>
      </c>
      <c r="O617" s="1477"/>
      <c r="P617" s="14" t="s">
        <v>935</v>
      </c>
      <c r="Q617" s="1475" t="s">
        <v>1847</v>
      </c>
      <c r="R617" s="150">
        <v>1033</v>
      </c>
      <c r="S617" s="312" t="s">
        <v>714</v>
      </c>
      <c r="T617" s="118" t="s">
        <v>179</v>
      </c>
      <c r="U617" s="34"/>
      <c r="V617" s="11">
        <v>41561</v>
      </c>
      <c r="W617" s="170" t="s">
        <v>80</v>
      </c>
      <c r="X617" s="172" t="s">
        <v>1518</v>
      </c>
      <c r="Y617" s="160" t="s">
        <v>43</v>
      </c>
      <c r="Z617" s="123" t="s">
        <v>107</v>
      </c>
      <c r="AA617" s="140"/>
      <c r="AB617" s="140"/>
      <c r="AC617" s="1846"/>
      <c r="AD617" s="913" t="s">
        <v>188</v>
      </c>
      <c r="AE617" s="311" t="s">
        <v>1879</v>
      </c>
      <c r="AF617" s="171"/>
      <c r="AG617" s="162"/>
      <c r="AH617" s="18"/>
      <c r="AI617" s="18"/>
      <c r="AJ617" s="14"/>
      <c r="AK617" s="14"/>
      <c r="AL617" s="11"/>
      <c r="AM617" s="11"/>
      <c r="AN617" s="11"/>
      <c r="AO617" s="11"/>
      <c r="AP617" s="14"/>
      <c r="AQ617" s="12"/>
      <c r="AR617" s="12"/>
      <c r="AS617" s="12"/>
      <c r="AX617" s="409"/>
      <c r="BW617" s="166"/>
      <c r="BZ617" s="166" t="e">
        <v>#N/A</v>
      </c>
    </row>
    <row r="618" spans="1:78" s="37" customFormat="1" ht="14" customHeight="1">
      <c r="A618" s="309">
        <v>46</v>
      </c>
      <c r="B618" s="11"/>
      <c r="C618" s="1485">
        <f t="shared" si="174"/>
        <v>41561</v>
      </c>
      <c r="D618" s="14"/>
      <c r="E618" s="14" t="s">
        <v>343</v>
      </c>
      <c r="F618" s="167">
        <v>13</v>
      </c>
      <c r="G618" s="14"/>
      <c r="H618" s="32" t="s">
        <v>829</v>
      </c>
      <c r="I618" s="146" t="s">
        <v>947</v>
      </c>
      <c r="J618" s="16" t="s">
        <v>780</v>
      </c>
      <c r="K618" s="49" t="s">
        <v>67</v>
      </c>
      <c r="L618" s="168">
        <v>524000</v>
      </c>
      <c r="M618" s="168">
        <v>6000</v>
      </c>
      <c r="N618" s="168">
        <f t="shared" si="171"/>
        <v>530000</v>
      </c>
      <c r="O618" s="1477"/>
      <c r="P618" s="14" t="s">
        <v>931</v>
      </c>
      <c r="Q618" s="1608" t="s">
        <v>139</v>
      </c>
      <c r="R618" s="150">
        <v>1033</v>
      </c>
      <c r="S618" s="312" t="s">
        <v>472</v>
      </c>
      <c r="T618" s="743" t="s">
        <v>665</v>
      </c>
      <c r="U618" s="34"/>
      <c r="V618" s="11">
        <v>41561</v>
      </c>
      <c r="W618" s="261" t="s">
        <v>80</v>
      </c>
      <c r="X618" s="705" t="s">
        <v>999</v>
      </c>
      <c r="Y618" s="578" t="s">
        <v>205</v>
      </c>
      <c r="Z618" s="133"/>
      <c r="AA618" s="745"/>
      <c r="AB618" s="133"/>
      <c r="AC618" s="1851"/>
      <c r="AD618" s="747"/>
      <c r="AE618" s="47"/>
      <c r="AF618" s="171"/>
      <c r="AG618" s="162"/>
      <c r="AH618" s="18"/>
      <c r="AI618" s="18"/>
      <c r="AJ618" s="14"/>
      <c r="AK618" s="14"/>
      <c r="AL618" s="11"/>
      <c r="AM618" s="11"/>
      <c r="AN618" s="11"/>
      <c r="AO618" s="11"/>
      <c r="AP618" s="14"/>
      <c r="AQ618" s="12"/>
      <c r="AR618" s="12"/>
      <c r="AS618" s="12"/>
      <c r="AX618" s="409"/>
      <c r="BW618" s="166"/>
      <c r="BZ618" s="166" t="e">
        <v>#N/A</v>
      </c>
    </row>
    <row r="619" spans="1:78" s="37" customFormat="1" ht="14" customHeight="1">
      <c r="A619" s="309">
        <v>47</v>
      </c>
      <c r="B619" s="11"/>
      <c r="C619" s="1485">
        <f t="shared" si="174"/>
        <v>41561</v>
      </c>
      <c r="D619" s="14"/>
      <c r="E619" s="14" t="s">
        <v>343</v>
      </c>
      <c r="F619" s="167">
        <v>13</v>
      </c>
      <c r="G619" s="14"/>
      <c r="H619" s="32" t="s">
        <v>829</v>
      </c>
      <c r="I619" s="146" t="s">
        <v>967</v>
      </c>
      <c r="J619" s="16" t="s">
        <v>780</v>
      </c>
      <c r="K619" s="49" t="s">
        <v>67</v>
      </c>
      <c r="L619" s="168">
        <v>509000</v>
      </c>
      <c r="M619" s="168">
        <v>6000</v>
      </c>
      <c r="N619" s="168">
        <f t="shared" si="171"/>
        <v>515000</v>
      </c>
      <c r="O619" s="1477"/>
      <c r="P619" s="14" t="s">
        <v>930</v>
      </c>
      <c r="Q619" s="1475" t="s">
        <v>1847</v>
      </c>
      <c r="R619" s="150">
        <v>1033</v>
      </c>
      <c r="S619" s="312" t="s">
        <v>472</v>
      </c>
      <c r="T619" s="118" t="s">
        <v>179</v>
      </c>
      <c r="U619" s="34"/>
      <c r="V619" s="11">
        <v>41561</v>
      </c>
      <c r="W619" s="170" t="s">
        <v>80</v>
      </c>
      <c r="X619" s="172" t="s">
        <v>1518</v>
      </c>
      <c r="Y619" s="160" t="s">
        <v>43</v>
      </c>
      <c r="Z619" s="123" t="s">
        <v>107</v>
      </c>
      <c r="AA619" s="140"/>
      <c r="AB619" s="140"/>
      <c r="AC619" s="1846"/>
      <c r="AD619" s="913" t="s">
        <v>188</v>
      </c>
      <c r="AE619" s="311" t="s">
        <v>1879</v>
      </c>
      <c r="AF619" s="171"/>
      <c r="AG619" s="162"/>
      <c r="AH619" s="18"/>
      <c r="AI619" s="18"/>
      <c r="AJ619" s="14"/>
      <c r="AK619" s="14"/>
      <c r="AL619" s="11"/>
      <c r="AM619" s="11"/>
      <c r="AN619" s="11"/>
      <c r="AO619" s="11"/>
      <c r="AP619" s="14"/>
      <c r="AQ619" s="12"/>
      <c r="AR619" s="12"/>
      <c r="AS619" s="12"/>
      <c r="AX619" s="409"/>
      <c r="BW619" s="166"/>
      <c r="BZ619" s="166" t="e">
        <v>#N/A</v>
      </c>
    </row>
    <row r="620" spans="1:78" s="37" customFormat="1" ht="14" customHeight="1">
      <c r="A620" s="309">
        <v>48</v>
      </c>
      <c r="B620" s="11"/>
      <c r="C620" s="1485">
        <f t="shared" ref="C620" si="175">V620</f>
        <v>41562</v>
      </c>
      <c r="D620" s="14"/>
      <c r="E620" s="14" t="s">
        <v>343</v>
      </c>
      <c r="F620" s="167">
        <v>13</v>
      </c>
      <c r="G620" s="14"/>
      <c r="H620" s="40" t="s">
        <v>713</v>
      </c>
      <c r="I620" s="146" t="s">
        <v>949</v>
      </c>
      <c r="J620" s="16" t="s">
        <v>721</v>
      </c>
      <c r="K620" s="49" t="s">
        <v>67</v>
      </c>
      <c r="L620" s="168">
        <v>478000</v>
      </c>
      <c r="M620" s="194">
        <v>6000</v>
      </c>
      <c r="N620" s="205">
        <f t="shared" si="171"/>
        <v>484000</v>
      </c>
      <c r="O620" s="1477"/>
      <c r="P620" s="14" t="s">
        <v>921</v>
      </c>
      <c r="Q620" s="1608" t="s">
        <v>139</v>
      </c>
      <c r="R620" s="150">
        <v>1033</v>
      </c>
      <c r="S620" s="312" t="s">
        <v>472</v>
      </c>
      <c r="T620" s="743" t="s">
        <v>665</v>
      </c>
      <c r="U620" s="34"/>
      <c r="V620" s="11">
        <v>41562</v>
      </c>
      <c r="W620" s="261" t="s">
        <v>80</v>
      </c>
      <c r="X620" s="705" t="s">
        <v>999</v>
      </c>
      <c r="Y620" s="578" t="s">
        <v>205</v>
      </c>
      <c r="Z620" s="133"/>
      <c r="AA620" s="745"/>
      <c r="AB620" s="133"/>
      <c r="AC620" s="1851"/>
      <c r="AD620" s="747"/>
      <c r="AE620" s="47"/>
      <c r="AF620" s="171"/>
      <c r="AG620" s="162"/>
      <c r="AH620" s="18"/>
      <c r="AI620" s="18"/>
      <c r="AJ620" s="14"/>
      <c r="AK620" s="14"/>
      <c r="AL620" s="11"/>
      <c r="AM620" s="11"/>
      <c r="AN620" s="11"/>
      <c r="AO620" s="11"/>
      <c r="AP620" s="14"/>
      <c r="AQ620" s="12"/>
      <c r="AR620" s="12"/>
      <c r="AS620" s="12"/>
      <c r="AX620" s="409"/>
      <c r="BW620" s="166"/>
      <c r="BZ620" s="166" t="e">
        <v>#N/A</v>
      </c>
    </row>
    <row r="621" spans="1:78" s="37" customFormat="1" ht="14" customHeight="1">
      <c r="A621" s="309">
        <v>49</v>
      </c>
      <c r="B621" s="11"/>
      <c r="C621" s="1485">
        <f t="shared" ref="C621:C628" si="176">V621</f>
        <v>41563</v>
      </c>
      <c r="D621" s="14"/>
      <c r="E621" s="14" t="s">
        <v>343</v>
      </c>
      <c r="F621" s="167">
        <v>13</v>
      </c>
      <c r="G621" s="14"/>
      <c r="H621" s="40" t="s">
        <v>713</v>
      </c>
      <c r="I621" s="146" t="s">
        <v>953</v>
      </c>
      <c r="J621" s="16" t="s">
        <v>721</v>
      </c>
      <c r="K621" s="49" t="s">
        <v>67</v>
      </c>
      <c r="L621" s="168">
        <v>478000</v>
      </c>
      <c r="M621" s="194">
        <v>6000</v>
      </c>
      <c r="N621" s="205">
        <f t="shared" si="171"/>
        <v>484000</v>
      </c>
      <c r="O621" s="1477"/>
      <c r="P621" s="14" t="s">
        <v>922</v>
      </c>
      <c r="Q621" s="1608" t="s">
        <v>139</v>
      </c>
      <c r="R621" s="150">
        <v>1033</v>
      </c>
      <c r="S621" s="312" t="s">
        <v>472</v>
      </c>
      <c r="T621" s="743" t="s">
        <v>665</v>
      </c>
      <c r="U621" s="34"/>
      <c r="V621" s="11">
        <v>41563</v>
      </c>
      <c r="W621" s="261" t="s">
        <v>80</v>
      </c>
      <c r="X621" s="705" t="s">
        <v>999</v>
      </c>
      <c r="Y621" s="578" t="s">
        <v>205</v>
      </c>
      <c r="Z621" s="133"/>
      <c r="AA621" s="745"/>
      <c r="AB621" s="133"/>
      <c r="AC621" s="1851"/>
      <c r="AD621" s="747"/>
      <c r="AE621" s="47"/>
      <c r="AF621" s="171"/>
      <c r="AG621" s="162"/>
      <c r="AH621" s="18"/>
      <c r="AI621" s="18"/>
      <c r="AJ621" s="14"/>
      <c r="AK621" s="14"/>
      <c r="AL621" s="11"/>
      <c r="AM621" s="11"/>
      <c r="AN621" s="11"/>
      <c r="AO621" s="11"/>
      <c r="AP621" s="14"/>
      <c r="AQ621" s="12"/>
      <c r="AR621" s="12"/>
      <c r="AS621" s="12"/>
      <c r="AX621" s="409"/>
      <c r="BW621" s="166"/>
      <c r="BZ621" s="166" t="e">
        <v>#N/A</v>
      </c>
    </row>
    <row r="622" spans="1:78" s="37" customFormat="1" ht="14" customHeight="1">
      <c r="A622" s="309">
        <v>50</v>
      </c>
      <c r="B622" s="11"/>
      <c r="C622" s="1485">
        <f t="shared" si="176"/>
        <v>41564</v>
      </c>
      <c r="D622" s="14"/>
      <c r="E622" s="14" t="s">
        <v>343</v>
      </c>
      <c r="F622" s="167">
        <v>13</v>
      </c>
      <c r="G622" s="14"/>
      <c r="H622" s="40" t="s">
        <v>713</v>
      </c>
      <c r="I622" s="146" t="s">
        <v>979</v>
      </c>
      <c r="J622" s="16" t="s">
        <v>721</v>
      </c>
      <c r="K622" s="49" t="s">
        <v>690</v>
      </c>
      <c r="L622" s="168">
        <v>478000</v>
      </c>
      <c r="M622" s="194">
        <v>6000</v>
      </c>
      <c r="N622" s="205">
        <f t="shared" si="171"/>
        <v>484000</v>
      </c>
      <c r="O622" s="1477"/>
      <c r="P622" s="14" t="s">
        <v>923</v>
      </c>
      <c r="Q622" s="175" t="s">
        <v>139</v>
      </c>
      <c r="R622" s="150">
        <v>1033</v>
      </c>
      <c r="S622" s="312" t="s">
        <v>472</v>
      </c>
      <c r="T622" s="118" t="s">
        <v>179</v>
      </c>
      <c r="U622" s="191">
        <v>50000</v>
      </c>
      <c r="V622" s="11">
        <v>41564</v>
      </c>
      <c r="W622" s="177" t="s">
        <v>80</v>
      </c>
      <c r="X622" s="172" t="s">
        <v>1801</v>
      </c>
      <c r="Y622" s="160" t="s">
        <v>121</v>
      </c>
      <c r="Z622" s="123" t="s">
        <v>107</v>
      </c>
      <c r="AA622" s="123"/>
      <c r="AB622" s="123">
        <v>41482</v>
      </c>
      <c r="AC622" s="1502">
        <v>50000</v>
      </c>
      <c r="AD622" s="161" t="s">
        <v>83</v>
      </c>
      <c r="AE622" s="47"/>
      <c r="AF622" s="171"/>
      <c r="AG622" s="162"/>
      <c r="AH622" s="18"/>
      <c r="AI622" s="18"/>
      <c r="AJ622" s="14"/>
      <c r="AK622" s="14"/>
      <c r="AL622" s="11"/>
      <c r="AM622" s="11"/>
      <c r="AN622" s="11"/>
      <c r="AO622" s="11"/>
      <c r="AP622" s="14"/>
      <c r="AQ622" s="12"/>
      <c r="AR622" s="12"/>
      <c r="AS622" s="12"/>
      <c r="AX622" s="409"/>
      <c r="BW622" s="166"/>
      <c r="BZ622" s="166" t="e">
        <v>#N/A</v>
      </c>
    </row>
    <row r="623" spans="1:78" s="37" customFormat="1" ht="14" customHeight="1">
      <c r="A623" s="309">
        <v>51</v>
      </c>
      <c r="B623" s="11"/>
      <c r="C623" s="1485">
        <f t="shared" si="176"/>
        <v>41564</v>
      </c>
      <c r="D623" s="14"/>
      <c r="E623" s="14" t="s">
        <v>343</v>
      </c>
      <c r="F623" s="167">
        <v>13</v>
      </c>
      <c r="G623" s="14"/>
      <c r="H623" s="40" t="s">
        <v>713</v>
      </c>
      <c r="I623" s="146" t="s">
        <v>981</v>
      </c>
      <c r="J623" s="16" t="s">
        <v>721</v>
      </c>
      <c r="K623" s="49" t="s">
        <v>690</v>
      </c>
      <c r="L623" s="168">
        <v>478000</v>
      </c>
      <c r="M623" s="194">
        <v>6000</v>
      </c>
      <c r="N623" s="205">
        <f t="shared" si="171"/>
        <v>484000</v>
      </c>
      <c r="O623" s="1477"/>
      <c r="P623" s="14" t="s">
        <v>925</v>
      </c>
      <c r="Q623" s="1608" t="s">
        <v>139</v>
      </c>
      <c r="R623" s="150">
        <v>1033</v>
      </c>
      <c r="S623" s="312" t="s">
        <v>472</v>
      </c>
      <c r="T623" s="118" t="s">
        <v>179</v>
      </c>
      <c r="U623" s="1355">
        <v>50000</v>
      </c>
      <c r="V623" s="11">
        <v>41564</v>
      </c>
      <c r="W623" s="261" t="s">
        <v>80</v>
      </c>
      <c r="X623" s="258" t="s">
        <v>999</v>
      </c>
      <c r="Y623" s="240" t="s">
        <v>200</v>
      </c>
      <c r="Z623" s="133"/>
      <c r="AA623" s="745"/>
      <c r="AB623" s="133"/>
      <c r="AC623" s="1851"/>
      <c r="AD623" s="747"/>
      <c r="AE623" s="47"/>
      <c r="AF623" s="171"/>
      <c r="AG623" s="162"/>
      <c r="AH623" s="18"/>
      <c r="AI623" s="18"/>
      <c r="AJ623" s="14"/>
      <c r="AK623" s="14"/>
      <c r="AL623" s="11"/>
      <c r="AM623" s="11"/>
      <c r="AN623" s="11"/>
      <c r="AO623" s="11"/>
      <c r="AP623" s="14"/>
      <c r="AQ623" s="12"/>
      <c r="AR623" s="12"/>
      <c r="AS623" s="12"/>
      <c r="AX623" s="409"/>
      <c r="BW623" s="166"/>
      <c r="BZ623" s="166" t="e">
        <v>#N/A</v>
      </c>
    </row>
    <row r="624" spans="1:78" s="37" customFormat="1" ht="14" customHeight="1">
      <c r="A624" s="309">
        <v>52</v>
      </c>
      <c r="B624" s="11"/>
      <c r="C624" s="1485">
        <f t="shared" si="176"/>
        <v>41563</v>
      </c>
      <c r="D624" s="14"/>
      <c r="E624" s="14" t="s">
        <v>343</v>
      </c>
      <c r="F624" s="167">
        <v>13</v>
      </c>
      <c r="G624" s="14"/>
      <c r="H624" s="40" t="s">
        <v>713</v>
      </c>
      <c r="I624" s="146" t="s">
        <v>948</v>
      </c>
      <c r="J624" s="16" t="s">
        <v>721</v>
      </c>
      <c r="K624" s="49" t="s">
        <v>67</v>
      </c>
      <c r="L624" s="168">
        <v>478000</v>
      </c>
      <c r="M624" s="194">
        <v>6000</v>
      </c>
      <c r="N624" s="205">
        <f t="shared" si="171"/>
        <v>484000</v>
      </c>
      <c r="O624" s="1477"/>
      <c r="P624" s="14" t="s">
        <v>920</v>
      </c>
      <c r="Q624" s="1608" t="s">
        <v>139</v>
      </c>
      <c r="R624" s="150">
        <v>1033</v>
      </c>
      <c r="S624" s="312" t="s">
        <v>472</v>
      </c>
      <c r="T624" s="743" t="s">
        <v>665</v>
      </c>
      <c r="U624" s="34"/>
      <c r="V624" s="11">
        <v>41563</v>
      </c>
      <c r="W624" s="261" t="s">
        <v>80</v>
      </c>
      <c r="X624" s="705" t="s">
        <v>999</v>
      </c>
      <c r="Y624" s="578" t="s">
        <v>205</v>
      </c>
      <c r="Z624" s="133"/>
      <c r="AA624" s="745"/>
      <c r="AB624" s="133"/>
      <c r="AC624" s="1851"/>
      <c r="AD624" s="747"/>
      <c r="AE624" s="47"/>
      <c r="AF624" s="171"/>
      <c r="AG624" s="162"/>
      <c r="AH624" s="18"/>
      <c r="AI624" s="18"/>
      <c r="AJ624" s="14"/>
      <c r="AK624" s="14"/>
      <c r="AL624" s="11"/>
      <c r="AM624" s="11"/>
      <c r="AN624" s="11"/>
      <c r="AO624" s="11"/>
      <c r="AP624" s="14"/>
      <c r="AQ624" s="12"/>
      <c r="AR624" s="12"/>
      <c r="AS624" s="12"/>
      <c r="AX624" s="409"/>
      <c r="BW624" s="166"/>
      <c r="BZ624" s="166" t="e">
        <v>#N/A</v>
      </c>
    </row>
    <row r="625" spans="1:78" s="37" customFormat="1" ht="14" customHeight="1">
      <c r="A625" s="309">
        <v>53</v>
      </c>
      <c r="B625" s="11"/>
      <c r="C625" s="1485">
        <f t="shared" si="176"/>
        <v>41563</v>
      </c>
      <c r="D625" s="14"/>
      <c r="E625" s="14" t="s">
        <v>343</v>
      </c>
      <c r="F625" s="167">
        <v>13</v>
      </c>
      <c r="G625" s="14"/>
      <c r="H625" s="32" t="s">
        <v>458</v>
      </c>
      <c r="I625" s="146" t="s">
        <v>951</v>
      </c>
      <c r="J625" s="16" t="s">
        <v>462</v>
      </c>
      <c r="K625" s="49" t="s">
        <v>466</v>
      </c>
      <c r="L625" s="168">
        <v>557000</v>
      </c>
      <c r="M625" s="168">
        <v>6000</v>
      </c>
      <c r="N625" s="168">
        <f t="shared" si="171"/>
        <v>563000</v>
      </c>
      <c r="O625" s="1477"/>
      <c r="P625" s="14" t="s">
        <v>912</v>
      </c>
      <c r="Q625" s="1608" t="s">
        <v>139</v>
      </c>
      <c r="R625" s="150">
        <v>1033</v>
      </c>
      <c r="S625" s="312" t="s">
        <v>472</v>
      </c>
      <c r="T625" s="118" t="s">
        <v>179</v>
      </c>
      <c r="U625" s="191">
        <v>50000</v>
      </c>
      <c r="V625" s="11">
        <v>41563</v>
      </c>
      <c r="W625" s="243" t="s">
        <v>80</v>
      </c>
      <c r="X625" s="258" t="s">
        <v>1841</v>
      </c>
      <c r="Y625" s="240" t="s">
        <v>1842</v>
      </c>
      <c r="Z625" s="976"/>
      <c r="AA625" s="977"/>
      <c r="AB625" s="976"/>
      <c r="AC625" s="1864"/>
      <c r="AD625" s="977"/>
      <c r="AE625" s="47"/>
      <c r="AF625" s="171"/>
      <c r="AG625" s="162"/>
      <c r="AH625" s="18"/>
      <c r="AI625" s="18"/>
      <c r="AJ625" s="14"/>
      <c r="AK625" s="14"/>
      <c r="AL625" s="11"/>
      <c r="AM625" s="11"/>
      <c r="AN625" s="11"/>
      <c r="AO625" s="11"/>
      <c r="AP625" s="14"/>
      <c r="AQ625" s="12"/>
      <c r="AR625" s="12"/>
      <c r="AS625" s="12"/>
      <c r="AX625" s="409"/>
      <c r="BW625" s="166"/>
      <c r="BZ625" s="166" t="e">
        <v>#N/A</v>
      </c>
    </row>
    <row r="626" spans="1:78" s="37" customFormat="1" ht="14" customHeight="1">
      <c r="A626" s="309">
        <v>54</v>
      </c>
      <c r="B626" s="11"/>
      <c r="C626" s="1485">
        <f t="shared" si="176"/>
        <v>41564</v>
      </c>
      <c r="D626" s="14"/>
      <c r="E626" s="14" t="s">
        <v>343</v>
      </c>
      <c r="F626" s="167">
        <v>13</v>
      </c>
      <c r="G626" s="14"/>
      <c r="H626" s="40" t="s">
        <v>713</v>
      </c>
      <c r="I626" s="146" t="s">
        <v>980</v>
      </c>
      <c r="J626" s="16" t="s">
        <v>721</v>
      </c>
      <c r="K626" s="49" t="s">
        <v>690</v>
      </c>
      <c r="L626" s="168">
        <v>478000</v>
      </c>
      <c r="M626" s="194">
        <v>6000</v>
      </c>
      <c r="N626" s="205">
        <f t="shared" si="171"/>
        <v>484000</v>
      </c>
      <c r="O626" s="1477"/>
      <c r="P626" s="14" t="s">
        <v>924</v>
      </c>
      <c r="Q626" s="157" t="s">
        <v>139</v>
      </c>
      <c r="R626" s="150">
        <v>1033</v>
      </c>
      <c r="S626" s="312" t="s">
        <v>472</v>
      </c>
      <c r="T626" s="118" t="s">
        <v>179</v>
      </c>
      <c r="U626" s="191">
        <v>50000</v>
      </c>
      <c r="V626" s="11">
        <v>41564</v>
      </c>
      <c r="W626" s="177" t="s">
        <v>80</v>
      </c>
      <c r="X626" s="172" t="s">
        <v>986</v>
      </c>
      <c r="Y626" s="160" t="s">
        <v>994</v>
      </c>
      <c r="Z626" s="107" t="s">
        <v>107</v>
      </c>
      <c r="AA626" s="107"/>
      <c r="AB626" s="107">
        <v>41425</v>
      </c>
      <c r="AC626" s="1845">
        <v>50000</v>
      </c>
      <c r="AD626" s="173" t="s">
        <v>111</v>
      </c>
      <c r="AE626" s="47" t="s">
        <v>3793</v>
      </c>
      <c r="AF626" s="171"/>
      <c r="AG626" s="162"/>
      <c r="AH626" s="18"/>
      <c r="AI626" s="18"/>
      <c r="AJ626" s="14"/>
      <c r="AK626" s="14"/>
      <c r="AL626" s="11"/>
      <c r="AM626" s="11"/>
      <c r="AN626" s="11"/>
      <c r="AO626" s="11"/>
      <c r="AP626" s="14"/>
      <c r="AQ626" s="12"/>
      <c r="AR626" s="12"/>
      <c r="AS626" s="12"/>
      <c r="AX626" s="409"/>
      <c r="BW626" s="166"/>
      <c r="BZ626" s="166" t="e">
        <v>#N/A</v>
      </c>
    </row>
    <row r="627" spans="1:78" s="37" customFormat="1" ht="14" customHeight="1">
      <c r="A627" s="309">
        <v>55</v>
      </c>
      <c r="B627" s="11"/>
      <c r="C627" s="1485">
        <f t="shared" si="176"/>
        <v>41568</v>
      </c>
      <c r="D627" s="14"/>
      <c r="E627" s="14" t="s">
        <v>343</v>
      </c>
      <c r="F627" s="167">
        <v>13</v>
      </c>
      <c r="G627" s="14"/>
      <c r="H627" s="32" t="s">
        <v>457</v>
      </c>
      <c r="I627" s="146" t="s">
        <v>950</v>
      </c>
      <c r="J627" s="16" t="s">
        <v>461</v>
      </c>
      <c r="K627" s="49" t="s">
        <v>465</v>
      </c>
      <c r="L627" s="168">
        <v>492000</v>
      </c>
      <c r="M627" s="168">
        <v>6000</v>
      </c>
      <c r="N627" s="168">
        <f t="shared" si="171"/>
        <v>498000</v>
      </c>
      <c r="O627" s="1477"/>
      <c r="P627" s="14" t="s">
        <v>907</v>
      </c>
      <c r="Q627" s="303" t="s">
        <v>139</v>
      </c>
      <c r="R627" s="150">
        <v>1033</v>
      </c>
      <c r="S627" s="312" t="s">
        <v>472</v>
      </c>
      <c r="T627" s="743" t="s">
        <v>665</v>
      </c>
      <c r="U627" s="34"/>
      <c r="V627" s="11">
        <v>41568</v>
      </c>
      <c r="W627" s="689" t="s">
        <v>80</v>
      </c>
      <c r="X627" s="705" t="s">
        <v>999</v>
      </c>
      <c r="Y627" s="578" t="s">
        <v>205</v>
      </c>
      <c r="Z627" s="133"/>
      <c r="AA627" s="133"/>
      <c r="AB627" s="133"/>
      <c r="AC627" s="1851"/>
      <c r="AD627" s="241"/>
      <c r="AE627" s="47"/>
      <c r="AF627" s="171"/>
      <c r="AG627" s="162"/>
      <c r="AH627" s="18"/>
      <c r="AI627" s="18"/>
      <c r="AJ627" s="14"/>
      <c r="AK627" s="14"/>
      <c r="AL627" s="11"/>
      <c r="AM627" s="11"/>
      <c r="AN627" s="11"/>
      <c r="AO627" s="11"/>
      <c r="AP627" s="14"/>
      <c r="AQ627" s="12"/>
      <c r="AR627" s="12"/>
      <c r="AS627" s="12"/>
      <c r="AX627" s="409"/>
      <c r="BW627" s="166"/>
      <c r="BZ627" s="166" t="e">
        <v>#N/A</v>
      </c>
    </row>
    <row r="628" spans="1:78" s="37" customFormat="1" ht="14" customHeight="1">
      <c r="A628" s="309">
        <v>56</v>
      </c>
      <c r="B628" s="11"/>
      <c r="C628" s="1485">
        <f t="shared" si="176"/>
        <v>41565</v>
      </c>
      <c r="D628" s="14"/>
      <c r="E628" s="14" t="s">
        <v>343</v>
      </c>
      <c r="F628" s="167">
        <v>13</v>
      </c>
      <c r="G628" s="14"/>
      <c r="H628" s="32" t="s">
        <v>457</v>
      </c>
      <c r="I628" s="146" t="s">
        <v>965</v>
      </c>
      <c r="J628" s="16" t="s">
        <v>461</v>
      </c>
      <c r="K628" s="49" t="s">
        <v>690</v>
      </c>
      <c r="L628" s="168">
        <v>492000</v>
      </c>
      <c r="M628" s="168">
        <v>6000</v>
      </c>
      <c r="N628" s="168">
        <f t="shared" si="171"/>
        <v>498000</v>
      </c>
      <c r="O628" s="1477"/>
      <c r="P628" s="14" t="s">
        <v>916</v>
      </c>
      <c r="Q628" s="1608" t="s">
        <v>139</v>
      </c>
      <c r="R628" s="150">
        <v>1033</v>
      </c>
      <c r="S628" s="312" t="s">
        <v>472</v>
      </c>
      <c r="T628" s="743" t="s">
        <v>665</v>
      </c>
      <c r="U628" s="34"/>
      <c r="V628" s="11">
        <v>41565</v>
      </c>
      <c r="W628" s="261" t="s">
        <v>80</v>
      </c>
      <c r="X628" s="705" t="s">
        <v>999</v>
      </c>
      <c r="Y628" s="578" t="s">
        <v>205</v>
      </c>
      <c r="Z628" s="133"/>
      <c r="AA628" s="745"/>
      <c r="AB628" s="133"/>
      <c r="AC628" s="1851"/>
      <c r="AD628" s="747"/>
      <c r="AE628" s="47"/>
      <c r="AF628" s="171"/>
      <c r="AG628" s="162"/>
      <c r="AH628" s="18"/>
      <c r="AI628" s="18"/>
      <c r="AJ628" s="14"/>
      <c r="AK628" s="14"/>
      <c r="AL628" s="11"/>
      <c r="AM628" s="11"/>
      <c r="AN628" s="11"/>
      <c r="AO628" s="11"/>
      <c r="AP628" s="14"/>
      <c r="AQ628" s="12"/>
      <c r="AR628" s="12"/>
      <c r="AS628" s="12"/>
      <c r="AX628" s="409"/>
      <c r="BW628" s="166"/>
      <c r="BZ628" s="166" t="e">
        <v>#N/A</v>
      </c>
    </row>
    <row r="629" spans="1:78" s="37" customFormat="1" ht="14" customHeight="1">
      <c r="A629" s="309">
        <v>57</v>
      </c>
      <c r="B629" s="11"/>
      <c r="C629" s="1485">
        <f t="shared" ref="C629:C632" si="177">V629</f>
        <v>41568</v>
      </c>
      <c r="D629" s="14"/>
      <c r="E629" s="14" t="s">
        <v>343</v>
      </c>
      <c r="F629" s="167">
        <v>13</v>
      </c>
      <c r="G629" s="14"/>
      <c r="H629" s="32" t="s">
        <v>457</v>
      </c>
      <c r="I629" s="146" t="s">
        <v>963</v>
      </c>
      <c r="J629" s="16" t="s">
        <v>461</v>
      </c>
      <c r="K629" s="49" t="s">
        <v>465</v>
      </c>
      <c r="L629" s="168">
        <v>492000</v>
      </c>
      <c r="M629" s="168">
        <v>6000</v>
      </c>
      <c r="N629" s="168">
        <f t="shared" si="171"/>
        <v>498000</v>
      </c>
      <c r="O629" s="1477"/>
      <c r="P629" s="14" t="s">
        <v>909</v>
      </c>
      <c r="Q629" s="175" t="s">
        <v>139</v>
      </c>
      <c r="R629" s="150">
        <v>1033</v>
      </c>
      <c r="S629" s="312" t="s">
        <v>472</v>
      </c>
      <c r="T629" s="118" t="s">
        <v>179</v>
      </c>
      <c r="U629" s="34"/>
      <c r="V629" s="11">
        <v>41568</v>
      </c>
      <c r="W629" s="243" t="s">
        <v>80</v>
      </c>
      <c r="X629" s="258" t="s">
        <v>3932</v>
      </c>
      <c r="Y629" s="240" t="s">
        <v>200</v>
      </c>
      <c r="Z629" s="139"/>
      <c r="AA629" s="139"/>
      <c r="AB629" s="139"/>
      <c r="AC629" s="1850"/>
      <c r="AD629" s="690"/>
      <c r="AE629" s="47"/>
      <c r="AF629" s="171"/>
      <c r="AG629" s="162"/>
      <c r="AH629" s="18"/>
      <c r="AI629" s="18"/>
      <c r="AJ629" s="14" t="s">
        <v>157</v>
      </c>
      <c r="AK629" s="14" t="s">
        <v>985</v>
      </c>
      <c r="AL629" s="11">
        <v>41419</v>
      </c>
      <c r="AM629" s="11">
        <v>41419</v>
      </c>
      <c r="AN629" s="11">
        <v>41419</v>
      </c>
      <c r="AO629" s="11"/>
      <c r="AP629" s="14"/>
      <c r="AQ629" s="12"/>
      <c r="AR629" s="12"/>
      <c r="AS629" s="12"/>
      <c r="AT629" s="141" t="s">
        <v>798</v>
      </c>
      <c r="AX629" s="409"/>
      <c r="BW629" s="166"/>
      <c r="BZ629" s="166" t="e">
        <v>#N/A</v>
      </c>
    </row>
    <row r="630" spans="1:78" s="37" customFormat="1" ht="14" customHeight="1">
      <c r="A630" s="309">
        <v>58</v>
      </c>
      <c r="B630" s="11"/>
      <c r="C630" s="1485">
        <f t="shared" si="177"/>
        <v>41568</v>
      </c>
      <c r="D630" s="14"/>
      <c r="E630" s="14" t="s">
        <v>343</v>
      </c>
      <c r="F630" s="167">
        <v>13</v>
      </c>
      <c r="G630" s="14"/>
      <c r="H630" s="32" t="s">
        <v>457</v>
      </c>
      <c r="I630" s="146" t="s">
        <v>952</v>
      </c>
      <c r="J630" s="16" t="s">
        <v>461</v>
      </c>
      <c r="K630" s="49" t="s">
        <v>67</v>
      </c>
      <c r="L630" s="168">
        <v>492000</v>
      </c>
      <c r="M630" s="168">
        <v>6000</v>
      </c>
      <c r="N630" s="168">
        <f t="shared" si="171"/>
        <v>498000</v>
      </c>
      <c r="O630" s="1477"/>
      <c r="P630" s="14" t="s">
        <v>910</v>
      </c>
      <c r="Q630" s="303" t="s">
        <v>139</v>
      </c>
      <c r="R630" s="150">
        <v>1033</v>
      </c>
      <c r="S630" s="312" t="s">
        <v>472</v>
      </c>
      <c r="T630" s="743" t="s">
        <v>665</v>
      </c>
      <c r="U630" s="34"/>
      <c r="V630" s="11">
        <v>41568</v>
      </c>
      <c r="W630" s="261" t="s">
        <v>80</v>
      </c>
      <c r="X630" s="705" t="s">
        <v>999</v>
      </c>
      <c r="Y630" s="578" t="s">
        <v>205</v>
      </c>
      <c r="Z630" s="133"/>
      <c r="AA630" s="745"/>
      <c r="AB630" s="133"/>
      <c r="AC630" s="1851"/>
      <c r="AD630" s="747"/>
      <c r="AE630" s="47"/>
      <c r="AF630" s="171"/>
      <c r="AG630" s="162"/>
      <c r="AH630" s="18"/>
      <c r="AI630" s="18"/>
      <c r="AJ630" s="14"/>
      <c r="AK630" s="14"/>
      <c r="AL630" s="11"/>
      <c r="AM630" s="11"/>
      <c r="AN630" s="11"/>
      <c r="AO630" s="11"/>
      <c r="AP630" s="14"/>
      <c r="AQ630" s="12"/>
      <c r="AR630" s="12"/>
      <c r="AS630" s="12"/>
      <c r="AT630" s="141"/>
      <c r="AX630" s="409"/>
      <c r="BW630" s="166"/>
      <c r="BZ630" s="166" t="e">
        <v>#N/A</v>
      </c>
    </row>
    <row r="631" spans="1:78" s="37" customFormat="1" ht="14" customHeight="1">
      <c r="A631" s="309">
        <v>59</v>
      </c>
      <c r="B631" s="11"/>
      <c r="C631" s="1485">
        <f t="shared" si="177"/>
        <v>41568</v>
      </c>
      <c r="D631" s="14"/>
      <c r="E631" s="14" t="s">
        <v>343</v>
      </c>
      <c r="F631" s="167">
        <v>13</v>
      </c>
      <c r="G631" s="14"/>
      <c r="H631" s="32" t="s">
        <v>457</v>
      </c>
      <c r="I631" s="146" t="s">
        <v>964</v>
      </c>
      <c r="J631" s="16" t="s">
        <v>461</v>
      </c>
      <c r="K631" s="49" t="s">
        <v>710</v>
      </c>
      <c r="L631" s="168">
        <v>492000</v>
      </c>
      <c r="M631" s="168">
        <v>6000</v>
      </c>
      <c r="N631" s="168">
        <f t="shared" si="171"/>
        <v>498000</v>
      </c>
      <c r="O631" s="1477"/>
      <c r="P631" s="14" t="s">
        <v>915</v>
      </c>
      <c r="Q631" s="1608" t="s">
        <v>139</v>
      </c>
      <c r="R631" s="150">
        <v>1033</v>
      </c>
      <c r="S631" s="312" t="s">
        <v>472</v>
      </c>
      <c r="T631" s="743" t="s">
        <v>665</v>
      </c>
      <c r="U631" s="34"/>
      <c r="V631" s="11">
        <v>41568</v>
      </c>
      <c r="W631" s="261" t="s">
        <v>80</v>
      </c>
      <c r="X631" s="705" t="s">
        <v>999</v>
      </c>
      <c r="Y631" s="578" t="s">
        <v>205</v>
      </c>
      <c r="Z631" s="133"/>
      <c r="AA631" s="745"/>
      <c r="AB631" s="133"/>
      <c r="AC631" s="1851"/>
      <c r="AD631" s="747"/>
      <c r="AE631" s="47"/>
      <c r="AF631" s="171"/>
      <c r="AG631" s="162"/>
      <c r="AH631" s="18"/>
      <c r="AI631" s="18"/>
      <c r="AJ631" s="14"/>
      <c r="AK631" s="14"/>
      <c r="AL631" s="11"/>
      <c r="AM631" s="11"/>
      <c r="AN631" s="11"/>
      <c r="AO631" s="11"/>
      <c r="AP631" s="14"/>
      <c r="AQ631" s="12"/>
      <c r="AR631" s="12"/>
      <c r="AS631" s="12"/>
      <c r="AX631" s="409"/>
      <c r="BW631" s="166"/>
      <c r="BZ631" s="166" t="e">
        <v>#N/A</v>
      </c>
    </row>
    <row r="632" spans="1:78" s="37" customFormat="1" ht="14" customHeight="1">
      <c r="A632" s="309">
        <v>60</v>
      </c>
      <c r="B632" s="11"/>
      <c r="C632" s="1485">
        <f t="shared" si="177"/>
        <v>41569</v>
      </c>
      <c r="D632" s="14"/>
      <c r="E632" s="14" t="s">
        <v>343</v>
      </c>
      <c r="F632" s="167">
        <v>13</v>
      </c>
      <c r="G632" s="14"/>
      <c r="H632" s="32" t="s">
        <v>457</v>
      </c>
      <c r="I632" s="146" t="s">
        <v>966</v>
      </c>
      <c r="J632" s="16" t="s">
        <v>461</v>
      </c>
      <c r="K632" s="49" t="s">
        <v>711</v>
      </c>
      <c r="L632" s="168">
        <v>492000</v>
      </c>
      <c r="M632" s="168">
        <v>6000</v>
      </c>
      <c r="N632" s="168">
        <f t="shared" si="171"/>
        <v>498000</v>
      </c>
      <c r="O632" s="1477"/>
      <c r="P632" s="14" t="s">
        <v>918</v>
      </c>
      <c r="Q632" s="1608" t="s">
        <v>139</v>
      </c>
      <c r="R632" s="150">
        <v>1033</v>
      </c>
      <c r="S632" s="312" t="s">
        <v>472</v>
      </c>
      <c r="T632" s="743" t="s">
        <v>665</v>
      </c>
      <c r="U632" s="34"/>
      <c r="V632" s="11">
        <v>41569</v>
      </c>
      <c r="W632" s="261" t="s">
        <v>80</v>
      </c>
      <c r="X632" s="705" t="s">
        <v>999</v>
      </c>
      <c r="Y632" s="578" t="s">
        <v>205</v>
      </c>
      <c r="Z632" s="133"/>
      <c r="AA632" s="745"/>
      <c r="AB632" s="133"/>
      <c r="AC632" s="1851"/>
      <c r="AD632" s="747"/>
      <c r="AE632" s="47"/>
      <c r="AF632" s="171"/>
      <c r="AG632" s="162"/>
      <c r="AH632" s="18"/>
      <c r="AI632" s="18"/>
      <c r="AJ632" s="14"/>
      <c r="AK632" s="14"/>
      <c r="AL632" s="11"/>
      <c r="AM632" s="11"/>
      <c r="AN632" s="11"/>
      <c r="AO632" s="11"/>
      <c r="AP632" s="14"/>
      <c r="AQ632" s="12"/>
      <c r="AR632" s="12"/>
      <c r="AS632" s="12"/>
      <c r="AX632" s="409"/>
      <c r="BW632" s="166"/>
      <c r="BZ632" s="166" t="e">
        <v>#N/A</v>
      </c>
    </row>
    <row r="633" spans="1:78" s="37" customFormat="1" ht="14" customHeight="1">
      <c r="A633" s="309">
        <v>61</v>
      </c>
      <c r="B633" s="11"/>
      <c r="C633" s="1485">
        <f t="shared" ref="C633" si="178">V633</f>
        <v>41570</v>
      </c>
      <c r="D633" s="14"/>
      <c r="E633" s="14" t="s">
        <v>343</v>
      </c>
      <c r="F633" s="167">
        <v>13</v>
      </c>
      <c r="G633" s="14"/>
      <c r="H633" s="32" t="s">
        <v>460</v>
      </c>
      <c r="I633" s="146" t="s">
        <v>962</v>
      </c>
      <c r="J633" s="16" t="s">
        <v>464</v>
      </c>
      <c r="K633" s="49" t="s">
        <v>795</v>
      </c>
      <c r="L633" s="168">
        <v>525000</v>
      </c>
      <c r="M633" s="168">
        <v>0</v>
      </c>
      <c r="N633" s="169">
        <f t="shared" si="171"/>
        <v>525000</v>
      </c>
      <c r="O633" s="1477"/>
      <c r="P633" s="14" t="s">
        <v>906</v>
      </c>
      <c r="Q633" s="303" t="s">
        <v>139</v>
      </c>
      <c r="R633" s="150">
        <v>1033</v>
      </c>
      <c r="S633" s="312" t="s">
        <v>472</v>
      </c>
      <c r="T633" s="743" t="s">
        <v>665</v>
      </c>
      <c r="U633" s="34"/>
      <c r="V633" s="11">
        <v>41570</v>
      </c>
      <c r="W633" s="261" t="s">
        <v>80</v>
      </c>
      <c r="X633" s="705" t="s">
        <v>999</v>
      </c>
      <c r="Y633" s="578" t="s">
        <v>205</v>
      </c>
      <c r="Z633" s="133"/>
      <c r="AA633" s="745"/>
      <c r="AB633" s="133"/>
      <c r="AC633" s="1851"/>
      <c r="AD633" s="747"/>
      <c r="AE633" s="47"/>
      <c r="AF633" s="171"/>
      <c r="AG633" s="162"/>
      <c r="AH633" s="18"/>
      <c r="AI633" s="18"/>
      <c r="AJ633" s="14"/>
      <c r="AK633" s="14"/>
      <c r="AL633" s="11"/>
      <c r="AM633" s="11"/>
      <c r="AN633" s="11"/>
      <c r="AO633" s="11"/>
      <c r="AP633" s="14"/>
      <c r="AQ633" s="12"/>
      <c r="AR633" s="12"/>
      <c r="AS633" s="12"/>
      <c r="AX633" s="409"/>
      <c r="BW633" s="166"/>
      <c r="BZ633" s="166" t="e">
        <v>#N/A</v>
      </c>
    </row>
    <row r="634" spans="1:78" s="37" customFormat="1" ht="14" customHeight="1">
      <c r="A634" s="309">
        <v>62</v>
      </c>
      <c r="B634" s="11"/>
      <c r="C634" s="1485">
        <f>V634</f>
        <v>41569</v>
      </c>
      <c r="D634" s="14"/>
      <c r="E634" s="14" t="s">
        <v>343</v>
      </c>
      <c r="F634" s="167">
        <v>13</v>
      </c>
      <c r="G634" s="14"/>
      <c r="H634" s="32" t="s">
        <v>460</v>
      </c>
      <c r="I634" s="146" t="s">
        <v>954</v>
      </c>
      <c r="J634" s="16" t="s">
        <v>464</v>
      </c>
      <c r="K634" s="49" t="s">
        <v>465</v>
      </c>
      <c r="L634" s="168">
        <v>525000</v>
      </c>
      <c r="M634" s="194">
        <v>6000</v>
      </c>
      <c r="N634" s="205">
        <f t="shared" si="171"/>
        <v>531000</v>
      </c>
      <c r="O634" s="1477"/>
      <c r="P634" s="14" t="s">
        <v>917</v>
      </c>
      <c r="Q634" s="157" t="s">
        <v>139</v>
      </c>
      <c r="R634" s="150">
        <v>1033</v>
      </c>
      <c r="S634" s="312" t="s">
        <v>472</v>
      </c>
      <c r="T634" s="118" t="s">
        <v>179</v>
      </c>
      <c r="U634" s="34"/>
      <c r="V634" s="11">
        <v>41569</v>
      </c>
      <c r="W634" s="177" t="s">
        <v>80</v>
      </c>
      <c r="X634" s="159" t="s">
        <v>1023</v>
      </c>
      <c r="Y634" s="160" t="s">
        <v>990</v>
      </c>
      <c r="Z634" s="123" t="s">
        <v>107</v>
      </c>
      <c r="AA634" s="717"/>
      <c r="AB634" s="123">
        <v>41434</v>
      </c>
      <c r="AC634" s="1502">
        <v>50000</v>
      </c>
      <c r="AD634" s="405" t="s">
        <v>83</v>
      </c>
      <c r="AE634" s="47"/>
      <c r="AF634" s="171"/>
      <c r="AG634" s="162"/>
      <c r="AH634" s="18"/>
      <c r="AI634" s="18"/>
      <c r="AJ634" s="14"/>
      <c r="AK634" s="14"/>
      <c r="AL634" s="11"/>
      <c r="AM634" s="11"/>
      <c r="AN634" s="11"/>
      <c r="AO634" s="11"/>
      <c r="AP634" s="14"/>
      <c r="AQ634" s="12"/>
      <c r="AR634" s="12"/>
      <c r="AS634" s="12"/>
      <c r="AX634" s="409"/>
      <c r="BW634" s="166"/>
      <c r="BZ634" s="166" t="e">
        <v>#N/A</v>
      </c>
    </row>
    <row r="635" spans="1:78" s="37" customFormat="1" ht="14" customHeight="1">
      <c r="A635" s="309">
        <v>63</v>
      </c>
      <c r="B635" s="11"/>
      <c r="C635" s="1485">
        <f>V635</f>
        <v>41571</v>
      </c>
      <c r="D635" s="14"/>
      <c r="E635" s="14" t="s">
        <v>343</v>
      </c>
      <c r="F635" s="167">
        <v>13</v>
      </c>
      <c r="G635" s="14"/>
      <c r="H635" s="32" t="s">
        <v>712</v>
      </c>
      <c r="I635" s="146" t="s">
        <v>1096</v>
      </c>
      <c r="J635" s="16" t="s">
        <v>722</v>
      </c>
      <c r="K635" s="49" t="s">
        <v>690</v>
      </c>
      <c r="L635" s="168">
        <v>429000</v>
      </c>
      <c r="M635" s="168">
        <v>6000</v>
      </c>
      <c r="N635" s="169">
        <f t="shared" si="171"/>
        <v>435000</v>
      </c>
      <c r="O635" s="1477"/>
      <c r="P635" s="14" t="s">
        <v>1095</v>
      </c>
      <c r="Q635" s="303" t="s">
        <v>139</v>
      </c>
      <c r="R635" s="18">
        <v>1033</v>
      </c>
      <c r="S635" s="312" t="s">
        <v>472</v>
      </c>
      <c r="T635" s="118" t="s">
        <v>179</v>
      </c>
      <c r="U635" s="34"/>
      <c r="V635" s="11">
        <v>41571</v>
      </c>
      <c r="W635" s="305" t="s">
        <v>80</v>
      </c>
      <c r="X635" s="296" t="s">
        <v>992</v>
      </c>
      <c r="Y635" s="2734" t="s">
        <v>205</v>
      </c>
      <c r="Z635" s="125" t="s">
        <v>107</v>
      </c>
      <c r="AA635" s="125"/>
      <c r="AB635" s="125">
        <v>41426</v>
      </c>
      <c r="AC635" s="1862">
        <v>50000</v>
      </c>
      <c r="AD635" s="301" t="s">
        <v>83</v>
      </c>
      <c r="AE635" s="47"/>
      <c r="AF635" s="171"/>
      <c r="AG635" s="162"/>
      <c r="AH635" s="18"/>
      <c r="AI635" s="18"/>
      <c r="AJ635" s="14"/>
      <c r="AK635" s="14"/>
      <c r="AL635" s="11"/>
      <c r="AM635" s="11"/>
      <c r="AN635" s="11"/>
      <c r="AO635" s="11"/>
      <c r="AP635" s="14"/>
      <c r="AQ635" s="12"/>
      <c r="AR635" s="12"/>
      <c r="AS635" s="12"/>
      <c r="AX635" s="409"/>
      <c r="BW635" s="166"/>
      <c r="BZ635" s="166" t="e">
        <v>#N/A</v>
      </c>
    </row>
    <row r="636" spans="1:78" s="37" customFormat="1" ht="14.25" customHeight="1">
      <c r="A636" s="309">
        <v>64</v>
      </c>
      <c r="B636" s="11"/>
      <c r="C636" s="1485">
        <f>V636</f>
        <v>41577</v>
      </c>
      <c r="D636" s="147"/>
      <c r="E636" s="14" t="s">
        <v>343</v>
      </c>
      <c r="F636" s="167">
        <v>13</v>
      </c>
      <c r="G636" s="11"/>
      <c r="H636" s="32" t="s">
        <v>459</v>
      </c>
      <c r="I636" s="196" t="s">
        <v>1726</v>
      </c>
      <c r="J636" s="1353" t="s">
        <v>463</v>
      </c>
      <c r="K636" s="49" t="s">
        <v>465</v>
      </c>
      <c r="L636" s="168">
        <v>569000</v>
      </c>
      <c r="M636" s="168">
        <v>6000</v>
      </c>
      <c r="N636" s="169">
        <f t="shared" si="171"/>
        <v>575000</v>
      </c>
      <c r="O636" s="1477"/>
      <c r="P636" s="14" t="s">
        <v>1683</v>
      </c>
      <c r="Q636" s="175" t="s">
        <v>139</v>
      </c>
      <c r="R636" s="150">
        <v>1033</v>
      </c>
      <c r="S636" s="312" t="s">
        <v>472</v>
      </c>
      <c r="T636" s="19" t="s">
        <v>179</v>
      </c>
      <c r="U636" s="34"/>
      <c r="V636" s="11">
        <v>41577</v>
      </c>
      <c r="W636" s="261" t="s">
        <v>80</v>
      </c>
      <c r="X636" s="244" t="s">
        <v>999</v>
      </c>
      <c r="Y636" s="1593" t="s">
        <v>200</v>
      </c>
      <c r="Z636" s="133"/>
      <c r="AA636" s="133"/>
      <c r="AB636" s="133"/>
      <c r="AC636" s="1851"/>
      <c r="AD636" s="241"/>
      <c r="AE636" s="47"/>
      <c r="AF636" s="171"/>
      <c r="AG636" s="162"/>
      <c r="AH636" s="18"/>
      <c r="AI636" s="14"/>
      <c r="AJ636" s="14"/>
      <c r="AK636" s="14"/>
      <c r="AL636" s="11"/>
      <c r="AM636" s="11"/>
      <c r="AN636" s="11"/>
      <c r="AO636" s="11"/>
      <c r="AP636" s="14"/>
      <c r="AQ636" s="12"/>
      <c r="AR636" s="12"/>
      <c r="AS636" s="12"/>
      <c r="AX636" s="409"/>
      <c r="BW636" s="166"/>
      <c r="BZ636" s="166"/>
    </row>
    <row r="637" spans="1:78" s="37" customFormat="1" ht="14" customHeight="1">
      <c r="A637" s="309">
        <v>65</v>
      </c>
      <c r="B637" s="11"/>
      <c r="C637" s="1485">
        <f t="shared" ref="C637" si="179">V637</f>
        <v>41563</v>
      </c>
      <c r="D637" s="14"/>
      <c r="E637" s="81" t="s">
        <v>169</v>
      </c>
      <c r="F637" s="167">
        <v>13</v>
      </c>
      <c r="G637" s="14"/>
      <c r="H637" s="40" t="s">
        <v>2</v>
      </c>
      <c r="I637" s="146" t="s">
        <v>628</v>
      </c>
      <c r="J637" s="16" t="s">
        <v>445</v>
      </c>
      <c r="K637" s="49" t="s">
        <v>20</v>
      </c>
      <c r="L637" s="168">
        <v>655000</v>
      </c>
      <c r="M637" s="168">
        <v>11000</v>
      </c>
      <c r="N637" s="168">
        <f t="shared" si="171"/>
        <v>666000</v>
      </c>
      <c r="O637" s="1"/>
      <c r="P637" s="14" t="s">
        <v>803</v>
      </c>
      <c r="Q637" s="41" t="s">
        <v>37</v>
      </c>
      <c r="R637" s="18">
        <v>1033</v>
      </c>
      <c r="S637" s="313" t="s">
        <v>813</v>
      </c>
      <c r="T637" s="19" t="s">
        <v>179</v>
      </c>
      <c r="U637" s="34"/>
      <c r="V637" s="11">
        <v>41563</v>
      </c>
      <c r="W637" s="40" t="s">
        <v>80</v>
      </c>
      <c r="X637" s="47"/>
      <c r="Y637" s="14"/>
      <c r="Z637" s="11"/>
      <c r="AA637" s="11"/>
      <c r="AB637" s="11"/>
      <c r="AC637" s="56"/>
      <c r="AD637" s="231"/>
      <c r="AE637" s="47"/>
      <c r="AF637" s="171"/>
      <c r="AG637" s="162"/>
      <c r="AH637" s="18"/>
      <c r="AI637" s="18"/>
      <c r="AJ637" s="14"/>
      <c r="AK637" s="14"/>
      <c r="AL637" s="11"/>
      <c r="AM637" s="11"/>
      <c r="AN637" s="11"/>
      <c r="AO637" s="11"/>
      <c r="AP637" s="14"/>
      <c r="AQ637" s="12"/>
      <c r="AR637" s="12"/>
      <c r="AS637" s="12"/>
      <c r="AX637" s="409"/>
      <c r="BW637" s="166"/>
      <c r="BZ637" s="166" t="e">
        <v>#N/A</v>
      </c>
    </row>
    <row r="638" spans="1:78" s="37" customFormat="1" ht="14.25" customHeight="1">
      <c r="A638" s="309">
        <v>66</v>
      </c>
      <c r="B638" s="11"/>
      <c r="C638" s="1485">
        <f>V638</f>
        <v>41570</v>
      </c>
      <c r="D638" s="147"/>
      <c r="E638" s="14" t="s">
        <v>343</v>
      </c>
      <c r="F638" s="167">
        <v>13</v>
      </c>
      <c r="G638" s="11"/>
      <c r="H638" s="32" t="s">
        <v>1413</v>
      </c>
      <c r="I638" s="196" t="s">
        <v>1731</v>
      </c>
      <c r="J638" s="1353" t="s">
        <v>848</v>
      </c>
      <c r="K638" s="49" t="s">
        <v>690</v>
      </c>
      <c r="L638" s="194">
        <v>537000</v>
      </c>
      <c r="M638" s="168">
        <v>6000</v>
      </c>
      <c r="N638" s="168">
        <f t="shared" si="171"/>
        <v>543000</v>
      </c>
      <c r="O638" s="1477"/>
      <c r="P638" s="14" t="s">
        <v>1688</v>
      </c>
      <c r="Q638" s="175" t="s">
        <v>139</v>
      </c>
      <c r="R638" s="150">
        <v>1033</v>
      </c>
      <c r="S638" s="312" t="s">
        <v>472</v>
      </c>
      <c r="T638" s="19" t="s">
        <v>179</v>
      </c>
      <c r="U638" s="34"/>
      <c r="V638" s="11">
        <v>41570</v>
      </c>
      <c r="W638" s="177" t="s">
        <v>80</v>
      </c>
      <c r="X638" s="172" t="s">
        <v>1558</v>
      </c>
      <c r="Y638" s="160" t="s">
        <v>723</v>
      </c>
      <c r="Z638" s="123" t="s">
        <v>107</v>
      </c>
      <c r="AA638" s="123"/>
      <c r="AB638" s="123">
        <v>41468</v>
      </c>
      <c r="AC638" s="1502">
        <v>50000</v>
      </c>
      <c r="AD638" s="161" t="s">
        <v>83</v>
      </c>
      <c r="AE638" s="47"/>
      <c r="AF638" s="171"/>
      <c r="AG638" s="162"/>
      <c r="AH638" s="18"/>
      <c r="AI638" s="14"/>
      <c r="AJ638" s="14"/>
      <c r="AK638" s="14"/>
      <c r="AL638" s="11"/>
      <c r="AM638" s="11"/>
      <c r="AN638" s="11"/>
      <c r="AO638" s="11"/>
      <c r="AP638" s="14"/>
      <c r="AQ638" s="12"/>
      <c r="AR638" s="12"/>
      <c r="AS638" s="12"/>
      <c r="AX638" s="409"/>
      <c r="BW638" s="166"/>
      <c r="BZ638" s="166"/>
    </row>
    <row r="639" spans="1:78" s="37" customFormat="1" ht="14.25" customHeight="1">
      <c r="A639" s="309">
        <v>67</v>
      </c>
      <c r="B639" s="11"/>
      <c r="C639" s="1485">
        <f>V639</f>
        <v>41583</v>
      </c>
      <c r="D639" s="147"/>
      <c r="E639" s="14" t="s">
        <v>343</v>
      </c>
      <c r="F639" s="167">
        <v>13</v>
      </c>
      <c r="G639" s="11"/>
      <c r="H639" s="40" t="s">
        <v>459</v>
      </c>
      <c r="I639" s="196" t="s">
        <v>1732</v>
      </c>
      <c r="J639" s="1353" t="s">
        <v>463</v>
      </c>
      <c r="K639" s="49" t="s">
        <v>67</v>
      </c>
      <c r="L639" s="168">
        <v>569000</v>
      </c>
      <c r="M639" s="168">
        <v>6000</v>
      </c>
      <c r="N639" s="169">
        <f t="shared" si="171"/>
        <v>575000</v>
      </c>
      <c r="O639" s="1477"/>
      <c r="P639" s="14" t="s">
        <v>1689</v>
      </c>
      <c r="Q639" s="175" t="s">
        <v>139</v>
      </c>
      <c r="R639" s="150">
        <v>1033</v>
      </c>
      <c r="S639" s="312" t="s">
        <v>472</v>
      </c>
      <c r="T639" s="19" t="s">
        <v>179</v>
      </c>
      <c r="U639" s="34"/>
      <c r="V639" s="11">
        <v>41583</v>
      </c>
      <c r="W639" s="177" t="s">
        <v>80</v>
      </c>
      <c r="X639" s="172" t="s">
        <v>1882</v>
      </c>
      <c r="Y639" s="160" t="s">
        <v>990</v>
      </c>
      <c r="Z639" s="123" t="s">
        <v>107</v>
      </c>
      <c r="AA639" s="123"/>
      <c r="AB639" s="123">
        <v>41475</v>
      </c>
      <c r="AC639" s="1502">
        <v>50000</v>
      </c>
      <c r="AD639" s="161" t="s">
        <v>111</v>
      </c>
      <c r="AE639" s="47" t="s">
        <v>1889</v>
      </c>
      <c r="AF639" s="171"/>
      <c r="AG639" s="162"/>
      <c r="AH639" s="18"/>
      <c r="AI639" s="14"/>
      <c r="AJ639" s="14" t="s">
        <v>157</v>
      </c>
      <c r="AK639" s="14" t="s">
        <v>190</v>
      </c>
      <c r="AL639" s="11">
        <v>41476</v>
      </c>
      <c r="AM639" s="11">
        <v>41476</v>
      </c>
      <c r="AN639" s="11"/>
      <c r="AO639" s="11"/>
      <c r="AP639" s="14">
        <v>1</v>
      </c>
      <c r="AQ639" s="12"/>
      <c r="AR639" s="12"/>
      <c r="AS639" s="12"/>
      <c r="AT639" s="37" t="s">
        <v>1883</v>
      </c>
      <c r="AX639" s="409"/>
      <c r="BW639" s="166"/>
      <c r="BZ639" s="166"/>
    </row>
    <row r="640" spans="1:78" s="37" customFormat="1" ht="14.25" customHeight="1">
      <c r="A640" s="309">
        <v>68</v>
      </c>
      <c r="B640" s="11"/>
      <c r="C640" s="1485">
        <f>V640</f>
        <v>41555</v>
      </c>
      <c r="D640" s="147"/>
      <c r="E640" s="14" t="s">
        <v>343</v>
      </c>
      <c r="F640" s="167">
        <v>13</v>
      </c>
      <c r="G640" s="11"/>
      <c r="H640" s="32" t="s">
        <v>1413</v>
      </c>
      <c r="I640" s="196" t="s">
        <v>1735</v>
      </c>
      <c r="J640" s="1353" t="s">
        <v>848</v>
      </c>
      <c r="K640" s="49" t="s">
        <v>67</v>
      </c>
      <c r="L640" s="194">
        <v>537000</v>
      </c>
      <c r="M640" s="168">
        <v>6000</v>
      </c>
      <c r="N640" s="168">
        <f t="shared" si="171"/>
        <v>543000</v>
      </c>
      <c r="O640" s="1477"/>
      <c r="P640" s="14" t="s">
        <v>1692</v>
      </c>
      <c r="Q640" s="175" t="s">
        <v>139</v>
      </c>
      <c r="R640" s="150">
        <v>1033</v>
      </c>
      <c r="S640" s="312" t="s">
        <v>112</v>
      </c>
      <c r="T640" s="19" t="s">
        <v>179</v>
      </c>
      <c r="U640" s="34"/>
      <c r="V640" s="11">
        <v>41555</v>
      </c>
      <c r="W640" s="177" t="s">
        <v>80</v>
      </c>
      <c r="X640" s="172" t="s">
        <v>1616</v>
      </c>
      <c r="Y640" s="160" t="s">
        <v>121</v>
      </c>
      <c r="Z640" s="123" t="s">
        <v>107</v>
      </c>
      <c r="AA640" s="123"/>
      <c r="AB640" s="123">
        <v>41473</v>
      </c>
      <c r="AC640" s="1502">
        <v>50000</v>
      </c>
      <c r="AD640" s="161" t="s">
        <v>83</v>
      </c>
      <c r="AE640" s="47"/>
      <c r="AF640" s="171"/>
      <c r="AG640" s="162"/>
      <c r="AH640" s="18"/>
      <c r="AI640" s="14"/>
      <c r="AJ640" s="14"/>
      <c r="AK640" s="14"/>
      <c r="AL640" s="11"/>
      <c r="AM640" s="11"/>
      <c r="AN640" s="11"/>
      <c r="AO640" s="11"/>
      <c r="AP640" s="14"/>
      <c r="AQ640" s="12"/>
      <c r="AR640" s="12"/>
      <c r="AS640" s="12"/>
      <c r="AX640" s="409"/>
      <c r="BW640" s="166"/>
      <c r="BZ640" s="166"/>
    </row>
    <row r="641" spans="1:78" s="37" customFormat="1" ht="14.25" customHeight="1">
      <c r="A641" s="309">
        <v>69</v>
      </c>
      <c r="B641" s="11"/>
      <c r="C641" s="1485">
        <f t="shared" ref="C641:C643" si="180">V641</f>
        <v>41557</v>
      </c>
      <c r="D641" s="147"/>
      <c r="E641" s="14" t="s">
        <v>57</v>
      </c>
      <c r="F641" s="167">
        <v>13</v>
      </c>
      <c r="G641" s="11"/>
      <c r="H641" s="32" t="s">
        <v>62</v>
      </c>
      <c r="I641" s="146" t="s">
        <v>2322</v>
      </c>
      <c r="J641" s="1395" t="s">
        <v>308</v>
      </c>
      <c r="K641" s="49" t="s">
        <v>25</v>
      </c>
      <c r="L641" s="168">
        <v>789000</v>
      </c>
      <c r="M641" s="168">
        <v>0</v>
      </c>
      <c r="N641" s="168">
        <f t="shared" si="171"/>
        <v>789000</v>
      </c>
      <c r="O641" s="832"/>
      <c r="P641" s="14" t="s">
        <v>2099</v>
      </c>
      <c r="Q641" s="41" t="s">
        <v>37</v>
      </c>
      <c r="R641" s="150">
        <v>1033</v>
      </c>
      <c r="S641" s="313" t="s">
        <v>112</v>
      </c>
      <c r="T641" s="19" t="s">
        <v>179</v>
      </c>
      <c r="U641" s="34"/>
      <c r="V641" s="11">
        <v>41557</v>
      </c>
      <c r="W641" s="32" t="s">
        <v>80</v>
      </c>
      <c r="X641" s="47"/>
      <c r="Y641" s="49"/>
      <c r="Z641" s="11"/>
      <c r="AA641" s="11"/>
      <c r="AB641" s="11"/>
      <c r="AC641" s="56"/>
      <c r="AD641" s="231"/>
      <c r="AE641" s="769"/>
      <c r="AF641" s="171"/>
      <c r="AG641" s="162"/>
      <c r="AH641" s="18"/>
      <c r="AI641" s="14"/>
      <c r="AJ641" s="14"/>
      <c r="AK641" s="14"/>
      <c r="AL641" s="11"/>
      <c r="AM641" s="11"/>
      <c r="AN641" s="11"/>
      <c r="AO641" s="11"/>
      <c r="AP641" s="14"/>
      <c r="AQ641" s="12"/>
      <c r="AR641" s="12"/>
      <c r="AS641" s="12"/>
      <c r="AT641" s="14"/>
      <c r="AX641" s="409"/>
      <c r="BW641" s="166"/>
      <c r="BZ641" s="166"/>
    </row>
    <row r="642" spans="1:78" s="37" customFormat="1" ht="14.25" customHeight="1">
      <c r="A642" s="309">
        <v>70</v>
      </c>
      <c r="B642" s="11"/>
      <c r="C642" s="1485">
        <f t="shared" si="180"/>
        <v>41557</v>
      </c>
      <c r="D642" s="147"/>
      <c r="E642" s="14" t="s">
        <v>57</v>
      </c>
      <c r="F642" s="167">
        <v>13</v>
      </c>
      <c r="G642" s="11"/>
      <c r="H642" s="32" t="s">
        <v>62</v>
      </c>
      <c r="I642" s="146" t="s">
        <v>2324</v>
      </c>
      <c r="J642" s="1395" t="s">
        <v>308</v>
      </c>
      <c r="K642" s="49" t="s">
        <v>25</v>
      </c>
      <c r="L642" s="168">
        <v>789000</v>
      </c>
      <c r="M642" s="168">
        <v>0</v>
      </c>
      <c r="N642" s="168">
        <f t="shared" si="171"/>
        <v>789000</v>
      </c>
      <c r="O642" s="832"/>
      <c r="P642" s="14" t="s">
        <v>2104</v>
      </c>
      <c r="Q642" s="41" t="s">
        <v>37</v>
      </c>
      <c r="R642" s="150">
        <v>1033</v>
      </c>
      <c r="S642" s="313" t="s">
        <v>112</v>
      </c>
      <c r="T642" s="19" t="s">
        <v>179</v>
      </c>
      <c r="U642" s="34"/>
      <c r="V642" s="11">
        <v>41557</v>
      </c>
      <c r="W642" s="32" t="s">
        <v>80</v>
      </c>
      <c r="X642" s="47"/>
      <c r="Y642" s="49"/>
      <c r="Z642" s="11"/>
      <c r="AA642" s="11"/>
      <c r="AB642" s="11"/>
      <c r="AC642" s="56"/>
      <c r="AD642" s="231"/>
      <c r="AE642" s="769"/>
      <c r="AF642" s="171"/>
      <c r="AG642" s="162"/>
      <c r="AH642" s="18"/>
      <c r="AI642" s="14"/>
      <c r="AJ642" s="14"/>
      <c r="AK642" s="14"/>
      <c r="AL642" s="11"/>
      <c r="AM642" s="11"/>
      <c r="AN642" s="11"/>
      <c r="AO642" s="11"/>
      <c r="AP642" s="14"/>
      <c r="AQ642" s="12"/>
      <c r="AR642" s="12"/>
      <c r="AS642" s="12"/>
      <c r="AT642" s="14"/>
      <c r="AX642" s="409"/>
      <c r="BW642" s="166"/>
      <c r="BZ642" s="166"/>
    </row>
    <row r="643" spans="1:78" s="37" customFormat="1" ht="14.25" customHeight="1">
      <c r="A643" s="309">
        <v>71</v>
      </c>
      <c r="B643" s="11"/>
      <c r="C643" s="1485">
        <f t="shared" si="180"/>
        <v>41557</v>
      </c>
      <c r="D643" s="147"/>
      <c r="E643" s="14" t="s">
        <v>57</v>
      </c>
      <c r="F643" s="167">
        <v>13</v>
      </c>
      <c r="G643" s="11"/>
      <c r="H643" s="32" t="s">
        <v>62</v>
      </c>
      <c r="I643" s="146" t="s">
        <v>2326</v>
      </c>
      <c r="J643" s="1395" t="s">
        <v>308</v>
      </c>
      <c r="K643" s="49" t="s">
        <v>25</v>
      </c>
      <c r="L643" s="168">
        <v>789000</v>
      </c>
      <c r="M643" s="168">
        <v>0</v>
      </c>
      <c r="N643" s="168">
        <f t="shared" si="171"/>
        <v>789000</v>
      </c>
      <c r="O643" s="832"/>
      <c r="P643" s="14" t="s">
        <v>2107</v>
      </c>
      <c r="Q643" s="41" t="s">
        <v>37</v>
      </c>
      <c r="R643" s="150">
        <v>1033</v>
      </c>
      <c r="S643" s="313" t="s">
        <v>112</v>
      </c>
      <c r="T643" s="19" t="s">
        <v>179</v>
      </c>
      <c r="U643" s="34"/>
      <c r="V643" s="11">
        <v>41557</v>
      </c>
      <c r="W643" s="32" t="s">
        <v>80</v>
      </c>
      <c r="X643" s="47"/>
      <c r="Y643" s="49"/>
      <c r="Z643" s="11"/>
      <c r="AA643" s="11"/>
      <c r="AB643" s="11"/>
      <c r="AC643" s="56"/>
      <c r="AD643" s="231"/>
      <c r="AE643" s="769"/>
      <c r="AF643" s="171"/>
      <c r="AG643" s="162"/>
      <c r="AH643" s="18"/>
      <c r="AI643" s="14"/>
      <c r="AJ643" s="14"/>
      <c r="AK643" s="14"/>
      <c r="AL643" s="11"/>
      <c r="AM643" s="11"/>
      <c r="AN643" s="11"/>
      <c r="AO643" s="11"/>
      <c r="AP643" s="14"/>
      <c r="AQ643" s="12"/>
      <c r="AR643" s="12"/>
      <c r="AS643" s="12"/>
      <c r="AT643" s="14"/>
      <c r="AX643" s="409"/>
      <c r="BW643" s="166"/>
      <c r="BZ643" s="166"/>
    </row>
    <row r="644" spans="1:78" s="37" customFormat="1" ht="14.25" customHeight="1">
      <c r="A644" s="309">
        <v>72</v>
      </c>
      <c r="B644" s="11"/>
      <c r="C644" s="1485">
        <f t="shared" ref="C644:C654" si="181">V644</f>
        <v>41563</v>
      </c>
      <c r="D644" s="147"/>
      <c r="E644" s="14" t="s">
        <v>142</v>
      </c>
      <c r="F644" s="167">
        <v>13</v>
      </c>
      <c r="G644" s="11"/>
      <c r="H644" s="32" t="s">
        <v>536</v>
      </c>
      <c r="I644" s="146" t="s">
        <v>2631</v>
      </c>
      <c r="J644" s="1617" t="s">
        <v>606</v>
      </c>
      <c r="K644" s="49" t="s">
        <v>64</v>
      </c>
      <c r="L644" s="168">
        <v>1073500</v>
      </c>
      <c r="M644" s="168">
        <v>13000</v>
      </c>
      <c r="N644" s="168">
        <f t="shared" si="171"/>
        <v>1086500</v>
      </c>
      <c r="O644" s="832"/>
      <c r="P644" s="14" t="s">
        <v>2163</v>
      </c>
      <c r="Q644" s="41" t="s">
        <v>37</v>
      </c>
      <c r="R644" s="150">
        <v>1033</v>
      </c>
      <c r="S644" s="313" t="s">
        <v>1071</v>
      </c>
      <c r="T644" s="19" t="s">
        <v>179</v>
      </c>
      <c r="U644" s="34"/>
      <c r="V644" s="11">
        <v>41563</v>
      </c>
      <c r="W644" s="32" t="s">
        <v>80</v>
      </c>
      <c r="X644" s="47"/>
      <c r="Y644" s="49"/>
      <c r="Z644" s="11"/>
      <c r="AA644" s="11"/>
      <c r="AB644" s="11"/>
      <c r="AC644" s="56"/>
      <c r="AD644" s="231"/>
      <c r="AE644" s="769"/>
      <c r="AF644" s="171"/>
      <c r="AG644" s="162"/>
      <c r="AH644" s="18"/>
      <c r="AI644" s="14"/>
      <c r="AJ644" s="14"/>
      <c r="AK644" s="14"/>
      <c r="AL644" s="11"/>
      <c r="AM644" s="11"/>
      <c r="AN644" s="11"/>
      <c r="AO644" s="11"/>
      <c r="AP644" s="14"/>
      <c r="AQ644" s="12"/>
      <c r="AR644" s="12"/>
      <c r="AS644" s="12"/>
      <c r="AT644" s="14"/>
      <c r="AX644" s="409"/>
      <c r="BW644" s="166"/>
      <c r="BZ644" s="166"/>
    </row>
    <row r="645" spans="1:78" s="37" customFormat="1" ht="14.25" customHeight="1">
      <c r="A645" s="309">
        <v>73</v>
      </c>
      <c r="B645" s="11"/>
      <c r="C645" s="1485">
        <f t="shared" si="181"/>
        <v>41562</v>
      </c>
      <c r="D645" s="147"/>
      <c r="E645" s="14" t="s">
        <v>61</v>
      </c>
      <c r="F645" s="167">
        <v>13</v>
      </c>
      <c r="G645" s="11"/>
      <c r="H645" s="32" t="s">
        <v>219</v>
      </c>
      <c r="I645" s="146" t="s">
        <v>2459</v>
      </c>
      <c r="J645" s="1395" t="s">
        <v>307</v>
      </c>
      <c r="K645" s="49" t="s">
        <v>25</v>
      </c>
      <c r="L645" s="194">
        <v>760000</v>
      </c>
      <c r="M645" s="168">
        <v>0</v>
      </c>
      <c r="N645" s="169">
        <f t="shared" si="171"/>
        <v>760000</v>
      </c>
      <c r="O645" s="832"/>
      <c r="P645" s="14" t="s">
        <v>2275</v>
      </c>
      <c r="Q645" s="175" t="s">
        <v>139</v>
      </c>
      <c r="R645" s="150">
        <v>1033</v>
      </c>
      <c r="S645" s="313" t="s">
        <v>1071</v>
      </c>
      <c r="T645" s="743" t="s">
        <v>665</v>
      </c>
      <c r="U645" s="34"/>
      <c r="V645" s="11">
        <v>41562</v>
      </c>
      <c r="W645" s="170" t="s">
        <v>80</v>
      </c>
      <c r="X645" s="172" t="s">
        <v>2816</v>
      </c>
      <c r="Y645" s="160" t="s">
        <v>125</v>
      </c>
      <c r="Z645" s="123" t="s">
        <v>107</v>
      </c>
      <c r="AA645" s="717"/>
      <c r="AB645" s="123">
        <v>41519</v>
      </c>
      <c r="AC645" s="2126">
        <v>2000</v>
      </c>
      <c r="AD645" s="405" t="s">
        <v>83</v>
      </c>
      <c r="AE645" s="47"/>
      <c r="AF645" s="171"/>
      <c r="AG645" s="162"/>
      <c r="AH645" s="18"/>
      <c r="AI645" s="14"/>
      <c r="AJ645" s="14"/>
      <c r="AK645" s="14"/>
      <c r="AL645" s="11"/>
      <c r="AM645" s="11"/>
      <c r="AN645" s="11"/>
      <c r="AO645" s="11"/>
      <c r="AP645" s="14"/>
      <c r="AQ645" s="12"/>
      <c r="AR645" s="12"/>
      <c r="AS645" s="12"/>
      <c r="AX645" s="409"/>
      <c r="BW645" s="166"/>
      <c r="BZ645" s="166"/>
    </row>
    <row r="646" spans="1:78" s="37" customFormat="1" ht="14.25" customHeight="1">
      <c r="A646" s="309">
        <v>74</v>
      </c>
      <c r="B646" s="11"/>
      <c r="C646" s="1485">
        <f t="shared" si="181"/>
        <v>41562</v>
      </c>
      <c r="D646" s="147"/>
      <c r="E646" s="14" t="s">
        <v>61</v>
      </c>
      <c r="F646" s="167">
        <v>13</v>
      </c>
      <c r="G646" s="11"/>
      <c r="H646" s="32" t="s">
        <v>219</v>
      </c>
      <c r="I646" s="146" t="s">
        <v>2460</v>
      </c>
      <c r="J646" s="1395" t="s">
        <v>307</v>
      </c>
      <c r="K646" s="49" t="s">
        <v>25</v>
      </c>
      <c r="L646" s="194">
        <v>760000</v>
      </c>
      <c r="M646" s="168">
        <v>0</v>
      </c>
      <c r="N646" s="169">
        <f t="shared" si="171"/>
        <v>760000</v>
      </c>
      <c r="O646" s="832"/>
      <c r="P646" s="14" t="s">
        <v>2276</v>
      </c>
      <c r="Q646" s="41" t="s">
        <v>37</v>
      </c>
      <c r="R646" s="150">
        <v>1033</v>
      </c>
      <c r="S646" s="313" t="s">
        <v>1071</v>
      </c>
      <c r="T646" s="19" t="s">
        <v>179</v>
      </c>
      <c r="U646" s="34"/>
      <c r="V646" s="11">
        <v>41562</v>
      </c>
      <c r="W646" s="32" t="s">
        <v>80</v>
      </c>
      <c r="Y646" s="14"/>
      <c r="Z646" s="11"/>
      <c r="AA646" s="11"/>
      <c r="AB646" s="11"/>
      <c r="AC646" s="56"/>
      <c r="AD646" s="231"/>
      <c r="AE646" s="47"/>
      <c r="AF646" s="171"/>
      <c r="AG646" s="162"/>
      <c r="AH646" s="18"/>
      <c r="AI646" s="14"/>
      <c r="AJ646" s="14"/>
      <c r="AK646" s="14"/>
      <c r="AL646" s="11"/>
      <c r="AM646" s="11"/>
      <c r="AN646" s="11"/>
      <c r="AO646" s="11"/>
      <c r="AP646" s="14"/>
      <c r="AQ646" s="12"/>
      <c r="AR646" s="12"/>
      <c r="AS646" s="12"/>
      <c r="AX646" s="409"/>
      <c r="BW646" s="166"/>
      <c r="BZ646" s="166"/>
    </row>
    <row r="647" spans="1:78" s="37" customFormat="1" ht="14.25" customHeight="1">
      <c r="A647" s="309">
        <v>75</v>
      </c>
      <c r="B647" s="11"/>
      <c r="C647" s="1485">
        <f t="shared" si="181"/>
        <v>41562</v>
      </c>
      <c r="D647" s="147"/>
      <c r="E647" s="14" t="s">
        <v>57</v>
      </c>
      <c r="F647" s="167">
        <v>13</v>
      </c>
      <c r="G647" s="11"/>
      <c r="H647" s="32" t="s">
        <v>62</v>
      </c>
      <c r="I647" s="146" t="s">
        <v>2461</v>
      </c>
      <c r="J647" s="1395" t="s">
        <v>308</v>
      </c>
      <c r="K647" s="49" t="s">
        <v>138</v>
      </c>
      <c r="L647" s="168">
        <v>789000</v>
      </c>
      <c r="M647" s="168">
        <v>13000</v>
      </c>
      <c r="N647" s="168">
        <f t="shared" si="171"/>
        <v>802000</v>
      </c>
      <c r="O647" s="832"/>
      <c r="P647" s="14" t="s">
        <v>2279</v>
      </c>
      <c r="Q647" s="41" t="s">
        <v>37</v>
      </c>
      <c r="R647" s="150">
        <v>1033</v>
      </c>
      <c r="S647" s="313" t="s">
        <v>112</v>
      </c>
      <c r="T647" s="19" t="s">
        <v>179</v>
      </c>
      <c r="U647" s="34"/>
      <c r="V647" s="11">
        <v>41562</v>
      </c>
      <c r="W647" s="32" t="s">
        <v>80</v>
      </c>
      <c r="Y647" s="14"/>
      <c r="Z647" s="11"/>
      <c r="AA647" s="11"/>
      <c r="AB647" s="11"/>
      <c r="AC647" s="56"/>
      <c r="AD647" s="231"/>
      <c r="AE647" s="47"/>
      <c r="AF647" s="171"/>
      <c r="AG647" s="162"/>
      <c r="AH647" s="18"/>
      <c r="AI647" s="14"/>
      <c r="AJ647" s="14"/>
      <c r="AK647" s="14"/>
      <c r="AL647" s="11"/>
      <c r="AM647" s="11"/>
      <c r="AN647" s="11"/>
      <c r="AO647" s="11"/>
      <c r="AP647" s="14"/>
      <c r="AQ647" s="12"/>
      <c r="AR647" s="12"/>
      <c r="AS647" s="12"/>
      <c r="AX647" s="409"/>
      <c r="BW647" s="166"/>
      <c r="BZ647" s="166"/>
    </row>
    <row r="648" spans="1:78" s="37" customFormat="1" ht="14.25" customHeight="1">
      <c r="A648" s="309">
        <v>76</v>
      </c>
      <c r="B648" s="11"/>
      <c r="C648" s="1485">
        <f t="shared" si="181"/>
        <v>41563</v>
      </c>
      <c r="D648" s="147"/>
      <c r="E648" s="14" t="s">
        <v>57</v>
      </c>
      <c r="F648" s="167">
        <v>13</v>
      </c>
      <c r="G648" s="11"/>
      <c r="H648" s="32" t="s">
        <v>62</v>
      </c>
      <c r="I648" s="146" t="s">
        <v>2462</v>
      </c>
      <c r="J648" s="1395" t="s">
        <v>308</v>
      </c>
      <c r="K648" s="49" t="s">
        <v>138</v>
      </c>
      <c r="L648" s="168">
        <v>789000</v>
      </c>
      <c r="M648" s="168">
        <v>13000</v>
      </c>
      <c r="N648" s="168">
        <f t="shared" si="171"/>
        <v>802000</v>
      </c>
      <c r="O648" s="832"/>
      <c r="P648" s="14" t="s">
        <v>2280</v>
      </c>
      <c r="Q648" s="41" t="s">
        <v>37</v>
      </c>
      <c r="R648" s="150">
        <v>1033</v>
      </c>
      <c r="S648" s="313" t="s">
        <v>1071</v>
      </c>
      <c r="T648" s="19" t="s">
        <v>179</v>
      </c>
      <c r="U648" s="34"/>
      <c r="V648" s="11">
        <v>41563</v>
      </c>
      <c r="W648" s="32" t="s">
        <v>80</v>
      </c>
      <c r="Y648" s="14"/>
      <c r="Z648" s="11"/>
      <c r="AA648" s="11"/>
      <c r="AB648" s="11"/>
      <c r="AC648" s="56"/>
      <c r="AD648" s="231"/>
      <c r="AE648" s="47"/>
      <c r="AF648" s="171"/>
      <c r="AG648" s="162"/>
      <c r="AH648" s="18"/>
      <c r="AI648" s="14"/>
      <c r="AJ648" s="14"/>
      <c r="AK648" s="14"/>
      <c r="AL648" s="11"/>
      <c r="AM648" s="11"/>
      <c r="AN648" s="11"/>
      <c r="AO648" s="11"/>
      <c r="AP648" s="14"/>
      <c r="AQ648" s="12"/>
      <c r="AR648" s="12"/>
      <c r="AS648" s="12"/>
      <c r="AX648" s="409"/>
      <c r="BW648" s="166"/>
      <c r="BZ648" s="166"/>
    </row>
    <row r="649" spans="1:78" s="37" customFormat="1" ht="14.25" customHeight="1">
      <c r="A649" s="309">
        <v>77</v>
      </c>
      <c r="B649" s="11"/>
      <c r="C649" s="1485">
        <f t="shared" si="181"/>
        <v>41562</v>
      </c>
      <c r="D649" s="147"/>
      <c r="E649" s="14" t="s">
        <v>57</v>
      </c>
      <c r="F649" s="167">
        <v>13</v>
      </c>
      <c r="G649" s="11"/>
      <c r="H649" s="32" t="s">
        <v>62</v>
      </c>
      <c r="I649" s="146" t="s">
        <v>2463</v>
      </c>
      <c r="J649" s="1395" t="s">
        <v>308</v>
      </c>
      <c r="K649" s="49" t="s">
        <v>138</v>
      </c>
      <c r="L649" s="168">
        <v>789000</v>
      </c>
      <c r="M649" s="168">
        <v>13000</v>
      </c>
      <c r="N649" s="168">
        <f t="shared" ref="N649:N710" si="182">L649+M649</f>
        <v>802000</v>
      </c>
      <c r="O649" s="832"/>
      <c r="P649" s="14" t="s">
        <v>2281</v>
      </c>
      <c r="Q649" s="41" t="s">
        <v>37</v>
      </c>
      <c r="R649" s="150">
        <v>1033</v>
      </c>
      <c r="S649" s="313" t="s">
        <v>112</v>
      </c>
      <c r="T649" s="19" t="s">
        <v>179</v>
      </c>
      <c r="U649" s="34"/>
      <c r="V649" s="11">
        <v>41562</v>
      </c>
      <c r="W649" s="32" t="s">
        <v>80</v>
      </c>
      <c r="Y649" s="14"/>
      <c r="Z649" s="11"/>
      <c r="AA649" s="11"/>
      <c r="AB649" s="11"/>
      <c r="AC649" s="56"/>
      <c r="AD649" s="231"/>
      <c r="AE649" s="47"/>
      <c r="AF649" s="171"/>
      <c r="AG649" s="162"/>
      <c r="AH649" s="18"/>
      <c r="AI649" s="14"/>
      <c r="AJ649" s="14"/>
      <c r="AK649" s="14"/>
      <c r="AL649" s="11"/>
      <c r="AM649" s="11"/>
      <c r="AN649" s="11"/>
      <c r="AO649" s="11"/>
      <c r="AP649" s="14"/>
      <c r="AQ649" s="12"/>
      <c r="AR649" s="12"/>
      <c r="AS649" s="12"/>
      <c r="AX649" s="409"/>
      <c r="BW649" s="166"/>
      <c r="BZ649" s="166"/>
    </row>
    <row r="650" spans="1:78" s="37" customFormat="1" ht="14.25" customHeight="1">
      <c r="A650" s="309">
        <v>78</v>
      </c>
      <c r="B650" s="11"/>
      <c r="C650" s="1485">
        <f t="shared" si="181"/>
        <v>41563</v>
      </c>
      <c r="D650" s="147"/>
      <c r="E650" s="14" t="s">
        <v>142</v>
      </c>
      <c r="F650" s="167">
        <v>13</v>
      </c>
      <c r="G650" s="11"/>
      <c r="H650" s="32" t="s">
        <v>1826</v>
      </c>
      <c r="I650" s="146" t="s">
        <v>2466</v>
      </c>
      <c r="J650" s="1395" t="s">
        <v>1825</v>
      </c>
      <c r="K650" s="49" t="s">
        <v>25</v>
      </c>
      <c r="L650" s="168">
        <v>844000</v>
      </c>
      <c r="M650" s="168">
        <v>0</v>
      </c>
      <c r="N650" s="168">
        <f t="shared" si="182"/>
        <v>844000</v>
      </c>
      <c r="O650" s="832"/>
      <c r="P650" s="14" t="s">
        <v>2288</v>
      </c>
      <c r="Q650" s="41" t="s">
        <v>37</v>
      </c>
      <c r="R650" s="150">
        <v>1033</v>
      </c>
      <c r="S650" s="313" t="s">
        <v>1071</v>
      </c>
      <c r="T650" s="19" t="s">
        <v>179</v>
      </c>
      <c r="U650" s="34"/>
      <c r="V650" s="11">
        <v>41563</v>
      </c>
      <c r="W650" s="32" t="s">
        <v>80</v>
      </c>
      <c r="Y650" s="14"/>
      <c r="Z650" s="11"/>
      <c r="AA650" s="11"/>
      <c r="AB650" s="11"/>
      <c r="AC650" s="56"/>
      <c r="AD650" s="231"/>
      <c r="AE650" s="47"/>
      <c r="AF650" s="171"/>
      <c r="AG650" s="162"/>
      <c r="AH650" s="18"/>
      <c r="AI650" s="14"/>
      <c r="AJ650" s="14"/>
      <c r="AK650" s="14"/>
      <c r="AL650" s="11"/>
      <c r="AM650" s="11"/>
      <c r="AN650" s="11"/>
      <c r="AO650" s="11"/>
      <c r="AP650" s="14"/>
      <c r="AQ650" s="12"/>
      <c r="AR650" s="12"/>
      <c r="AS650" s="12"/>
      <c r="AX650" s="409"/>
      <c r="BW650" s="166"/>
      <c r="BZ650" s="166"/>
    </row>
    <row r="651" spans="1:78" s="37" customFormat="1" ht="14.25" customHeight="1">
      <c r="A651" s="309">
        <v>79</v>
      </c>
      <c r="B651" s="11"/>
      <c r="C651" s="1485">
        <f t="shared" si="181"/>
        <v>41563</v>
      </c>
      <c r="D651" s="147"/>
      <c r="E651" s="14" t="s">
        <v>169</v>
      </c>
      <c r="F651" s="167">
        <v>13</v>
      </c>
      <c r="G651" s="11"/>
      <c r="H651" s="32" t="s">
        <v>81</v>
      </c>
      <c r="I651" s="146" t="s">
        <v>2673</v>
      </c>
      <c r="J651" s="1395" t="s">
        <v>439</v>
      </c>
      <c r="K651" s="49" t="s">
        <v>77</v>
      </c>
      <c r="L651" s="168">
        <v>623000</v>
      </c>
      <c r="M651" s="168">
        <v>0</v>
      </c>
      <c r="N651" s="168">
        <f t="shared" si="182"/>
        <v>623000</v>
      </c>
      <c r="O651" s="832"/>
      <c r="P651" s="14" t="s">
        <v>2608</v>
      </c>
      <c r="Q651" s="41" t="s">
        <v>37</v>
      </c>
      <c r="R651" s="150">
        <v>1033</v>
      </c>
      <c r="S651" s="312" t="s">
        <v>112</v>
      </c>
      <c r="T651" s="19" t="s">
        <v>179</v>
      </c>
      <c r="U651" s="34"/>
      <c r="V651" s="11">
        <v>41563</v>
      </c>
      <c r="W651" s="32" t="s">
        <v>80</v>
      </c>
      <c r="Y651" s="14"/>
      <c r="Z651" s="12"/>
      <c r="AA651" s="17"/>
      <c r="AB651" s="12"/>
      <c r="AC651" s="660"/>
      <c r="AD651" s="33"/>
      <c r="AE651" s="47"/>
      <c r="AF651" s="171"/>
      <c r="AG651" s="162"/>
      <c r="AH651" s="18"/>
      <c r="AI651" s="14"/>
      <c r="AJ651" s="14"/>
      <c r="AK651" s="14"/>
      <c r="AL651" s="11"/>
      <c r="AM651" s="11"/>
      <c r="AN651" s="11"/>
      <c r="AO651" s="11"/>
      <c r="AP651" s="14"/>
      <c r="AQ651" s="12"/>
      <c r="AR651" s="12"/>
      <c r="AS651" s="12"/>
      <c r="AX651" s="409"/>
      <c r="BW651" s="166"/>
      <c r="BZ651" s="166"/>
    </row>
    <row r="652" spans="1:78" s="37" customFormat="1" ht="14.25" customHeight="1">
      <c r="A652" s="309">
        <v>80</v>
      </c>
      <c r="B652" s="11"/>
      <c r="C652" s="1485">
        <f t="shared" si="181"/>
        <v>41562</v>
      </c>
      <c r="D652" s="147"/>
      <c r="E652" s="14" t="s">
        <v>169</v>
      </c>
      <c r="F652" s="167">
        <v>13</v>
      </c>
      <c r="G652" s="11"/>
      <c r="H652" s="32" t="s">
        <v>81</v>
      </c>
      <c r="I652" s="146" t="s">
        <v>2674</v>
      </c>
      <c r="J652" s="1395" t="s">
        <v>439</v>
      </c>
      <c r="K652" s="49" t="s">
        <v>77</v>
      </c>
      <c r="L652" s="168">
        <v>623000</v>
      </c>
      <c r="M652" s="168">
        <v>0</v>
      </c>
      <c r="N652" s="168">
        <f t="shared" si="182"/>
        <v>623000</v>
      </c>
      <c r="O652" s="832"/>
      <c r="P652" s="14" t="s">
        <v>2609</v>
      </c>
      <c r="Q652" s="41" t="s">
        <v>37</v>
      </c>
      <c r="R652" s="150">
        <v>1033</v>
      </c>
      <c r="S652" s="312" t="s">
        <v>112</v>
      </c>
      <c r="T652" s="19" t="s">
        <v>179</v>
      </c>
      <c r="U652" s="34"/>
      <c r="V652" s="11">
        <v>41562</v>
      </c>
      <c r="W652" s="32" t="s">
        <v>80</v>
      </c>
      <c r="Y652" s="14"/>
      <c r="Z652" s="12"/>
      <c r="AA652" s="17"/>
      <c r="AB652" s="12"/>
      <c r="AC652" s="660"/>
      <c r="AD652" s="33"/>
      <c r="AE652" s="47"/>
      <c r="AF652" s="171"/>
      <c r="AG652" s="162"/>
      <c r="AH652" s="18"/>
      <c r="AI652" s="14"/>
      <c r="AJ652" s="14"/>
      <c r="AK652" s="14"/>
      <c r="AL652" s="11"/>
      <c r="AM652" s="11"/>
      <c r="AN652" s="11"/>
      <c r="AO652" s="11"/>
      <c r="AP652" s="14"/>
      <c r="AQ652" s="12"/>
      <c r="AR652" s="12"/>
      <c r="AS652" s="12"/>
      <c r="AX652" s="409"/>
      <c r="BW652" s="166"/>
      <c r="BZ652" s="166"/>
    </row>
    <row r="653" spans="1:78" s="37" customFormat="1" ht="14.25" customHeight="1">
      <c r="A653" s="309">
        <v>81</v>
      </c>
      <c r="B653" s="11"/>
      <c r="C653" s="1485">
        <f t="shared" si="181"/>
        <v>41562</v>
      </c>
      <c r="D653" s="147"/>
      <c r="E653" s="14" t="s">
        <v>57</v>
      </c>
      <c r="F653" s="167">
        <v>13</v>
      </c>
      <c r="G653" s="11"/>
      <c r="H653" s="40" t="s">
        <v>175</v>
      </c>
      <c r="I653" s="146" t="s">
        <v>2682</v>
      </c>
      <c r="J653" s="1395" t="s">
        <v>332</v>
      </c>
      <c r="K653" s="49" t="s">
        <v>25</v>
      </c>
      <c r="L653" s="194">
        <v>971000</v>
      </c>
      <c r="M653" s="247">
        <v>0</v>
      </c>
      <c r="N653" s="169">
        <f t="shared" si="182"/>
        <v>971000</v>
      </c>
      <c r="O653" s="832"/>
      <c r="P653" s="14" t="s">
        <v>2626</v>
      </c>
      <c r="Q653" s="41" t="s">
        <v>37</v>
      </c>
      <c r="R653" s="150">
        <v>1033</v>
      </c>
      <c r="S653" s="312" t="s">
        <v>112</v>
      </c>
      <c r="T653" s="19" t="s">
        <v>179</v>
      </c>
      <c r="U653" s="34"/>
      <c r="V653" s="11">
        <v>41562</v>
      </c>
      <c r="W653" s="32" t="s">
        <v>80</v>
      </c>
      <c r="Y653" s="14"/>
      <c r="Z653" s="12"/>
      <c r="AA653" s="17"/>
      <c r="AB653" s="12"/>
      <c r="AC653" s="660"/>
      <c r="AD653" s="33"/>
      <c r="AE653" s="47"/>
      <c r="AF653" s="171"/>
      <c r="AG653" s="162"/>
      <c r="AH653" s="18"/>
      <c r="AI653" s="14"/>
      <c r="AJ653" s="14"/>
      <c r="AK653" s="14"/>
      <c r="AL653" s="11"/>
      <c r="AM653" s="11"/>
      <c r="AN653" s="11"/>
      <c r="AO653" s="11"/>
      <c r="AP653" s="14"/>
      <c r="AQ653" s="12"/>
      <c r="AR653" s="12"/>
      <c r="AS653" s="12"/>
      <c r="AX653" s="409"/>
      <c r="BW653" s="166"/>
      <c r="BZ653" s="166"/>
    </row>
    <row r="654" spans="1:78" s="37" customFormat="1" ht="14.25" customHeight="1">
      <c r="A654" s="309">
        <v>82</v>
      </c>
      <c r="B654" s="11"/>
      <c r="C654" s="1486">
        <f t="shared" si="181"/>
        <v>41597</v>
      </c>
      <c r="D654" s="147"/>
      <c r="E654" s="14" t="s">
        <v>343</v>
      </c>
      <c r="F654" s="167">
        <v>13</v>
      </c>
      <c r="G654" s="11"/>
      <c r="H654" s="40" t="s">
        <v>713</v>
      </c>
      <c r="I654" s="196" t="s">
        <v>1707</v>
      </c>
      <c r="J654" s="1353" t="s">
        <v>721</v>
      </c>
      <c r="K654" s="49" t="s">
        <v>466</v>
      </c>
      <c r="L654" s="168">
        <v>478000</v>
      </c>
      <c r="M654" s="194">
        <v>6000</v>
      </c>
      <c r="N654" s="205">
        <f t="shared" si="182"/>
        <v>484000</v>
      </c>
      <c r="O654" s="1477"/>
      <c r="P654" s="14" t="s">
        <v>1664</v>
      </c>
      <c r="Q654" s="175" t="s">
        <v>139</v>
      </c>
      <c r="R654" s="150">
        <v>1033</v>
      </c>
      <c r="S654" s="312" t="s">
        <v>472</v>
      </c>
      <c r="T654" s="19" t="s">
        <v>179</v>
      </c>
      <c r="U654" s="34"/>
      <c r="V654" s="11">
        <v>41597</v>
      </c>
      <c r="W654" s="177" t="s">
        <v>80</v>
      </c>
      <c r="X654" s="159" t="s">
        <v>1005</v>
      </c>
      <c r="Y654" s="752" t="s">
        <v>43</v>
      </c>
      <c r="Z654" s="123" t="s">
        <v>107</v>
      </c>
      <c r="AA654" s="123"/>
      <c r="AB654" s="123">
        <v>41430</v>
      </c>
      <c r="AC654" s="1502">
        <v>50000</v>
      </c>
      <c r="AD654" s="161" t="s">
        <v>111</v>
      </c>
      <c r="AE654" s="47" t="s">
        <v>3794</v>
      </c>
      <c r="AF654" s="171"/>
      <c r="AG654" s="162"/>
      <c r="AH654" s="18"/>
      <c r="AI654" s="14"/>
      <c r="AJ654" s="14"/>
      <c r="AK654" s="14"/>
      <c r="AL654" s="11"/>
      <c r="AM654" s="11"/>
      <c r="AN654" s="11"/>
      <c r="AO654" s="11"/>
      <c r="AP654" s="14"/>
      <c r="AQ654" s="12"/>
      <c r="AR654" s="12"/>
      <c r="AS654" s="12"/>
      <c r="AX654" s="409"/>
      <c r="BW654" s="166"/>
      <c r="BZ654" s="166"/>
    </row>
    <row r="655" spans="1:78" s="37" customFormat="1" ht="14.25" customHeight="1">
      <c r="A655" s="309">
        <v>83</v>
      </c>
      <c r="B655" s="11"/>
      <c r="C655" s="1486">
        <f t="shared" ref="C655:C679" si="183">V655</f>
        <v>41605</v>
      </c>
      <c r="D655" s="147"/>
      <c r="E655" s="14" t="s">
        <v>343</v>
      </c>
      <c r="F655" s="167">
        <v>13</v>
      </c>
      <c r="G655" s="11"/>
      <c r="H655" s="40" t="s">
        <v>713</v>
      </c>
      <c r="I655" s="196" t="s">
        <v>1708</v>
      </c>
      <c r="J655" s="1353" t="s">
        <v>721</v>
      </c>
      <c r="K655" s="49" t="s">
        <v>795</v>
      </c>
      <c r="L655" s="168">
        <v>478000</v>
      </c>
      <c r="M655" s="194">
        <v>0</v>
      </c>
      <c r="N655" s="205">
        <f t="shared" si="182"/>
        <v>478000</v>
      </c>
      <c r="O655" s="1477"/>
      <c r="P655" s="14" t="s">
        <v>1665</v>
      </c>
      <c r="Q655" s="175" t="s">
        <v>139</v>
      </c>
      <c r="R655" s="150">
        <v>1033</v>
      </c>
      <c r="S655" s="312" t="s">
        <v>472</v>
      </c>
      <c r="T655" s="19" t="s">
        <v>179</v>
      </c>
      <c r="U655" s="34"/>
      <c r="V655" s="11">
        <v>41605</v>
      </c>
      <c r="W655" s="177" t="s">
        <v>80</v>
      </c>
      <c r="X655" s="159" t="s">
        <v>1021</v>
      </c>
      <c r="Y655" s="752" t="s">
        <v>121</v>
      </c>
      <c r="Z655" s="123" t="s">
        <v>107</v>
      </c>
      <c r="AA655" s="123"/>
      <c r="AB655" s="123">
        <v>41433</v>
      </c>
      <c r="AC655" s="1502">
        <v>50000</v>
      </c>
      <c r="AD655" s="161" t="s">
        <v>83</v>
      </c>
      <c r="AE655" s="47"/>
      <c r="AF655" s="171"/>
      <c r="AG655" s="162"/>
      <c r="AH655" s="18"/>
      <c r="AI655" s="14"/>
      <c r="AJ655" s="14"/>
      <c r="AK655" s="14"/>
      <c r="AL655" s="11"/>
      <c r="AM655" s="11"/>
      <c r="AN655" s="11"/>
      <c r="AO655" s="11"/>
      <c r="AP655" s="14"/>
      <c r="AQ655" s="12"/>
      <c r="AR655" s="12"/>
      <c r="AS655" s="12"/>
      <c r="AX655" s="409"/>
      <c r="BW655" s="166"/>
      <c r="BZ655" s="166"/>
    </row>
    <row r="656" spans="1:78" s="37" customFormat="1" ht="14.25" customHeight="1">
      <c r="A656" s="309">
        <v>84</v>
      </c>
      <c r="B656" s="11"/>
      <c r="C656" s="1486">
        <f t="shared" si="183"/>
        <v>41597</v>
      </c>
      <c r="D656" s="147"/>
      <c r="E656" s="14" t="s">
        <v>343</v>
      </c>
      <c r="F656" s="167">
        <v>13</v>
      </c>
      <c r="G656" s="11"/>
      <c r="H656" s="40" t="s">
        <v>713</v>
      </c>
      <c r="I656" s="196" t="s">
        <v>1709</v>
      </c>
      <c r="J656" s="1353" t="s">
        <v>721</v>
      </c>
      <c r="K656" s="49" t="s">
        <v>466</v>
      </c>
      <c r="L656" s="168">
        <v>478000</v>
      </c>
      <c r="M656" s="194">
        <v>6000</v>
      </c>
      <c r="N656" s="205">
        <f t="shared" si="182"/>
        <v>484000</v>
      </c>
      <c r="O656" s="1477"/>
      <c r="P656" s="14" t="s">
        <v>1666</v>
      </c>
      <c r="Q656" s="1608" t="s">
        <v>139</v>
      </c>
      <c r="R656" s="150">
        <v>1033</v>
      </c>
      <c r="S656" s="312" t="s">
        <v>472</v>
      </c>
      <c r="T656" s="19" t="s">
        <v>179</v>
      </c>
      <c r="U656" s="34"/>
      <c r="V656" s="11">
        <v>41597</v>
      </c>
      <c r="W656" s="261" t="s">
        <v>80</v>
      </c>
      <c r="X656" s="244" t="s">
        <v>2603</v>
      </c>
      <c r="Y656" s="240" t="s">
        <v>1842</v>
      </c>
      <c r="Z656" s="133"/>
      <c r="AA656" s="133"/>
      <c r="AB656" s="133"/>
      <c r="AC656" s="1851"/>
      <c r="AD656" s="241"/>
      <c r="AE656" s="47"/>
      <c r="AF656" s="171"/>
      <c r="AG656" s="162"/>
      <c r="AH656" s="18"/>
      <c r="AI656" s="14"/>
      <c r="AJ656" s="14"/>
      <c r="AK656" s="14"/>
      <c r="AL656" s="11"/>
      <c r="AM656" s="11"/>
      <c r="AN656" s="11"/>
      <c r="AO656" s="11"/>
      <c r="AP656" s="14"/>
      <c r="AQ656" s="12"/>
      <c r="AR656" s="12"/>
      <c r="AS656" s="12"/>
      <c r="AX656" s="409"/>
      <c r="BW656" s="166"/>
      <c r="BZ656" s="166"/>
    </row>
    <row r="657" spans="1:78" s="37" customFormat="1" ht="14.25" customHeight="1">
      <c r="A657" s="309">
        <v>85</v>
      </c>
      <c r="B657" s="11"/>
      <c r="C657" s="1486">
        <f t="shared" si="183"/>
        <v>41605</v>
      </c>
      <c r="D657" s="147"/>
      <c r="E657" s="14" t="s">
        <v>343</v>
      </c>
      <c r="F657" s="167">
        <v>13</v>
      </c>
      <c r="G657" s="11"/>
      <c r="H657" s="40" t="s">
        <v>713</v>
      </c>
      <c r="I657" s="196" t="s">
        <v>1710</v>
      </c>
      <c r="J657" s="1353" t="s">
        <v>721</v>
      </c>
      <c r="K657" s="49" t="s">
        <v>795</v>
      </c>
      <c r="L657" s="168">
        <v>478000</v>
      </c>
      <c r="M657" s="194">
        <v>0</v>
      </c>
      <c r="N657" s="205">
        <f t="shared" si="182"/>
        <v>478000</v>
      </c>
      <c r="O657" s="1477"/>
      <c r="P657" s="14" t="s">
        <v>1667</v>
      </c>
      <c r="Q657" s="175" t="s">
        <v>139</v>
      </c>
      <c r="R657" s="150">
        <v>1033</v>
      </c>
      <c r="S657" s="312" t="s">
        <v>472</v>
      </c>
      <c r="T657" s="19" t="s">
        <v>179</v>
      </c>
      <c r="U657" s="34"/>
      <c r="V657" s="11">
        <v>41605</v>
      </c>
      <c r="W657" s="177" t="s">
        <v>80</v>
      </c>
      <c r="X657" s="159" t="s">
        <v>1045</v>
      </c>
      <c r="Y657" s="752" t="s">
        <v>312</v>
      </c>
      <c r="Z657" s="123" t="s">
        <v>107</v>
      </c>
      <c r="AA657" s="123"/>
      <c r="AB657" s="123">
        <v>41436</v>
      </c>
      <c r="AC657" s="1502">
        <v>50000</v>
      </c>
      <c r="AD657" s="161" t="s">
        <v>111</v>
      </c>
      <c r="AE657" s="47" t="s">
        <v>3794</v>
      </c>
      <c r="AF657" s="171"/>
      <c r="AG657" s="162"/>
      <c r="AH657" s="18"/>
      <c r="AI657" s="14"/>
      <c r="AJ657" s="14"/>
      <c r="AK657" s="14"/>
      <c r="AL657" s="11"/>
      <c r="AM657" s="11"/>
      <c r="AN657" s="11"/>
      <c r="AO657" s="11"/>
      <c r="AP657" s="14"/>
      <c r="AQ657" s="12"/>
      <c r="AR657" s="12"/>
      <c r="AS657" s="12"/>
      <c r="AX657" s="409"/>
      <c r="BW657" s="166"/>
      <c r="BZ657" s="166"/>
    </row>
    <row r="658" spans="1:78" s="37" customFormat="1" ht="14.25" customHeight="1">
      <c r="A658" s="309">
        <v>86</v>
      </c>
      <c r="B658" s="11"/>
      <c r="C658" s="1486">
        <f t="shared" si="183"/>
        <v>41599</v>
      </c>
      <c r="D658" s="147"/>
      <c r="E658" s="14" t="s">
        <v>343</v>
      </c>
      <c r="F658" s="167">
        <v>13</v>
      </c>
      <c r="G658" s="11"/>
      <c r="H658" s="32" t="s">
        <v>457</v>
      </c>
      <c r="I658" s="196" t="s">
        <v>1711</v>
      </c>
      <c r="J658" s="1353" t="s">
        <v>461</v>
      </c>
      <c r="K658" s="49" t="s">
        <v>465</v>
      </c>
      <c r="L658" s="168">
        <v>492000</v>
      </c>
      <c r="M658" s="168">
        <v>6000</v>
      </c>
      <c r="N658" s="168">
        <f t="shared" si="182"/>
        <v>498000</v>
      </c>
      <c r="O658" s="1477"/>
      <c r="P658" s="14" t="s">
        <v>1668</v>
      </c>
      <c r="Q658" s="175" t="s">
        <v>139</v>
      </c>
      <c r="R658" s="150">
        <v>1033</v>
      </c>
      <c r="S658" s="312" t="s">
        <v>472</v>
      </c>
      <c r="T658" s="19" t="s">
        <v>179</v>
      </c>
      <c r="U658" s="34"/>
      <c r="V658" s="11">
        <v>41599</v>
      </c>
      <c r="W658" s="170" t="s">
        <v>80</v>
      </c>
      <c r="X658" s="159" t="s">
        <v>1170</v>
      </c>
      <c r="Y658" s="752" t="s">
        <v>121</v>
      </c>
      <c r="Z658" s="107" t="s">
        <v>107</v>
      </c>
      <c r="AA658" s="123"/>
      <c r="AB658" s="123">
        <v>41456</v>
      </c>
      <c r="AC658" s="1502">
        <v>50000</v>
      </c>
      <c r="AD658" s="161" t="s">
        <v>111</v>
      </c>
      <c r="AE658" s="47" t="s">
        <v>1171</v>
      </c>
      <c r="AF658" s="171"/>
      <c r="AG658" s="162"/>
      <c r="AH658" s="18"/>
      <c r="AI658" s="14"/>
      <c r="AJ658" s="14"/>
      <c r="AK658" s="14"/>
      <c r="AL658" s="11"/>
      <c r="AM658" s="11"/>
      <c r="AN658" s="11"/>
      <c r="AO658" s="11"/>
      <c r="AP658" s="14"/>
      <c r="AQ658" s="12"/>
      <c r="AR658" s="12"/>
      <c r="AS658" s="12"/>
      <c r="AX658" s="409"/>
      <c r="BW658" s="166"/>
      <c r="BZ658" s="166"/>
    </row>
    <row r="659" spans="1:78" s="37" customFormat="1" ht="14.25" customHeight="1">
      <c r="A659" s="309">
        <v>87</v>
      </c>
      <c r="B659" s="11"/>
      <c r="C659" s="1486">
        <f t="shared" si="183"/>
        <v>41597</v>
      </c>
      <c r="D659" s="147"/>
      <c r="E659" s="14" t="s">
        <v>343</v>
      </c>
      <c r="F659" s="167">
        <v>13</v>
      </c>
      <c r="G659" s="11"/>
      <c r="H659" s="40" t="s">
        <v>713</v>
      </c>
      <c r="I659" s="196" t="s">
        <v>1712</v>
      </c>
      <c r="J659" s="1353" t="s">
        <v>721</v>
      </c>
      <c r="K659" s="49" t="s">
        <v>466</v>
      </c>
      <c r="L659" s="168">
        <v>478000</v>
      </c>
      <c r="M659" s="194">
        <v>6000</v>
      </c>
      <c r="N659" s="205">
        <f t="shared" si="182"/>
        <v>484000</v>
      </c>
      <c r="O659" s="1477"/>
      <c r="P659" s="2751" t="s">
        <v>1669</v>
      </c>
      <c r="Q659" s="175" t="s">
        <v>139</v>
      </c>
      <c r="R659" s="150">
        <v>1033</v>
      </c>
      <c r="S659" s="312" t="s">
        <v>472</v>
      </c>
      <c r="T659" s="19" t="s">
        <v>179</v>
      </c>
      <c r="U659" s="34"/>
      <c r="V659" s="11">
        <v>41597</v>
      </c>
      <c r="W659" s="177" t="s">
        <v>80</v>
      </c>
      <c r="X659" s="159" t="s">
        <v>1097</v>
      </c>
      <c r="Y659" s="752" t="s">
        <v>5</v>
      </c>
      <c r="Z659" s="107" t="s">
        <v>107</v>
      </c>
      <c r="AA659" s="123"/>
      <c r="AB659" s="123">
        <v>41445</v>
      </c>
      <c r="AC659" s="1502">
        <v>50000</v>
      </c>
      <c r="AD659" s="161" t="s">
        <v>111</v>
      </c>
      <c r="AE659" s="47"/>
      <c r="AF659" s="171"/>
      <c r="AG659" s="162"/>
      <c r="AH659" s="18"/>
      <c r="AI659" s="14"/>
      <c r="AJ659" s="14"/>
      <c r="AK659" s="14" t="s">
        <v>190</v>
      </c>
      <c r="AL659" s="11"/>
      <c r="AM659" s="11"/>
      <c r="AN659" s="11"/>
      <c r="AO659" s="11"/>
      <c r="AP659" s="14">
        <v>0</v>
      </c>
      <c r="AQ659" s="12"/>
      <c r="AR659" s="12"/>
      <c r="AS659" s="12"/>
      <c r="AT659" s="37" t="s">
        <v>1881</v>
      </c>
      <c r="AX659" s="409"/>
      <c r="BW659" s="166"/>
      <c r="BZ659" s="166"/>
    </row>
    <row r="660" spans="1:78" s="37" customFormat="1" ht="14.25" customHeight="1">
      <c r="A660" s="309">
        <v>88</v>
      </c>
      <c r="B660" s="11"/>
      <c r="C660" s="1486">
        <f t="shared" si="183"/>
        <v>41599</v>
      </c>
      <c r="D660" s="147"/>
      <c r="E660" s="14" t="s">
        <v>343</v>
      </c>
      <c r="F660" s="167">
        <v>13</v>
      </c>
      <c r="G660" s="11"/>
      <c r="H660" s="32" t="s">
        <v>457</v>
      </c>
      <c r="I660" s="196" t="s">
        <v>1713</v>
      </c>
      <c r="J660" s="1353" t="s">
        <v>461</v>
      </c>
      <c r="K660" s="49" t="s">
        <v>690</v>
      </c>
      <c r="L660" s="168">
        <v>492000</v>
      </c>
      <c r="M660" s="168">
        <v>6000</v>
      </c>
      <c r="N660" s="168">
        <f t="shared" si="182"/>
        <v>498000</v>
      </c>
      <c r="O660" s="1477"/>
      <c r="P660" s="14" t="s">
        <v>1670</v>
      </c>
      <c r="Q660" s="175" t="s">
        <v>139</v>
      </c>
      <c r="R660" s="150">
        <v>1033</v>
      </c>
      <c r="S660" s="312" t="s">
        <v>472</v>
      </c>
      <c r="T660" s="19" t="s">
        <v>179</v>
      </c>
      <c r="U660" s="34"/>
      <c r="V660" s="11">
        <v>41599</v>
      </c>
      <c r="W660" s="170" t="s">
        <v>80</v>
      </c>
      <c r="X660" s="159" t="s">
        <v>1151</v>
      </c>
      <c r="Y660" s="752" t="s">
        <v>723</v>
      </c>
      <c r="Z660" s="107" t="s">
        <v>107</v>
      </c>
      <c r="AA660" s="123"/>
      <c r="AB660" s="123">
        <v>41454</v>
      </c>
      <c r="AC660" s="1502">
        <v>50000</v>
      </c>
      <c r="AD660" s="161" t="s">
        <v>83</v>
      </c>
      <c r="AE660" s="47"/>
      <c r="AF660" s="171"/>
      <c r="AG660" s="162"/>
      <c r="AH660" s="18"/>
      <c r="AI660" s="14"/>
      <c r="AJ660" s="14"/>
      <c r="AK660" s="14"/>
      <c r="AL660" s="11"/>
      <c r="AM660" s="11"/>
      <c r="AN660" s="11"/>
      <c r="AO660" s="11"/>
      <c r="AP660" s="14"/>
      <c r="AQ660" s="12"/>
      <c r="AR660" s="12"/>
      <c r="AS660" s="12"/>
      <c r="AX660" s="409"/>
      <c r="BW660" s="166"/>
      <c r="BZ660" s="166"/>
    </row>
    <row r="661" spans="1:78" s="37" customFormat="1" ht="14.25" customHeight="1">
      <c r="A661" s="309">
        <v>89</v>
      </c>
      <c r="B661" s="11"/>
      <c r="C661" s="1486">
        <f t="shared" si="183"/>
        <v>41597</v>
      </c>
      <c r="D661" s="147"/>
      <c r="E661" s="14" t="s">
        <v>343</v>
      </c>
      <c r="F661" s="167">
        <v>13</v>
      </c>
      <c r="G661" s="11"/>
      <c r="H661" s="40" t="s">
        <v>713</v>
      </c>
      <c r="I661" s="196" t="s">
        <v>1714</v>
      </c>
      <c r="J661" s="1353" t="s">
        <v>721</v>
      </c>
      <c r="K661" s="49" t="s">
        <v>466</v>
      </c>
      <c r="L661" s="168">
        <v>478000</v>
      </c>
      <c r="M661" s="194">
        <v>6000</v>
      </c>
      <c r="N661" s="205">
        <f t="shared" si="182"/>
        <v>484000</v>
      </c>
      <c r="O661" s="1477"/>
      <c r="P661" s="14" t="s">
        <v>1671</v>
      </c>
      <c r="Q661" s="175" t="s">
        <v>139</v>
      </c>
      <c r="R661" s="150">
        <v>1033</v>
      </c>
      <c r="S661" s="312" t="s">
        <v>472</v>
      </c>
      <c r="T661" s="19" t="s">
        <v>179</v>
      </c>
      <c r="U661" s="34"/>
      <c r="V661" s="11">
        <v>41597</v>
      </c>
      <c r="W661" s="177" t="s">
        <v>80</v>
      </c>
      <c r="X661" s="159" t="s">
        <v>1104</v>
      </c>
      <c r="Y661" s="752" t="s">
        <v>125</v>
      </c>
      <c r="Z661" s="123" t="s">
        <v>107</v>
      </c>
      <c r="AA661" s="123"/>
      <c r="AB661" s="123">
        <v>41447</v>
      </c>
      <c r="AC661" s="1502">
        <v>10000</v>
      </c>
      <c r="AD661" s="161" t="s">
        <v>83</v>
      </c>
      <c r="AE661" s="47"/>
      <c r="AF661" s="171"/>
      <c r="AG661" s="162"/>
      <c r="AH661" s="18"/>
      <c r="AI661" s="14"/>
      <c r="AJ661" s="14"/>
      <c r="AK661" s="14"/>
      <c r="AL661" s="11"/>
      <c r="AM661" s="11"/>
      <c r="AN661" s="11"/>
      <c r="AO661" s="11"/>
      <c r="AP661" s="14"/>
      <c r="AQ661" s="12"/>
      <c r="AR661" s="12"/>
      <c r="AS661" s="12"/>
      <c r="AX661" s="409"/>
      <c r="BW661" s="166"/>
      <c r="BZ661" s="166"/>
    </row>
    <row r="662" spans="1:78" s="37" customFormat="1" ht="14.25" customHeight="1">
      <c r="A662" s="309">
        <v>90</v>
      </c>
      <c r="B662" s="11"/>
      <c r="C662" s="1486">
        <f t="shared" si="183"/>
        <v>41597</v>
      </c>
      <c r="D662" s="147"/>
      <c r="E662" s="14" t="s">
        <v>343</v>
      </c>
      <c r="F662" s="167">
        <v>13</v>
      </c>
      <c r="G662" s="11"/>
      <c r="H662" s="32" t="s">
        <v>830</v>
      </c>
      <c r="I662" s="196" t="s">
        <v>1715</v>
      </c>
      <c r="J662" s="1353" t="s">
        <v>847</v>
      </c>
      <c r="K662" s="49" t="s">
        <v>465</v>
      </c>
      <c r="L662" s="168">
        <v>455000</v>
      </c>
      <c r="M662" s="194">
        <v>6000</v>
      </c>
      <c r="N662" s="194">
        <f t="shared" si="182"/>
        <v>461000</v>
      </c>
      <c r="O662" s="1477"/>
      <c r="P662" s="14" t="s">
        <v>1672</v>
      </c>
      <c r="Q662" s="175" t="s">
        <v>139</v>
      </c>
      <c r="R662" s="150">
        <v>1033</v>
      </c>
      <c r="S662" s="312" t="s">
        <v>472</v>
      </c>
      <c r="T662" s="19" t="s">
        <v>179</v>
      </c>
      <c r="U662" s="34"/>
      <c r="V662" s="11">
        <v>41597</v>
      </c>
      <c r="W662" s="261" t="s">
        <v>80</v>
      </c>
      <c r="X662" s="244" t="s">
        <v>3703</v>
      </c>
      <c r="Y662" s="240" t="s">
        <v>1842</v>
      </c>
      <c r="Z662" s="133"/>
      <c r="AA662" s="133"/>
      <c r="AB662" s="133"/>
      <c r="AC662" s="1851"/>
      <c r="AD662" s="241"/>
      <c r="AE662" s="47"/>
      <c r="AF662" s="171"/>
      <c r="AG662" s="162"/>
      <c r="AH662" s="18"/>
      <c r="AI662" s="14"/>
      <c r="AJ662" s="14"/>
      <c r="AK662" s="14"/>
      <c r="AL662" s="11"/>
      <c r="AM662" s="11"/>
      <c r="AN662" s="11"/>
      <c r="AO662" s="11"/>
      <c r="AP662" s="14"/>
      <c r="AQ662" s="12"/>
      <c r="AR662" s="12"/>
      <c r="AS662" s="12"/>
      <c r="AX662" s="409"/>
      <c r="BW662" s="166"/>
      <c r="BZ662" s="166"/>
    </row>
    <row r="663" spans="1:78" s="37" customFormat="1" ht="14.25" customHeight="1">
      <c r="A663" s="309">
        <v>91</v>
      </c>
      <c r="B663" s="11"/>
      <c r="C663" s="1486">
        <f t="shared" si="183"/>
        <v>41604</v>
      </c>
      <c r="D663" s="147"/>
      <c r="E663" s="14" t="s">
        <v>343</v>
      </c>
      <c r="F663" s="167">
        <v>13</v>
      </c>
      <c r="G663" s="11"/>
      <c r="H663" s="32" t="s">
        <v>457</v>
      </c>
      <c r="I663" s="196" t="s">
        <v>1716</v>
      </c>
      <c r="J663" s="1353" t="s">
        <v>461</v>
      </c>
      <c r="K663" s="49" t="s">
        <v>465</v>
      </c>
      <c r="L663" s="168">
        <v>492000</v>
      </c>
      <c r="M663" s="168">
        <v>6000</v>
      </c>
      <c r="N663" s="168">
        <f t="shared" si="182"/>
        <v>498000</v>
      </c>
      <c r="O663" s="1477"/>
      <c r="P663" s="14" t="s">
        <v>1673</v>
      </c>
      <c r="Q663" s="175" t="s">
        <v>139</v>
      </c>
      <c r="R663" s="150">
        <v>1033</v>
      </c>
      <c r="S663" s="312" t="s">
        <v>472</v>
      </c>
      <c r="T663" s="19" t="s">
        <v>179</v>
      </c>
      <c r="U663" s="34"/>
      <c r="V663" s="11">
        <v>41604</v>
      </c>
      <c r="W663" s="177" t="s">
        <v>80</v>
      </c>
      <c r="X663" s="159" t="s">
        <v>1020</v>
      </c>
      <c r="Y663" s="157" t="s">
        <v>723</v>
      </c>
      <c r="Z663" s="107" t="s">
        <v>107</v>
      </c>
      <c r="AA663" s="107"/>
      <c r="AB663" s="123">
        <v>41433</v>
      </c>
      <c r="AC663" s="1845">
        <v>50000</v>
      </c>
      <c r="AD663" s="173" t="s">
        <v>83</v>
      </c>
      <c r="AE663" s="47"/>
      <c r="AF663" s="171"/>
      <c r="AG663" s="162"/>
      <c r="AH663" s="18"/>
      <c r="AI663" s="14"/>
      <c r="AJ663" s="14"/>
      <c r="AK663" s="14"/>
      <c r="AL663" s="11"/>
      <c r="AM663" s="11"/>
      <c r="AN663" s="11"/>
      <c r="AO663" s="11"/>
      <c r="AP663" s="14"/>
      <c r="AQ663" s="12"/>
      <c r="AR663" s="12"/>
      <c r="AS663" s="12"/>
      <c r="AX663" s="409"/>
      <c r="BW663" s="166"/>
      <c r="BZ663" s="166"/>
    </row>
    <row r="664" spans="1:78" s="37" customFormat="1" ht="14.25" customHeight="1">
      <c r="A664" s="309">
        <v>92</v>
      </c>
      <c r="B664" s="11"/>
      <c r="C664" s="1486">
        <f t="shared" si="183"/>
        <v>41597</v>
      </c>
      <c r="D664" s="147"/>
      <c r="E664" s="14" t="s">
        <v>343</v>
      </c>
      <c r="F664" s="167">
        <v>13</v>
      </c>
      <c r="G664" s="11"/>
      <c r="H664" s="40" t="s">
        <v>713</v>
      </c>
      <c r="I664" s="196" t="s">
        <v>1717</v>
      </c>
      <c r="J664" s="1353" t="s">
        <v>721</v>
      </c>
      <c r="K664" s="49" t="s">
        <v>67</v>
      </c>
      <c r="L664" s="168">
        <v>478000</v>
      </c>
      <c r="M664" s="194">
        <v>6000</v>
      </c>
      <c r="N664" s="205">
        <f t="shared" si="182"/>
        <v>484000</v>
      </c>
      <c r="O664" s="1477"/>
      <c r="P664" s="14" t="s">
        <v>1674</v>
      </c>
      <c r="Q664" s="175" t="s">
        <v>139</v>
      </c>
      <c r="R664" s="150">
        <v>1033</v>
      </c>
      <c r="S664" s="312" t="s">
        <v>472</v>
      </c>
      <c r="T664" s="19" t="s">
        <v>179</v>
      </c>
      <c r="U664" s="34"/>
      <c r="V664" s="11">
        <v>41597</v>
      </c>
      <c r="W664" s="177" t="s">
        <v>80</v>
      </c>
      <c r="X664" s="159" t="s">
        <v>1159</v>
      </c>
      <c r="Y664" s="752" t="s">
        <v>723</v>
      </c>
      <c r="Z664" s="107" t="s">
        <v>107</v>
      </c>
      <c r="AA664" s="123"/>
      <c r="AB664" s="123">
        <v>41456</v>
      </c>
      <c r="AC664" s="1502">
        <v>5000</v>
      </c>
      <c r="AD664" s="161" t="s">
        <v>111</v>
      </c>
      <c r="AE664" s="47" t="s">
        <v>3794</v>
      </c>
      <c r="AF664" s="171"/>
      <c r="AG664" s="162"/>
      <c r="AH664" s="18"/>
      <c r="AI664" s="14"/>
      <c r="AJ664" s="14" t="s">
        <v>157</v>
      </c>
      <c r="AK664" s="14" t="s">
        <v>190</v>
      </c>
      <c r="AL664" s="11">
        <v>41456</v>
      </c>
      <c r="AM664" s="11">
        <v>41456</v>
      </c>
      <c r="AN664" s="11"/>
      <c r="AO664" s="11"/>
      <c r="AP664" s="14">
        <v>1</v>
      </c>
      <c r="AQ664" s="12"/>
      <c r="AR664" s="12"/>
      <c r="AS664" s="12"/>
      <c r="AT664" s="37" t="s">
        <v>809</v>
      </c>
      <c r="AX664" s="409"/>
      <c r="BW664" s="166"/>
      <c r="BZ664" s="166"/>
    </row>
    <row r="665" spans="1:78" s="37" customFormat="1" ht="14.25" customHeight="1">
      <c r="A665" s="309">
        <v>93</v>
      </c>
      <c r="B665" s="11"/>
      <c r="C665" s="1486">
        <f t="shared" si="183"/>
        <v>41597</v>
      </c>
      <c r="D665" s="147"/>
      <c r="E665" s="14" t="s">
        <v>343</v>
      </c>
      <c r="F665" s="167">
        <v>13</v>
      </c>
      <c r="G665" s="11"/>
      <c r="H665" s="32" t="s">
        <v>830</v>
      </c>
      <c r="I665" s="196" t="s">
        <v>1718</v>
      </c>
      <c r="J665" s="1353" t="s">
        <v>847</v>
      </c>
      <c r="K665" s="49" t="s">
        <v>465</v>
      </c>
      <c r="L665" s="168">
        <v>455000</v>
      </c>
      <c r="M665" s="194">
        <v>6000</v>
      </c>
      <c r="N665" s="194">
        <f t="shared" si="182"/>
        <v>461000</v>
      </c>
      <c r="O665" s="1477"/>
      <c r="P665" s="14" t="s">
        <v>1675</v>
      </c>
      <c r="Q665" s="175" t="s">
        <v>139</v>
      </c>
      <c r="R665" s="150">
        <v>1033</v>
      </c>
      <c r="S665" s="312" t="s">
        <v>472</v>
      </c>
      <c r="T665" s="19" t="s">
        <v>179</v>
      </c>
      <c r="U665" s="34"/>
      <c r="V665" s="11">
        <v>41597</v>
      </c>
      <c r="W665" s="170" t="s">
        <v>80</v>
      </c>
      <c r="X665" s="159" t="s">
        <v>1154</v>
      </c>
      <c r="Y665" s="752" t="s">
        <v>43</v>
      </c>
      <c r="Z665" s="107" t="s">
        <v>107</v>
      </c>
      <c r="AA665" s="123"/>
      <c r="AB665" s="123">
        <v>41454</v>
      </c>
      <c r="AC665" s="1502">
        <v>50000</v>
      </c>
      <c r="AD665" s="161" t="s">
        <v>83</v>
      </c>
      <c r="AE665" s="47"/>
      <c r="AF665" s="171"/>
      <c r="AG665" s="162"/>
      <c r="AH665" s="18"/>
      <c r="AI665" s="14"/>
      <c r="AJ665" s="14"/>
      <c r="AK665" s="14"/>
      <c r="AL665" s="11"/>
      <c r="AM665" s="11"/>
      <c r="AN665" s="11"/>
      <c r="AO665" s="11"/>
      <c r="AP665" s="14"/>
      <c r="AQ665" s="12"/>
      <c r="AR665" s="12"/>
      <c r="AS665" s="12"/>
      <c r="AX665" s="409"/>
      <c r="BW665" s="166"/>
      <c r="BZ665" s="166"/>
    </row>
    <row r="666" spans="1:78" s="37" customFormat="1" ht="14.25" customHeight="1">
      <c r="A666" s="309">
        <v>94</v>
      </c>
      <c r="B666" s="11"/>
      <c r="C666" s="1486">
        <f t="shared" si="183"/>
        <v>41597</v>
      </c>
      <c r="D666" s="147"/>
      <c r="E666" s="14" t="s">
        <v>343</v>
      </c>
      <c r="F666" s="167">
        <v>13</v>
      </c>
      <c r="G666" s="11"/>
      <c r="H666" s="40" t="s">
        <v>713</v>
      </c>
      <c r="I666" s="196" t="s">
        <v>1719</v>
      </c>
      <c r="J666" s="1353" t="s">
        <v>721</v>
      </c>
      <c r="K666" s="49" t="s">
        <v>67</v>
      </c>
      <c r="L666" s="168">
        <v>478000</v>
      </c>
      <c r="M666" s="194">
        <v>6000</v>
      </c>
      <c r="N666" s="205">
        <f t="shared" si="182"/>
        <v>484000</v>
      </c>
      <c r="O666" s="1477"/>
      <c r="P666" s="14" t="s">
        <v>1676</v>
      </c>
      <c r="Q666" s="175" t="s">
        <v>139</v>
      </c>
      <c r="R666" s="150">
        <v>1033</v>
      </c>
      <c r="S666" s="312" t="s">
        <v>472</v>
      </c>
      <c r="T666" s="19" t="s">
        <v>179</v>
      </c>
      <c r="U666" s="191">
        <v>50000</v>
      </c>
      <c r="V666" s="11">
        <v>41597</v>
      </c>
      <c r="W666" s="170" t="s">
        <v>80</v>
      </c>
      <c r="X666" s="172" t="s">
        <v>1559</v>
      </c>
      <c r="Y666" s="160" t="s">
        <v>723</v>
      </c>
      <c r="Z666" s="123" t="s">
        <v>107</v>
      </c>
      <c r="AA666" s="123"/>
      <c r="AB666" s="123">
        <v>41468</v>
      </c>
      <c r="AC666" s="1502">
        <v>50000</v>
      </c>
      <c r="AD666" s="161" t="s">
        <v>83</v>
      </c>
      <c r="AE666" s="47"/>
      <c r="AF666" s="171"/>
      <c r="AG666" s="162"/>
      <c r="AH666" s="18"/>
      <c r="AI666" s="14"/>
      <c r="AJ666" s="14"/>
      <c r="AK666" s="14"/>
      <c r="AL666" s="11"/>
      <c r="AM666" s="11"/>
      <c r="AN666" s="11"/>
      <c r="AO666" s="11"/>
      <c r="AP666" s="14"/>
      <c r="AQ666" s="12"/>
      <c r="AR666" s="12"/>
      <c r="AS666" s="12"/>
      <c r="AX666" s="409"/>
      <c r="BW666" s="166"/>
      <c r="BZ666" s="166"/>
    </row>
    <row r="667" spans="1:78" s="37" customFormat="1" ht="14.25" customHeight="1">
      <c r="A667" s="309">
        <v>95</v>
      </c>
      <c r="B667" s="11"/>
      <c r="C667" s="1486">
        <f t="shared" si="183"/>
        <v>41605</v>
      </c>
      <c r="D667" s="147"/>
      <c r="E667" s="14" t="s">
        <v>343</v>
      </c>
      <c r="F667" s="167">
        <v>13</v>
      </c>
      <c r="G667" s="11"/>
      <c r="H667" s="32" t="s">
        <v>457</v>
      </c>
      <c r="I667" s="196" t="s">
        <v>1720</v>
      </c>
      <c r="J667" s="1353" t="s">
        <v>461</v>
      </c>
      <c r="K667" s="49" t="s">
        <v>465</v>
      </c>
      <c r="L667" s="168">
        <v>492000</v>
      </c>
      <c r="M667" s="168">
        <v>6000</v>
      </c>
      <c r="N667" s="168">
        <f t="shared" si="182"/>
        <v>498000</v>
      </c>
      <c r="O667" s="1477"/>
      <c r="P667" s="14" t="s">
        <v>1677</v>
      </c>
      <c r="Q667" s="175" t="s">
        <v>139</v>
      </c>
      <c r="R667" s="150">
        <v>1033</v>
      </c>
      <c r="S667" s="312" t="s">
        <v>472</v>
      </c>
      <c r="T667" s="19" t="s">
        <v>179</v>
      </c>
      <c r="U667" s="34"/>
      <c r="V667" s="11">
        <v>41605</v>
      </c>
      <c r="W667" s="177" t="s">
        <v>80</v>
      </c>
      <c r="X667" s="159" t="s">
        <v>1057</v>
      </c>
      <c r="Y667" s="752" t="s">
        <v>312</v>
      </c>
      <c r="Z667" s="123" t="s">
        <v>107</v>
      </c>
      <c r="AA667" s="123"/>
      <c r="AB667" s="123">
        <v>41438</v>
      </c>
      <c r="AC667" s="1502">
        <v>20000</v>
      </c>
      <c r="AD667" s="161" t="s">
        <v>83</v>
      </c>
      <c r="AE667" s="47"/>
      <c r="AF667" s="171"/>
      <c r="AG667" s="162"/>
      <c r="AH667" s="18"/>
      <c r="AI667" s="14"/>
      <c r="AJ667" s="14"/>
      <c r="AK667" s="14"/>
      <c r="AL667" s="11"/>
      <c r="AM667" s="11"/>
      <c r="AN667" s="11"/>
      <c r="AO667" s="11"/>
      <c r="AP667" s="14"/>
      <c r="AQ667" s="12"/>
      <c r="AR667" s="12"/>
      <c r="AS667" s="12"/>
      <c r="AX667" s="409"/>
      <c r="BW667" s="166"/>
      <c r="BZ667" s="166"/>
    </row>
    <row r="668" spans="1:78" s="37" customFormat="1" ht="14.25" customHeight="1">
      <c r="A668" s="309">
        <v>96</v>
      </c>
      <c r="B668" s="11"/>
      <c r="C668" s="1486">
        <f t="shared" si="183"/>
        <v>41597</v>
      </c>
      <c r="D668" s="147"/>
      <c r="E668" s="14" t="s">
        <v>343</v>
      </c>
      <c r="F668" s="167">
        <v>13</v>
      </c>
      <c r="G668" s="11"/>
      <c r="H668" s="40" t="s">
        <v>713</v>
      </c>
      <c r="I668" s="196" t="s">
        <v>1721</v>
      </c>
      <c r="J668" s="1353" t="s">
        <v>721</v>
      </c>
      <c r="K668" s="49" t="s">
        <v>465</v>
      </c>
      <c r="L668" s="168">
        <v>478000</v>
      </c>
      <c r="M668" s="194">
        <v>6000</v>
      </c>
      <c r="N668" s="205">
        <f t="shared" si="182"/>
        <v>484000</v>
      </c>
      <c r="O668" s="1477"/>
      <c r="P668" s="14" t="s">
        <v>1678</v>
      </c>
      <c r="Q668" s="175" t="s">
        <v>139</v>
      </c>
      <c r="R668" s="150">
        <v>1033</v>
      </c>
      <c r="S668" s="312" t="s">
        <v>472</v>
      </c>
      <c r="T668" s="19" t="s">
        <v>179</v>
      </c>
      <c r="U668" s="34"/>
      <c r="V668" s="11">
        <v>41597</v>
      </c>
      <c r="W668" s="177" t="s">
        <v>80</v>
      </c>
      <c r="X668" s="159" t="s">
        <v>1013</v>
      </c>
      <c r="Y668" s="752" t="s">
        <v>125</v>
      </c>
      <c r="Z668" s="123" t="s">
        <v>107</v>
      </c>
      <c r="AA668" s="123"/>
      <c r="AB668" s="123">
        <v>41432</v>
      </c>
      <c r="AC668" s="1502">
        <v>50000</v>
      </c>
      <c r="AD668" s="161" t="s">
        <v>83</v>
      </c>
      <c r="AE668" s="769" t="s">
        <v>1014</v>
      </c>
      <c r="AF668" s="171"/>
      <c r="AG668" s="162"/>
      <c r="AH668" s="18"/>
      <c r="AI668" s="14"/>
      <c r="AJ668" s="14"/>
      <c r="AK668" s="14"/>
      <c r="AL668" s="11"/>
      <c r="AM668" s="11"/>
      <c r="AN668" s="11"/>
      <c r="AO668" s="11"/>
      <c r="AP668" s="14"/>
      <c r="AQ668" s="12"/>
      <c r="AR668" s="12"/>
      <c r="AS668" s="12"/>
      <c r="AX668" s="409"/>
      <c r="BW668" s="166"/>
      <c r="BZ668" s="166"/>
    </row>
    <row r="669" spans="1:78" s="37" customFormat="1" ht="14.25" customHeight="1">
      <c r="A669" s="309">
        <v>97</v>
      </c>
      <c r="B669" s="11"/>
      <c r="C669" s="1486">
        <f t="shared" si="183"/>
        <v>41605</v>
      </c>
      <c r="D669" s="147"/>
      <c r="E669" s="14" t="s">
        <v>343</v>
      </c>
      <c r="F669" s="167">
        <v>13</v>
      </c>
      <c r="G669" s="11"/>
      <c r="H669" s="32" t="s">
        <v>457</v>
      </c>
      <c r="I669" s="196" t="s">
        <v>1722</v>
      </c>
      <c r="J669" s="1353" t="s">
        <v>461</v>
      </c>
      <c r="K669" s="49" t="s">
        <v>67</v>
      </c>
      <c r="L669" s="168">
        <v>492000</v>
      </c>
      <c r="M669" s="168">
        <v>6000</v>
      </c>
      <c r="N669" s="168">
        <f t="shared" si="182"/>
        <v>498000</v>
      </c>
      <c r="O669" s="1477"/>
      <c r="P669" s="14" t="s">
        <v>1679</v>
      </c>
      <c r="Q669" s="1608" t="s">
        <v>139</v>
      </c>
      <c r="R669" s="150">
        <v>1033</v>
      </c>
      <c r="S669" s="312" t="s">
        <v>472</v>
      </c>
      <c r="T669" s="19" t="s">
        <v>179</v>
      </c>
      <c r="U669" s="34"/>
      <c r="V669" s="11">
        <v>41605</v>
      </c>
      <c r="W669" s="261" t="s">
        <v>80</v>
      </c>
      <c r="X669" s="244" t="s">
        <v>1693</v>
      </c>
      <c r="Y669" s="240" t="s">
        <v>200</v>
      </c>
      <c r="Z669" s="133"/>
      <c r="AA669" s="133"/>
      <c r="AB669" s="133"/>
      <c r="AC669" s="1851"/>
      <c r="AD669" s="241"/>
      <c r="AE669" s="47"/>
      <c r="AF669" s="171"/>
      <c r="AG669" s="162"/>
      <c r="AH669" s="18"/>
      <c r="AI669" s="14"/>
      <c r="AJ669" s="14"/>
      <c r="AK669" s="14"/>
      <c r="AL669" s="11"/>
      <c r="AM669" s="11"/>
      <c r="AN669" s="11"/>
      <c r="AO669" s="11"/>
      <c r="AP669" s="14"/>
      <c r="AQ669" s="12"/>
      <c r="AR669" s="12"/>
      <c r="AS669" s="12"/>
      <c r="AX669" s="409"/>
      <c r="BW669" s="166"/>
      <c r="BZ669" s="166"/>
    </row>
    <row r="670" spans="1:78" s="37" customFormat="1" ht="14.25" customHeight="1">
      <c r="A670" s="309">
        <v>98</v>
      </c>
      <c r="B670" s="11"/>
      <c r="C670" s="1486">
        <f t="shared" si="183"/>
        <v>41604</v>
      </c>
      <c r="D670" s="147"/>
      <c r="E670" s="14" t="s">
        <v>343</v>
      </c>
      <c r="F670" s="167">
        <v>13</v>
      </c>
      <c r="G670" s="11"/>
      <c r="H670" s="40" t="s">
        <v>713</v>
      </c>
      <c r="I670" s="196" t="s">
        <v>1723</v>
      </c>
      <c r="J670" s="1353" t="s">
        <v>721</v>
      </c>
      <c r="K670" s="49" t="s">
        <v>795</v>
      </c>
      <c r="L670" s="168">
        <v>478000</v>
      </c>
      <c r="M670" s="194">
        <v>0</v>
      </c>
      <c r="N670" s="205">
        <f t="shared" si="182"/>
        <v>478000</v>
      </c>
      <c r="O670" s="1477"/>
      <c r="P670" s="14" t="s">
        <v>1680</v>
      </c>
      <c r="Q670" s="175" t="s">
        <v>139</v>
      </c>
      <c r="R670" s="150">
        <v>1033</v>
      </c>
      <c r="S670" s="312" t="s">
        <v>472</v>
      </c>
      <c r="T670" s="19" t="s">
        <v>179</v>
      </c>
      <c r="U670" s="34"/>
      <c r="V670" s="11">
        <v>41604</v>
      </c>
      <c r="W670" s="177" t="s">
        <v>80</v>
      </c>
      <c r="X670" s="159" t="s">
        <v>1133</v>
      </c>
      <c r="Y670" s="752" t="s">
        <v>990</v>
      </c>
      <c r="Z670" s="123" t="s">
        <v>107</v>
      </c>
      <c r="AA670" s="123"/>
      <c r="AB670" s="123">
        <v>41450</v>
      </c>
      <c r="AC670" s="1502">
        <v>50000</v>
      </c>
      <c r="AD670" s="161" t="s">
        <v>111</v>
      </c>
      <c r="AE670" s="47" t="s">
        <v>3794</v>
      </c>
      <c r="AF670" s="171"/>
      <c r="AG670" s="162"/>
      <c r="AH670" s="18"/>
      <c r="AI670" s="14"/>
      <c r="AJ670" s="14" t="s">
        <v>157</v>
      </c>
      <c r="AK670" s="14" t="s">
        <v>190</v>
      </c>
      <c r="AL670" s="11">
        <v>41451</v>
      </c>
      <c r="AM670" s="11"/>
      <c r="AN670" s="11"/>
      <c r="AO670" s="11"/>
      <c r="AP670" s="14">
        <v>1</v>
      </c>
      <c r="AQ670" s="12"/>
      <c r="AR670" s="12"/>
      <c r="AS670" s="12"/>
      <c r="AT670" s="37" t="s">
        <v>809</v>
      </c>
      <c r="AX670" s="409"/>
      <c r="BW670" s="166"/>
      <c r="BZ670" s="166"/>
    </row>
    <row r="671" spans="1:78" s="37" customFormat="1" ht="14.25" customHeight="1">
      <c r="A671" s="309">
        <v>99</v>
      </c>
      <c r="B671" s="11"/>
      <c r="C671" s="1486">
        <f t="shared" si="183"/>
        <v>41605</v>
      </c>
      <c r="D671" s="147"/>
      <c r="E671" s="14" t="s">
        <v>343</v>
      </c>
      <c r="F671" s="167">
        <v>13</v>
      </c>
      <c r="G671" s="11"/>
      <c r="H671" s="32" t="s">
        <v>457</v>
      </c>
      <c r="I671" s="196" t="s">
        <v>1724</v>
      </c>
      <c r="J671" s="1353" t="s">
        <v>461</v>
      </c>
      <c r="K671" s="49" t="s">
        <v>466</v>
      </c>
      <c r="L671" s="168">
        <v>492000</v>
      </c>
      <c r="M671" s="168">
        <v>6000</v>
      </c>
      <c r="N671" s="168">
        <f t="shared" si="182"/>
        <v>498000</v>
      </c>
      <c r="O671" s="1477"/>
      <c r="P671" s="14" t="s">
        <v>1681</v>
      </c>
      <c r="Q671" s="175" t="s">
        <v>139</v>
      </c>
      <c r="R671" s="150">
        <v>1033</v>
      </c>
      <c r="S671" s="312" t="s">
        <v>472</v>
      </c>
      <c r="T671" s="19" t="s">
        <v>179</v>
      </c>
      <c r="U671" s="34"/>
      <c r="V671" s="11">
        <v>41605</v>
      </c>
      <c r="W671" s="170" t="s">
        <v>80</v>
      </c>
      <c r="X671" s="159" t="s">
        <v>1088</v>
      </c>
      <c r="Y671" s="752" t="s">
        <v>43</v>
      </c>
      <c r="Z671" s="107" t="s">
        <v>107</v>
      </c>
      <c r="AA671" s="123"/>
      <c r="AB671" s="123">
        <v>41445</v>
      </c>
      <c r="AC671" s="1502">
        <v>50000</v>
      </c>
      <c r="AD671" s="161" t="s">
        <v>188</v>
      </c>
      <c r="AE671" s="47"/>
      <c r="AF671" s="171"/>
      <c r="AG671" s="162"/>
      <c r="AH671" s="18"/>
      <c r="AI671" s="14"/>
      <c r="AJ671" s="14"/>
      <c r="AK671" s="14"/>
      <c r="AL671" s="11"/>
      <c r="AM671" s="11"/>
      <c r="AN671" s="11"/>
      <c r="AO671" s="11"/>
      <c r="AP671" s="14"/>
      <c r="AQ671" s="12"/>
      <c r="AR671" s="12"/>
      <c r="AS671" s="12"/>
      <c r="AX671" s="409"/>
      <c r="BW671" s="166"/>
      <c r="BZ671" s="166"/>
    </row>
    <row r="672" spans="1:78" s="37" customFormat="1" ht="14.25" customHeight="1">
      <c r="A672" s="309">
        <v>100</v>
      </c>
      <c r="B672" s="11"/>
      <c r="C672" s="1486">
        <f t="shared" si="183"/>
        <v>41604</v>
      </c>
      <c r="D672" s="147"/>
      <c r="E672" s="14" t="s">
        <v>343</v>
      </c>
      <c r="F672" s="167">
        <v>13</v>
      </c>
      <c r="G672" s="11"/>
      <c r="H672" s="40" t="s">
        <v>713</v>
      </c>
      <c r="I672" s="196" t="s">
        <v>1725</v>
      </c>
      <c r="J672" s="1353" t="s">
        <v>721</v>
      </c>
      <c r="K672" s="49" t="s">
        <v>795</v>
      </c>
      <c r="L672" s="168">
        <v>478000</v>
      </c>
      <c r="M672" s="194">
        <v>0</v>
      </c>
      <c r="N672" s="205">
        <f t="shared" si="182"/>
        <v>478000</v>
      </c>
      <c r="O672" s="1477"/>
      <c r="P672" s="14" t="s">
        <v>1682</v>
      </c>
      <c r="Q672" s="175" t="s">
        <v>139</v>
      </c>
      <c r="R672" s="150">
        <v>1033</v>
      </c>
      <c r="S672" s="312" t="s">
        <v>472</v>
      </c>
      <c r="T672" s="19" t="s">
        <v>179</v>
      </c>
      <c r="U672" s="34">
        <v>60000</v>
      </c>
      <c r="V672" s="11">
        <v>41604</v>
      </c>
      <c r="W672" s="177" t="s">
        <v>80</v>
      </c>
      <c r="X672" s="159" t="s">
        <v>2796</v>
      </c>
      <c r="Y672" s="160" t="s">
        <v>121</v>
      </c>
      <c r="Z672" s="123" t="s">
        <v>107</v>
      </c>
      <c r="AA672" s="123"/>
      <c r="AB672" s="123">
        <v>41516</v>
      </c>
      <c r="AC672" s="1502">
        <v>50000</v>
      </c>
      <c r="AD672" s="161" t="s">
        <v>83</v>
      </c>
      <c r="AE672" s="47"/>
      <c r="AF672" s="171"/>
      <c r="AG672" s="162"/>
      <c r="AH672" s="18"/>
      <c r="AI672" s="14"/>
      <c r="AJ672" s="14"/>
      <c r="AK672" s="14"/>
      <c r="AL672" s="11"/>
      <c r="AM672" s="11"/>
      <c r="AN672" s="11"/>
      <c r="AO672" s="11"/>
      <c r="AP672" s="14"/>
      <c r="AQ672" s="12"/>
      <c r="AR672" s="12"/>
      <c r="AS672" s="12"/>
      <c r="AX672" s="409"/>
      <c r="BW672" s="166"/>
      <c r="BZ672" s="166"/>
    </row>
    <row r="673" spans="1:78" s="37" customFormat="1" ht="14.25" customHeight="1">
      <c r="A673" s="309">
        <v>101</v>
      </c>
      <c r="B673" s="11"/>
      <c r="C673" s="1486">
        <f t="shared" si="183"/>
        <v>41593</v>
      </c>
      <c r="D673" s="147"/>
      <c r="E673" s="14" t="s">
        <v>343</v>
      </c>
      <c r="F673" s="167">
        <v>13</v>
      </c>
      <c r="G673" s="11"/>
      <c r="H673" s="32" t="s">
        <v>458</v>
      </c>
      <c r="I673" s="196" t="s">
        <v>1727</v>
      </c>
      <c r="J673" s="1353" t="s">
        <v>462</v>
      </c>
      <c r="K673" s="49" t="s">
        <v>466</v>
      </c>
      <c r="L673" s="168">
        <v>557000</v>
      </c>
      <c r="M673" s="168">
        <v>6000</v>
      </c>
      <c r="N673" s="168">
        <f t="shared" si="182"/>
        <v>563000</v>
      </c>
      <c r="O673" s="1477"/>
      <c r="P673" s="14" t="s">
        <v>1684</v>
      </c>
      <c r="Q673" s="175" t="s">
        <v>139</v>
      </c>
      <c r="R673" s="150">
        <v>1033</v>
      </c>
      <c r="S673" s="312" t="s">
        <v>472</v>
      </c>
      <c r="T673" s="19" t="s">
        <v>179</v>
      </c>
      <c r="U673" s="34"/>
      <c r="V673" s="11">
        <v>41593</v>
      </c>
      <c r="W673" s="177" t="s">
        <v>80</v>
      </c>
      <c r="X673" s="159" t="s">
        <v>989</v>
      </c>
      <c r="Y673" s="752" t="s">
        <v>5</v>
      </c>
      <c r="Z673" s="123" t="s">
        <v>107</v>
      </c>
      <c r="AA673" s="123"/>
      <c r="AB673" s="123">
        <v>41426</v>
      </c>
      <c r="AC673" s="1502">
        <v>50000</v>
      </c>
      <c r="AD673" s="161" t="s">
        <v>111</v>
      </c>
      <c r="AE673" s="47" t="s">
        <v>3794</v>
      </c>
      <c r="AF673" s="171"/>
      <c r="AG673" s="162"/>
      <c r="AH673" s="18"/>
      <c r="AI673" s="14"/>
      <c r="AJ673" s="14"/>
      <c r="AK673" s="14"/>
      <c r="AL673" s="11"/>
      <c r="AM673" s="11"/>
      <c r="AN673" s="11"/>
      <c r="AO673" s="11"/>
      <c r="AP673" s="14"/>
      <c r="AQ673" s="12"/>
      <c r="AR673" s="12"/>
      <c r="AS673" s="12"/>
      <c r="AX673" s="409"/>
      <c r="BW673" s="166"/>
      <c r="BZ673" s="166"/>
    </row>
    <row r="674" spans="1:78" s="37" customFormat="1" ht="14.25" customHeight="1">
      <c r="A674" s="309">
        <v>102</v>
      </c>
      <c r="B674" s="11"/>
      <c r="C674" s="1486">
        <f t="shared" si="183"/>
        <v>41597</v>
      </c>
      <c r="D674" s="147"/>
      <c r="E674" s="14" t="s">
        <v>343</v>
      </c>
      <c r="F674" s="167">
        <v>13</v>
      </c>
      <c r="G674" s="11"/>
      <c r="H674" s="40" t="s">
        <v>713</v>
      </c>
      <c r="I674" s="196" t="s">
        <v>1728</v>
      </c>
      <c r="J674" s="1353" t="s">
        <v>721</v>
      </c>
      <c r="K674" s="49" t="s">
        <v>67</v>
      </c>
      <c r="L674" s="168">
        <v>478000</v>
      </c>
      <c r="M674" s="194">
        <v>6000</v>
      </c>
      <c r="N674" s="205">
        <f t="shared" si="182"/>
        <v>484000</v>
      </c>
      <c r="O674" s="1477"/>
      <c r="P674" s="14" t="s">
        <v>1685</v>
      </c>
      <c r="Q674" s="1608" t="s">
        <v>139</v>
      </c>
      <c r="R674" s="150">
        <v>1033</v>
      </c>
      <c r="S674" s="312" t="s">
        <v>472</v>
      </c>
      <c r="T674" s="19" t="s">
        <v>179</v>
      </c>
      <c r="U674" s="34"/>
      <c r="V674" s="11">
        <v>41597</v>
      </c>
      <c r="W674" s="261" t="s">
        <v>80</v>
      </c>
      <c r="X674" s="244" t="s">
        <v>1693</v>
      </c>
      <c r="Y674" s="240" t="s">
        <v>200</v>
      </c>
      <c r="Z674" s="133"/>
      <c r="AA674" s="133"/>
      <c r="AB674" s="133"/>
      <c r="AC674" s="1851"/>
      <c r="AD674" s="241"/>
      <c r="AE674" s="47"/>
      <c r="AF674" s="171"/>
      <c r="AG674" s="162"/>
      <c r="AH674" s="18"/>
      <c r="AI674" s="14"/>
      <c r="AJ674" s="14"/>
      <c r="AK674" s="14"/>
      <c r="AL674" s="11"/>
      <c r="AM674" s="11"/>
      <c r="AN674" s="11"/>
      <c r="AO674" s="11"/>
      <c r="AP674" s="14"/>
      <c r="AQ674" s="12"/>
      <c r="AR674" s="12"/>
      <c r="AS674" s="12"/>
      <c r="AX674" s="409"/>
      <c r="BW674" s="166"/>
      <c r="BZ674" s="166"/>
    </row>
    <row r="675" spans="1:78" s="37" customFormat="1" ht="14.25" customHeight="1">
      <c r="A675" s="309">
        <v>103</v>
      </c>
      <c r="B675" s="11"/>
      <c r="C675" s="1486">
        <f t="shared" si="183"/>
        <v>41604</v>
      </c>
      <c r="D675" s="147"/>
      <c r="E675" s="14" t="s">
        <v>343</v>
      </c>
      <c r="F675" s="167">
        <v>13</v>
      </c>
      <c r="G675" s="11"/>
      <c r="H675" s="32" t="s">
        <v>458</v>
      </c>
      <c r="I675" s="196" t="s">
        <v>1729</v>
      </c>
      <c r="J675" s="1353" t="s">
        <v>462</v>
      </c>
      <c r="K675" s="49" t="s">
        <v>795</v>
      </c>
      <c r="L675" s="168">
        <v>557000</v>
      </c>
      <c r="M675" s="168">
        <v>0</v>
      </c>
      <c r="N675" s="168">
        <f t="shared" si="182"/>
        <v>557000</v>
      </c>
      <c r="O675" s="1477"/>
      <c r="P675" s="14" t="s">
        <v>1686</v>
      </c>
      <c r="Q675" s="175" t="s">
        <v>139</v>
      </c>
      <c r="R675" s="150">
        <v>1033</v>
      </c>
      <c r="S675" s="312" t="s">
        <v>472</v>
      </c>
      <c r="T675" s="19" t="s">
        <v>179</v>
      </c>
      <c r="U675" s="34"/>
      <c r="V675" s="11">
        <v>41604</v>
      </c>
      <c r="W675" s="177" t="s">
        <v>80</v>
      </c>
      <c r="X675" s="159" t="s">
        <v>1067</v>
      </c>
      <c r="Y675" s="752" t="s">
        <v>723</v>
      </c>
      <c r="Z675" s="123" t="s">
        <v>107</v>
      </c>
      <c r="AA675" s="123"/>
      <c r="AB675" s="123">
        <v>41440</v>
      </c>
      <c r="AC675" s="1502">
        <v>50000</v>
      </c>
      <c r="AD675" s="161" t="s">
        <v>83</v>
      </c>
      <c r="AE675" s="47"/>
      <c r="AF675" s="171"/>
      <c r="AG675" s="162"/>
      <c r="AH675" s="18"/>
      <c r="AI675" s="14"/>
      <c r="AJ675" s="14"/>
      <c r="AK675" s="14"/>
      <c r="AL675" s="11"/>
      <c r="AM675" s="11"/>
      <c r="AN675" s="11"/>
      <c r="AO675" s="11"/>
      <c r="AP675" s="14"/>
      <c r="AQ675" s="12"/>
      <c r="AR675" s="12"/>
      <c r="AS675" s="12"/>
      <c r="AX675" s="409"/>
      <c r="BW675" s="166"/>
      <c r="BZ675" s="166"/>
    </row>
    <row r="676" spans="1:78" s="37" customFormat="1" ht="14.25" customHeight="1">
      <c r="A676" s="309">
        <v>104</v>
      </c>
      <c r="B676" s="11"/>
      <c r="C676" s="1486">
        <f t="shared" si="183"/>
        <v>41590</v>
      </c>
      <c r="D676" s="147"/>
      <c r="E676" s="14" t="s">
        <v>343</v>
      </c>
      <c r="F676" s="167">
        <v>13</v>
      </c>
      <c r="G676" s="11"/>
      <c r="H676" s="40" t="s">
        <v>459</v>
      </c>
      <c r="I676" s="196" t="s">
        <v>1730</v>
      </c>
      <c r="J676" s="1353" t="s">
        <v>463</v>
      </c>
      <c r="K676" s="49" t="s">
        <v>711</v>
      </c>
      <c r="L676" s="168">
        <v>569000</v>
      </c>
      <c r="M676" s="168">
        <v>6000</v>
      </c>
      <c r="N676" s="169">
        <f t="shared" si="182"/>
        <v>575000</v>
      </c>
      <c r="O676" s="1477"/>
      <c r="P676" s="14" t="s">
        <v>1687</v>
      </c>
      <c r="Q676" s="175" t="s">
        <v>139</v>
      </c>
      <c r="R676" s="150">
        <v>1033</v>
      </c>
      <c r="S676" s="312" t="s">
        <v>472</v>
      </c>
      <c r="T676" s="19" t="s">
        <v>179</v>
      </c>
      <c r="U676" s="34"/>
      <c r="V676" s="11">
        <v>41590</v>
      </c>
      <c r="W676" s="177" t="s">
        <v>80</v>
      </c>
      <c r="X676" s="159" t="s">
        <v>1105</v>
      </c>
      <c r="Y676" s="752" t="s">
        <v>121</v>
      </c>
      <c r="Z676" s="107" t="s">
        <v>107</v>
      </c>
      <c r="AA676" s="123"/>
      <c r="AB676" s="123">
        <v>41448</v>
      </c>
      <c r="AC676" s="1502">
        <v>105000</v>
      </c>
      <c r="AD676" s="161" t="s">
        <v>111</v>
      </c>
      <c r="AE676" s="47"/>
      <c r="AF676" s="171"/>
      <c r="AG676" s="162"/>
      <c r="AH676" s="18"/>
      <c r="AI676" s="14"/>
      <c r="AJ676" s="14"/>
      <c r="AK676" s="14"/>
      <c r="AL676" s="11"/>
      <c r="AM676" s="11"/>
      <c r="AN676" s="11"/>
      <c r="AO676" s="11"/>
      <c r="AP676" s="14"/>
      <c r="AQ676" s="12"/>
      <c r="AR676" s="12"/>
      <c r="AS676" s="12"/>
      <c r="AX676" s="409"/>
      <c r="BW676" s="166"/>
      <c r="BZ676" s="166"/>
    </row>
    <row r="677" spans="1:78" s="37" customFormat="1" ht="14.25" customHeight="1">
      <c r="A677" s="309">
        <v>105</v>
      </c>
      <c r="B677" s="11"/>
      <c r="C677" s="1486">
        <f t="shared" si="183"/>
        <v>41604</v>
      </c>
      <c r="D677" s="147"/>
      <c r="E677" s="14" t="s">
        <v>343</v>
      </c>
      <c r="F677" s="167">
        <v>13</v>
      </c>
      <c r="G677" s="11"/>
      <c r="H677" s="32" t="s">
        <v>1413</v>
      </c>
      <c r="I677" s="196" t="s">
        <v>1734</v>
      </c>
      <c r="J677" s="1353" t="s">
        <v>848</v>
      </c>
      <c r="K677" s="49" t="s">
        <v>465</v>
      </c>
      <c r="L677" s="194">
        <v>537000</v>
      </c>
      <c r="M677" s="168">
        <v>6000</v>
      </c>
      <c r="N677" s="168">
        <f t="shared" si="182"/>
        <v>543000</v>
      </c>
      <c r="O677" s="1477"/>
      <c r="P677" s="14" t="s">
        <v>1691</v>
      </c>
      <c r="Q677" s="175" t="s">
        <v>139</v>
      </c>
      <c r="R677" s="150">
        <v>1033</v>
      </c>
      <c r="S677" s="312" t="s">
        <v>472</v>
      </c>
      <c r="T677" s="19" t="s">
        <v>179</v>
      </c>
      <c r="U677" s="34"/>
      <c r="V677" s="11">
        <v>41604</v>
      </c>
      <c r="W677" s="177" t="s">
        <v>80</v>
      </c>
      <c r="X677" s="159" t="s">
        <v>1066</v>
      </c>
      <c r="Y677" s="752" t="s">
        <v>990</v>
      </c>
      <c r="Z677" s="123" t="s">
        <v>107</v>
      </c>
      <c r="AA677" s="123"/>
      <c r="AB677" s="123">
        <v>41440</v>
      </c>
      <c r="AC677" s="1502">
        <v>50000</v>
      </c>
      <c r="AD677" s="161"/>
      <c r="AE677" s="47"/>
      <c r="AF677" s="171"/>
      <c r="AG677" s="162"/>
      <c r="AH677" s="18"/>
      <c r="AI677" s="14"/>
      <c r="AJ677" s="14"/>
      <c r="AK677" s="14"/>
      <c r="AL677" s="11"/>
      <c r="AM677" s="11"/>
      <c r="AN677" s="11"/>
      <c r="AO677" s="11"/>
      <c r="AP677" s="14"/>
      <c r="AQ677" s="12"/>
      <c r="AR677" s="12"/>
      <c r="AS677" s="12"/>
      <c r="AX677" s="409"/>
      <c r="BW677" s="166"/>
      <c r="BZ677" s="166"/>
    </row>
    <row r="678" spans="1:78" s="37" customFormat="1" ht="14.25" customHeight="1">
      <c r="A678" s="309">
        <v>106</v>
      </c>
      <c r="B678" s="11"/>
      <c r="C678" s="1486">
        <f t="shared" si="183"/>
        <v>41607</v>
      </c>
      <c r="D678" s="147"/>
      <c r="E678" s="188" t="s">
        <v>343</v>
      </c>
      <c r="F678" s="167">
        <v>13</v>
      </c>
      <c r="G678" s="11"/>
      <c r="H678" s="32" t="s">
        <v>829</v>
      </c>
      <c r="I678" s="146" t="s">
        <v>2025</v>
      </c>
      <c r="J678" s="1395" t="s">
        <v>780</v>
      </c>
      <c r="K678" s="49" t="s">
        <v>795</v>
      </c>
      <c r="L678" s="168">
        <v>524000</v>
      </c>
      <c r="M678" s="168">
        <v>0</v>
      </c>
      <c r="N678" s="168">
        <f t="shared" si="182"/>
        <v>524000</v>
      </c>
      <c r="O678" s="1477"/>
      <c r="P678" s="14" t="s">
        <v>1982</v>
      </c>
      <c r="Q678" s="392" t="s">
        <v>151</v>
      </c>
      <c r="R678" s="150">
        <v>1033</v>
      </c>
      <c r="S678" s="312" t="s">
        <v>472</v>
      </c>
      <c r="T678" s="19" t="s">
        <v>179</v>
      </c>
      <c r="U678" s="34"/>
      <c r="V678" s="11">
        <v>41607</v>
      </c>
      <c r="W678" s="61" t="s">
        <v>80</v>
      </c>
      <c r="X678" s="278" t="s">
        <v>29</v>
      </c>
      <c r="Y678" s="912" t="s">
        <v>205</v>
      </c>
      <c r="Z678" s="114"/>
      <c r="AA678" s="124"/>
      <c r="AB678" s="114"/>
      <c r="AC678" s="1853"/>
      <c r="AD678" s="280"/>
      <c r="AE678" s="47"/>
      <c r="AF678" s="171"/>
      <c r="AG678" s="162"/>
      <c r="AH678" s="18"/>
      <c r="AI678" s="14"/>
      <c r="AJ678" s="14"/>
      <c r="AK678" s="14"/>
      <c r="AL678" s="11"/>
      <c r="AM678" s="11"/>
      <c r="AN678" s="11"/>
      <c r="AO678" s="11"/>
      <c r="AP678" s="14"/>
      <c r="AQ678" s="12"/>
      <c r="AR678" s="12"/>
      <c r="AS678" s="12"/>
      <c r="AX678" s="409"/>
      <c r="BW678" s="166"/>
      <c r="BZ678" s="166"/>
    </row>
    <row r="679" spans="1:78" s="37" customFormat="1" ht="14.25" customHeight="1">
      <c r="A679" s="309">
        <v>107</v>
      </c>
      <c r="B679" s="11"/>
      <c r="C679" s="1486">
        <f t="shared" si="183"/>
        <v>41610</v>
      </c>
      <c r="D679" s="147"/>
      <c r="E679" s="188" t="s">
        <v>343</v>
      </c>
      <c r="F679" s="167">
        <v>13</v>
      </c>
      <c r="G679" s="11"/>
      <c r="H679" s="32" t="s">
        <v>829</v>
      </c>
      <c r="I679" s="146" t="s">
        <v>2026</v>
      </c>
      <c r="J679" s="1395" t="s">
        <v>780</v>
      </c>
      <c r="K679" s="49" t="s">
        <v>795</v>
      </c>
      <c r="L679" s="168">
        <v>524000</v>
      </c>
      <c r="M679" s="168">
        <v>0</v>
      </c>
      <c r="N679" s="168">
        <f t="shared" si="182"/>
        <v>524000</v>
      </c>
      <c r="O679" s="1477"/>
      <c r="P679" s="14" t="s">
        <v>1983</v>
      </c>
      <c r="Q679" s="392" t="s">
        <v>151</v>
      </c>
      <c r="R679" s="150">
        <v>1033</v>
      </c>
      <c r="S679" s="312" t="s">
        <v>472</v>
      </c>
      <c r="T679" s="19" t="s">
        <v>179</v>
      </c>
      <c r="U679" s="34"/>
      <c r="V679" s="11">
        <v>41610</v>
      </c>
      <c r="W679" s="51" t="s">
        <v>80</v>
      </c>
      <c r="X679" s="265" t="s">
        <v>1492</v>
      </c>
      <c r="Y679" s="50" t="s">
        <v>200</v>
      </c>
      <c r="Z679" s="113"/>
      <c r="AA679" s="120"/>
      <c r="AB679" s="113"/>
      <c r="AC679" s="1852"/>
      <c r="AD679" s="122"/>
      <c r="AE679" s="47"/>
      <c r="AF679" s="171"/>
      <c r="AG679" s="162"/>
      <c r="AH679" s="18"/>
      <c r="AI679" s="14"/>
      <c r="AJ679" s="14"/>
      <c r="AK679" s="14"/>
      <c r="AL679" s="11"/>
      <c r="AM679" s="11"/>
      <c r="AN679" s="11"/>
      <c r="AO679" s="11"/>
      <c r="AP679" s="14"/>
      <c r="AQ679" s="12"/>
      <c r="AR679" s="12"/>
      <c r="AS679" s="12"/>
      <c r="AX679" s="409"/>
      <c r="BW679" s="166"/>
      <c r="BZ679" s="166"/>
    </row>
    <row r="680" spans="1:78" s="37" customFormat="1" ht="14.25" customHeight="1">
      <c r="A680" s="309">
        <v>108</v>
      </c>
      <c r="B680" s="11"/>
      <c r="C680" s="1486">
        <f t="shared" ref="C680:C731" si="184">V680</f>
        <v>41606</v>
      </c>
      <c r="D680" s="147"/>
      <c r="E680" s="14" t="s">
        <v>169</v>
      </c>
      <c r="F680" s="167">
        <v>13</v>
      </c>
      <c r="G680" s="11"/>
      <c r="H680" s="32" t="s">
        <v>129</v>
      </c>
      <c r="I680" s="146" t="s">
        <v>2852</v>
      </c>
      <c r="J680" s="1395" t="s">
        <v>441</v>
      </c>
      <c r="K680" s="49" t="s">
        <v>20</v>
      </c>
      <c r="L680" s="168">
        <v>593000</v>
      </c>
      <c r="M680" s="168">
        <v>11000</v>
      </c>
      <c r="N680" s="168">
        <f t="shared" si="182"/>
        <v>604000</v>
      </c>
      <c r="O680" s="832"/>
      <c r="P680" s="14" t="s">
        <v>2454</v>
      </c>
      <c r="Q680" s="41" t="s">
        <v>37</v>
      </c>
      <c r="R680" s="150">
        <v>1033</v>
      </c>
      <c r="S680" s="312" t="s">
        <v>4029</v>
      </c>
      <c r="T680" s="19" t="s">
        <v>179</v>
      </c>
      <c r="U680" s="34"/>
      <c r="V680" s="11">
        <v>41606</v>
      </c>
      <c r="W680" s="32" t="s">
        <v>80</v>
      </c>
      <c r="X680" s="47"/>
      <c r="Y680" s="49"/>
      <c r="Z680" s="11"/>
      <c r="AA680" s="11"/>
      <c r="AB680" s="11"/>
      <c r="AC680" s="56"/>
      <c r="AD680" s="231"/>
      <c r="AE680" s="47"/>
      <c r="AF680" s="171"/>
      <c r="AG680" s="162"/>
      <c r="AH680" s="18"/>
      <c r="AI680" s="14"/>
      <c r="AJ680" s="14"/>
      <c r="AK680" s="14"/>
      <c r="AL680" s="11"/>
      <c r="AM680" s="11"/>
      <c r="AN680" s="11"/>
      <c r="AO680" s="11"/>
      <c r="AP680" s="14"/>
      <c r="AQ680" s="12"/>
      <c r="AR680" s="12"/>
      <c r="AS680" s="12"/>
      <c r="AX680" s="409"/>
      <c r="BW680" s="166"/>
      <c r="BZ680" s="166"/>
    </row>
    <row r="681" spans="1:78" s="37" customFormat="1" ht="14.25" customHeight="1">
      <c r="A681" s="309">
        <v>109</v>
      </c>
      <c r="B681" s="11"/>
      <c r="C681" s="1486">
        <f t="shared" si="184"/>
        <v>41572</v>
      </c>
      <c r="D681" s="147"/>
      <c r="E681" s="14" t="s">
        <v>57</v>
      </c>
      <c r="F681" s="167">
        <v>13</v>
      </c>
      <c r="G681" s="11"/>
      <c r="H681" s="32" t="s">
        <v>62</v>
      </c>
      <c r="I681" s="146" t="s">
        <v>2853</v>
      </c>
      <c r="J681" s="1395" t="s">
        <v>308</v>
      </c>
      <c r="K681" s="49" t="s">
        <v>64</v>
      </c>
      <c r="L681" s="168">
        <v>789000</v>
      </c>
      <c r="M681" s="168">
        <v>13000</v>
      </c>
      <c r="N681" s="168">
        <f t="shared" si="182"/>
        <v>802000</v>
      </c>
      <c r="O681" s="832"/>
      <c r="P681" s="14" t="s">
        <v>2623</v>
      </c>
      <c r="Q681" s="41" t="s">
        <v>37</v>
      </c>
      <c r="R681" s="150">
        <v>1033</v>
      </c>
      <c r="S681" s="312" t="s">
        <v>1071</v>
      </c>
      <c r="T681" s="19" t="s">
        <v>179</v>
      </c>
      <c r="U681" s="34"/>
      <c r="V681" s="11">
        <v>41572</v>
      </c>
      <c r="W681" s="32" t="s">
        <v>80</v>
      </c>
      <c r="Y681" s="14"/>
      <c r="Z681" s="12"/>
      <c r="AA681" s="17"/>
      <c r="AB681" s="12"/>
      <c r="AC681" s="660"/>
      <c r="AD681" s="33"/>
      <c r="AE681" s="47"/>
      <c r="AF681" s="171"/>
      <c r="AG681" s="162"/>
      <c r="AH681" s="18"/>
      <c r="AI681" s="14"/>
      <c r="AJ681" s="14"/>
      <c r="AK681" s="14"/>
      <c r="AL681" s="11"/>
      <c r="AM681" s="11"/>
      <c r="AN681" s="11"/>
      <c r="AO681" s="11"/>
      <c r="AP681" s="14"/>
      <c r="AQ681" s="12"/>
      <c r="AR681" s="12"/>
      <c r="AS681" s="12"/>
      <c r="AX681" s="409"/>
      <c r="BW681" s="166"/>
      <c r="BZ681" s="166"/>
    </row>
    <row r="682" spans="1:78" s="37" customFormat="1" ht="14.25" customHeight="1">
      <c r="A682" s="309">
        <v>110</v>
      </c>
      <c r="B682" s="11"/>
      <c r="C682" s="1486">
        <f t="shared" si="184"/>
        <v>41572</v>
      </c>
      <c r="D682" s="147"/>
      <c r="E682" s="14" t="s">
        <v>57</v>
      </c>
      <c r="F682" s="167">
        <v>13</v>
      </c>
      <c r="G682" s="11"/>
      <c r="H682" s="32" t="s">
        <v>62</v>
      </c>
      <c r="I682" s="146" t="s">
        <v>2854</v>
      </c>
      <c r="J682" s="1395" t="s">
        <v>308</v>
      </c>
      <c r="K682" s="49" t="s">
        <v>64</v>
      </c>
      <c r="L682" s="168">
        <v>789000</v>
      </c>
      <c r="M682" s="168">
        <v>13000</v>
      </c>
      <c r="N682" s="168">
        <f t="shared" si="182"/>
        <v>802000</v>
      </c>
      <c r="O682" s="832"/>
      <c r="P682" s="14" t="s">
        <v>2624</v>
      </c>
      <c r="Q682" s="41" t="s">
        <v>37</v>
      </c>
      <c r="R682" s="150">
        <v>1033</v>
      </c>
      <c r="S682" s="312" t="s">
        <v>1071</v>
      </c>
      <c r="T682" s="19" t="s">
        <v>179</v>
      </c>
      <c r="U682" s="34"/>
      <c r="V682" s="11">
        <v>41572</v>
      </c>
      <c r="W682" s="32" t="s">
        <v>80</v>
      </c>
      <c r="Y682" s="14"/>
      <c r="Z682" s="12"/>
      <c r="AA682" s="17"/>
      <c r="AB682" s="12"/>
      <c r="AC682" s="660"/>
      <c r="AD682" s="33"/>
      <c r="AE682" s="47"/>
      <c r="AF682" s="171"/>
      <c r="AG682" s="162"/>
      <c r="AH682" s="18"/>
      <c r="AI682" s="14"/>
      <c r="AJ682" s="14"/>
      <c r="AK682" s="14"/>
      <c r="AL682" s="11"/>
      <c r="AM682" s="11"/>
      <c r="AN682" s="11"/>
      <c r="AO682" s="11"/>
      <c r="AP682" s="14"/>
      <c r="AQ682" s="12"/>
      <c r="AR682" s="12"/>
      <c r="AS682" s="12"/>
      <c r="AX682" s="409"/>
      <c r="BW682" s="166"/>
      <c r="BZ682" s="166"/>
    </row>
    <row r="683" spans="1:78" s="37" customFormat="1" ht="14.25" customHeight="1">
      <c r="A683" s="309">
        <v>111</v>
      </c>
      <c r="B683" s="11"/>
      <c r="C683" s="1486">
        <f t="shared" si="184"/>
        <v>41591</v>
      </c>
      <c r="D683" s="147"/>
      <c r="E683" s="188" t="s">
        <v>343</v>
      </c>
      <c r="F683" s="167">
        <v>13</v>
      </c>
      <c r="G683" s="11"/>
      <c r="H683" s="32" t="s">
        <v>702</v>
      </c>
      <c r="I683" s="195" t="s">
        <v>2636</v>
      </c>
      <c r="J683" s="1617" t="s">
        <v>703</v>
      </c>
      <c r="K683" s="49" t="s">
        <v>466</v>
      </c>
      <c r="L683" s="168">
        <v>510000</v>
      </c>
      <c r="M683" s="194">
        <v>6000</v>
      </c>
      <c r="N683" s="194">
        <f t="shared" si="182"/>
        <v>516000</v>
      </c>
      <c r="O683" s="832"/>
      <c r="P683" s="14" t="s">
        <v>2632</v>
      </c>
      <c r="Q683" s="392" t="s">
        <v>151</v>
      </c>
      <c r="R683" s="150">
        <v>1033</v>
      </c>
      <c r="S683" s="312" t="s">
        <v>472</v>
      </c>
      <c r="T683" s="19" t="s">
        <v>179</v>
      </c>
      <c r="U683" s="34"/>
      <c r="V683" s="11">
        <v>41591</v>
      </c>
      <c r="W683" s="61" t="s">
        <v>80</v>
      </c>
      <c r="X683" s="278" t="s">
        <v>29</v>
      </c>
      <c r="Y683" s="912" t="s">
        <v>205</v>
      </c>
      <c r="Z683" s="114"/>
      <c r="AA683" s="124"/>
      <c r="AB683" s="114"/>
      <c r="AC683" s="1853"/>
      <c r="AD683" s="280"/>
      <c r="AE683" s="47"/>
      <c r="AF683" s="171"/>
      <c r="AG683" s="162"/>
      <c r="AH683" s="18"/>
      <c r="AI683" s="14"/>
      <c r="AJ683" s="14"/>
      <c r="AK683" s="14"/>
      <c r="AL683" s="11"/>
      <c r="AM683" s="11"/>
      <c r="AN683" s="11"/>
      <c r="AO683" s="11"/>
      <c r="AP683" s="14"/>
      <c r="AQ683" s="12"/>
      <c r="AR683" s="12"/>
      <c r="AS683" s="12"/>
      <c r="AX683" s="409"/>
      <c r="BW683" s="166"/>
      <c r="BZ683" s="166"/>
    </row>
    <row r="684" spans="1:78" s="212" customFormat="1" ht="14.25" customHeight="1">
      <c r="A684" s="309">
        <v>112</v>
      </c>
      <c r="B684" s="112"/>
      <c r="C684" s="1486">
        <f t="shared" si="184"/>
        <v>41607</v>
      </c>
      <c r="D684" s="193"/>
      <c r="E684" s="269" t="s">
        <v>343</v>
      </c>
      <c r="F684" s="203">
        <v>13</v>
      </c>
      <c r="G684" s="112"/>
      <c r="H684" s="40" t="s">
        <v>702</v>
      </c>
      <c r="I684" s="270" t="s">
        <v>2637</v>
      </c>
      <c r="J684" s="1884" t="s">
        <v>703</v>
      </c>
      <c r="K684" s="204" t="s">
        <v>795</v>
      </c>
      <c r="L684" s="194">
        <v>510000</v>
      </c>
      <c r="M684" s="194">
        <v>0</v>
      </c>
      <c r="N684" s="194">
        <f t="shared" si="182"/>
        <v>510000</v>
      </c>
      <c r="O684" s="1743"/>
      <c r="P684" s="129" t="s">
        <v>2633</v>
      </c>
      <c r="Q684" s="392" t="s">
        <v>151</v>
      </c>
      <c r="R684" s="150">
        <v>1033</v>
      </c>
      <c r="S684" s="312" t="s">
        <v>472</v>
      </c>
      <c r="T684" s="118" t="s">
        <v>179</v>
      </c>
      <c r="U684" s="152"/>
      <c r="V684" s="112">
        <v>41607</v>
      </c>
      <c r="W684" s="61" t="s">
        <v>80</v>
      </c>
      <c r="X684" s="278" t="s">
        <v>1492</v>
      </c>
      <c r="Y684" s="912" t="s">
        <v>200</v>
      </c>
      <c r="Z684" s="114"/>
      <c r="AA684" s="124"/>
      <c r="AB684" s="114"/>
      <c r="AC684" s="1853"/>
      <c r="AD684" s="280"/>
      <c r="AE684" s="209"/>
      <c r="AF684" s="215"/>
      <c r="AG684" s="211"/>
      <c r="AH684" s="150"/>
      <c r="AI684" s="129"/>
      <c r="AJ684" s="129"/>
      <c r="AK684" s="129"/>
      <c r="AL684" s="112"/>
      <c r="AM684" s="112"/>
      <c r="AN684" s="112"/>
      <c r="AO684" s="112"/>
      <c r="AP684" s="129"/>
      <c r="AQ684" s="110"/>
      <c r="AR684" s="110"/>
      <c r="AS684" s="110"/>
      <c r="AX684" s="410"/>
      <c r="BW684" s="214"/>
      <c r="BZ684" s="214"/>
    </row>
    <row r="685" spans="1:78" s="14" customFormat="1" ht="13.5" customHeight="1">
      <c r="A685" s="309">
        <v>113</v>
      </c>
      <c r="B685" s="11"/>
      <c r="C685" s="1486">
        <f t="shared" si="184"/>
        <v>41563</v>
      </c>
      <c r="D685" s="147"/>
      <c r="E685" s="14" t="s">
        <v>61</v>
      </c>
      <c r="F685" s="203">
        <v>13</v>
      </c>
      <c r="H685" s="32" t="s">
        <v>219</v>
      </c>
      <c r="I685" s="1067" t="s">
        <v>2718</v>
      </c>
      <c r="J685" s="16" t="s">
        <v>307</v>
      </c>
      <c r="K685" s="49" t="s">
        <v>25</v>
      </c>
      <c r="L685" s="194">
        <v>760000</v>
      </c>
      <c r="M685" s="168">
        <v>0</v>
      </c>
      <c r="N685" s="169">
        <f t="shared" si="182"/>
        <v>760000</v>
      </c>
      <c r="O685" s="1"/>
      <c r="P685" s="1064" t="s">
        <v>2671</v>
      </c>
      <c r="Q685" s="41" t="s">
        <v>37</v>
      </c>
      <c r="R685" s="150">
        <v>1033</v>
      </c>
      <c r="S685" s="312" t="s">
        <v>1071</v>
      </c>
      <c r="T685" s="118" t="s">
        <v>179</v>
      </c>
      <c r="U685" s="162"/>
      <c r="V685" s="11">
        <v>41563</v>
      </c>
      <c r="W685" s="32" t="s">
        <v>80</v>
      </c>
      <c r="X685" s="47"/>
      <c r="Y685" s="49"/>
      <c r="Z685" s="11"/>
      <c r="AA685" s="11"/>
      <c r="AB685" s="11"/>
      <c r="AC685" s="56"/>
      <c r="AD685" s="231"/>
      <c r="AE685" s="769"/>
      <c r="AF685" s="171"/>
      <c r="AG685" s="162"/>
      <c r="AH685" s="749"/>
      <c r="AI685" s="749"/>
      <c r="AL685" s="11"/>
      <c r="AM685" s="11"/>
      <c r="AN685" s="11"/>
      <c r="AO685" s="1309"/>
      <c r="AQ685" s="11"/>
      <c r="AR685" s="11"/>
      <c r="AS685" s="11"/>
      <c r="AX685" s="1891"/>
      <c r="BW685" s="11"/>
      <c r="BZ685" s="11"/>
    </row>
    <row r="686" spans="1:78" s="129" customFormat="1" ht="13.5" customHeight="1">
      <c r="A686" s="309">
        <v>114</v>
      </c>
      <c r="B686" s="112"/>
      <c r="C686" s="1486">
        <f t="shared" si="184"/>
        <v>41563</v>
      </c>
      <c r="D686" s="193"/>
      <c r="E686" s="129" t="s">
        <v>61</v>
      </c>
      <c r="F686" s="203">
        <v>13</v>
      </c>
      <c r="H686" s="32" t="s">
        <v>219</v>
      </c>
      <c r="I686" s="1981" t="s">
        <v>2719</v>
      </c>
      <c r="J686" s="149" t="s">
        <v>307</v>
      </c>
      <c r="K686" s="204" t="s">
        <v>25</v>
      </c>
      <c r="L686" s="194">
        <v>760000</v>
      </c>
      <c r="M686" s="168">
        <v>0</v>
      </c>
      <c r="N686" s="205">
        <f t="shared" si="182"/>
        <v>760000</v>
      </c>
      <c r="O686" s="148"/>
      <c r="P686" s="1898" t="s">
        <v>2672</v>
      </c>
      <c r="Q686" s="41" t="s">
        <v>37</v>
      </c>
      <c r="R686" s="150">
        <v>1033</v>
      </c>
      <c r="S686" s="312" t="s">
        <v>1071</v>
      </c>
      <c r="T686" s="118" t="s">
        <v>179</v>
      </c>
      <c r="U686" s="211"/>
      <c r="V686" s="112">
        <v>41563</v>
      </c>
      <c r="W686" s="40" t="s">
        <v>80</v>
      </c>
      <c r="X686" s="209"/>
      <c r="Y686" s="204"/>
      <c r="Z686" s="112"/>
      <c r="AA686" s="112"/>
      <c r="AB686" s="112"/>
      <c r="AC686" s="1847"/>
      <c r="AD686" s="235"/>
      <c r="AE686" s="1899"/>
      <c r="AF686" s="215"/>
      <c r="AG686" s="211"/>
      <c r="AH686" s="1058"/>
      <c r="AI686" s="1058"/>
      <c r="AL686" s="112"/>
      <c r="AM686" s="112"/>
      <c r="AN686" s="112"/>
      <c r="AO686" s="1900"/>
      <c r="AQ686" s="112"/>
      <c r="AR686" s="112"/>
      <c r="AS686" s="112"/>
      <c r="AX686" s="1901"/>
      <c r="BW686" s="112"/>
      <c r="BZ686" s="112"/>
    </row>
    <row r="687" spans="1:78" s="14" customFormat="1" ht="13.5" customHeight="1">
      <c r="A687" s="309">
        <v>115</v>
      </c>
      <c r="B687" s="11"/>
      <c r="C687" s="1486">
        <f t="shared" si="184"/>
        <v>41568</v>
      </c>
      <c r="D687" s="147"/>
      <c r="E687" s="14" t="s">
        <v>61</v>
      </c>
      <c r="F687" s="203">
        <v>13</v>
      </c>
      <c r="H687" s="32" t="s">
        <v>219</v>
      </c>
      <c r="I687" s="1067" t="s">
        <v>2764</v>
      </c>
      <c r="J687" s="16" t="s">
        <v>307</v>
      </c>
      <c r="K687" s="49" t="s">
        <v>25</v>
      </c>
      <c r="L687" s="194">
        <v>760000</v>
      </c>
      <c r="M687" s="168">
        <v>0</v>
      </c>
      <c r="N687" s="205">
        <f t="shared" si="182"/>
        <v>760000</v>
      </c>
      <c r="O687" s="1"/>
      <c r="P687" s="1064" t="s">
        <v>2732</v>
      </c>
      <c r="Q687" s="175" t="s">
        <v>139</v>
      </c>
      <c r="R687" s="150">
        <v>1033</v>
      </c>
      <c r="S687" s="313" t="s">
        <v>1071</v>
      </c>
      <c r="T687" s="118" t="s">
        <v>179</v>
      </c>
      <c r="U687" s="162"/>
      <c r="V687" s="11">
        <v>41568</v>
      </c>
      <c r="W687" s="177" t="s">
        <v>80</v>
      </c>
      <c r="X687" s="159" t="s">
        <v>3199</v>
      </c>
      <c r="Y687" s="752" t="s">
        <v>43</v>
      </c>
      <c r="Z687" s="123" t="s">
        <v>107</v>
      </c>
      <c r="AA687" s="123"/>
      <c r="AB687" s="123">
        <v>41524</v>
      </c>
      <c r="AC687" s="1502">
        <v>5000</v>
      </c>
      <c r="AD687" s="161" t="s">
        <v>83</v>
      </c>
      <c r="AE687" s="769"/>
      <c r="AF687" s="171"/>
      <c r="AG687" s="162"/>
      <c r="AH687" s="749"/>
      <c r="AI687" s="749"/>
      <c r="AL687" s="11"/>
      <c r="AM687" s="11"/>
      <c r="AN687" s="11"/>
      <c r="AO687" s="1309"/>
      <c r="AQ687" s="11"/>
      <c r="AR687" s="11"/>
      <c r="AS687" s="11"/>
      <c r="AX687" s="1891"/>
      <c r="BW687" s="11"/>
      <c r="BZ687" s="11"/>
    </row>
    <row r="688" spans="1:78" s="14" customFormat="1" ht="13.5" customHeight="1">
      <c r="A688" s="309">
        <v>116</v>
      </c>
      <c r="B688" s="11"/>
      <c r="C688" s="1486">
        <f t="shared" si="184"/>
        <v>41585</v>
      </c>
      <c r="D688" s="147"/>
      <c r="E688" s="14" t="s">
        <v>61</v>
      </c>
      <c r="F688" s="203">
        <v>13</v>
      </c>
      <c r="H688" s="32" t="s">
        <v>274</v>
      </c>
      <c r="I688" s="1067" t="s">
        <v>3688</v>
      </c>
      <c r="J688" s="16" t="s">
        <v>727</v>
      </c>
      <c r="K688" s="49" t="s">
        <v>286</v>
      </c>
      <c r="L688" s="402">
        <v>700000</v>
      </c>
      <c r="M688" s="168">
        <v>11000</v>
      </c>
      <c r="N688" s="403">
        <f t="shared" si="182"/>
        <v>711000</v>
      </c>
      <c r="O688" s="1"/>
      <c r="P688" s="1064" t="s">
        <v>2734</v>
      </c>
      <c r="Q688" s="41" t="s">
        <v>37</v>
      </c>
      <c r="R688" s="150">
        <v>1033</v>
      </c>
      <c r="S688" s="313" t="s">
        <v>472</v>
      </c>
      <c r="T688" s="118" t="s">
        <v>179</v>
      </c>
      <c r="U688" s="162"/>
      <c r="V688" s="11">
        <v>41585</v>
      </c>
      <c r="W688" s="40" t="s">
        <v>80</v>
      </c>
      <c r="X688" s="47"/>
      <c r="Y688" s="49"/>
      <c r="Z688" s="11"/>
      <c r="AA688" s="11"/>
      <c r="AB688" s="11"/>
      <c r="AC688" s="56"/>
      <c r="AD688" s="231"/>
      <c r="AE688" s="769"/>
      <c r="AF688" s="171"/>
      <c r="AG688" s="162"/>
      <c r="AH688" s="749"/>
      <c r="AI688" s="749"/>
      <c r="AL688" s="11"/>
      <c r="AM688" s="11"/>
      <c r="AN688" s="11"/>
      <c r="AO688" s="1309"/>
      <c r="AQ688" s="11"/>
      <c r="AR688" s="11"/>
      <c r="AS688" s="11"/>
      <c r="AX688" s="1891"/>
      <c r="BW688" s="11"/>
      <c r="BZ688" s="11"/>
    </row>
    <row r="689" spans="1:78" s="14" customFormat="1" ht="13.5" customHeight="1">
      <c r="A689" s="309">
        <v>117</v>
      </c>
      <c r="B689" s="11"/>
      <c r="C689" s="1486">
        <f t="shared" si="184"/>
        <v>41576</v>
      </c>
      <c r="D689" s="147"/>
      <c r="E689" s="14" t="s">
        <v>57</v>
      </c>
      <c r="F689" s="203">
        <v>13</v>
      </c>
      <c r="H689" s="32" t="s">
        <v>62</v>
      </c>
      <c r="I689" s="1067" t="s">
        <v>3148</v>
      </c>
      <c r="J689" s="16" t="s">
        <v>308</v>
      </c>
      <c r="K689" s="49" t="s">
        <v>286</v>
      </c>
      <c r="L689" s="168">
        <v>789000</v>
      </c>
      <c r="M689" s="168">
        <v>13000</v>
      </c>
      <c r="N689" s="168">
        <f t="shared" si="182"/>
        <v>802000</v>
      </c>
      <c r="O689" s="1"/>
      <c r="P689" s="1064" t="s">
        <v>2739</v>
      </c>
      <c r="Q689" s="41" t="s">
        <v>37</v>
      </c>
      <c r="R689" s="150">
        <v>1033</v>
      </c>
      <c r="S689" s="313" t="s">
        <v>472</v>
      </c>
      <c r="T689" s="118" t="s">
        <v>179</v>
      </c>
      <c r="U689" s="162"/>
      <c r="V689" s="11">
        <v>41576</v>
      </c>
      <c r="W689" s="40" t="s">
        <v>80</v>
      </c>
      <c r="X689" s="47"/>
      <c r="Y689" s="49"/>
      <c r="Z689" s="11"/>
      <c r="AA689" s="11"/>
      <c r="AB689" s="11"/>
      <c r="AC689" s="56"/>
      <c r="AD689" s="231"/>
      <c r="AE689" s="769"/>
      <c r="AF689" s="171"/>
      <c r="AG689" s="162"/>
      <c r="AH689" s="749"/>
      <c r="AI689" s="749"/>
      <c r="AL689" s="11"/>
      <c r="AM689" s="11"/>
      <c r="AN689" s="11"/>
      <c r="AO689" s="1309"/>
      <c r="AQ689" s="11"/>
      <c r="AR689" s="11"/>
      <c r="AS689" s="11"/>
      <c r="AX689" s="1891"/>
      <c r="BW689" s="11"/>
      <c r="BZ689" s="11"/>
    </row>
    <row r="690" spans="1:78" s="14" customFormat="1" ht="13.5" customHeight="1">
      <c r="A690" s="309">
        <v>118</v>
      </c>
      <c r="B690" s="11"/>
      <c r="C690" s="1486">
        <f t="shared" si="184"/>
        <v>41577</v>
      </c>
      <c r="D690" s="147"/>
      <c r="E690" s="14" t="s">
        <v>57</v>
      </c>
      <c r="F690" s="203">
        <v>13</v>
      </c>
      <c r="H690" s="32" t="s">
        <v>62</v>
      </c>
      <c r="I690" s="1067" t="s">
        <v>3149</v>
      </c>
      <c r="J690" s="16" t="s">
        <v>308</v>
      </c>
      <c r="K690" s="49" t="s">
        <v>286</v>
      </c>
      <c r="L690" s="168">
        <v>789000</v>
      </c>
      <c r="M690" s="168">
        <v>13000</v>
      </c>
      <c r="N690" s="168">
        <f t="shared" si="182"/>
        <v>802000</v>
      </c>
      <c r="O690" s="1"/>
      <c r="P690" s="1064" t="s">
        <v>2740</v>
      </c>
      <c r="Q690" s="17" t="s">
        <v>37</v>
      </c>
      <c r="R690" s="18">
        <v>1033</v>
      </c>
      <c r="S690" s="313" t="s">
        <v>472</v>
      </c>
      <c r="T690" s="19" t="s">
        <v>179</v>
      </c>
      <c r="U690" s="162"/>
      <c r="V690" s="11">
        <v>41577</v>
      </c>
      <c r="W690" s="40" t="s">
        <v>80</v>
      </c>
      <c r="X690" s="47"/>
      <c r="Y690" s="49"/>
      <c r="Z690" s="11"/>
      <c r="AA690" s="11"/>
      <c r="AB690" s="11"/>
      <c r="AC690" s="56"/>
      <c r="AD690" s="231"/>
      <c r="AE690" s="769"/>
      <c r="AF690" s="171"/>
      <c r="AG690" s="162"/>
      <c r="AH690" s="749"/>
      <c r="AI690" s="749"/>
      <c r="AL690" s="11"/>
      <c r="AM690" s="11"/>
      <c r="AN690" s="11"/>
      <c r="AO690" s="1309"/>
      <c r="AQ690" s="11"/>
      <c r="AR690" s="11"/>
      <c r="AS690" s="11"/>
      <c r="AX690" s="1891"/>
      <c r="BW690" s="11"/>
      <c r="BZ690" s="11"/>
    </row>
    <row r="691" spans="1:78" s="14" customFormat="1" ht="13.5" customHeight="1">
      <c r="A691" s="309">
        <v>119</v>
      </c>
      <c r="B691" s="11"/>
      <c r="C691" s="1486">
        <f t="shared" si="184"/>
        <v>41578</v>
      </c>
      <c r="D691" s="147"/>
      <c r="E691" s="14" t="s">
        <v>57</v>
      </c>
      <c r="F691" s="203">
        <v>13</v>
      </c>
      <c r="H691" s="32" t="s">
        <v>62</v>
      </c>
      <c r="I691" s="1067" t="s">
        <v>3150</v>
      </c>
      <c r="J691" s="16" t="s">
        <v>308</v>
      </c>
      <c r="K691" s="49" t="s">
        <v>286</v>
      </c>
      <c r="L691" s="168">
        <v>789000</v>
      </c>
      <c r="M691" s="168">
        <v>13000</v>
      </c>
      <c r="N691" s="168">
        <f t="shared" si="182"/>
        <v>802000</v>
      </c>
      <c r="O691" s="1"/>
      <c r="P691" s="1064" t="s">
        <v>2741</v>
      </c>
      <c r="Q691" s="17" t="s">
        <v>37</v>
      </c>
      <c r="R691" s="18">
        <v>1033</v>
      </c>
      <c r="S691" s="313" t="s">
        <v>472</v>
      </c>
      <c r="T691" s="19" t="s">
        <v>179</v>
      </c>
      <c r="U691" s="162"/>
      <c r="V691" s="11">
        <v>41578</v>
      </c>
      <c r="W691" s="40" t="s">
        <v>80</v>
      </c>
      <c r="X691" s="47"/>
      <c r="Y691" s="49"/>
      <c r="Z691" s="11"/>
      <c r="AA691" s="11"/>
      <c r="AB691" s="11"/>
      <c r="AC691" s="56"/>
      <c r="AD691" s="231"/>
      <c r="AE691" s="769"/>
      <c r="AF691" s="171"/>
      <c r="AG691" s="162"/>
      <c r="AH691" s="749"/>
      <c r="AI691" s="749"/>
      <c r="AL691" s="11"/>
      <c r="AM691" s="11"/>
      <c r="AN691" s="11"/>
      <c r="AO691" s="1309"/>
      <c r="AQ691" s="11"/>
      <c r="AR691" s="11"/>
      <c r="AS691" s="11"/>
      <c r="AX691" s="1891"/>
      <c r="BW691" s="11"/>
      <c r="BZ691" s="11"/>
    </row>
    <row r="692" spans="1:78" s="14" customFormat="1" ht="13.5" customHeight="1">
      <c r="A692" s="309">
        <v>120</v>
      </c>
      <c r="B692" s="11"/>
      <c r="C692" s="1486">
        <f t="shared" si="184"/>
        <v>41577</v>
      </c>
      <c r="D692" s="147"/>
      <c r="E692" s="14" t="s">
        <v>57</v>
      </c>
      <c r="F692" s="203">
        <v>13</v>
      </c>
      <c r="H692" s="32" t="s">
        <v>62</v>
      </c>
      <c r="I692" s="1067" t="s">
        <v>3151</v>
      </c>
      <c r="J692" s="16" t="s">
        <v>308</v>
      </c>
      <c r="K692" s="49" t="s">
        <v>286</v>
      </c>
      <c r="L692" s="168">
        <v>789000</v>
      </c>
      <c r="M692" s="168">
        <v>13000</v>
      </c>
      <c r="N692" s="168">
        <f t="shared" si="182"/>
        <v>802000</v>
      </c>
      <c r="O692" s="1"/>
      <c r="P692" s="1064" t="s">
        <v>2742</v>
      </c>
      <c r="Q692" s="17" t="s">
        <v>37</v>
      </c>
      <c r="R692" s="18">
        <v>1033</v>
      </c>
      <c r="S692" s="313" t="s">
        <v>472</v>
      </c>
      <c r="T692" s="19" t="s">
        <v>179</v>
      </c>
      <c r="U692" s="162"/>
      <c r="V692" s="11">
        <v>41577</v>
      </c>
      <c r="W692" s="40" t="s">
        <v>80</v>
      </c>
      <c r="X692" s="47"/>
      <c r="Y692" s="49"/>
      <c r="Z692" s="11"/>
      <c r="AA692" s="11"/>
      <c r="AB692" s="11"/>
      <c r="AC692" s="56"/>
      <c r="AD692" s="231"/>
      <c r="AE692" s="769"/>
      <c r="AF692" s="171"/>
      <c r="AG692" s="162"/>
      <c r="AH692" s="749"/>
      <c r="AI692" s="749"/>
      <c r="AL692" s="11"/>
      <c r="AM692" s="11"/>
      <c r="AN692" s="11"/>
      <c r="AO692" s="1309"/>
      <c r="AQ692" s="11"/>
      <c r="AR692" s="11"/>
      <c r="AS692" s="11"/>
      <c r="AX692" s="1891"/>
      <c r="BW692" s="11"/>
      <c r="BZ692" s="11"/>
    </row>
    <row r="693" spans="1:78" s="129" customFormat="1" ht="13.5" customHeight="1">
      <c r="A693" s="309">
        <v>121</v>
      </c>
      <c r="B693" s="112"/>
      <c r="C693" s="1486">
        <f t="shared" si="184"/>
        <v>41570</v>
      </c>
      <c r="D693" s="193"/>
      <c r="E693" s="129" t="s">
        <v>57</v>
      </c>
      <c r="F693" s="203">
        <v>13</v>
      </c>
      <c r="H693" s="253" t="s">
        <v>259</v>
      </c>
      <c r="I693" s="1981" t="s">
        <v>2788</v>
      </c>
      <c r="J693" s="149" t="s">
        <v>309</v>
      </c>
      <c r="K693" s="204" t="s">
        <v>25</v>
      </c>
      <c r="L693" s="205">
        <v>911000</v>
      </c>
      <c r="M693" s="194">
        <v>0</v>
      </c>
      <c r="N693" s="205">
        <f t="shared" si="182"/>
        <v>911000</v>
      </c>
      <c r="O693" s="148"/>
      <c r="P693" s="1898" t="s">
        <v>2745</v>
      </c>
      <c r="Q693" s="303" t="s">
        <v>139</v>
      </c>
      <c r="R693" s="150">
        <v>1033</v>
      </c>
      <c r="S693" s="312" t="s">
        <v>1071</v>
      </c>
      <c r="T693" s="743" t="s">
        <v>665</v>
      </c>
      <c r="U693" s="211"/>
      <c r="V693" s="112">
        <v>41570</v>
      </c>
      <c r="W693" s="305" t="s">
        <v>80</v>
      </c>
      <c r="X693" s="296" t="s">
        <v>2933</v>
      </c>
      <c r="Y693" s="2734" t="s">
        <v>205</v>
      </c>
      <c r="Z693" s="125" t="s">
        <v>107</v>
      </c>
      <c r="AA693" s="693"/>
      <c r="AB693" s="125">
        <v>41519</v>
      </c>
      <c r="AC693" s="1889">
        <v>2000</v>
      </c>
      <c r="AD693" s="301" t="s">
        <v>111</v>
      </c>
      <c r="AE693" s="1899"/>
      <c r="AF693" s="215"/>
      <c r="AG693" s="211"/>
      <c r="AH693" s="1058"/>
      <c r="AI693" s="1058"/>
      <c r="AL693" s="112"/>
      <c r="AM693" s="112"/>
      <c r="AN693" s="112"/>
      <c r="AO693" s="1900"/>
      <c r="AQ693" s="112"/>
      <c r="AR693" s="112"/>
      <c r="AS693" s="112"/>
      <c r="AX693" s="1901"/>
      <c r="BW693" s="112"/>
      <c r="BZ693" s="112"/>
    </row>
    <row r="694" spans="1:78" s="14" customFormat="1" ht="13.5" customHeight="1">
      <c r="A694" s="309">
        <v>122</v>
      </c>
      <c r="B694" s="11"/>
      <c r="C694" s="1486">
        <f t="shared" si="184"/>
        <v>41585</v>
      </c>
      <c r="D694" s="147"/>
      <c r="E694" s="129" t="s">
        <v>57</v>
      </c>
      <c r="F694" s="167">
        <v>13</v>
      </c>
      <c r="H694" s="32" t="s">
        <v>62</v>
      </c>
      <c r="I694" s="1067" t="s">
        <v>3722</v>
      </c>
      <c r="J694" s="16" t="s">
        <v>308</v>
      </c>
      <c r="K694" s="49" t="s">
        <v>25</v>
      </c>
      <c r="L694" s="168">
        <v>789000</v>
      </c>
      <c r="M694" s="168">
        <v>0</v>
      </c>
      <c r="N694" s="168">
        <f t="shared" si="182"/>
        <v>789000</v>
      </c>
      <c r="O694" s="832"/>
      <c r="P694" s="1064" t="s">
        <v>2868</v>
      </c>
      <c r="Q694" s="41" t="s">
        <v>37</v>
      </c>
      <c r="R694" s="150">
        <v>1033</v>
      </c>
      <c r="S694" s="313" t="s">
        <v>472</v>
      </c>
      <c r="T694" s="743" t="s">
        <v>665</v>
      </c>
      <c r="U694" s="162"/>
      <c r="V694" s="11">
        <v>41585</v>
      </c>
      <c r="W694" s="40" t="s">
        <v>80</v>
      </c>
      <c r="X694" s="47"/>
      <c r="Y694" s="49"/>
      <c r="Z694" s="11"/>
      <c r="AA694" s="11"/>
      <c r="AB694" s="11"/>
      <c r="AC694" s="56"/>
      <c r="AD694" s="231"/>
      <c r="AE694" s="769"/>
      <c r="AF694" s="171"/>
      <c r="AG694" s="162"/>
      <c r="AH694" s="749"/>
      <c r="AI694" s="749"/>
      <c r="AL694" s="11"/>
      <c r="AM694" s="11"/>
      <c r="AN694" s="11"/>
      <c r="AO694" s="1309"/>
      <c r="AQ694" s="11"/>
      <c r="AR694" s="11"/>
      <c r="AS694" s="11"/>
      <c r="AX694" s="1891"/>
      <c r="BW694" s="11"/>
      <c r="BZ694" s="11"/>
    </row>
    <row r="695" spans="1:78" s="14" customFormat="1" ht="13.5" customHeight="1">
      <c r="A695" s="309">
        <v>123</v>
      </c>
      <c r="B695" s="11"/>
      <c r="C695" s="1486">
        <f t="shared" si="184"/>
        <v>41585</v>
      </c>
      <c r="D695" s="147"/>
      <c r="E695" s="129" t="s">
        <v>57</v>
      </c>
      <c r="F695" s="167">
        <v>13</v>
      </c>
      <c r="H695" s="32" t="s">
        <v>62</v>
      </c>
      <c r="I695" s="1067" t="s">
        <v>3723</v>
      </c>
      <c r="J695" s="16" t="s">
        <v>308</v>
      </c>
      <c r="K695" s="49" t="s">
        <v>25</v>
      </c>
      <c r="L695" s="168">
        <v>789000</v>
      </c>
      <c r="M695" s="168">
        <v>0</v>
      </c>
      <c r="N695" s="168">
        <f t="shared" si="182"/>
        <v>789000</v>
      </c>
      <c r="O695" s="832"/>
      <c r="P695" s="1064" t="s">
        <v>2869</v>
      </c>
      <c r="Q695" s="41" t="s">
        <v>37</v>
      </c>
      <c r="R695" s="150">
        <v>1033</v>
      </c>
      <c r="S695" s="313" t="s">
        <v>472</v>
      </c>
      <c r="T695" s="743" t="s">
        <v>665</v>
      </c>
      <c r="U695" s="162"/>
      <c r="V695" s="11">
        <v>41585</v>
      </c>
      <c r="W695" s="40" t="s">
        <v>80</v>
      </c>
      <c r="X695" s="47"/>
      <c r="Y695" s="49"/>
      <c r="Z695" s="11"/>
      <c r="AA695" s="11"/>
      <c r="AB695" s="11"/>
      <c r="AC695" s="56"/>
      <c r="AD695" s="231"/>
      <c r="AE695" s="769"/>
      <c r="AF695" s="171"/>
      <c r="AG695" s="162"/>
      <c r="AH695" s="749"/>
      <c r="AI695" s="749"/>
      <c r="AL695" s="11"/>
      <c r="AM695" s="11"/>
      <c r="AN695" s="11"/>
      <c r="AO695" s="1309"/>
      <c r="AQ695" s="11"/>
      <c r="AR695" s="11"/>
      <c r="AS695" s="11"/>
      <c r="AX695" s="1891"/>
      <c r="BW695" s="11"/>
      <c r="BZ695" s="11"/>
    </row>
    <row r="696" spans="1:78" s="14" customFormat="1" ht="13.5" customHeight="1">
      <c r="A696" s="309">
        <v>124</v>
      </c>
      <c r="B696" s="11"/>
      <c r="C696" s="1486">
        <f t="shared" si="184"/>
        <v>41585</v>
      </c>
      <c r="D696" s="147"/>
      <c r="E696" s="129" t="s">
        <v>57</v>
      </c>
      <c r="F696" s="167">
        <v>13</v>
      </c>
      <c r="H696" s="32" t="s">
        <v>62</v>
      </c>
      <c r="I696" s="1067" t="s">
        <v>3724</v>
      </c>
      <c r="J696" s="16" t="s">
        <v>308</v>
      </c>
      <c r="K696" s="49" t="s">
        <v>25</v>
      </c>
      <c r="L696" s="168">
        <v>789000</v>
      </c>
      <c r="M696" s="168">
        <v>0</v>
      </c>
      <c r="N696" s="168">
        <f t="shared" si="182"/>
        <v>789000</v>
      </c>
      <c r="O696" s="832"/>
      <c r="P696" s="1064" t="s">
        <v>2870</v>
      </c>
      <c r="Q696" s="41" t="s">
        <v>37</v>
      </c>
      <c r="R696" s="150">
        <v>1033</v>
      </c>
      <c r="S696" s="313" t="s">
        <v>472</v>
      </c>
      <c r="T696" s="743" t="s">
        <v>665</v>
      </c>
      <c r="U696" s="162"/>
      <c r="V696" s="11">
        <v>41585</v>
      </c>
      <c r="W696" s="40" t="s">
        <v>80</v>
      </c>
      <c r="X696" s="47"/>
      <c r="Y696" s="49"/>
      <c r="Z696" s="11"/>
      <c r="AA696" s="11"/>
      <c r="AB696" s="11"/>
      <c r="AC696" s="56"/>
      <c r="AD696" s="231"/>
      <c r="AE696" s="769"/>
      <c r="AF696" s="171"/>
      <c r="AG696" s="162"/>
      <c r="AH696" s="749"/>
      <c r="AI696" s="749"/>
      <c r="AL696" s="11"/>
      <c r="AM696" s="11"/>
      <c r="AN696" s="11"/>
      <c r="AO696" s="1309"/>
      <c r="AQ696" s="11"/>
      <c r="AR696" s="11"/>
      <c r="AS696" s="11"/>
      <c r="AX696" s="1891"/>
      <c r="BW696" s="11"/>
      <c r="BZ696" s="11"/>
    </row>
    <row r="697" spans="1:78" s="14" customFormat="1" ht="13.5" customHeight="1">
      <c r="A697" s="309">
        <v>125</v>
      </c>
      <c r="B697" s="11"/>
      <c r="C697" s="1486">
        <f t="shared" si="184"/>
        <v>41585</v>
      </c>
      <c r="D697" s="147"/>
      <c r="E697" s="129" t="s">
        <v>57</v>
      </c>
      <c r="F697" s="167">
        <v>13</v>
      </c>
      <c r="H697" s="32" t="s">
        <v>62</v>
      </c>
      <c r="I697" s="1067" t="s">
        <v>3725</v>
      </c>
      <c r="J697" s="16" t="s">
        <v>308</v>
      </c>
      <c r="K697" s="49" t="s">
        <v>25</v>
      </c>
      <c r="L697" s="168">
        <v>789000</v>
      </c>
      <c r="M697" s="168">
        <v>0</v>
      </c>
      <c r="N697" s="168">
        <f t="shared" si="182"/>
        <v>789000</v>
      </c>
      <c r="O697" s="832"/>
      <c r="P697" s="1064" t="s">
        <v>2871</v>
      </c>
      <c r="Q697" s="41" t="s">
        <v>37</v>
      </c>
      <c r="R697" s="150">
        <v>1033</v>
      </c>
      <c r="S697" s="313" t="s">
        <v>472</v>
      </c>
      <c r="T697" s="743" t="s">
        <v>665</v>
      </c>
      <c r="U697" s="162"/>
      <c r="V697" s="11">
        <v>41585</v>
      </c>
      <c r="W697" s="40" t="s">
        <v>80</v>
      </c>
      <c r="X697" s="47"/>
      <c r="Y697" s="49"/>
      <c r="Z697" s="11"/>
      <c r="AA697" s="11"/>
      <c r="AB697" s="11"/>
      <c r="AC697" s="56"/>
      <c r="AD697" s="231"/>
      <c r="AE697" s="769"/>
      <c r="AF697" s="171"/>
      <c r="AG697" s="162"/>
      <c r="AH697" s="749"/>
      <c r="AI697" s="749"/>
      <c r="AL697" s="11"/>
      <c r="AM697" s="11"/>
      <c r="AN697" s="11"/>
      <c r="AO697" s="1309"/>
      <c r="AQ697" s="11"/>
      <c r="AR697" s="11"/>
      <c r="AS697" s="11"/>
      <c r="AX697" s="1891"/>
      <c r="BW697" s="11"/>
      <c r="BZ697" s="11"/>
    </row>
    <row r="698" spans="1:78" s="14" customFormat="1" ht="13.5" customHeight="1">
      <c r="A698" s="309">
        <v>126</v>
      </c>
      <c r="B698" s="11"/>
      <c r="C698" s="1486">
        <f t="shared" si="184"/>
        <v>41585</v>
      </c>
      <c r="D698" s="147"/>
      <c r="E698" s="129" t="s">
        <v>57</v>
      </c>
      <c r="F698" s="167">
        <v>13</v>
      </c>
      <c r="H698" s="32" t="s">
        <v>62</v>
      </c>
      <c r="I698" s="1067" t="s">
        <v>3726</v>
      </c>
      <c r="J698" s="16" t="s">
        <v>308</v>
      </c>
      <c r="K698" s="49" t="s">
        <v>25</v>
      </c>
      <c r="L698" s="168">
        <v>789000</v>
      </c>
      <c r="M698" s="168">
        <v>0</v>
      </c>
      <c r="N698" s="168">
        <f t="shared" si="182"/>
        <v>789000</v>
      </c>
      <c r="O698" s="832"/>
      <c r="P698" s="1064" t="s">
        <v>2872</v>
      </c>
      <c r="Q698" s="41" t="s">
        <v>37</v>
      </c>
      <c r="R698" s="150">
        <v>1033</v>
      </c>
      <c r="S698" s="313" t="s">
        <v>472</v>
      </c>
      <c r="T698" s="743" t="s">
        <v>665</v>
      </c>
      <c r="U698" s="162"/>
      <c r="V698" s="11">
        <v>41585</v>
      </c>
      <c r="W698" s="40" t="s">
        <v>80</v>
      </c>
      <c r="X698" s="47"/>
      <c r="Y698" s="49"/>
      <c r="Z698" s="11"/>
      <c r="AA698" s="11"/>
      <c r="AB698" s="11"/>
      <c r="AC698" s="56"/>
      <c r="AD698" s="231"/>
      <c r="AE698" s="769"/>
      <c r="AF698" s="171"/>
      <c r="AG698" s="162"/>
      <c r="AH698" s="749"/>
      <c r="AI698" s="749"/>
      <c r="AL698" s="11"/>
      <c r="AM698" s="11"/>
      <c r="AN698" s="11"/>
      <c r="AO698" s="1309"/>
      <c r="AQ698" s="11"/>
      <c r="AR698" s="11"/>
      <c r="AS698" s="11"/>
      <c r="AX698" s="1891"/>
      <c r="BW698" s="11"/>
      <c r="BZ698" s="11"/>
    </row>
    <row r="699" spans="1:78" s="14" customFormat="1" ht="13.5" customHeight="1">
      <c r="A699" s="309">
        <v>127</v>
      </c>
      <c r="B699" s="11"/>
      <c r="C699" s="1486">
        <f t="shared" si="184"/>
        <v>41589</v>
      </c>
      <c r="D699" s="147"/>
      <c r="E699" s="129" t="s">
        <v>57</v>
      </c>
      <c r="F699" s="167">
        <v>13</v>
      </c>
      <c r="H699" s="32" t="s">
        <v>62</v>
      </c>
      <c r="I699" s="1067" t="s">
        <v>3727</v>
      </c>
      <c r="J699" s="16" t="s">
        <v>308</v>
      </c>
      <c r="K699" s="49" t="s">
        <v>138</v>
      </c>
      <c r="L699" s="168">
        <v>789000</v>
      </c>
      <c r="M699" s="168">
        <v>13000</v>
      </c>
      <c r="N699" s="168">
        <f t="shared" si="182"/>
        <v>802000</v>
      </c>
      <c r="O699" s="832"/>
      <c r="P699" s="1064" t="s">
        <v>2873</v>
      </c>
      <c r="Q699" s="41" t="s">
        <v>37</v>
      </c>
      <c r="R699" s="150">
        <v>1033</v>
      </c>
      <c r="S699" s="313" t="s">
        <v>472</v>
      </c>
      <c r="T699" s="743" t="s">
        <v>665</v>
      </c>
      <c r="U699" s="162"/>
      <c r="V699" s="11">
        <v>41589</v>
      </c>
      <c r="W699" s="40" t="s">
        <v>80</v>
      </c>
      <c r="X699" s="47"/>
      <c r="Y699" s="49"/>
      <c r="Z699" s="11"/>
      <c r="AA699" s="11"/>
      <c r="AB699" s="11"/>
      <c r="AC699" s="56"/>
      <c r="AD699" s="231"/>
      <c r="AE699" s="769"/>
      <c r="AF699" s="171"/>
      <c r="AG699" s="162"/>
      <c r="AH699" s="749"/>
      <c r="AI699" s="749"/>
      <c r="AL699" s="11"/>
      <c r="AM699" s="11"/>
      <c r="AN699" s="11"/>
      <c r="AO699" s="1309"/>
      <c r="AQ699" s="11"/>
      <c r="AR699" s="11"/>
      <c r="AS699" s="11"/>
      <c r="AX699" s="1891"/>
      <c r="BW699" s="11"/>
      <c r="BZ699" s="11"/>
    </row>
    <row r="700" spans="1:78" s="14" customFormat="1" ht="13.5" customHeight="1">
      <c r="A700" s="309">
        <v>128</v>
      </c>
      <c r="B700" s="11"/>
      <c r="C700" s="1486">
        <f t="shared" si="184"/>
        <v>41589</v>
      </c>
      <c r="D700" s="147"/>
      <c r="E700" s="129" t="s">
        <v>57</v>
      </c>
      <c r="F700" s="167">
        <v>13</v>
      </c>
      <c r="H700" s="32" t="s">
        <v>62</v>
      </c>
      <c r="I700" s="1067" t="s">
        <v>3728</v>
      </c>
      <c r="J700" s="16" t="s">
        <v>308</v>
      </c>
      <c r="K700" s="49" t="s">
        <v>138</v>
      </c>
      <c r="L700" s="168">
        <v>789000</v>
      </c>
      <c r="M700" s="168">
        <v>13000</v>
      </c>
      <c r="N700" s="168">
        <f t="shared" si="182"/>
        <v>802000</v>
      </c>
      <c r="O700" s="832"/>
      <c r="P700" s="1064" t="s">
        <v>2874</v>
      </c>
      <c r="Q700" s="41" t="s">
        <v>37</v>
      </c>
      <c r="R700" s="150">
        <v>1033</v>
      </c>
      <c r="S700" s="313" t="s">
        <v>472</v>
      </c>
      <c r="T700" s="743" t="s">
        <v>665</v>
      </c>
      <c r="U700" s="162"/>
      <c r="V700" s="11">
        <v>41589</v>
      </c>
      <c r="W700" s="40" t="s">
        <v>80</v>
      </c>
      <c r="X700" s="47"/>
      <c r="Y700" s="49"/>
      <c r="Z700" s="11"/>
      <c r="AA700" s="11"/>
      <c r="AB700" s="11"/>
      <c r="AC700" s="56"/>
      <c r="AD700" s="231"/>
      <c r="AE700" s="769"/>
      <c r="AF700" s="171"/>
      <c r="AG700" s="162"/>
      <c r="AH700" s="749"/>
      <c r="AI700" s="749"/>
      <c r="AL700" s="11"/>
      <c r="AM700" s="11"/>
      <c r="AN700" s="11"/>
      <c r="AO700" s="1309"/>
      <c r="AQ700" s="11"/>
      <c r="AR700" s="11"/>
      <c r="AS700" s="11"/>
      <c r="AX700" s="1891"/>
      <c r="BW700" s="11"/>
      <c r="BZ700" s="11"/>
    </row>
    <row r="701" spans="1:78" s="14" customFormat="1" ht="13.5" customHeight="1">
      <c r="A701" s="309">
        <v>129</v>
      </c>
      <c r="B701" s="11"/>
      <c r="C701" s="1486">
        <f t="shared" si="184"/>
        <v>41590</v>
      </c>
      <c r="D701" s="147"/>
      <c r="E701" s="129" t="s">
        <v>57</v>
      </c>
      <c r="F701" s="167">
        <v>13</v>
      </c>
      <c r="H701" s="32" t="s">
        <v>62</v>
      </c>
      <c r="I701" s="1067" t="s">
        <v>3831</v>
      </c>
      <c r="J701" s="16" t="s">
        <v>308</v>
      </c>
      <c r="K701" s="49" t="s">
        <v>138</v>
      </c>
      <c r="L701" s="168">
        <v>789000</v>
      </c>
      <c r="M701" s="168">
        <v>13000</v>
      </c>
      <c r="N701" s="168">
        <f t="shared" si="182"/>
        <v>802000</v>
      </c>
      <c r="O701" s="832"/>
      <c r="P701" s="1064" t="s">
        <v>2875</v>
      </c>
      <c r="Q701" s="41" t="s">
        <v>37</v>
      </c>
      <c r="R701" s="150">
        <v>1033</v>
      </c>
      <c r="S701" s="313" t="s">
        <v>472</v>
      </c>
      <c r="T701" s="743" t="s">
        <v>665</v>
      </c>
      <c r="U701" s="162"/>
      <c r="V701" s="11">
        <v>41590</v>
      </c>
      <c r="W701" s="40" t="s">
        <v>80</v>
      </c>
      <c r="X701" s="47"/>
      <c r="Y701" s="49"/>
      <c r="Z701" s="11"/>
      <c r="AA701" s="11"/>
      <c r="AB701" s="11"/>
      <c r="AC701" s="56"/>
      <c r="AD701" s="231"/>
      <c r="AE701" s="769"/>
      <c r="AF701" s="171"/>
      <c r="AG701" s="162"/>
      <c r="AH701" s="749"/>
      <c r="AI701" s="749"/>
      <c r="AL701" s="11"/>
      <c r="AM701" s="11"/>
      <c r="AN701" s="11"/>
      <c r="AO701" s="1309"/>
      <c r="AQ701" s="11"/>
      <c r="AR701" s="11"/>
      <c r="AS701" s="11"/>
      <c r="AX701" s="1891"/>
      <c r="BW701" s="11"/>
      <c r="BZ701" s="11"/>
    </row>
    <row r="702" spans="1:78" s="14" customFormat="1" ht="13.5" customHeight="1">
      <c r="A702" s="309">
        <v>130</v>
      </c>
      <c r="B702" s="11"/>
      <c r="C702" s="1486">
        <f t="shared" si="184"/>
        <v>41590</v>
      </c>
      <c r="D702" s="147"/>
      <c r="E702" s="129" t="s">
        <v>57</v>
      </c>
      <c r="F702" s="167">
        <v>13</v>
      </c>
      <c r="H702" s="32" t="s">
        <v>62</v>
      </c>
      <c r="I702" s="1067" t="s">
        <v>3832</v>
      </c>
      <c r="J702" s="16" t="s">
        <v>308</v>
      </c>
      <c r="K702" s="49" t="s">
        <v>138</v>
      </c>
      <c r="L702" s="168">
        <v>789000</v>
      </c>
      <c r="M702" s="168">
        <v>13000</v>
      </c>
      <c r="N702" s="168">
        <f t="shared" si="182"/>
        <v>802000</v>
      </c>
      <c r="O702" s="832"/>
      <c r="P702" s="1064" t="s">
        <v>2876</v>
      </c>
      <c r="Q702" s="41" t="s">
        <v>37</v>
      </c>
      <c r="R702" s="150">
        <v>1033</v>
      </c>
      <c r="S702" s="313" t="s">
        <v>472</v>
      </c>
      <c r="T702" s="743" t="s">
        <v>665</v>
      </c>
      <c r="U702" s="162"/>
      <c r="V702" s="11">
        <v>41590</v>
      </c>
      <c r="W702" s="40" t="s">
        <v>80</v>
      </c>
      <c r="X702" s="47"/>
      <c r="Y702" s="49"/>
      <c r="Z702" s="11"/>
      <c r="AA702" s="11"/>
      <c r="AB702" s="11"/>
      <c r="AC702" s="56"/>
      <c r="AD702" s="231"/>
      <c r="AE702" s="769"/>
      <c r="AF702" s="171"/>
      <c r="AG702" s="162"/>
      <c r="AH702" s="749"/>
      <c r="AI702" s="749"/>
      <c r="AL702" s="11"/>
      <c r="AM702" s="11"/>
      <c r="AN702" s="11"/>
      <c r="AO702" s="1309"/>
      <c r="AQ702" s="11"/>
      <c r="AR702" s="11"/>
      <c r="AS702" s="11"/>
      <c r="AX702" s="1891"/>
      <c r="BW702" s="11"/>
      <c r="BZ702" s="11"/>
    </row>
    <row r="703" spans="1:78" s="14" customFormat="1" ht="13.5" customHeight="1">
      <c r="A703" s="309">
        <v>131</v>
      </c>
      <c r="B703" s="11"/>
      <c r="C703" s="1486">
        <f t="shared" si="184"/>
        <v>41590</v>
      </c>
      <c r="D703" s="147"/>
      <c r="E703" s="129" t="s">
        <v>57</v>
      </c>
      <c r="F703" s="167">
        <v>13</v>
      </c>
      <c r="H703" s="32" t="s">
        <v>62</v>
      </c>
      <c r="I703" s="1067" t="s">
        <v>3833</v>
      </c>
      <c r="J703" s="16" t="s">
        <v>308</v>
      </c>
      <c r="K703" s="49" t="s">
        <v>138</v>
      </c>
      <c r="L703" s="168">
        <v>789000</v>
      </c>
      <c r="M703" s="168">
        <v>13000</v>
      </c>
      <c r="N703" s="168">
        <f t="shared" si="182"/>
        <v>802000</v>
      </c>
      <c r="O703" s="832"/>
      <c r="P703" s="1064" t="s">
        <v>2877</v>
      </c>
      <c r="Q703" s="41" t="s">
        <v>37</v>
      </c>
      <c r="R703" s="150">
        <v>1033</v>
      </c>
      <c r="S703" s="313" t="s">
        <v>472</v>
      </c>
      <c r="T703" s="743" t="s">
        <v>665</v>
      </c>
      <c r="U703" s="162"/>
      <c r="V703" s="11">
        <v>41590</v>
      </c>
      <c r="W703" s="40" t="s">
        <v>80</v>
      </c>
      <c r="X703" s="47"/>
      <c r="Y703" s="49"/>
      <c r="Z703" s="11"/>
      <c r="AA703" s="11"/>
      <c r="AB703" s="11"/>
      <c r="AC703" s="56"/>
      <c r="AD703" s="231"/>
      <c r="AE703" s="769"/>
      <c r="AF703" s="171"/>
      <c r="AG703" s="162"/>
      <c r="AH703" s="749"/>
      <c r="AI703" s="749"/>
      <c r="AL703" s="11"/>
      <c r="AM703" s="11"/>
      <c r="AN703" s="11"/>
      <c r="AO703" s="1309"/>
      <c r="AQ703" s="11"/>
      <c r="AR703" s="11"/>
      <c r="AS703" s="11"/>
      <c r="AX703" s="1891"/>
      <c r="BW703" s="11"/>
      <c r="BZ703" s="11"/>
    </row>
    <row r="704" spans="1:78" s="14" customFormat="1" ht="13.5" customHeight="1">
      <c r="A704" s="309">
        <v>132</v>
      </c>
      <c r="B704" s="11"/>
      <c r="C704" s="1486">
        <f t="shared" si="184"/>
        <v>41586</v>
      </c>
      <c r="D704" s="147"/>
      <c r="E704" s="129" t="s">
        <v>57</v>
      </c>
      <c r="F704" s="167">
        <v>13</v>
      </c>
      <c r="H704" s="32" t="s">
        <v>62</v>
      </c>
      <c r="I704" s="1067" t="s">
        <v>3729</v>
      </c>
      <c r="J704" s="16" t="s">
        <v>308</v>
      </c>
      <c r="K704" s="49" t="s">
        <v>64</v>
      </c>
      <c r="L704" s="168">
        <v>789000</v>
      </c>
      <c r="M704" s="168">
        <v>13000</v>
      </c>
      <c r="N704" s="168">
        <f t="shared" si="182"/>
        <v>802000</v>
      </c>
      <c r="O704" s="832"/>
      <c r="P704" s="1064" t="s">
        <v>2878</v>
      </c>
      <c r="Q704" s="41" t="s">
        <v>37</v>
      </c>
      <c r="R704" s="150">
        <v>1033</v>
      </c>
      <c r="S704" s="313" t="s">
        <v>472</v>
      </c>
      <c r="T704" s="743" t="s">
        <v>665</v>
      </c>
      <c r="U704" s="162"/>
      <c r="V704" s="11">
        <v>41586</v>
      </c>
      <c r="W704" s="40" t="s">
        <v>80</v>
      </c>
      <c r="X704" s="47"/>
      <c r="Y704" s="49"/>
      <c r="Z704" s="11"/>
      <c r="AA704" s="11"/>
      <c r="AB704" s="11"/>
      <c r="AC704" s="56"/>
      <c r="AD704" s="231"/>
      <c r="AE704" s="769"/>
      <c r="AF704" s="171"/>
      <c r="AG704" s="162"/>
      <c r="AH704" s="749"/>
      <c r="AI704" s="749"/>
      <c r="AL704" s="11"/>
      <c r="AM704" s="11"/>
      <c r="AN704" s="11"/>
      <c r="AO704" s="1309"/>
      <c r="AQ704" s="11"/>
      <c r="AR704" s="11"/>
      <c r="AS704" s="11"/>
      <c r="AX704" s="1891"/>
      <c r="BW704" s="11"/>
      <c r="BZ704" s="11"/>
    </row>
    <row r="705" spans="1:78" s="14" customFormat="1" ht="13.5" customHeight="1">
      <c r="A705" s="309">
        <v>133</v>
      </c>
      <c r="B705" s="11"/>
      <c r="C705" s="1486">
        <f t="shared" si="184"/>
        <v>41586</v>
      </c>
      <c r="D705" s="147"/>
      <c r="E705" s="129" t="s">
        <v>57</v>
      </c>
      <c r="F705" s="167">
        <v>13</v>
      </c>
      <c r="H705" s="32" t="s">
        <v>62</v>
      </c>
      <c r="I705" s="1067" t="s">
        <v>3730</v>
      </c>
      <c r="J705" s="16" t="s">
        <v>308</v>
      </c>
      <c r="K705" s="49" t="s">
        <v>64</v>
      </c>
      <c r="L705" s="168">
        <v>789000</v>
      </c>
      <c r="M705" s="168">
        <v>13000</v>
      </c>
      <c r="N705" s="168">
        <f t="shared" si="182"/>
        <v>802000</v>
      </c>
      <c r="O705" s="832"/>
      <c r="P705" s="1064" t="s">
        <v>2879</v>
      </c>
      <c r="Q705" s="41" t="s">
        <v>37</v>
      </c>
      <c r="R705" s="150">
        <v>1033</v>
      </c>
      <c r="S705" s="313" t="s">
        <v>472</v>
      </c>
      <c r="T705" s="743" t="s">
        <v>665</v>
      </c>
      <c r="U705" s="162"/>
      <c r="V705" s="11">
        <v>41586</v>
      </c>
      <c r="W705" s="40" t="s">
        <v>80</v>
      </c>
      <c r="X705" s="47"/>
      <c r="Y705" s="49"/>
      <c r="Z705" s="11"/>
      <c r="AA705" s="11"/>
      <c r="AB705" s="11"/>
      <c r="AC705" s="56"/>
      <c r="AD705" s="231"/>
      <c r="AE705" s="769"/>
      <c r="AF705" s="171"/>
      <c r="AG705" s="162"/>
      <c r="AH705" s="749"/>
      <c r="AI705" s="749"/>
      <c r="AL705" s="11"/>
      <c r="AM705" s="11"/>
      <c r="AN705" s="11"/>
      <c r="AO705" s="1309"/>
      <c r="AQ705" s="11"/>
      <c r="AR705" s="11"/>
      <c r="AS705" s="11"/>
      <c r="AX705" s="1891"/>
      <c r="BW705" s="11"/>
      <c r="BZ705" s="11"/>
    </row>
    <row r="706" spans="1:78" s="14" customFormat="1" ht="13.5" customHeight="1">
      <c r="A706" s="309">
        <v>134</v>
      </c>
      <c r="B706" s="11"/>
      <c r="C706" s="1486">
        <f t="shared" si="184"/>
        <v>41585</v>
      </c>
      <c r="D706" s="147"/>
      <c r="E706" s="129" t="s">
        <v>57</v>
      </c>
      <c r="F706" s="167">
        <v>13</v>
      </c>
      <c r="H706" s="32" t="s">
        <v>62</v>
      </c>
      <c r="I706" s="1067" t="s">
        <v>3731</v>
      </c>
      <c r="J706" s="16" t="s">
        <v>308</v>
      </c>
      <c r="K706" s="49" t="s">
        <v>64</v>
      </c>
      <c r="L706" s="168">
        <v>789000</v>
      </c>
      <c r="M706" s="168">
        <v>13000</v>
      </c>
      <c r="N706" s="168">
        <f t="shared" si="182"/>
        <v>802000</v>
      </c>
      <c r="O706" s="832"/>
      <c r="P706" s="1064" t="s">
        <v>2880</v>
      </c>
      <c r="Q706" s="41" t="s">
        <v>37</v>
      </c>
      <c r="R706" s="150">
        <v>1033</v>
      </c>
      <c r="S706" s="313" t="s">
        <v>472</v>
      </c>
      <c r="T706" s="743" t="s">
        <v>665</v>
      </c>
      <c r="U706" s="162"/>
      <c r="V706" s="11">
        <v>41585</v>
      </c>
      <c r="W706" s="40" t="s">
        <v>80</v>
      </c>
      <c r="X706" s="47"/>
      <c r="Y706" s="49"/>
      <c r="Z706" s="11"/>
      <c r="AA706" s="11"/>
      <c r="AB706" s="11"/>
      <c r="AC706" s="56"/>
      <c r="AD706" s="231"/>
      <c r="AE706" s="769"/>
      <c r="AF706" s="171"/>
      <c r="AG706" s="162"/>
      <c r="AH706" s="749"/>
      <c r="AI706" s="749"/>
      <c r="AL706" s="11"/>
      <c r="AM706" s="11"/>
      <c r="AN706" s="11"/>
      <c r="AO706" s="1309"/>
      <c r="AQ706" s="11"/>
      <c r="AR706" s="11"/>
      <c r="AS706" s="11"/>
      <c r="AX706" s="1891"/>
      <c r="BW706" s="11"/>
      <c r="BZ706" s="11"/>
    </row>
    <row r="707" spans="1:78" s="14" customFormat="1" ht="13.5" customHeight="1">
      <c r="A707" s="309">
        <v>135</v>
      </c>
      <c r="B707" s="11"/>
      <c r="C707" s="1486">
        <f t="shared" si="184"/>
        <v>41586</v>
      </c>
      <c r="D707" s="147"/>
      <c r="E707" s="129" t="s">
        <v>57</v>
      </c>
      <c r="F707" s="167">
        <v>13</v>
      </c>
      <c r="H707" s="32" t="s">
        <v>62</v>
      </c>
      <c r="I707" s="1067" t="s">
        <v>3732</v>
      </c>
      <c r="J707" s="16" t="s">
        <v>308</v>
      </c>
      <c r="K707" s="49" t="s">
        <v>64</v>
      </c>
      <c r="L707" s="168">
        <v>789000</v>
      </c>
      <c r="M707" s="168">
        <v>13000</v>
      </c>
      <c r="N707" s="168">
        <f t="shared" si="182"/>
        <v>802000</v>
      </c>
      <c r="O707" s="832"/>
      <c r="P707" s="1064" t="s">
        <v>2881</v>
      </c>
      <c r="Q707" s="41" t="s">
        <v>37</v>
      </c>
      <c r="R707" s="150">
        <v>1033</v>
      </c>
      <c r="S707" s="313" t="s">
        <v>472</v>
      </c>
      <c r="T707" s="743" t="s">
        <v>665</v>
      </c>
      <c r="U707" s="162"/>
      <c r="V707" s="11">
        <v>41586</v>
      </c>
      <c r="W707" s="40" t="s">
        <v>80</v>
      </c>
      <c r="X707" s="47"/>
      <c r="Y707" s="49"/>
      <c r="Z707" s="11"/>
      <c r="AA707" s="11"/>
      <c r="AB707" s="11"/>
      <c r="AC707" s="56"/>
      <c r="AD707" s="231"/>
      <c r="AE707" s="769"/>
      <c r="AF707" s="171"/>
      <c r="AG707" s="162"/>
      <c r="AH707" s="749"/>
      <c r="AI707" s="749"/>
      <c r="AL707" s="11"/>
      <c r="AM707" s="11"/>
      <c r="AN707" s="11"/>
      <c r="AO707" s="1309"/>
      <c r="AQ707" s="11"/>
      <c r="AR707" s="11"/>
      <c r="AS707" s="11"/>
      <c r="AX707" s="1891"/>
      <c r="BW707" s="11"/>
      <c r="BZ707" s="11"/>
    </row>
    <row r="708" spans="1:78" s="14" customFormat="1" ht="13.5" customHeight="1">
      <c r="A708" s="309">
        <v>136</v>
      </c>
      <c r="B708" s="11"/>
      <c r="C708" s="1486">
        <f t="shared" si="184"/>
        <v>41586</v>
      </c>
      <c r="D708" s="147"/>
      <c r="E708" s="129" t="s">
        <v>57</v>
      </c>
      <c r="F708" s="167">
        <v>13</v>
      </c>
      <c r="H708" s="32" t="s">
        <v>62</v>
      </c>
      <c r="I708" s="1067" t="s">
        <v>3733</v>
      </c>
      <c r="J708" s="16" t="s">
        <v>308</v>
      </c>
      <c r="K708" s="49" t="s">
        <v>64</v>
      </c>
      <c r="L708" s="168">
        <v>789000</v>
      </c>
      <c r="M708" s="168">
        <v>13000</v>
      </c>
      <c r="N708" s="168">
        <f t="shared" si="182"/>
        <v>802000</v>
      </c>
      <c r="O708" s="832"/>
      <c r="P708" s="1064" t="s">
        <v>2882</v>
      </c>
      <c r="Q708" s="41" t="s">
        <v>37</v>
      </c>
      <c r="R708" s="150">
        <v>1033</v>
      </c>
      <c r="S708" s="313" t="s">
        <v>472</v>
      </c>
      <c r="T708" s="743" t="s">
        <v>665</v>
      </c>
      <c r="U708" s="162"/>
      <c r="V708" s="11">
        <v>41586</v>
      </c>
      <c r="W708" s="40" t="s">
        <v>80</v>
      </c>
      <c r="X708" s="47"/>
      <c r="Y708" s="49"/>
      <c r="Z708" s="11"/>
      <c r="AA708" s="11"/>
      <c r="AB708" s="11"/>
      <c r="AC708" s="56"/>
      <c r="AD708" s="231"/>
      <c r="AE708" s="769"/>
      <c r="AF708" s="171"/>
      <c r="AG708" s="162"/>
      <c r="AH708" s="749"/>
      <c r="AI708" s="749"/>
      <c r="AL708" s="11"/>
      <c r="AM708" s="11"/>
      <c r="AN708" s="11"/>
      <c r="AO708" s="1309"/>
      <c r="AQ708" s="11"/>
      <c r="AR708" s="11"/>
      <c r="AS708" s="11"/>
      <c r="AX708" s="1891"/>
      <c r="BW708" s="11"/>
      <c r="BZ708" s="11"/>
    </row>
    <row r="709" spans="1:78" s="14" customFormat="1" ht="13.5" customHeight="1">
      <c r="A709" s="309">
        <v>137</v>
      </c>
      <c r="B709" s="11"/>
      <c r="C709" s="1486">
        <f t="shared" si="184"/>
        <v>41586</v>
      </c>
      <c r="D709" s="147"/>
      <c r="E709" s="129" t="s">
        <v>57</v>
      </c>
      <c r="F709" s="167">
        <v>13</v>
      </c>
      <c r="H709" s="32" t="s">
        <v>62</v>
      </c>
      <c r="I709" s="1067" t="s">
        <v>3734</v>
      </c>
      <c r="J709" s="16" t="s">
        <v>308</v>
      </c>
      <c r="K709" s="49" t="s">
        <v>184</v>
      </c>
      <c r="L709" s="168">
        <v>789000</v>
      </c>
      <c r="M709" s="168">
        <v>13000</v>
      </c>
      <c r="N709" s="168">
        <f t="shared" si="182"/>
        <v>802000</v>
      </c>
      <c r="O709" s="832"/>
      <c r="P709" s="1064" t="s">
        <v>2883</v>
      </c>
      <c r="Q709" s="41" t="s">
        <v>37</v>
      </c>
      <c r="R709" s="150">
        <v>1033</v>
      </c>
      <c r="S709" s="313" t="s">
        <v>472</v>
      </c>
      <c r="T709" s="743" t="s">
        <v>665</v>
      </c>
      <c r="U709" s="162"/>
      <c r="V709" s="11">
        <v>41586</v>
      </c>
      <c r="W709" s="40" t="s">
        <v>80</v>
      </c>
      <c r="X709" s="47"/>
      <c r="Y709" s="49"/>
      <c r="Z709" s="11"/>
      <c r="AA709" s="11"/>
      <c r="AB709" s="11"/>
      <c r="AC709" s="56"/>
      <c r="AD709" s="231"/>
      <c r="AE709" s="769"/>
      <c r="AF709" s="171"/>
      <c r="AG709" s="162"/>
      <c r="AH709" s="749"/>
      <c r="AI709" s="749"/>
      <c r="AL709" s="11"/>
      <c r="AM709" s="11"/>
      <c r="AN709" s="11"/>
      <c r="AO709" s="1309"/>
      <c r="AQ709" s="11"/>
      <c r="AR709" s="11"/>
      <c r="AS709" s="11"/>
      <c r="AX709" s="1891"/>
      <c r="BW709" s="11"/>
      <c r="BZ709" s="11"/>
    </row>
    <row r="710" spans="1:78" s="14" customFormat="1" ht="13.5" customHeight="1">
      <c r="A710" s="309">
        <v>138</v>
      </c>
      <c r="B710" s="11"/>
      <c r="C710" s="1486">
        <f t="shared" si="184"/>
        <v>41585</v>
      </c>
      <c r="D710" s="147"/>
      <c r="E710" s="129" t="s">
        <v>57</v>
      </c>
      <c r="F710" s="167">
        <v>13</v>
      </c>
      <c r="H710" s="32" t="s">
        <v>62</v>
      </c>
      <c r="I710" s="1067" t="s">
        <v>3735</v>
      </c>
      <c r="J710" s="16" t="s">
        <v>308</v>
      </c>
      <c r="K710" s="49" t="s">
        <v>184</v>
      </c>
      <c r="L710" s="168">
        <v>789000</v>
      </c>
      <c r="M710" s="168">
        <v>13000</v>
      </c>
      <c r="N710" s="168">
        <f t="shared" si="182"/>
        <v>802000</v>
      </c>
      <c r="O710" s="832"/>
      <c r="P710" s="1064" t="s">
        <v>2884</v>
      </c>
      <c r="Q710" s="41" t="s">
        <v>37</v>
      </c>
      <c r="R710" s="150">
        <v>1033</v>
      </c>
      <c r="S710" s="313" t="s">
        <v>472</v>
      </c>
      <c r="T710" s="743" t="s">
        <v>665</v>
      </c>
      <c r="U710" s="162"/>
      <c r="V710" s="11">
        <v>41585</v>
      </c>
      <c r="W710" s="40" t="s">
        <v>80</v>
      </c>
      <c r="X710" s="47"/>
      <c r="Y710" s="49"/>
      <c r="Z710" s="11"/>
      <c r="AA710" s="11"/>
      <c r="AB710" s="11"/>
      <c r="AC710" s="56"/>
      <c r="AD710" s="231"/>
      <c r="AE710" s="769"/>
      <c r="AF710" s="171"/>
      <c r="AG710" s="162"/>
      <c r="AH710" s="749"/>
      <c r="AI710" s="749"/>
      <c r="AL710" s="11"/>
      <c r="AM710" s="11"/>
      <c r="AN710" s="11"/>
      <c r="AO710" s="1309"/>
      <c r="AQ710" s="11"/>
      <c r="AR710" s="11"/>
      <c r="AS710" s="11"/>
      <c r="AX710" s="1891"/>
      <c r="BW710" s="11"/>
      <c r="BZ710" s="11"/>
    </row>
    <row r="711" spans="1:78" s="14" customFormat="1" ht="13.5" customHeight="1">
      <c r="A711" s="309">
        <v>139</v>
      </c>
      <c r="B711" s="11"/>
      <c r="C711" s="1486">
        <f t="shared" si="184"/>
        <v>41586</v>
      </c>
      <c r="D711" s="147"/>
      <c r="E711" s="129" t="s">
        <v>57</v>
      </c>
      <c r="F711" s="167">
        <v>13</v>
      </c>
      <c r="H711" s="32" t="s">
        <v>62</v>
      </c>
      <c r="I711" s="1067" t="s">
        <v>3736</v>
      </c>
      <c r="J711" s="16" t="s">
        <v>308</v>
      </c>
      <c r="K711" s="49" t="s">
        <v>184</v>
      </c>
      <c r="L711" s="168">
        <v>789000</v>
      </c>
      <c r="M711" s="168">
        <v>13000</v>
      </c>
      <c r="N711" s="168">
        <f t="shared" ref="N711:N754" si="185">L711+M711</f>
        <v>802000</v>
      </c>
      <c r="O711" s="832"/>
      <c r="P711" s="1064" t="s">
        <v>2885</v>
      </c>
      <c r="Q711" s="41" t="s">
        <v>37</v>
      </c>
      <c r="R711" s="150">
        <v>1033</v>
      </c>
      <c r="S711" s="313" t="s">
        <v>472</v>
      </c>
      <c r="T711" s="743" t="s">
        <v>665</v>
      </c>
      <c r="U711" s="162"/>
      <c r="V711" s="11">
        <v>41586</v>
      </c>
      <c r="W711" s="40" t="s">
        <v>80</v>
      </c>
      <c r="X711" s="47"/>
      <c r="Y711" s="49"/>
      <c r="Z711" s="11"/>
      <c r="AA711" s="11"/>
      <c r="AB711" s="11"/>
      <c r="AC711" s="56"/>
      <c r="AD711" s="231"/>
      <c r="AE711" s="769"/>
      <c r="AF711" s="171"/>
      <c r="AG711" s="162"/>
      <c r="AH711" s="749"/>
      <c r="AI711" s="749"/>
      <c r="AL711" s="11"/>
      <c r="AM711" s="11"/>
      <c r="AN711" s="11"/>
      <c r="AO711" s="1309"/>
      <c r="AQ711" s="11"/>
      <c r="AR711" s="11"/>
      <c r="AS711" s="11"/>
      <c r="AX711" s="1891"/>
      <c r="BW711" s="11"/>
      <c r="BZ711" s="11"/>
    </row>
    <row r="712" spans="1:78" s="14" customFormat="1" ht="13.5" customHeight="1">
      <c r="A712" s="309">
        <v>140</v>
      </c>
      <c r="B712" s="11"/>
      <c r="C712" s="1486">
        <f t="shared" si="184"/>
        <v>41586</v>
      </c>
      <c r="D712" s="147"/>
      <c r="E712" s="129" t="s">
        <v>57</v>
      </c>
      <c r="F712" s="167">
        <v>13</v>
      </c>
      <c r="H712" s="32" t="s">
        <v>62</v>
      </c>
      <c r="I712" s="1067" t="s">
        <v>3737</v>
      </c>
      <c r="J712" s="16" t="s">
        <v>308</v>
      </c>
      <c r="K712" s="49" t="s">
        <v>184</v>
      </c>
      <c r="L712" s="168">
        <v>789000</v>
      </c>
      <c r="M712" s="168">
        <v>13000</v>
      </c>
      <c r="N712" s="168">
        <f t="shared" si="185"/>
        <v>802000</v>
      </c>
      <c r="O712" s="832"/>
      <c r="P712" s="1064" t="s">
        <v>2886</v>
      </c>
      <c r="Q712" s="41" t="s">
        <v>37</v>
      </c>
      <c r="R712" s="150">
        <v>1033</v>
      </c>
      <c r="S712" s="313" t="s">
        <v>472</v>
      </c>
      <c r="T712" s="743" t="s">
        <v>665</v>
      </c>
      <c r="U712" s="162"/>
      <c r="V712" s="11">
        <v>41586</v>
      </c>
      <c r="W712" s="40" t="s">
        <v>80</v>
      </c>
      <c r="X712" s="47"/>
      <c r="Y712" s="49"/>
      <c r="Z712" s="11"/>
      <c r="AA712" s="11"/>
      <c r="AB712" s="11"/>
      <c r="AC712" s="56"/>
      <c r="AD712" s="231"/>
      <c r="AE712" s="769"/>
      <c r="AF712" s="171"/>
      <c r="AG712" s="162"/>
      <c r="AH712" s="749"/>
      <c r="AI712" s="749"/>
      <c r="AL712" s="11"/>
      <c r="AM712" s="11"/>
      <c r="AN712" s="11"/>
      <c r="AO712" s="1309"/>
      <c r="AQ712" s="11"/>
      <c r="AR712" s="11"/>
      <c r="AS712" s="11"/>
      <c r="AX712" s="1891"/>
      <c r="BW712" s="11"/>
      <c r="BZ712" s="11"/>
    </row>
    <row r="713" spans="1:78" s="14" customFormat="1" ht="13.5" customHeight="1">
      <c r="A713" s="309">
        <v>141</v>
      </c>
      <c r="B713" s="11"/>
      <c r="C713" s="1486">
        <f t="shared" si="184"/>
        <v>41586</v>
      </c>
      <c r="D713" s="147"/>
      <c r="E713" s="129" t="s">
        <v>57</v>
      </c>
      <c r="F713" s="167">
        <v>13</v>
      </c>
      <c r="H713" s="32" t="s">
        <v>62</v>
      </c>
      <c r="I713" s="1067" t="s">
        <v>3738</v>
      </c>
      <c r="J713" s="16" t="s">
        <v>308</v>
      </c>
      <c r="K713" s="49" t="s">
        <v>184</v>
      </c>
      <c r="L713" s="168">
        <v>789000</v>
      </c>
      <c r="M713" s="168">
        <v>13000</v>
      </c>
      <c r="N713" s="168">
        <f t="shared" si="185"/>
        <v>802000</v>
      </c>
      <c r="O713" s="832"/>
      <c r="P713" s="1064" t="s">
        <v>2887</v>
      </c>
      <c r="Q713" s="41" t="s">
        <v>37</v>
      </c>
      <c r="R713" s="150">
        <v>1033</v>
      </c>
      <c r="S713" s="313" t="s">
        <v>472</v>
      </c>
      <c r="T713" s="743" t="s">
        <v>665</v>
      </c>
      <c r="U713" s="162"/>
      <c r="V713" s="11">
        <v>41586</v>
      </c>
      <c r="W713" s="40" t="s">
        <v>80</v>
      </c>
      <c r="X713" s="47"/>
      <c r="Y713" s="49"/>
      <c r="Z713" s="11"/>
      <c r="AA713" s="11"/>
      <c r="AB713" s="11"/>
      <c r="AC713" s="56"/>
      <c r="AD713" s="231"/>
      <c r="AE713" s="769"/>
      <c r="AF713" s="171"/>
      <c r="AG713" s="162"/>
      <c r="AH713" s="749"/>
      <c r="AI713" s="749"/>
      <c r="AL713" s="11"/>
      <c r="AM713" s="11"/>
      <c r="AN713" s="11"/>
      <c r="AO713" s="1309"/>
      <c r="AQ713" s="11"/>
      <c r="AR713" s="11"/>
      <c r="AS713" s="11"/>
      <c r="AX713" s="1891"/>
      <c r="BW713" s="11"/>
      <c r="BZ713" s="11"/>
    </row>
    <row r="714" spans="1:78" s="14" customFormat="1" ht="13.5" customHeight="1">
      <c r="A714" s="309">
        <v>142</v>
      </c>
      <c r="B714" s="11"/>
      <c r="C714" s="1486">
        <f t="shared" si="184"/>
        <v>41584</v>
      </c>
      <c r="D714" s="147"/>
      <c r="E714" s="129" t="s">
        <v>57</v>
      </c>
      <c r="F714" s="167">
        <v>13</v>
      </c>
      <c r="H714" s="32" t="s">
        <v>62</v>
      </c>
      <c r="I714" s="1067" t="s">
        <v>3676</v>
      </c>
      <c r="J714" s="16" t="s">
        <v>308</v>
      </c>
      <c r="K714" s="49" t="s">
        <v>127</v>
      </c>
      <c r="L714" s="168">
        <v>789000</v>
      </c>
      <c r="M714" s="168">
        <v>13000</v>
      </c>
      <c r="N714" s="168">
        <f t="shared" si="185"/>
        <v>802000</v>
      </c>
      <c r="O714" s="832"/>
      <c r="P714" s="1064" t="s">
        <v>2888</v>
      </c>
      <c r="Q714" s="41" t="s">
        <v>37</v>
      </c>
      <c r="R714" s="150">
        <v>1033</v>
      </c>
      <c r="S714" s="313" t="s">
        <v>472</v>
      </c>
      <c r="T714" s="743" t="s">
        <v>665</v>
      </c>
      <c r="U714" s="162"/>
      <c r="V714" s="11">
        <v>41584</v>
      </c>
      <c r="W714" s="40" t="s">
        <v>80</v>
      </c>
      <c r="X714" s="47"/>
      <c r="Y714" s="49"/>
      <c r="Z714" s="11"/>
      <c r="AA714" s="11"/>
      <c r="AB714" s="11"/>
      <c r="AC714" s="56"/>
      <c r="AD714" s="231"/>
      <c r="AE714" s="769"/>
      <c r="AF714" s="171"/>
      <c r="AG714" s="162"/>
      <c r="AH714" s="749"/>
      <c r="AI714" s="749"/>
      <c r="AL714" s="11"/>
      <c r="AM714" s="11"/>
      <c r="AN714" s="11"/>
      <c r="AO714" s="1309"/>
      <c r="AQ714" s="11"/>
      <c r="AR714" s="11"/>
      <c r="AS714" s="11"/>
      <c r="AX714" s="1891"/>
      <c r="BW714" s="11"/>
      <c r="BZ714" s="11"/>
    </row>
    <row r="715" spans="1:78" s="14" customFormat="1" ht="13.5" customHeight="1">
      <c r="A715" s="309">
        <v>143</v>
      </c>
      <c r="B715" s="11"/>
      <c r="C715" s="1486">
        <f t="shared" si="184"/>
        <v>41585</v>
      </c>
      <c r="D715" s="147"/>
      <c r="E715" s="129" t="s">
        <v>57</v>
      </c>
      <c r="F715" s="167">
        <v>13</v>
      </c>
      <c r="H715" s="32" t="s">
        <v>62</v>
      </c>
      <c r="I715" s="1067" t="s">
        <v>3677</v>
      </c>
      <c r="J715" s="16" t="s">
        <v>308</v>
      </c>
      <c r="K715" s="49" t="s">
        <v>127</v>
      </c>
      <c r="L715" s="168">
        <v>789000</v>
      </c>
      <c r="M715" s="168">
        <v>13000</v>
      </c>
      <c r="N715" s="168">
        <f t="shared" si="185"/>
        <v>802000</v>
      </c>
      <c r="O715" s="832"/>
      <c r="P715" s="1064" t="s">
        <v>2889</v>
      </c>
      <c r="Q715" s="41" t="s">
        <v>37</v>
      </c>
      <c r="R715" s="150">
        <v>1033</v>
      </c>
      <c r="S715" s="313" t="s">
        <v>472</v>
      </c>
      <c r="T715" s="743" t="s">
        <v>665</v>
      </c>
      <c r="U715" s="162"/>
      <c r="V715" s="11">
        <v>41585</v>
      </c>
      <c r="W715" s="40" t="s">
        <v>80</v>
      </c>
      <c r="X715" s="47"/>
      <c r="Y715" s="49"/>
      <c r="Z715" s="11"/>
      <c r="AA715" s="11"/>
      <c r="AB715" s="11"/>
      <c r="AC715" s="56"/>
      <c r="AD715" s="231"/>
      <c r="AE715" s="769"/>
      <c r="AF715" s="171"/>
      <c r="AG715" s="162"/>
      <c r="AH715" s="749"/>
      <c r="AI715" s="749"/>
      <c r="AL715" s="11"/>
      <c r="AM715" s="11"/>
      <c r="AN715" s="11"/>
      <c r="AO715" s="1309"/>
      <c r="AQ715" s="11"/>
      <c r="AR715" s="11"/>
      <c r="AS715" s="11"/>
      <c r="AX715" s="1891"/>
      <c r="BW715" s="11"/>
      <c r="BZ715" s="11"/>
    </row>
    <row r="716" spans="1:78" s="14" customFormat="1" ht="13.5" customHeight="1">
      <c r="A716" s="309">
        <v>144</v>
      </c>
      <c r="B716" s="11"/>
      <c r="C716" s="1486">
        <f t="shared" si="184"/>
        <v>41585</v>
      </c>
      <c r="D716" s="147"/>
      <c r="E716" s="129" t="s">
        <v>57</v>
      </c>
      <c r="F716" s="167">
        <v>13</v>
      </c>
      <c r="H716" s="32" t="s">
        <v>62</v>
      </c>
      <c r="I716" s="1067" t="s">
        <v>3739</v>
      </c>
      <c r="J716" s="16" t="s">
        <v>308</v>
      </c>
      <c r="K716" s="49" t="s">
        <v>127</v>
      </c>
      <c r="L716" s="168">
        <v>789000</v>
      </c>
      <c r="M716" s="168">
        <v>13000</v>
      </c>
      <c r="N716" s="168">
        <f t="shared" si="185"/>
        <v>802000</v>
      </c>
      <c r="O716" s="832"/>
      <c r="P716" s="1064" t="s">
        <v>2890</v>
      </c>
      <c r="Q716" s="41" t="s">
        <v>37</v>
      </c>
      <c r="R716" s="150">
        <v>1033</v>
      </c>
      <c r="S716" s="313" t="s">
        <v>472</v>
      </c>
      <c r="T716" s="743" t="s">
        <v>665</v>
      </c>
      <c r="U716" s="162"/>
      <c r="V716" s="11">
        <v>41585</v>
      </c>
      <c r="W716" s="40" t="s">
        <v>80</v>
      </c>
      <c r="X716" s="47"/>
      <c r="Y716" s="49"/>
      <c r="Z716" s="11"/>
      <c r="AA716" s="11"/>
      <c r="AB716" s="11"/>
      <c r="AC716" s="56"/>
      <c r="AD716" s="231"/>
      <c r="AE716" s="769"/>
      <c r="AF716" s="171"/>
      <c r="AG716" s="162"/>
      <c r="AH716" s="749"/>
      <c r="AI716" s="749"/>
      <c r="AL716" s="11"/>
      <c r="AM716" s="11"/>
      <c r="AN716" s="11"/>
      <c r="AO716" s="1309"/>
      <c r="AQ716" s="11"/>
      <c r="AR716" s="11"/>
      <c r="AS716" s="11"/>
      <c r="AX716" s="1891"/>
      <c r="BW716" s="11"/>
      <c r="BZ716" s="11"/>
    </row>
    <row r="717" spans="1:78" s="14" customFormat="1" ht="13.5" customHeight="1">
      <c r="A717" s="309">
        <v>145</v>
      </c>
      <c r="B717" s="11"/>
      <c r="C717" s="1486">
        <f t="shared" si="184"/>
        <v>41585</v>
      </c>
      <c r="D717" s="147"/>
      <c r="E717" s="129" t="s">
        <v>57</v>
      </c>
      <c r="F717" s="167">
        <v>13</v>
      </c>
      <c r="H717" s="32" t="s">
        <v>62</v>
      </c>
      <c r="I717" s="1067" t="s">
        <v>3740</v>
      </c>
      <c r="J717" s="16" t="s">
        <v>308</v>
      </c>
      <c r="K717" s="49" t="s">
        <v>127</v>
      </c>
      <c r="L717" s="168">
        <v>789000</v>
      </c>
      <c r="M717" s="168">
        <v>13000</v>
      </c>
      <c r="N717" s="168">
        <f t="shared" si="185"/>
        <v>802000</v>
      </c>
      <c r="O717" s="832"/>
      <c r="P717" s="1064" t="s">
        <v>2891</v>
      </c>
      <c r="Q717" s="41" t="s">
        <v>37</v>
      </c>
      <c r="R717" s="150">
        <v>1033</v>
      </c>
      <c r="S717" s="313" t="s">
        <v>472</v>
      </c>
      <c r="T717" s="743" t="s">
        <v>665</v>
      </c>
      <c r="U717" s="162"/>
      <c r="V717" s="11">
        <v>41585</v>
      </c>
      <c r="W717" s="40" t="s">
        <v>80</v>
      </c>
      <c r="X717" s="47"/>
      <c r="Y717" s="49"/>
      <c r="Z717" s="11"/>
      <c r="AA717" s="11"/>
      <c r="AB717" s="11"/>
      <c r="AC717" s="56"/>
      <c r="AD717" s="231"/>
      <c r="AE717" s="769"/>
      <c r="AF717" s="171"/>
      <c r="AG717" s="162"/>
      <c r="AH717" s="749"/>
      <c r="AI717" s="749"/>
      <c r="AL717" s="11"/>
      <c r="AM717" s="11"/>
      <c r="AN717" s="11"/>
      <c r="AO717" s="1309"/>
      <c r="AQ717" s="11"/>
      <c r="AR717" s="11"/>
      <c r="AS717" s="11"/>
      <c r="AX717" s="1891"/>
      <c r="BW717" s="11"/>
      <c r="BZ717" s="11"/>
    </row>
    <row r="718" spans="1:78" s="14" customFormat="1" ht="13.5" customHeight="1">
      <c r="A718" s="309">
        <v>146</v>
      </c>
      <c r="B718" s="11"/>
      <c r="C718" s="1486">
        <f t="shared" si="184"/>
        <v>41585</v>
      </c>
      <c r="D718" s="147"/>
      <c r="E718" s="129" t="s">
        <v>57</v>
      </c>
      <c r="F718" s="167">
        <v>13</v>
      </c>
      <c r="H718" s="32" t="s">
        <v>62</v>
      </c>
      <c r="I718" s="1067" t="s">
        <v>3741</v>
      </c>
      <c r="J718" s="16" t="s">
        <v>308</v>
      </c>
      <c r="K718" s="49" t="s">
        <v>127</v>
      </c>
      <c r="L718" s="168">
        <v>789000</v>
      </c>
      <c r="M718" s="168">
        <v>13000</v>
      </c>
      <c r="N718" s="168">
        <f t="shared" si="185"/>
        <v>802000</v>
      </c>
      <c r="O718" s="832"/>
      <c r="P718" s="1064" t="s">
        <v>2892</v>
      </c>
      <c r="Q718" s="41" t="s">
        <v>37</v>
      </c>
      <c r="R718" s="150">
        <v>1033</v>
      </c>
      <c r="S718" s="313" t="s">
        <v>472</v>
      </c>
      <c r="T718" s="743" t="s">
        <v>665</v>
      </c>
      <c r="U718" s="162"/>
      <c r="V718" s="11">
        <v>41585</v>
      </c>
      <c r="W718" s="40" t="s">
        <v>80</v>
      </c>
      <c r="X718" s="47"/>
      <c r="Y718" s="49"/>
      <c r="Z718" s="11"/>
      <c r="AA718" s="11"/>
      <c r="AB718" s="11"/>
      <c r="AC718" s="56"/>
      <c r="AD718" s="231"/>
      <c r="AE718" s="769"/>
      <c r="AF718" s="171"/>
      <c r="AG718" s="162"/>
      <c r="AH718" s="749"/>
      <c r="AI718" s="749"/>
      <c r="AL718" s="11"/>
      <c r="AM718" s="11"/>
      <c r="AN718" s="11"/>
      <c r="AO718" s="1309"/>
      <c r="AQ718" s="11"/>
      <c r="AR718" s="11"/>
      <c r="AS718" s="11"/>
      <c r="AX718" s="1891"/>
      <c r="BW718" s="11"/>
      <c r="BZ718" s="11"/>
    </row>
    <row r="719" spans="1:78" s="14" customFormat="1" ht="13.5" customHeight="1">
      <c r="A719" s="309">
        <v>147</v>
      </c>
      <c r="B719" s="11"/>
      <c r="C719" s="1486">
        <f t="shared" si="184"/>
        <v>41584</v>
      </c>
      <c r="D719" s="147"/>
      <c r="E719" s="129" t="s">
        <v>57</v>
      </c>
      <c r="F719" s="167">
        <v>13</v>
      </c>
      <c r="H719" s="32" t="s">
        <v>62</v>
      </c>
      <c r="I719" s="1067" t="s">
        <v>3678</v>
      </c>
      <c r="J719" s="16" t="s">
        <v>308</v>
      </c>
      <c r="K719" s="49" t="s">
        <v>286</v>
      </c>
      <c r="L719" s="168">
        <v>789000</v>
      </c>
      <c r="M719" s="168">
        <v>13000</v>
      </c>
      <c r="N719" s="168">
        <f t="shared" si="185"/>
        <v>802000</v>
      </c>
      <c r="O719" s="832"/>
      <c r="P719" s="1064" t="s">
        <v>2893</v>
      </c>
      <c r="Q719" s="41" t="s">
        <v>37</v>
      </c>
      <c r="R719" s="150">
        <v>1033</v>
      </c>
      <c r="S719" s="313" t="s">
        <v>472</v>
      </c>
      <c r="T719" s="743" t="s">
        <v>665</v>
      </c>
      <c r="U719" s="162"/>
      <c r="V719" s="11">
        <v>41584</v>
      </c>
      <c r="W719" s="40" t="s">
        <v>80</v>
      </c>
      <c r="X719" s="47"/>
      <c r="Y719" s="49"/>
      <c r="Z719" s="11"/>
      <c r="AA719" s="11"/>
      <c r="AB719" s="11"/>
      <c r="AC719" s="56"/>
      <c r="AD719" s="231"/>
      <c r="AE719" s="769"/>
      <c r="AF719" s="171"/>
      <c r="AG719" s="162"/>
      <c r="AH719" s="749"/>
      <c r="AI719" s="749"/>
      <c r="AL719" s="11"/>
      <c r="AM719" s="11"/>
      <c r="AN719" s="11"/>
      <c r="AO719" s="1309"/>
      <c r="AQ719" s="11"/>
      <c r="AR719" s="11"/>
      <c r="AS719" s="11"/>
      <c r="AX719" s="1891"/>
      <c r="BW719" s="11"/>
      <c r="BZ719" s="11"/>
    </row>
    <row r="720" spans="1:78" s="14" customFormat="1" ht="13.5" customHeight="1">
      <c r="A720" s="309">
        <v>148</v>
      </c>
      <c r="B720" s="11"/>
      <c r="C720" s="1486">
        <f t="shared" si="184"/>
        <v>41584</v>
      </c>
      <c r="D720" s="147"/>
      <c r="E720" s="129" t="s">
        <v>57</v>
      </c>
      <c r="F720" s="167">
        <v>13</v>
      </c>
      <c r="H720" s="32" t="s">
        <v>62</v>
      </c>
      <c r="I720" s="1067" t="s">
        <v>3679</v>
      </c>
      <c r="J720" s="16" t="s">
        <v>308</v>
      </c>
      <c r="K720" s="49" t="s">
        <v>286</v>
      </c>
      <c r="L720" s="168">
        <v>789000</v>
      </c>
      <c r="M720" s="168">
        <v>13000</v>
      </c>
      <c r="N720" s="168">
        <f t="shared" si="185"/>
        <v>802000</v>
      </c>
      <c r="O720" s="832"/>
      <c r="P720" s="1064" t="s">
        <v>2894</v>
      </c>
      <c r="Q720" s="41" t="s">
        <v>37</v>
      </c>
      <c r="R720" s="150">
        <v>1033</v>
      </c>
      <c r="S720" s="313" t="s">
        <v>472</v>
      </c>
      <c r="T720" s="743" t="s">
        <v>665</v>
      </c>
      <c r="U720" s="162"/>
      <c r="V720" s="11">
        <v>41584</v>
      </c>
      <c r="W720" s="40" t="s">
        <v>80</v>
      </c>
      <c r="X720" s="47"/>
      <c r="Y720" s="49"/>
      <c r="Z720" s="11"/>
      <c r="AA720" s="11"/>
      <c r="AB720" s="11"/>
      <c r="AC720" s="56"/>
      <c r="AD720" s="231"/>
      <c r="AE720" s="769"/>
      <c r="AF720" s="171"/>
      <c r="AG720" s="162"/>
      <c r="AH720" s="749"/>
      <c r="AI720" s="749"/>
      <c r="AL720" s="11"/>
      <c r="AM720" s="11"/>
      <c r="AN720" s="11"/>
      <c r="AO720" s="1309"/>
      <c r="AQ720" s="11"/>
      <c r="AR720" s="11"/>
      <c r="AS720" s="11"/>
      <c r="AX720" s="1891"/>
      <c r="BW720" s="11"/>
      <c r="BZ720" s="11"/>
    </row>
    <row r="721" spans="1:78" s="14" customFormat="1" ht="13.5" customHeight="1">
      <c r="A721" s="309">
        <v>149</v>
      </c>
      <c r="B721" s="11"/>
      <c r="C721" s="1486">
        <f t="shared" si="184"/>
        <v>41584</v>
      </c>
      <c r="D721" s="147"/>
      <c r="E721" s="129" t="s">
        <v>57</v>
      </c>
      <c r="F721" s="167">
        <v>13</v>
      </c>
      <c r="H721" s="32" t="s">
        <v>62</v>
      </c>
      <c r="I721" s="1067" t="s">
        <v>3680</v>
      </c>
      <c r="J721" s="16" t="s">
        <v>308</v>
      </c>
      <c r="K721" s="49" t="s">
        <v>286</v>
      </c>
      <c r="L721" s="168">
        <v>789000</v>
      </c>
      <c r="M721" s="168">
        <v>13000</v>
      </c>
      <c r="N721" s="168">
        <f t="shared" si="185"/>
        <v>802000</v>
      </c>
      <c r="O721" s="832"/>
      <c r="P721" s="1064" t="s">
        <v>2895</v>
      </c>
      <c r="Q721" s="41" t="s">
        <v>37</v>
      </c>
      <c r="R721" s="150">
        <v>1033</v>
      </c>
      <c r="S721" s="313" t="s">
        <v>472</v>
      </c>
      <c r="T721" s="743" t="s">
        <v>665</v>
      </c>
      <c r="U721" s="162"/>
      <c r="V721" s="11">
        <v>41584</v>
      </c>
      <c r="W721" s="40" t="s">
        <v>80</v>
      </c>
      <c r="X721" s="47"/>
      <c r="Y721" s="49"/>
      <c r="Z721" s="11"/>
      <c r="AA721" s="11"/>
      <c r="AB721" s="11"/>
      <c r="AC721" s="56"/>
      <c r="AD721" s="231"/>
      <c r="AE721" s="769"/>
      <c r="AF721" s="171"/>
      <c r="AG721" s="162"/>
      <c r="AH721" s="749"/>
      <c r="AI721" s="749"/>
      <c r="AL721" s="11"/>
      <c r="AM721" s="11"/>
      <c r="AN721" s="11"/>
      <c r="AO721" s="1309"/>
      <c r="AQ721" s="11"/>
      <c r="AR721" s="11"/>
      <c r="AS721" s="11"/>
      <c r="AX721" s="1891"/>
      <c r="BW721" s="11"/>
      <c r="BZ721" s="11"/>
    </row>
    <row r="722" spans="1:78" s="14" customFormat="1" ht="13.5" customHeight="1">
      <c r="A722" s="309">
        <v>150</v>
      </c>
      <c r="B722" s="11"/>
      <c r="C722" s="1486">
        <f t="shared" si="184"/>
        <v>41584</v>
      </c>
      <c r="D722" s="147"/>
      <c r="E722" s="129" t="s">
        <v>57</v>
      </c>
      <c r="F722" s="167">
        <v>13</v>
      </c>
      <c r="H722" s="32" t="s">
        <v>62</v>
      </c>
      <c r="I722" s="1067" t="s">
        <v>3681</v>
      </c>
      <c r="J722" s="16" t="s">
        <v>308</v>
      </c>
      <c r="K722" s="49" t="s">
        <v>286</v>
      </c>
      <c r="L722" s="168">
        <v>789000</v>
      </c>
      <c r="M722" s="168">
        <v>13000</v>
      </c>
      <c r="N722" s="168">
        <f t="shared" si="185"/>
        <v>802000</v>
      </c>
      <c r="O722" s="832"/>
      <c r="P722" s="1064" t="s">
        <v>2896</v>
      </c>
      <c r="Q722" s="41" t="s">
        <v>37</v>
      </c>
      <c r="R722" s="150">
        <v>1033</v>
      </c>
      <c r="S722" s="313" t="s">
        <v>472</v>
      </c>
      <c r="T722" s="743" t="s">
        <v>665</v>
      </c>
      <c r="U722" s="162"/>
      <c r="V722" s="11">
        <v>41584</v>
      </c>
      <c r="W722" s="40" t="s">
        <v>80</v>
      </c>
      <c r="X722" s="47"/>
      <c r="Y722" s="49"/>
      <c r="Z722" s="11"/>
      <c r="AA722" s="11"/>
      <c r="AB722" s="11"/>
      <c r="AC722" s="56"/>
      <c r="AD722" s="231"/>
      <c r="AE722" s="769"/>
      <c r="AF722" s="171"/>
      <c r="AG722" s="162"/>
      <c r="AH722" s="749"/>
      <c r="AI722" s="749"/>
      <c r="AL722" s="11"/>
      <c r="AM722" s="11"/>
      <c r="AN722" s="11"/>
      <c r="AO722" s="1309"/>
      <c r="AQ722" s="11"/>
      <c r="AR722" s="11"/>
      <c r="AS722" s="11"/>
      <c r="AX722" s="1891"/>
      <c r="BW722" s="11"/>
      <c r="BZ722" s="11"/>
    </row>
    <row r="723" spans="1:78" s="14" customFormat="1" ht="13.5" customHeight="1">
      <c r="A723" s="309">
        <v>151</v>
      </c>
      <c r="B723" s="11"/>
      <c r="C723" s="1486">
        <f t="shared" si="184"/>
        <v>41584</v>
      </c>
      <c r="D723" s="147"/>
      <c r="E723" s="129" t="s">
        <v>57</v>
      </c>
      <c r="F723" s="167">
        <v>13</v>
      </c>
      <c r="H723" s="32" t="s">
        <v>62</v>
      </c>
      <c r="I723" s="1067" t="s">
        <v>3682</v>
      </c>
      <c r="J723" s="16" t="s">
        <v>308</v>
      </c>
      <c r="K723" s="49" t="s">
        <v>286</v>
      </c>
      <c r="L723" s="168">
        <v>789000</v>
      </c>
      <c r="M723" s="168">
        <v>13000</v>
      </c>
      <c r="N723" s="168">
        <f t="shared" si="185"/>
        <v>802000</v>
      </c>
      <c r="O723" s="832"/>
      <c r="P723" s="1064" t="s">
        <v>2897</v>
      </c>
      <c r="Q723" s="41" t="s">
        <v>37</v>
      </c>
      <c r="R723" s="150">
        <v>1033</v>
      </c>
      <c r="S723" s="313" t="s">
        <v>472</v>
      </c>
      <c r="T723" s="743" t="s">
        <v>665</v>
      </c>
      <c r="U723" s="162"/>
      <c r="V723" s="11">
        <v>41584</v>
      </c>
      <c r="W723" s="40" t="s">
        <v>80</v>
      </c>
      <c r="X723" s="47"/>
      <c r="Y723" s="49"/>
      <c r="Z723" s="11"/>
      <c r="AA723" s="11"/>
      <c r="AB723" s="11"/>
      <c r="AC723" s="56"/>
      <c r="AD723" s="231"/>
      <c r="AE723" s="769"/>
      <c r="AF723" s="171"/>
      <c r="AG723" s="162"/>
      <c r="AH723" s="749"/>
      <c r="AI723" s="749"/>
      <c r="AL723" s="11"/>
      <c r="AM723" s="11"/>
      <c r="AN723" s="11"/>
      <c r="AO723" s="1309"/>
      <c r="AQ723" s="11"/>
      <c r="AR723" s="11"/>
      <c r="AS723" s="11"/>
      <c r="AX723" s="1891"/>
      <c r="BW723" s="11"/>
      <c r="BZ723" s="11"/>
    </row>
    <row r="724" spans="1:78" s="14" customFormat="1" ht="13.5" customHeight="1">
      <c r="A724" s="309">
        <v>152</v>
      </c>
      <c r="B724" s="11"/>
      <c r="C724" s="1486">
        <f t="shared" si="184"/>
        <v>41589</v>
      </c>
      <c r="D724" s="147"/>
      <c r="E724" s="129" t="s">
        <v>57</v>
      </c>
      <c r="F724" s="167">
        <v>13</v>
      </c>
      <c r="H724" s="32" t="s">
        <v>62</v>
      </c>
      <c r="I724" s="1067" t="s">
        <v>3742</v>
      </c>
      <c r="J724" s="16" t="s">
        <v>308</v>
      </c>
      <c r="K724" s="49" t="s">
        <v>34</v>
      </c>
      <c r="L724" s="168">
        <v>789000</v>
      </c>
      <c r="M724" s="168">
        <v>13000</v>
      </c>
      <c r="N724" s="168">
        <f t="shared" si="185"/>
        <v>802000</v>
      </c>
      <c r="O724" s="832"/>
      <c r="P724" s="1064" t="s">
        <v>2898</v>
      </c>
      <c r="Q724" s="41" t="s">
        <v>37</v>
      </c>
      <c r="R724" s="150">
        <v>1033</v>
      </c>
      <c r="S724" s="313" t="s">
        <v>472</v>
      </c>
      <c r="T724" s="743" t="s">
        <v>665</v>
      </c>
      <c r="U724" s="162"/>
      <c r="V724" s="11">
        <v>41589</v>
      </c>
      <c r="W724" s="40" t="s">
        <v>80</v>
      </c>
      <c r="X724" s="47"/>
      <c r="Y724" s="49"/>
      <c r="Z724" s="11"/>
      <c r="AA724" s="11"/>
      <c r="AB724" s="11"/>
      <c r="AC724" s="56"/>
      <c r="AD724" s="231"/>
      <c r="AE724" s="769"/>
      <c r="AF724" s="171"/>
      <c r="AG724" s="162"/>
      <c r="AH724" s="749"/>
      <c r="AI724" s="749"/>
      <c r="AL724" s="11"/>
      <c r="AM724" s="11"/>
      <c r="AN724" s="11"/>
      <c r="AO724" s="1309"/>
      <c r="AQ724" s="11"/>
      <c r="AR724" s="11"/>
      <c r="AS724" s="11"/>
      <c r="AX724" s="1891"/>
      <c r="BW724" s="11"/>
      <c r="BZ724" s="11"/>
    </row>
    <row r="725" spans="1:78" s="14" customFormat="1" ht="13.5" customHeight="1">
      <c r="A725" s="309">
        <v>153</v>
      </c>
      <c r="B725" s="11"/>
      <c r="C725" s="1486">
        <f t="shared" si="184"/>
        <v>41584</v>
      </c>
      <c r="D725" s="147"/>
      <c r="E725" s="129" t="s">
        <v>57</v>
      </c>
      <c r="F725" s="167">
        <v>13</v>
      </c>
      <c r="H725" s="32" t="s">
        <v>62</v>
      </c>
      <c r="I725" s="1067" t="s">
        <v>3683</v>
      </c>
      <c r="J725" s="16" t="s">
        <v>308</v>
      </c>
      <c r="K725" s="49" t="s">
        <v>34</v>
      </c>
      <c r="L725" s="168">
        <v>789000</v>
      </c>
      <c r="M725" s="168">
        <v>13000</v>
      </c>
      <c r="N725" s="168">
        <f t="shared" si="185"/>
        <v>802000</v>
      </c>
      <c r="O725" s="832"/>
      <c r="P725" s="1064" t="s">
        <v>2899</v>
      </c>
      <c r="Q725" s="303" t="s">
        <v>139</v>
      </c>
      <c r="R725" s="150">
        <v>1033</v>
      </c>
      <c r="S725" s="313" t="s">
        <v>472</v>
      </c>
      <c r="T725" s="743" t="s">
        <v>665</v>
      </c>
      <c r="U725" s="162"/>
      <c r="V725" s="11">
        <v>41584</v>
      </c>
      <c r="W725" s="305" t="s">
        <v>80</v>
      </c>
      <c r="X725" s="300" t="s">
        <v>2669</v>
      </c>
      <c r="Y725" s="2734" t="s">
        <v>205</v>
      </c>
      <c r="Z725" s="125" t="s">
        <v>107</v>
      </c>
      <c r="AA725" s="711"/>
      <c r="AB725" s="125">
        <v>41497</v>
      </c>
      <c r="AC725" s="1889">
        <v>5000</v>
      </c>
      <c r="AD725" s="688" t="s">
        <v>111</v>
      </c>
      <c r="AE725" s="769"/>
      <c r="AF725" s="171"/>
      <c r="AG725" s="162"/>
      <c r="AH725" s="749"/>
      <c r="AI725" s="749"/>
      <c r="AL725" s="11"/>
      <c r="AM725" s="11"/>
      <c r="AN725" s="11"/>
      <c r="AO725" s="1309"/>
      <c r="AQ725" s="11"/>
      <c r="AR725" s="11"/>
      <c r="AS725" s="11"/>
      <c r="AX725" s="1891"/>
      <c r="BW725" s="11"/>
      <c r="BZ725" s="11"/>
    </row>
    <row r="726" spans="1:78" s="14" customFormat="1" ht="13.5" customHeight="1">
      <c r="A726" s="309">
        <v>154</v>
      </c>
      <c r="B726" s="11"/>
      <c r="C726" s="1486">
        <f t="shared" si="184"/>
        <v>41589</v>
      </c>
      <c r="D726" s="147"/>
      <c r="E726" s="129" t="s">
        <v>57</v>
      </c>
      <c r="F726" s="167">
        <v>13</v>
      </c>
      <c r="H726" s="32" t="s">
        <v>62</v>
      </c>
      <c r="I726" s="1067" t="s">
        <v>3743</v>
      </c>
      <c r="J726" s="16" t="s">
        <v>308</v>
      </c>
      <c r="K726" s="49" t="s">
        <v>34</v>
      </c>
      <c r="L726" s="168">
        <v>789000</v>
      </c>
      <c r="M726" s="168">
        <v>13000</v>
      </c>
      <c r="N726" s="168">
        <f t="shared" si="185"/>
        <v>802000</v>
      </c>
      <c r="O726" s="832"/>
      <c r="P726" s="1064" t="s">
        <v>2900</v>
      </c>
      <c r="Q726" s="41" t="s">
        <v>37</v>
      </c>
      <c r="R726" s="150">
        <v>1033</v>
      </c>
      <c r="S726" s="313" t="s">
        <v>472</v>
      </c>
      <c r="T726" s="743" t="s">
        <v>665</v>
      </c>
      <c r="U726" s="162"/>
      <c r="V726" s="11">
        <v>41589</v>
      </c>
      <c r="W726" s="40" t="s">
        <v>80</v>
      </c>
      <c r="X726" s="47"/>
      <c r="Y726" s="49"/>
      <c r="Z726" s="11"/>
      <c r="AA726" s="11"/>
      <c r="AB726" s="11"/>
      <c r="AC726" s="56"/>
      <c r="AD726" s="231"/>
      <c r="AE726" s="769"/>
      <c r="AF726" s="171"/>
      <c r="AG726" s="162"/>
      <c r="AH726" s="749"/>
      <c r="AI726" s="749"/>
      <c r="AL726" s="11"/>
      <c r="AM726" s="11"/>
      <c r="AN726" s="11"/>
      <c r="AO726" s="1309"/>
      <c r="AQ726" s="11"/>
      <c r="AR726" s="11"/>
      <c r="AS726" s="11"/>
      <c r="AX726" s="1891"/>
      <c r="BW726" s="11"/>
      <c r="BZ726" s="11"/>
    </row>
    <row r="727" spans="1:78" s="14" customFormat="1" ht="13.5" customHeight="1">
      <c r="A727" s="309">
        <v>155</v>
      </c>
      <c r="B727" s="11"/>
      <c r="C727" s="1486">
        <f t="shared" si="184"/>
        <v>41589</v>
      </c>
      <c r="D727" s="147"/>
      <c r="E727" s="129" t="s">
        <v>57</v>
      </c>
      <c r="F727" s="167">
        <v>13</v>
      </c>
      <c r="H727" s="32" t="s">
        <v>62</v>
      </c>
      <c r="I727" s="1067" t="s">
        <v>3744</v>
      </c>
      <c r="J727" s="16" t="s">
        <v>308</v>
      </c>
      <c r="K727" s="49" t="s">
        <v>34</v>
      </c>
      <c r="L727" s="168">
        <v>789000</v>
      </c>
      <c r="M727" s="168">
        <v>13000</v>
      </c>
      <c r="N727" s="168">
        <f t="shared" si="185"/>
        <v>802000</v>
      </c>
      <c r="O727" s="832"/>
      <c r="P727" s="1064" t="s">
        <v>2901</v>
      </c>
      <c r="Q727" s="41" t="s">
        <v>37</v>
      </c>
      <c r="R727" s="150">
        <v>1033</v>
      </c>
      <c r="S727" s="313" t="s">
        <v>472</v>
      </c>
      <c r="T727" s="743" t="s">
        <v>665</v>
      </c>
      <c r="U727" s="162"/>
      <c r="V727" s="11">
        <v>41589</v>
      </c>
      <c r="W727" s="40" t="s">
        <v>80</v>
      </c>
      <c r="X727" s="47"/>
      <c r="Y727" s="49"/>
      <c r="Z727" s="11"/>
      <c r="AA727" s="11"/>
      <c r="AB727" s="11"/>
      <c r="AC727" s="56"/>
      <c r="AD727" s="231"/>
      <c r="AE727" s="769"/>
      <c r="AF727" s="171"/>
      <c r="AG727" s="162"/>
      <c r="AH727" s="749"/>
      <c r="AI727" s="749"/>
      <c r="AL727" s="11"/>
      <c r="AM727" s="11"/>
      <c r="AN727" s="11"/>
      <c r="AO727" s="1309"/>
      <c r="AQ727" s="11"/>
      <c r="AR727" s="11"/>
      <c r="AS727" s="11"/>
      <c r="AX727" s="1891"/>
      <c r="BW727" s="11"/>
      <c r="BZ727" s="11"/>
    </row>
    <row r="728" spans="1:78" s="14" customFormat="1" ht="13.5" customHeight="1">
      <c r="A728" s="309">
        <v>156</v>
      </c>
      <c r="B728" s="11"/>
      <c r="C728" s="1486">
        <f t="shared" si="184"/>
        <v>41589</v>
      </c>
      <c r="D728" s="147"/>
      <c r="E728" s="129" t="s">
        <v>57</v>
      </c>
      <c r="F728" s="167">
        <v>13</v>
      </c>
      <c r="H728" s="32" t="s">
        <v>62</v>
      </c>
      <c r="I728" s="1067" t="s">
        <v>3745</v>
      </c>
      <c r="J728" s="16" t="s">
        <v>308</v>
      </c>
      <c r="K728" s="49" t="s">
        <v>34</v>
      </c>
      <c r="L728" s="168">
        <v>789000</v>
      </c>
      <c r="M728" s="168">
        <v>13000</v>
      </c>
      <c r="N728" s="168">
        <f t="shared" si="185"/>
        <v>802000</v>
      </c>
      <c r="O728" s="832"/>
      <c r="P728" s="1064" t="s">
        <v>2902</v>
      </c>
      <c r="Q728" s="41" t="s">
        <v>37</v>
      </c>
      <c r="R728" s="150">
        <v>1033</v>
      </c>
      <c r="S728" s="313" t="s">
        <v>472</v>
      </c>
      <c r="T728" s="743" t="s">
        <v>665</v>
      </c>
      <c r="U728" s="162"/>
      <c r="V728" s="11">
        <v>41589</v>
      </c>
      <c r="W728" s="40" t="s">
        <v>80</v>
      </c>
      <c r="X728" s="47"/>
      <c r="Y728" s="49"/>
      <c r="Z728" s="11"/>
      <c r="AA728" s="11"/>
      <c r="AB728" s="11"/>
      <c r="AC728" s="56"/>
      <c r="AD728" s="231"/>
      <c r="AE728" s="769"/>
      <c r="AF728" s="171"/>
      <c r="AG728" s="162"/>
      <c r="AH728" s="749"/>
      <c r="AI728" s="749"/>
      <c r="AL728" s="11"/>
      <c r="AM728" s="11"/>
      <c r="AN728" s="11"/>
      <c r="AO728" s="1309"/>
      <c r="AQ728" s="11"/>
      <c r="AR728" s="11"/>
      <c r="AS728" s="11"/>
      <c r="AX728" s="1891"/>
      <c r="BW728" s="11"/>
      <c r="BZ728" s="11"/>
    </row>
    <row r="729" spans="1:78" s="14" customFormat="1" ht="13.5" customHeight="1">
      <c r="A729" s="309">
        <v>157</v>
      </c>
      <c r="B729" s="11"/>
      <c r="C729" s="1486">
        <f t="shared" si="184"/>
        <v>41585</v>
      </c>
      <c r="D729" s="147"/>
      <c r="E729" s="129" t="s">
        <v>57</v>
      </c>
      <c r="F729" s="167">
        <v>13</v>
      </c>
      <c r="H729" s="32" t="s">
        <v>62</v>
      </c>
      <c r="I729" s="1067" t="s">
        <v>3746</v>
      </c>
      <c r="J729" s="16" t="s">
        <v>308</v>
      </c>
      <c r="K729" s="49" t="s">
        <v>25</v>
      </c>
      <c r="L729" s="168">
        <v>789000</v>
      </c>
      <c r="M729" s="168">
        <v>0</v>
      </c>
      <c r="N729" s="168">
        <f t="shared" si="185"/>
        <v>789000</v>
      </c>
      <c r="O729" s="832"/>
      <c r="P729" s="1064" t="s">
        <v>2903</v>
      </c>
      <c r="Q729" s="41" t="s">
        <v>37</v>
      </c>
      <c r="R729" s="150">
        <v>1033</v>
      </c>
      <c r="S729" s="313" t="s">
        <v>472</v>
      </c>
      <c r="T729" s="743" t="s">
        <v>665</v>
      </c>
      <c r="U729" s="162"/>
      <c r="V729" s="11">
        <v>41585</v>
      </c>
      <c r="W729" s="40" t="s">
        <v>80</v>
      </c>
      <c r="X729" s="47"/>
      <c r="Y729" s="49"/>
      <c r="Z729" s="11"/>
      <c r="AA729" s="11"/>
      <c r="AB729" s="11"/>
      <c r="AC729" s="56"/>
      <c r="AD729" s="231"/>
      <c r="AE729" s="769"/>
      <c r="AF729" s="171"/>
      <c r="AG729" s="162"/>
      <c r="AH729" s="749"/>
      <c r="AI729" s="749"/>
      <c r="AL729" s="11"/>
      <c r="AM729" s="11"/>
      <c r="AN729" s="11"/>
      <c r="AO729" s="1309"/>
      <c r="AQ729" s="11"/>
      <c r="AR729" s="11"/>
      <c r="AS729" s="11"/>
      <c r="AX729" s="1891"/>
      <c r="BW729" s="11"/>
      <c r="BZ729" s="11"/>
    </row>
    <row r="730" spans="1:78" s="14" customFormat="1" ht="13.5" customHeight="1">
      <c r="A730" s="309">
        <v>158</v>
      </c>
      <c r="B730" s="11"/>
      <c r="C730" s="1486">
        <f t="shared" si="184"/>
        <v>41585</v>
      </c>
      <c r="D730" s="147"/>
      <c r="E730" s="129" t="s">
        <v>57</v>
      </c>
      <c r="F730" s="167">
        <v>13</v>
      </c>
      <c r="H730" s="32" t="s">
        <v>62</v>
      </c>
      <c r="I730" s="1067" t="s">
        <v>3747</v>
      </c>
      <c r="J730" s="16" t="s">
        <v>308</v>
      </c>
      <c r="K730" s="49" t="s">
        <v>25</v>
      </c>
      <c r="L730" s="168">
        <v>789000</v>
      </c>
      <c r="M730" s="168">
        <v>0</v>
      </c>
      <c r="N730" s="168">
        <f t="shared" si="185"/>
        <v>789000</v>
      </c>
      <c r="O730" s="832"/>
      <c r="P730" s="1064" t="s">
        <v>2904</v>
      </c>
      <c r="Q730" s="41" t="s">
        <v>37</v>
      </c>
      <c r="R730" s="150">
        <v>1033</v>
      </c>
      <c r="S730" s="313" t="s">
        <v>472</v>
      </c>
      <c r="T730" s="743" t="s">
        <v>665</v>
      </c>
      <c r="U730" s="162"/>
      <c r="V730" s="11">
        <v>41585</v>
      </c>
      <c r="W730" s="40" t="s">
        <v>80</v>
      </c>
      <c r="X730" s="47"/>
      <c r="Y730" s="49"/>
      <c r="Z730" s="11"/>
      <c r="AA730" s="11"/>
      <c r="AB730" s="11"/>
      <c r="AC730" s="56"/>
      <c r="AD730" s="231"/>
      <c r="AE730" s="769"/>
      <c r="AF730" s="171"/>
      <c r="AG730" s="162"/>
      <c r="AH730" s="749"/>
      <c r="AI730" s="749"/>
      <c r="AL730" s="11"/>
      <c r="AM730" s="11"/>
      <c r="AN730" s="11"/>
      <c r="AO730" s="1309"/>
      <c r="AQ730" s="11"/>
      <c r="AR730" s="11"/>
      <c r="AS730" s="11"/>
      <c r="AX730" s="1891"/>
      <c r="BW730" s="11"/>
      <c r="BZ730" s="11"/>
    </row>
    <row r="731" spans="1:78" s="14" customFormat="1" ht="13.5" customHeight="1">
      <c r="A731" s="309">
        <v>159</v>
      </c>
      <c r="B731" s="11"/>
      <c r="C731" s="1486">
        <f t="shared" si="184"/>
        <v>41589</v>
      </c>
      <c r="D731" s="147"/>
      <c r="E731" s="129" t="s">
        <v>57</v>
      </c>
      <c r="F731" s="167">
        <v>13</v>
      </c>
      <c r="H731" s="32" t="s">
        <v>62</v>
      </c>
      <c r="I731" s="1067" t="s">
        <v>3748</v>
      </c>
      <c r="J731" s="16" t="s">
        <v>308</v>
      </c>
      <c r="K731" s="49" t="s">
        <v>34</v>
      </c>
      <c r="L731" s="168">
        <v>789000</v>
      </c>
      <c r="M731" s="168">
        <v>13000</v>
      </c>
      <c r="N731" s="168">
        <f t="shared" si="185"/>
        <v>802000</v>
      </c>
      <c r="O731" s="832"/>
      <c r="P731" s="1064" t="s">
        <v>2905</v>
      </c>
      <c r="Q731" s="41" t="s">
        <v>37</v>
      </c>
      <c r="R731" s="150">
        <v>1033</v>
      </c>
      <c r="S731" s="313" t="s">
        <v>472</v>
      </c>
      <c r="T731" s="743" t="s">
        <v>665</v>
      </c>
      <c r="U731" s="162"/>
      <c r="V731" s="11">
        <v>41589</v>
      </c>
      <c r="W731" s="40" t="s">
        <v>80</v>
      </c>
      <c r="X731" s="47"/>
      <c r="Y731" s="49"/>
      <c r="Z731" s="11"/>
      <c r="AA731" s="11"/>
      <c r="AB731" s="11"/>
      <c r="AC731" s="56"/>
      <c r="AD731" s="231"/>
      <c r="AE731" s="769"/>
      <c r="AF731" s="171"/>
      <c r="AG731" s="162"/>
      <c r="AH731" s="749"/>
      <c r="AI731" s="749"/>
      <c r="AL731" s="11"/>
      <c r="AM731" s="11"/>
      <c r="AN731" s="11"/>
      <c r="AO731" s="1309"/>
      <c r="AQ731" s="11"/>
      <c r="AR731" s="11"/>
      <c r="AS731" s="11"/>
      <c r="AX731" s="1891"/>
      <c r="BW731" s="11"/>
      <c r="BZ731" s="11"/>
    </row>
    <row r="732" spans="1:78" s="14" customFormat="1" ht="13.5" customHeight="1">
      <c r="A732" s="309">
        <v>160</v>
      </c>
      <c r="B732" s="11"/>
      <c r="C732" s="1486">
        <f t="shared" ref="C732:C762" si="186">V732</f>
        <v>41589</v>
      </c>
      <c r="D732" s="147"/>
      <c r="E732" s="129" t="s">
        <v>57</v>
      </c>
      <c r="F732" s="167">
        <v>13</v>
      </c>
      <c r="H732" s="32" t="s">
        <v>62</v>
      </c>
      <c r="I732" s="1067" t="s">
        <v>3749</v>
      </c>
      <c r="J732" s="16" t="s">
        <v>308</v>
      </c>
      <c r="K732" s="49" t="s">
        <v>34</v>
      </c>
      <c r="L732" s="168">
        <v>789000</v>
      </c>
      <c r="M732" s="168">
        <v>13000</v>
      </c>
      <c r="N732" s="168">
        <f t="shared" si="185"/>
        <v>802000</v>
      </c>
      <c r="O732" s="832"/>
      <c r="P732" s="1064" t="s">
        <v>2906</v>
      </c>
      <c r="Q732" s="41" t="s">
        <v>37</v>
      </c>
      <c r="R732" s="150">
        <v>1033</v>
      </c>
      <c r="S732" s="313" t="s">
        <v>472</v>
      </c>
      <c r="T732" s="743" t="s">
        <v>665</v>
      </c>
      <c r="U732" s="162"/>
      <c r="V732" s="11">
        <v>41589</v>
      </c>
      <c r="W732" s="40" t="s">
        <v>80</v>
      </c>
      <c r="X732" s="47"/>
      <c r="Y732" s="49"/>
      <c r="Z732" s="11"/>
      <c r="AA732" s="11"/>
      <c r="AB732" s="11"/>
      <c r="AC732" s="56"/>
      <c r="AD732" s="231"/>
      <c r="AE732" s="769"/>
      <c r="AF732" s="171"/>
      <c r="AG732" s="162"/>
      <c r="AH732" s="749"/>
      <c r="AI732" s="749"/>
      <c r="AL732" s="11"/>
      <c r="AM732" s="11"/>
      <c r="AN732" s="11"/>
      <c r="AO732" s="1309"/>
      <c r="AQ732" s="11"/>
      <c r="AR732" s="11"/>
      <c r="AS732" s="11"/>
      <c r="AX732" s="1891"/>
      <c r="BW732" s="11"/>
      <c r="BZ732" s="11"/>
    </row>
    <row r="733" spans="1:78" s="14" customFormat="1" ht="13.5" customHeight="1">
      <c r="A733" s="309">
        <v>161</v>
      </c>
      <c r="B733" s="11"/>
      <c r="C733" s="1486">
        <f t="shared" si="186"/>
        <v>41589</v>
      </c>
      <c r="D733" s="147"/>
      <c r="E733" s="129" t="s">
        <v>57</v>
      </c>
      <c r="F733" s="167">
        <v>13</v>
      </c>
      <c r="H733" s="32" t="s">
        <v>62</v>
      </c>
      <c r="I733" s="1067" t="s">
        <v>3750</v>
      </c>
      <c r="J733" s="16" t="s">
        <v>308</v>
      </c>
      <c r="K733" s="49" t="s">
        <v>184</v>
      </c>
      <c r="L733" s="168">
        <v>789000</v>
      </c>
      <c r="M733" s="168">
        <v>13000</v>
      </c>
      <c r="N733" s="168">
        <f t="shared" si="185"/>
        <v>802000</v>
      </c>
      <c r="O733" s="832"/>
      <c r="P733" s="1064" t="s">
        <v>2907</v>
      </c>
      <c r="Q733" s="41" t="s">
        <v>37</v>
      </c>
      <c r="R733" s="150">
        <v>1033</v>
      </c>
      <c r="S733" s="313" t="s">
        <v>472</v>
      </c>
      <c r="T733" s="743" t="s">
        <v>665</v>
      </c>
      <c r="U733" s="162"/>
      <c r="V733" s="11">
        <v>41589</v>
      </c>
      <c r="W733" s="40" t="s">
        <v>80</v>
      </c>
      <c r="X733" s="47"/>
      <c r="Y733" s="49"/>
      <c r="Z733" s="11"/>
      <c r="AA733" s="11"/>
      <c r="AB733" s="11"/>
      <c r="AC733" s="56"/>
      <c r="AD733" s="231"/>
      <c r="AE733" s="769"/>
      <c r="AF733" s="171"/>
      <c r="AG733" s="162"/>
      <c r="AH733" s="749"/>
      <c r="AI733" s="749"/>
      <c r="AL733" s="11"/>
      <c r="AM733" s="11"/>
      <c r="AN733" s="11"/>
      <c r="AO733" s="1309"/>
      <c r="AQ733" s="11"/>
      <c r="AR733" s="11"/>
      <c r="AS733" s="11"/>
      <c r="AX733" s="1891"/>
      <c r="BW733" s="11"/>
      <c r="BZ733" s="11"/>
    </row>
    <row r="734" spans="1:78" s="14" customFormat="1" ht="13.5" customHeight="1">
      <c r="A734" s="309">
        <v>162</v>
      </c>
      <c r="B734" s="11"/>
      <c r="C734" s="1486">
        <f t="shared" si="186"/>
        <v>41583</v>
      </c>
      <c r="D734" s="147"/>
      <c r="E734" s="129" t="s">
        <v>57</v>
      </c>
      <c r="F734" s="167">
        <v>13</v>
      </c>
      <c r="H734" s="40" t="s">
        <v>42</v>
      </c>
      <c r="I734" s="1067" t="s">
        <v>3684</v>
      </c>
      <c r="J734" s="16" t="s">
        <v>701</v>
      </c>
      <c r="K734" s="49" t="s">
        <v>25</v>
      </c>
      <c r="L734" s="402">
        <v>849000</v>
      </c>
      <c r="M734" s="194">
        <v>0</v>
      </c>
      <c r="N734" s="403">
        <f t="shared" si="185"/>
        <v>849000</v>
      </c>
      <c r="O734" s="832"/>
      <c r="P734" s="1064" t="s">
        <v>2909</v>
      </c>
      <c r="Q734" s="41" t="s">
        <v>37</v>
      </c>
      <c r="R734" s="150">
        <v>1033</v>
      </c>
      <c r="S734" s="313" t="s">
        <v>472</v>
      </c>
      <c r="T734" s="743" t="s">
        <v>665</v>
      </c>
      <c r="U734" s="162"/>
      <c r="V734" s="11">
        <v>41583</v>
      </c>
      <c r="W734" s="40" t="s">
        <v>80</v>
      </c>
      <c r="X734" s="47"/>
      <c r="Y734" s="49"/>
      <c r="Z734" s="11"/>
      <c r="AA734" s="11"/>
      <c r="AB734" s="11"/>
      <c r="AC734" s="56"/>
      <c r="AD734" s="231"/>
      <c r="AE734" s="769"/>
      <c r="AF734" s="171"/>
      <c r="AG734" s="162"/>
      <c r="AH734" s="749"/>
      <c r="AI734" s="749"/>
      <c r="AL734" s="11"/>
      <c r="AM734" s="11"/>
      <c r="AN734" s="11"/>
      <c r="AO734" s="1309"/>
      <c r="AQ734" s="11"/>
      <c r="AR734" s="11"/>
      <c r="AS734" s="11"/>
      <c r="AX734" s="1891"/>
      <c r="BW734" s="11"/>
      <c r="BZ734" s="11"/>
    </row>
    <row r="735" spans="1:78" s="14" customFormat="1" ht="13.5" customHeight="1">
      <c r="A735" s="309">
        <v>163</v>
      </c>
      <c r="B735" s="11"/>
      <c r="C735" s="1486">
        <f t="shared" si="186"/>
        <v>41584</v>
      </c>
      <c r="D735" s="147"/>
      <c r="E735" s="129" t="s">
        <v>57</v>
      </c>
      <c r="F735" s="167">
        <v>13</v>
      </c>
      <c r="H735" s="40" t="s">
        <v>42</v>
      </c>
      <c r="I735" s="1067" t="s">
        <v>3685</v>
      </c>
      <c r="J735" s="16" t="s">
        <v>701</v>
      </c>
      <c r="K735" s="49" t="s">
        <v>25</v>
      </c>
      <c r="L735" s="402">
        <v>849000</v>
      </c>
      <c r="M735" s="194">
        <v>0</v>
      </c>
      <c r="N735" s="403">
        <f t="shared" si="185"/>
        <v>849000</v>
      </c>
      <c r="O735" s="832"/>
      <c r="P735" s="1064" t="s">
        <v>2910</v>
      </c>
      <c r="Q735" s="41" t="s">
        <v>37</v>
      </c>
      <c r="R735" s="150">
        <v>1033</v>
      </c>
      <c r="S735" s="313" t="s">
        <v>472</v>
      </c>
      <c r="T735" s="743" t="s">
        <v>665</v>
      </c>
      <c r="U735" s="162"/>
      <c r="V735" s="11">
        <v>41584</v>
      </c>
      <c r="W735" s="40" t="s">
        <v>80</v>
      </c>
      <c r="X735" s="47"/>
      <c r="Y735" s="49"/>
      <c r="Z735" s="11"/>
      <c r="AA735" s="11"/>
      <c r="AB735" s="11"/>
      <c r="AC735" s="56"/>
      <c r="AD735" s="231"/>
      <c r="AE735" s="769"/>
      <c r="AF735" s="171"/>
      <c r="AG735" s="162"/>
      <c r="AH735" s="749"/>
      <c r="AI735" s="749"/>
      <c r="AL735" s="11"/>
      <c r="AM735" s="11"/>
      <c r="AN735" s="11"/>
      <c r="AO735" s="1309"/>
      <c r="AQ735" s="11"/>
      <c r="AR735" s="11"/>
      <c r="AS735" s="11"/>
      <c r="AX735" s="1891"/>
      <c r="BW735" s="11"/>
      <c r="BZ735" s="11"/>
    </row>
    <row r="736" spans="1:78" s="14" customFormat="1" ht="13.5" customHeight="1">
      <c r="A736" s="309">
        <v>164</v>
      </c>
      <c r="B736" s="11"/>
      <c r="C736" s="1486">
        <f t="shared" si="186"/>
        <v>41585</v>
      </c>
      <c r="D736" s="147"/>
      <c r="E736" s="129" t="s">
        <v>57</v>
      </c>
      <c r="F736" s="167">
        <v>13</v>
      </c>
      <c r="H736" s="40" t="s">
        <v>42</v>
      </c>
      <c r="I736" s="1067" t="s">
        <v>3686</v>
      </c>
      <c r="J736" s="16" t="s">
        <v>701</v>
      </c>
      <c r="K736" s="49" t="s">
        <v>34</v>
      </c>
      <c r="L736" s="402">
        <v>849000</v>
      </c>
      <c r="M736" s="168">
        <v>13000</v>
      </c>
      <c r="N736" s="403">
        <f t="shared" si="185"/>
        <v>862000</v>
      </c>
      <c r="O736" s="832"/>
      <c r="P736" s="1064" t="s">
        <v>2911</v>
      </c>
      <c r="Q736" s="41" t="s">
        <v>37</v>
      </c>
      <c r="R736" s="150">
        <v>1033</v>
      </c>
      <c r="S736" s="313" t="s">
        <v>472</v>
      </c>
      <c r="T736" s="743" t="s">
        <v>665</v>
      </c>
      <c r="U736" s="162"/>
      <c r="V736" s="11">
        <v>41585</v>
      </c>
      <c r="W736" s="40" t="s">
        <v>80</v>
      </c>
      <c r="X736" s="47"/>
      <c r="Y736" s="49"/>
      <c r="Z736" s="11"/>
      <c r="AA736" s="11"/>
      <c r="AB736" s="11"/>
      <c r="AC736" s="56"/>
      <c r="AD736" s="231"/>
      <c r="AE736" s="769"/>
      <c r="AF736" s="171"/>
      <c r="AG736" s="162"/>
      <c r="AH736" s="749"/>
      <c r="AI736" s="749"/>
      <c r="AL736" s="11"/>
      <c r="AM736" s="11"/>
      <c r="AN736" s="11"/>
      <c r="AO736" s="1309"/>
      <c r="AQ736" s="11"/>
      <c r="AR736" s="11"/>
      <c r="AS736" s="11"/>
      <c r="AX736" s="1891"/>
      <c r="BW736" s="11"/>
      <c r="BZ736" s="11"/>
    </row>
    <row r="737" spans="1:78" s="14" customFormat="1" ht="13.5" customHeight="1">
      <c r="A737" s="309">
        <v>165</v>
      </c>
      <c r="B737" s="11"/>
      <c r="C737" s="1486">
        <f t="shared" si="186"/>
        <v>41585</v>
      </c>
      <c r="D737" s="147"/>
      <c r="E737" s="129" t="s">
        <v>57</v>
      </c>
      <c r="F737" s="167">
        <v>13</v>
      </c>
      <c r="H737" s="40" t="s">
        <v>42</v>
      </c>
      <c r="I737" s="1067" t="s">
        <v>3687</v>
      </c>
      <c r="J737" s="16" t="s">
        <v>701</v>
      </c>
      <c r="K737" s="49" t="s">
        <v>34</v>
      </c>
      <c r="L737" s="402">
        <v>849000</v>
      </c>
      <c r="M737" s="168">
        <v>13000</v>
      </c>
      <c r="N737" s="403">
        <f t="shared" si="185"/>
        <v>862000</v>
      </c>
      <c r="O737" s="832"/>
      <c r="P737" s="1064" t="s">
        <v>2912</v>
      </c>
      <c r="Q737" s="41" t="s">
        <v>37</v>
      </c>
      <c r="R737" s="150">
        <v>1033</v>
      </c>
      <c r="S737" s="313" t="s">
        <v>472</v>
      </c>
      <c r="T737" s="743" t="s">
        <v>665</v>
      </c>
      <c r="U737" s="162"/>
      <c r="V737" s="11">
        <v>41585</v>
      </c>
      <c r="W737" s="40" t="s">
        <v>80</v>
      </c>
      <c r="X737" s="47"/>
      <c r="Y737" s="49"/>
      <c r="Z737" s="11"/>
      <c r="AA737" s="11"/>
      <c r="AB737" s="11"/>
      <c r="AC737" s="56"/>
      <c r="AD737" s="231"/>
      <c r="AE737" s="769"/>
      <c r="AF737" s="171"/>
      <c r="AG737" s="162"/>
      <c r="AH737" s="749"/>
      <c r="AI737" s="749"/>
      <c r="AL737" s="11"/>
      <c r="AM737" s="11"/>
      <c r="AN737" s="11"/>
      <c r="AO737" s="1309"/>
      <c r="AQ737" s="11"/>
      <c r="AR737" s="11"/>
      <c r="AS737" s="11"/>
      <c r="AX737" s="1891"/>
      <c r="BW737" s="11"/>
      <c r="BZ737" s="11"/>
    </row>
    <row r="738" spans="1:78" s="14" customFormat="1" ht="13.5" customHeight="1">
      <c r="A738" s="309">
        <v>166</v>
      </c>
      <c r="B738" s="11"/>
      <c r="C738" s="1486">
        <f t="shared" si="186"/>
        <v>41583</v>
      </c>
      <c r="D738" s="147"/>
      <c r="E738" s="129" t="s">
        <v>57</v>
      </c>
      <c r="F738" s="203">
        <v>13</v>
      </c>
      <c r="H738" s="32" t="s">
        <v>62</v>
      </c>
      <c r="I738" s="1067" t="s">
        <v>3654</v>
      </c>
      <c r="J738" s="47" t="s">
        <v>308</v>
      </c>
      <c r="K738" s="49" t="s">
        <v>25</v>
      </c>
      <c r="L738" s="168">
        <v>789000</v>
      </c>
      <c r="M738" s="168">
        <v>0</v>
      </c>
      <c r="N738" s="168">
        <f t="shared" si="185"/>
        <v>789000</v>
      </c>
      <c r="O738" s="832"/>
      <c r="P738" s="1064" t="s">
        <v>2963</v>
      </c>
      <c r="Q738" s="41" t="s">
        <v>37</v>
      </c>
      <c r="R738" s="150">
        <v>1033</v>
      </c>
      <c r="S738" s="313" t="s">
        <v>472</v>
      </c>
      <c r="T738" s="19" t="s">
        <v>179</v>
      </c>
      <c r="U738" s="162"/>
      <c r="V738" s="11">
        <v>41583</v>
      </c>
      <c r="W738" s="40" t="s">
        <v>80</v>
      </c>
      <c r="X738" s="47"/>
      <c r="Y738" s="49"/>
      <c r="Z738" s="11"/>
      <c r="AA738" s="11"/>
      <c r="AB738" s="11"/>
      <c r="AC738" s="56"/>
      <c r="AD738" s="231"/>
      <c r="AE738" s="769"/>
      <c r="AF738" s="171"/>
      <c r="AG738" s="162"/>
      <c r="AH738" s="749"/>
      <c r="AI738" s="749"/>
      <c r="AL738" s="11"/>
      <c r="AM738" s="11"/>
      <c r="AN738" s="11"/>
      <c r="AO738" s="1309"/>
      <c r="AQ738" s="11"/>
      <c r="AR738" s="11"/>
      <c r="AS738" s="11"/>
      <c r="AX738" s="1891"/>
      <c r="BW738" s="11"/>
      <c r="BZ738" s="11"/>
    </row>
    <row r="739" spans="1:78" s="14" customFormat="1" ht="13.5" customHeight="1">
      <c r="A739" s="309">
        <v>167</v>
      </c>
      <c r="B739" s="11"/>
      <c r="C739" s="1486">
        <f t="shared" si="186"/>
        <v>41583</v>
      </c>
      <c r="D739" s="147"/>
      <c r="E739" s="129" t="s">
        <v>57</v>
      </c>
      <c r="F739" s="203">
        <v>13</v>
      </c>
      <c r="H739" s="32" t="s">
        <v>62</v>
      </c>
      <c r="I739" s="1067" t="s">
        <v>3655</v>
      </c>
      <c r="J739" s="47" t="s">
        <v>308</v>
      </c>
      <c r="K739" s="49" t="s">
        <v>25</v>
      </c>
      <c r="L739" s="168">
        <v>789000</v>
      </c>
      <c r="M739" s="168">
        <v>0</v>
      </c>
      <c r="N739" s="168">
        <f t="shared" si="185"/>
        <v>789000</v>
      </c>
      <c r="O739" s="832"/>
      <c r="P739" s="1064" t="s">
        <v>2964</v>
      </c>
      <c r="Q739" s="41" t="s">
        <v>37</v>
      </c>
      <c r="R739" s="150">
        <v>1033</v>
      </c>
      <c r="S739" s="313" t="s">
        <v>472</v>
      </c>
      <c r="T739" s="19" t="s">
        <v>179</v>
      </c>
      <c r="U739" s="162"/>
      <c r="V739" s="11">
        <v>41583</v>
      </c>
      <c r="W739" s="40" t="s">
        <v>80</v>
      </c>
      <c r="X739" s="47"/>
      <c r="Y739" s="49"/>
      <c r="Z739" s="11"/>
      <c r="AA739" s="11"/>
      <c r="AB739" s="11"/>
      <c r="AC739" s="56"/>
      <c r="AD739" s="231"/>
      <c r="AE739" s="769"/>
      <c r="AF739" s="171"/>
      <c r="AG739" s="162"/>
      <c r="AH739" s="749"/>
      <c r="AI739" s="749"/>
      <c r="AL739" s="11"/>
      <c r="AM739" s="11"/>
      <c r="AN739" s="11"/>
      <c r="AO739" s="1309"/>
      <c r="AQ739" s="11"/>
      <c r="AR739" s="11"/>
      <c r="AS739" s="11"/>
      <c r="AX739" s="1891"/>
      <c r="BW739" s="11"/>
      <c r="BZ739" s="11"/>
    </row>
    <row r="740" spans="1:78" s="14" customFormat="1" ht="13.5" customHeight="1">
      <c r="A740" s="309">
        <v>168</v>
      </c>
      <c r="B740" s="11"/>
      <c r="C740" s="1486">
        <f t="shared" si="186"/>
        <v>41583</v>
      </c>
      <c r="D740" s="147"/>
      <c r="E740" s="129" t="s">
        <v>57</v>
      </c>
      <c r="F740" s="203">
        <v>13</v>
      </c>
      <c r="H740" s="32" t="s">
        <v>62</v>
      </c>
      <c r="I740" s="1067" t="s">
        <v>3656</v>
      </c>
      <c r="J740" s="47" t="s">
        <v>308</v>
      </c>
      <c r="K740" s="49" t="s">
        <v>25</v>
      </c>
      <c r="L740" s="168">
        <v>789000</v>
      </c>
      <c r="M740" s="168">
        <v>0</v>
      </c>
      <c r="N740" s="168">
        <f t="shared" si="185"/>
        <v>789000</v>
      </c>
      <c r="O740" s="832"/>
      <c r="P740" s="1064" t="s">
        <v>2965</v>
      </c>
      <c r="Q740" s="41" t="s">
        <v>37</v>
      </c>
      <c r="R740" s="150">
        <v>1033</v>
      </c>
      <c r="S740" s="313" t="s">
        <v>472</v>
      </c>
      <c r="T740" s="19" t="s">
        <v>179</v>
      </c>
      <c r="U740" s="162"/>
      <c r="V740" s="11">
        <v>41583</v>
      </c>
      <c r="W740" s="40" t="s">
        <v>80</v>
      </c>
      <c r="X740" s="47"/>
      <c r="Y740" s="49"/>
      <c r="Z740" s="11"/>
      <c r="AA740" s="11"/>
      <c r="AB740" s="11"/>
      <c r="AC740" s="56"/>
      <c r="AD740" s="231"/>
      <c r="AE740" s="769"/>
      <c r="AF740" s="171"/>
      <c r="AG740" s="162"/>
      <c r="AH740" s="749"/>
      <c r="AI740" s="749"/>
      <c r="AL740" s="11"/>
      <c r="AM740" s="11"/>
      <c r="AN740" s="11"/>
      <c r="AO740" s="1309"/>
      <c r="AQ740" s="11"/>
      <c r="AR740" s="11"/>
      <c r="AS740" s="11"/>
      <c r="AX740" s="1891"/>
      <c r="BW740" s="11"/>
      <c r="BZ740" s="11"/>
    </row>
    <row r="741" spans="1:78" s="14" customFormat="1" ht="13.5" customHeight="1">
      <c r="A741" s="309">
        <v>169</v>
      </c>
      <c r="B741" s="11"/>
      <c r="C741" s="1486">
        <f t="shared" si="186"/>
        <v>41585</v>
      </c>
      <c r="D741" s="147"/>
      <c r="E741" s="129" t="s">
        <v>57</v>
      </c>
      <c r="F741" s="203">
        <v>13</v>
      </c>
      <c r="H741" s="32" t="s">
        <v>62</v>
      </c>
      <c r="I741" s="1067" t="s">
        <v>3657</v>
      </c>
      <c r="J741" s="47" t="s">
        <v>308</v>
      </c>
      <c r="K741" s="49" t="s">
        <v>138</v>
      </c>
      <c r="L741" s="168">
        <v>789000</v>
      </c>
      <c r="M741" s="168">
        <v>13000</v>
      </c>
      <c r="N741" s="168">
        <f t="shared" si="185"/>
        <v>802000</v>
      </c>
      <c r="O741" s="832"/>
      <c r="P741" s="1064" t="s">
        <v>2966</v>
      </c>
      <c r="Q741" s="41" t="s">
        <v>37</v>
      </c>
      <c r="R741" s="150">
        <v>1033</v>
      </c>
      <c r="S741" s="313" t="s">
        <v>472</v>
      </c>
      <c r="T741" s="19" t="s">
        <v>179</v>
      </c>
      <c r="U741" s="162"/>
      <c r="V741" s="11">
        <v>41585</v>
      </c>
      <c r="W741" s="40" t="s">
        <v>80</v>
      </c>
      <c r="X741" s="47"/>
      <c r="Y741" s="49"/>
      <c r="Z741" s="11"/>
      <c r="AA741" s="11"/>
      <c r="AB741" s="11"/>
      <c r="AC741" s="56"/>
      <c r="AD741" s="231"/>
      <c r="AE741" s="769"/>
      <c r="AF741" s="171"/>
      <c r="AG741" s="162"/>
      <c r="AH741" s="749"/>
      <c r="AI741" s="749"/>
      <c r="AL741" s="11"/>
      <c r="AM741" s="11"/>
      <c r="AN741" s="11"/>
      <c r="AO741" s="1309"/>
      <c r="AQ741" s="11"/>
      <c r="AR741" s="11"/>
      <c r="AS741" s="11"/>
      <c r="AX741" s="1891"/>
      <c r="BW741" s="11"/>
      <c r="BZ741" s="11"/>
    </row>
    <row r="742" spans="1:78" s="14" customFormat="1" ht="13.5" customHeight="1">
      <c r="A742" s="309">
        <v>170</v>
      </c>
      <c r="B742" s="11"/>
      <c r="C742" s="1486">
        <f t="shared" si="186"/>
        <v>41584</v>
      </c>
      <c r="D742" s="147"/>
      <c r="E742" s="129" t="s">
        <v>57</v>
      </c>
      <c r="F742" s="203">
        <v>13</v>
      </c>
      <c r="H742" s="32" t="s">
        <v>62</v>
      </c>
      <c r="I742" s="1067" t="s">
        <v>3658</v>
      </c>
      <c r="J742" s="47" t="s">
        <v>308</v>
      </c>
      <c r="K742" s="49" t="s">
        <v>138</v>
      </c>
      <c r="L742" s="168">
        <v>789000</v>
      </c>
      <c r="M742" s="168">
        <v>13000</v>
      </c>
      <c r="N742" s="168">
        <f t="shared" si="185"/>
        <v>802000</v>
      </c>
      <c r="O742" s="832"/>
      <c r="P742" s="1064" t="s">
        <v>2967</v>
      </c>
      <c r="Q742" s="41" t="s">
        <v>37</v>
      </c>
      <c r="R742" s="150">
        <v>1033</v>
      </c>
      <c r="S742" s="313" t="s">
        <v>472</v>
      </c>
      <c r="T742" s="19" t="s">
        <v>179</v>
      </c>
      <c r="U742" s="162"/>
      <c r="V742" s="11">
        <v>41584</v>
      </c>
      <c r="W742" s="40" t="s">
        <v>80</v>
      </c>
      <c r="X742" s="47"/>
      <c r="Y742" s="49"/>
      <c r="Z742" s="11"/>
      <c r="AA742" s="11"/>
      <c r="AB742" s="11"/>
      <c r="AC742" s="56"/>
      <c r="AD742" s="231"/>
      <c r="AE742" s="769"/>
      <c r="AF742" s="171"/>
      <c r="AG742" s="162"/>
      <c r="AH742" s="749"/>
      <c r="AI742" s="749"/>
      <c r="AL742" s="11"/>
      <c r="AM742" s="11"/>
      <c r="AN742" s="11"/>
      <c r="AO742" s="1309"/>
      <c r="AQ742" s="11"/>
      <c r="AR742" s="11"/>
      <c r="AS742" s="11"/>
      <c r="AX742" s="1891"/>
      <c r="BW742" s="11"/>
      <c r="BZ742" s="11"/>
    </row>
    <row r="743" spans="1:78" s="14" customFormat="1" ht="13.5" customHeight="1">
      <c r="A743" s="309">
        <v>171</v>
      </c>
      <c r="B743" s="11"/>
      <c r="C743" s="1486">
        <f t="shared" si="186"/>
        <v>41585</v>
      </c>
      <c r="D743" s="147"/>
      <c r="E743" s="129" t="s">
        <v>57</v>
      </c>
      <c r="F743" s="203">
        <v>13</v>
      </c>
      <c r="H743" s="32" t="s">
        <v>62</v>
      </c>
      <c r="I743" s="1067" t="s">
        <v>3659</v>
      </c>
      <c r="J743" s="47" t="s">
        <v>308</v>
      </c>
      <c r="K743" s="49" t="s">
        <v>138</v>
      </c>
      <c r="L743" s="168">
        <v>789000</v>
      </c>
      <c r="M743" s="168">
        <v>13000</v>
      </c>
      <c r="N743" s="168">
        <f t="shared" si="185"/>
        <v>802000</v>
      </c>
      <c r="O743" s="832"/>
      <c r="P743" s="1064" t="s">
        <v>2968</v>
      </c>
      <c r="Q743" s="41" t="s">
        <v>37</v>
      </c>
      <c r="R743" s="150">
        <v>1033</v>
      </c>
      <c r="S743" s="313" t="s">
        <v>472</v>
      </c>
      <c r="T743" s="19" t="s">
        <v>179</v>
      </c>
      <c r="U743" s="162"/>
      <c r="V743" s="11">
        <v>41585</v>
      </c>
      <c r="W743" s="40" t="s">
        <v>80</v>
      </c>
      <c r="X743" s="47"/>
      <c r="Y743" s="49"/>
      <c r="Z743" s="11"/>
      <c r="AA743" s="11"/>
      <c r="AB743" s="11"/>
      <c r="AC743" s="56"/>
      <c r="AD743" s="231"/>
      <c r="AE743" s="769"/>
      <c r="AF743" s="171"/>
      <c r="AG743" s="162"/>
      <c r="AH743" s="749"/>
      <c r="AI743" s="749"/>
      <c r="AL743" s="11"/>
      <c r="AM743" s="11"/>
      <c r="AN743" s="11"/>
      <c r="AO743" s="1309"/>
      <c r="AQ743" s="11"/>
      <c r="AR743" s="11"/>
      <c r="AS743" s="11"/>
      <c r="AX743" s="1891"/>
      <c r="BW743" s="11"/>
      <c r="BZ743" s="11"/>
    </row>
    <row r="744" spans="1:78" s="14" customFormat="1" ht="13.5" customHeight="1">
      <c r="A744" s="309">
        <v>172</v>
      </c>
      <c r="B744" s="11"/>
      <c r="C744" s="1486">
        <f t="shared" si="186"/>
        <v>41583</v>
      </c>
      <c r="D744" s="147"/>
      <c r="E744" s="129" t="s">
        <v>57</v>
      </c>
      <c r="F744" s="203">
        <v>13</v>
      </c>
      <c r="H744" s="32" t="s">
        <v>62</v>
      </c>
      <c r="I744" s="1067" t="s">
        <v>3660</v>
      </c>
      <c r="J744" s="47" t="s">
        <v>308</v>
      </c>
      <c r="K744" s="49" t="s">
        <v>64</v>
      </c>
      <c r="L744" s="168">
        <v>789000</v>
      </c>
      <c r="M744" s="168">
        <v>13000</v>
      </c>
      <c r="N744" s="168">
        <f t="shared" si="185"/>
        <v>802000</v>
      </c>
      <c r="O744" s="832"/>
      <c r="P744" s="1064" t="s">
        <v>2969</v>
      </c>
      <c r="Q744" s="41" t="s">
        <v>37</v>
      </c>
      <c r="R744" s="150">
        <v>1033</v>
      </c>
      <c r="S744" s="313" t="s">
        <v>472</v>
      </c>
      <c r="T744" s="19" t="s">
        <v>179</v>
      </c>
      <c r="U744" s="162"/>
      <c r="V744" s="11">
        <v>41583</v>
      </c>
      <c r="W744" s="40" t="s">
        <v>80</v>
      </c>
      <c r="X744" s="47"/>
      <c r="Y744" s="49"/>
      <c r="Z744" s="11"/>
      <c r="AA744" s="11"/>
      <c r="AB744" s="11"/>
      <c r="AC744" s="56"/>
      <c r="AD744" s="231"/>
      <c r="AE744" s="769"/>
      <c r="AF744" s="171"/>
      <c r="AG744" s="162"/>
      <c r="AH744" s="749"/>
      <c r="AI744" s="749"/>
      <c r="AL744" s="11"/>
      <c r="AM744" s="11"/>
      <c r="AN744" s="11"/>
      <c r="AO744" s="1309"/>
      <c r="AQ744" s="11"/>
      <c r="AR744" s="11"/>
      <c r="AS744" s="11"/>
      <c r="AX744" s="1891"/>
      <c r="BW744" s="11"/>
      <c r="BZ744" s="11"/>
    </row>
    <row r="745" spans="1:78" s="14" customFormat="1" ht="13.5" customHeight="1">
      <c r="A745" s="309">
        <v>173</v>
      </c>
      <c r="B745" s="11"/>
      <c r="C745" s="1486">
        <f t="shared" si="186"/>
        <v>41585</v>
      </c>
      <c r="D745" s="147"/>
      <c r="E745" s="129" t="s">
        <v>57</v>
      </c>
      <c r="F745" s="203">
        <v>13</v>
      </c>
      <c r="H745" s="32" t="s">
        <v>62</v>
      </c>
      <c r="I745" s="1067" t="s">
        <v>3661</v>
      </c>
      <c r="J745" s="47" t="s">
        <v>308</v>
      </c>
      <c r="K745" s="49" t="s">
        <v>64</v>
      </c>
      <c r="L745" s="168">
        <v>789000</v>
      </c>
      <c r="M745" s="168">
        <v>13000</v>
      </c>
      <c r="N745" s="168">
        <f t="shared" si="185"/>
        <v>802000</v>
      </c>
      <c r="O745" s="832"/>
      <c r="P745" s="1064" t="s">
        <v>2970</v>
      </c>
      <c r="Q745" s="41" t="s">
        <v>37</v>
      </c>
      <c r="R745" s="150">
        <v>1033</v>
      </c>
      <c r="S745" s="313" t="s">
        <v>472</v>
      </c>
      <c r="T745" s="19" t="s">
        <v>179</v>
      </c>
      <c r="U745" s="162"/>
      <c r="V745" s="11">
        <v>41585</v>
      </c>
      <c r="W745" s="40" t="s">
        <v>80</v>
      </c>
      <c r="X745" s="47"/>
      <c r="Y745" s="49"/>
      <c r="Z745" s="11"/>
      <c r="AA745" s="11"/>
      <c r="AB745" s="11"/>
      <c r="AC745" s="56"/>
      <c r="AD745" s="231"/>
      <c r="AE745" s="769"/>
      <c r="AF745" s="171"/>
      <c r="AG745" s="162"/>
      <c r="AH745" s="749"/>
      <c r="AI745" s="749"/>
      <c r="AL745" s="11"/>
      <c r="AM745" s="11"/>
      <c r="AN745" s="11"/>
      <c r="AO745" s="1309"/>
      <c r="AQ745" s="11"/>
      <c r="AR745" s="11"/>
      <c r="AS745" s="11"/>
      <c r="AX745" s="1891"/>
      <c r="BW745" s="11"/>
      <c r="BZ745" s="11"/>
    </row>
    <row r="746" spans="1:78" s="14" customFormat="1" ht="13.5" customHeight="1">
      <c r="A746" s="309">
        <v>174</v>
      </c>
      <c r="B746" s="11"/>
      <c r="C746" s="1486">
        <f t="shared" si="186"/>
        <v>41585</v>
      </c>
      <c r="D746" s="147"/>
      <c r="E746" s="129" t="s">
        <v>57</v>
      </c>
      <c r="F746" s="203">
        <v>13</v>
      </c>
      <c r="H746" s="32" t="s">
        <v>62</v>
      </c>
      <c r="I746" s="1067" t="s">
        <v>3662</v>
      </c>
      <c r="J746" s="47" t="s">
        <v>308</v>
      </c>
      <c r="K746" s="49" t="s">
        <v>64</v>
      </c>
      <c r="L746" s="168">
        <v>789000</v>
      </c>
      <c r="M746" s="168">
        <v>13000</v>
      </c>
      <c r="N746" s="168">
        <f t="shared" si="185"/>
        <v>802000</v>
      </c>
      <c r="O746" s="832"/>
      <c r="P746" s="1064" t="s">
        <v>2971</v>
      </c>
      <c r="Q746" s="41" t="s">
        <v>37</v>
      </c>
      <c r="R746" s="150">
        <v>1033</v>
      </c>
      <c r="S746" s="313" t="s">
        <v>472</v>
      </c>
      <c r="T746" s="19" t="s">
        <v>179</v>
      </c>
      <c r="U746" s="162"/>
      <c r="V746" s="11">
        <v>41585</v>
      </c>
      <c r="W746" s="40" t="s">
        <v>80</v>
      </c>
      <c r="X746" s="47"/>
      <c r="Y746" s="49"/>
      <c r="Z746" s="11"/>
      <c r="AA746" s="11"/>
      <c r="AB746" s="11"/>
      <c r="AC746" s="56"/>
      <c r="AD746" s="231"/>
      <c r="AE746" s="769"/>
      <c r="AF746" s="171"/>
      <c r="AG746" s="162"/>
      <c r="AH746" s="749"/>
      <c r="AI746" s="749"/>
      <c r="AL746" s="11"/>
      <c r="AM746" s="11"/>
      <c r="AN746" s="11"/>
      <c r="AO746" s="1309"/>
      <c r="AQ746" s="11"/>
      <c r="AR746" s="11"/>
      <c r="AS746" s="11"/>
      <c r="AX746" s="1891"/>
      <c r="BW746" s="11"/>
      <c r="BZ746" s="11"/>
    </row>
    <row r="747" spans="1:78" s="14" customFormat="1" ht="13.5" customHeight="1">
      <c r="A747" s="309">
        <v>175</v>
      </c>
      <c r="B747" s="11"/>
      <c r="C747" s="1486">
        <f t="shared" si="186"/>
        <v>41585</v>
      </c>
      <c r="D747" s="147"/>
      <c r="E747" s="129" t="s">
        <v>57</v>
      </c>
      <c r="F747" s="203">
        <v>13</v>
      </c>
      <c r="H747" s="32" t="s">
        <v>62</v>
      </c>
      <c r="I747" s="1067" t="s">
        <v>3663</v>
      </c>
      <c r="J747" s="47" t="s">
        <v>308</v>
      </c>
      <c r="K747" s="49" t="s">
        <v>184</v>
      </c>
      <c r="L747" s="168">
        <v>789000</v>
      </c>
      <c r="M747" s="168">
        <v>13000</v>
      </c>
      <c r="N747" s="168">
        <f t="shared" si="185"/>
        <v>802000</v>
      </c>
      <c r="O747" s="832"/>
      <c r="P747" s="1064" t="s">
        <v>2972</v>
      </c>
      <c r="Q747" s="41" t="s">
        <v>37</v>
      </c>
      <c r="R747" s="150">
        <v>1033</v>
      </c>
      <c r="S747" s="313" t="s">
        <v>472</v>
      </c>
      <c r="T747" s="19" t="s">
        <v>179</v>
      </c>
      <c r="U747" s="162"/>
      <c r="V747" s="11">
        <v>41585</v>
      </c>
      <c r="W747" s="40" t="s">
        <v>80</v>
      </c>
      <c r="X747" s="47"/>
      <c r="Y747" s="49"/>
      <c r="Z747" s="11"/>
      <c r="AA747" s="11"/>
      <c r="AB747" s="11"/>
      <c r="AC747" s="56"/>
      <c r="AD747" s="231"/>
      <c r="AE747" s="769"/>
      <c r="AF747" s="171"/>
      <c r="AG747" s="162"/>
      <c r="AH747" s="749"/>
      <c r="AI747" s="749"/>
      <c r="AL747" s="11"/>
      <c r="AM747" s="11"/>
      <c r="AN747" s="11"/>
      <c r="AO747" s="1309"/>
      <c r="AQ747" s="11"/>
      <c r="AR747" s="11"/>
      <c r="AS747" s="11"/>
      <c r="AX747" s="1891"/>
      <c r="BW747" s="11"/>
      <c r="BZ747" s="11"/>
    </row>
    <row r="748" spans="1:78" s="14" customFormat="1" ht="13.5" customHeight="1">
      <c r="A748" s="309">
        <v>176</v>
      </c>
      <c r="B748" s="11"/>
      <c r="C748" s="1486">
        <f t="shared" si="186"/>
        <v>41585</v>
      </c>
      <c r="D748" s="147"/>
      <c r="E748" s="129" t="s">
        <v>57</v>
      </c>
      <c r="F748" s="203">
        <v>13</v>
      </c>
      <c r="H748" s="32" t="s">
        <v>62</v>
      </c>
      <c r="I748" s="1067" t="s">
        <v>3664</v>
      </c>
      <c r="J748" s="47" t="s">
        <v>308</v>
      </c>
      <c r="K748" s="49" t="s">
        <v>184</v>
      </c>
      <c r="L748" s="168">
        <v>789000</v>
      </c>
      <c r="M748" s="168">
        <v>13000</v>
      </c>
      <c r="N748" s="168">
        <f t="shared" si="185"/>
        <v>802000</v>
      </c>
      <c r="O748" s="832"/>
      <c r="P748" s="1064" t="s">
        <v>2973</v>
      </c>
      <c r="Q748" s="41" t="s">
        <v>37</v>
      </c>
      <c r="R748" s="150">
        <v>1033</v>
      </c>
      <c r="S748" s="313" t="s">
        <v>472</v>
      </c>
      <c r="T748" s="19" t="s">
        <v>179</v>
      </c>
      <c r="U748" s="162"/>
      <c r="V748" s="11">
        <v>41585</v>
      </c>
      <c r="W748" s="40" t="s">
        <v>80</v>
      </c>
      <c r="X748" s="47"/>
      <c r="Y748" s="49"/>
      <c r="Z748" s="11"/>
      <c r="AA748" s="11"/>
      <c r="AB748" s="11"/>
      <c r="AC748" s="56"/>
      <c r="AD748" s="231"/>
      <c r="AE748" s="769"/>
      <c r="AF748" s="171"/>
      <c r="AG748" s="162"/>
      <c r="AH748" s="749"/>
      <c r="AI748" s="749"/>
      <c r="AL748" s="11"/>
      <c r="AM748" s="11"/>
      <c r="AN748" s="11"/>
      <c r="AO748" s="1309"/>
      <c r="AQ748" s="11"/>
      <c r="AR748" s="11"/>
      <c r="AS748" s="11"/>
      <c r="AX748" s="1891"/>
      <c r="BW748" s="11"/>
      <c r="BZ748" s="11"/>
    </row>
    <row r="749" spans="1:78" s="14" customFormat="1" ht="13.5" customHeight="1">
      <c r="A749" s="309">
        <v>177</v>
      </c>
      <c r="B749" s="11"/>
      <c r="C749" s="1486">
        <f t="shared" si="186"/>
        <v>41585</v>
      </c>
      <c r="D749" s="147"/>
      <c r="E749" s="129" t="s">
        <v>57</v>
      </c>
      <c r="F749" s="203">
        <v>13</v>
      </c>
      <c r="H749" s="32" t="s">
        <v>62</v>
      </c>
      <c r="I749" s="1067" t="s">
        <v>3665</v>
      </c>
      <c r="J749" s="47" t="s">
        <v>308</v>
      </c>
      <c r="K749" s="49" t="s">
        <v>184</v>
      </c>
      <c r="L749" s="168">
        <v>789000</v>
      </c>
      <c r="M749" s="168">
        <v>13000</v>
      </c>
      <c r="N749" s="168">
        <f t="shared" si="185"/>
        <v>802000</v>
      </c>
      <c r="O749" s="832"/>
      <c r="P749" s="1064" t="s">
        <v>2974</v>
      </c>
      <c r="Q749" s="41" t="s">
        <v>37</v>
      </c>
      <c r="R749" s="150">
        <v>1033</v>
      </c>
      <c r="S749" s="313" t="s">
        <v>472</v>
      </c>
      <c r="T749" s="19" t="s">
        <v>179</v>
      </c>
      <c r="U749" s="162"/>
      <c r="V749" s="11">
        <v>41585</v>
      </c>
      <c r="W749" s="40" t="s">
        <v>80</v>
      </c>
      <c r="X749" s="47"/>
      <c r="Y749" s="49"/>
      <c r="Z749" s="11"/>
      <c r="AA749" s="11"/>
      <c r="AB749" s="11"/>
      <c r="AC749" s="56"/>
      <c r="AD749" s="231"/>
      <c r="AE749" s="769"/>
      <c r="AF749" s="171"/>
      <c r="AG749" s="162"/>
      <c r="AH749" s="749"/>
      <c r="AI749" s="749"/>
      <c r="AL749" s="11"/>
      <c r="AM749" s="11"/>
      <c r="AN749" s="11"/>
      <c r="AO749" s="1309"/>
      <c r="AQ749" s="11"/>
      <c r="AR749" s="11"/>
      <c r="AS749" s="11"/>
      <c r="AX749" s="1891"/>
      <c r="BW749" s="11"/>
      <c r="BZ749" s="11"/>
    </row>
    <row r="750" spans="1:78" s="14" customFormat="1" ht="13.5" customHeight="1">
      <c r="A750" s="309">
        <v>178</v>
      </c>
      <c r="B750" s="11"/>
      <c r="C750" s="1486">
        <f t="shared" si="186"/>
        <v>41583</v>
      </c>
      <c r="D750" s="147"/>
      <c r="E750" s="129" t="s">
        <v>57</v>
      </c>
      <c r="F750" s="203">
        <v>13</v>
      </c>
      <c r="H750" s="32" t="s">
        <v>62</v>
      </c>
      <c r="I750" s="1067" t="s">
        <v>3666</v>
      </c>
      <c r="J750" s="47" t="s">
        <v>308</v>
      </c>
      <c r="K750" s="49" t="s">
        <v>127</v>
      </c>
      <c r="L750" s="168">
        <v>789000</v>
      </c>
      <c r="M750" s="168">
        <v>13000</v>
      </c>
      <c r="N750" s="168">
        <f t="shared" si="185"/>
        <v>802000</v>
      </c>
      <c r="O750" s="832"/>
      <c r="P750" s="1064" t="s">
        <v>2975</v>
      </c>
      <c r="Q750" s="41" t="s">
        <v>37</v>
      </c>
      <c r="R750" s="150">
        <v>1033</v>
      </c>
      <c r="S750" s="313" t="s">
        <v>472</v>
      </c>
      <c r="T750" s="19" t="s">
        <v>179</v>
      </c>
      <c r="U750" s="162"/>
      <c r="V750" s="11">
        <v>41583</v>
      </c>
      <c r="W750" s="40" t="s">
        <v>80</v>
      </c>
      <c r="X750" s="47"/>
      <c r="Y750" s="49"/>
      <c r="Z750" s="11"/>
      <c r="AA750" s="11"/>
      <c r="AB750" s="11"/>
      <c r="AC750" s="56"/>
      <c r="AD750" s="231"/>
      <c r="AE750" s="769"/>
      <c r="AF750" s="171"/>
      <c r="AG750" s="162"/>
      <c r="AH750" s="749"/>
      <c r="AI750" s="749"/>
      <c r="AL750" s="11"/>
      <c r="AM750" s="11"/>
      <c r="AN750" s="11"/>
      <c r="AO750" s="1309"/>
      <c r="AQ750" s="11"/>
      <c r="AR750" s="11"/>
      <c r="AS750" s="11"/>
      <c r="AX750" s="1891"/>
      <c r="BW750" s="11"/>
      <c r="BZ750" s="11"/>
    </row>
    <row r="751" spans="1:78" s="14" customFormat="1" ht="13.5" customHeight="1">
      <c r="A751" s="309">
        <v>179</v>
      </c>
      <c r="B751" s="11"/>
      <c r="C751" s="1486">
        <f t="shared" si="186"/>
        <v>41584</v>
      </c>
      <c r="D751" s="147"/>
      <c r="E751" s="129" t="s">
        <v>57</v>
      </c>
      <c r="F751" s="203">
        <v>13</v>
      </c>
      <c r="H751" s="32" t="s">
        <v>62</v>
      </c>
      <c r="I751" s="1067" t="s">
        <v>3667</v>
      </c>
      <c r="J751" s="47" t="s">
        <v>308</v>
      </c>
      <c r="K751" s="49" t="s">
        <v>34</v>
      </c>
      <c r="L751" s="168">
        <v>789000</v>
      </c>
      <c r="M751" s="168">
        <v>13000</v>
      </c>
      <c r="N751" s="168">
        <f t="shared" si="185"/>
        <v>802000</v>
      </c>
      <c r="O751" s="832"/>
      <c r="P751" s="1064" t="s">
        <v>2976</v>
      </c>
      <c r="Q751" s="41" t="s">
        <v>37</v>
      </c>
      <c r="R751" s="150">
        <v>1033</v>
      </c>
      <c r="S751" s="313" t="s">
        <v>472</v>
      </c>
      <c r="T751" s="19" t="s">
        <v>179</v>
      </c>
      <c r="U751" s="162"/>
      <c r="V751" s="11">
        <v>41584</v>
      </c>
      <c r="W751" s="40" t="s">
        <v>80</v>
      </c>
      <c r="X751" s="47"/>
      <c r="Y751" s="49"/>
      <c r="Z751" s="11"/>
      <c r="AA751" s="11"/>
      <c r="AB751" s="11"/>
      <c r="AC751" s="56"/>
      <c r="AD751" s="231"/>
      <c r="AE751" s="769"/>
      <c r="AF751" s="171"/>
      <c r="AG751" s="162"/>
      <c r="AH751" s="749"/>
      <c r="AI751" s="749"/>
      <c r="AL751" s="11"/>
      <c r="AM751" s="11"/>
      <c r="AN751" s="11"/>
      <c r="AO751" s="1309"/>
      <c r="AQ751" s="11"/>
      <c r="AR751" s="11"/>
      <c r="AS751" s="11"/>
      <c r="AX751" s="1891"/>
      <c r="BW751" s="11"/>
      <c r="BZ751" s="11"/>
    </row>
    <row r="752" spans="1:78" s="14" customFormat="1" ht="13.5" customHeight="1">
      <c r="A752" s="309">
        <v>180</v>
      </c>
      <c r="B752" s="11"/>
      <c r="C752" s="1486">
        <f t="shared" si="186"/>
        <v>41584</v>
      </c>
      <c r="D752" s="147"/>
      <c r="E752" s="129" t="s">
        <v>57</v>
      </c>
      <c r="F752" s="203">
        <v>13</v>
      </c>
      <c r="H752" s="32" t="s">
        <v>62</v>
      </c>
      <c r="I752" s="1067" t="s">
        <v>3668</v>
      </c>
      <c r="J752" s="47" t="s">
        <v>308</v>
      </c>
      <c r="K752" s="49" t="s">
        <v>34</v>
      </c>
      <c r="L752" s="168">
        <v>789000</v>
      </c>
      <c r="M752" s="168">
        <v>13000</v>
      </c>
      <c r="N752" s="168">
        <f t="shared" si="185"/>
        <v>802000</v>
      </c>
      <c r="O752" s="832"/>
      <c r="P752" s="1064" t="s">
        <v>2977</v>
      </c>
      <c r="Q752" s="41" t="s">
        <v>37</v>
      </c>
      <c r="R752" s="150">
        <v>1033</v>
      </c>
      <c r="S752" s="313" t="s">
        <v>472</v>
      </c>
      <c r="T752" s="19" t="s">
        <v>179</v>
      </c>
      <c r="U752" s="162"/>
      <c r="V752" s="11">
        <v>41584</v>
      </c>
      <c r="W752" s="40" t="s">
        <v>80</v>
      </c>
      <c r="X752" s="47"/>
      <c r="Y752" s="49"/>
      <c r="Z752" s="11"/>
      <c r="AA752" s="11"/>
      <c r="AB752" s="11"/>
      <c r="AC752" s="56"/>
      <c r="AD752" s="231"/>
      <c r="AE752" s="769"/>
      <c r="AF752" s="171"/>
      <c r="AG752" s="162"/>
      <c r="AH752" s="749"/>
      <c r="AI752" s="749"/>
      <c r="AL752" s="11"/>
      <c r="AM752" s="11"/>
      <c r="AN752" s="11"/>
      <c r="AO752" s="1309"/>
      <c r="AQ752" s="11"/>
      <c r="AR752" s="11"/>
      <c r="AS752" s="11"/>
      <c r="AX752" s="1891"/>
      <c r="BW752" s="11"/>
      <c r="BZ752" s="11"/>
    </row>
    <row r="753" spans="1:78" s="14" customFormat="1" ht="13.5" customHeight="1">
      <c r="A753" s="309">
        <v>181</v>
      </c>
      <c r="B753" s="11"/>
      <c r="C753" s="1486">
        <f t="shared" si="186"/>
        <v>41583</v>
      </c>
      <c r="D753" s="147"/>
      <c r="E753" s="129" t="s">
        <v>57</v>
      </c>
      <c r="F753" s="203">
        <v>13</v>
      </c>
      <c r="H753" s="40" t="s">
        <v>42</v>
      </c>
      <c r="I753" s="1067" t="s">
        <v>3669</v>
      </c>
      <c r="J753" s="47" t="s">
        <v>701</v>
      </c>
      <c r="K753" s="49" t="s">
        <v>25</v>
      </c>
      <c r="L753" s="394">
        <v>849000</v>
      </c>
      <c r="M753" s="194">
        <v>0</v>
      </c>
      <c r="N753" s="395">
        <f t="shared" si="185"/>
        <v>849000</v>
      </c>
      <c r="O753" s="832"/>
      <c r="P753" s="1064" t="s">
        <v>2978</v>
      </c>
      <c r="Q753" s="41" t="s">
        <v>37</v>
      </c>
      <c r="R753" s="150">
        <v>1033</v>
      </c>
      <c r="S753" s="313" t="s">
        <v>472</v>
      </c>
      <c r="T753" s="19" t="s">
        <v>179</v>
      </c>
      <c r="U753" s="162"/>
      <c r="V753" s="11">
        <v>41583</v>
      </c>
      <c r="W753" s="40" t="s">
        <v>80</v>
      </c>
      <c r="X753" s="47"/>
      <c r="Y753" s="49"/>
      <c r="Z753" s="11"/>
      <c r="AA753" s="11"/>
      <c r="AB753" s="11"/>
      <c r="AC753" s="56"/>
      <c r="AD753" s="231"/>
      <c r="AE753" s="769"/>
      <c r="AF753" s="171"/>
      <c r="AG753" s="162"/>
      <c r="AH753" s="749"/>
      <c r="AI753" s="749"/>
      <c r="AL753" s="11"/>
      <c r="AM753" s="11"/>
      <c r="AN753" s="11"/>
      <c r="AO753" s="1309"/>
      <c r="AQ753" s="11"/>
      <c r="AR753" s="11"/>
      <c r="AS753" s="11"/>
      <c r="AX753" s="1891"/>
      <c r="BW753" s="11"/>
      <c r="BZ753" s="11"/>
    </row>
    <row r="754" spans="1:78" s="14" customFormat="1" ht="13.5" customHeight="1">
      <c r="A754" s="309">
        <v>182</v>
      </c>
      <c r="B754" s="11"/>
      <c r="C754" s="1486">
        <f t="shared" si="186"/>
        <v>41583</v>
      </c>
      <c r="D754" s="147"/>
      <c r="E754" s="129" t="s">
        <v>57</v>
      </c>
      <c r="F754" s="203">
        <v>13</v>
      </c>
      <c r="H754" s="40" t="s">
        <v>42</v>
      </c>
      <c r="I754" s="1067" t="s">
        <v>3670</v>
      </c>
      <c r="J754" s="47" t="s">
        <v>701</v>
      </c>
      <c r="K754" s="49" t="s">
        <v>25</v>
      </c>
      <c r="L754" s="394">
        <v>849000</v>
      </c>
      <c r="M754" s="194">
        <v>0</v>
      </c>
      <c r="N754" s="395">
        <f t="shared" si="185"/>
        <v>849000</v>
      </c>
      <c r="O754" s="832"/>
      <c r="P754" s="1064" t="s">
        <v>2979</v>
      </c>
      <c r="Q754" s="303" t="s">
        <v>139</v>
      </c>
      <c r="R754" s="150">
        <v>1033</v>
      </c>
      <c r="S754" s="313" t="s">
        <v>472</v>
      </c>
      <c r="T754" s="743" t="s">
        <v>665</v>
      </c>
      <c r="U754" s="162"/>
      <c r="V754" s="11">
        <v>41583</v>
      </c>
      <c r="W754" s="305" t="s">
        <v>80</v>
      </c>
      <c r="X754" s="300" t="s">
        <v>3392</v>
      </c>
      <c r="Y754" s="2734" t="s">
        <v>205</v>
      </c>
      <c r="Z754" s="125" t="s">
        <v>107</v>
      </c>
      <c r="AA754" s="125"/>
      <c r="AB754" s="125">
        <v>41527</v>
      </c>
      <c r="AC754" s="1862">
        <v>1000</v>
      </c>
      <c r="AD754" s="301" t="s">
        <v>111</v>
      </c>
      <c r="AE754" s="769"/>
      <c r="AF754" s="171"/>
      <c r="AG754" s="162"/>
      <c r="AH754" s="749"/>
      <c r="AI754" s="749"/>
      <c r="AL754" s="11"/>
      <c r="AM754" s="11"/>
      <c r="AN754" s="11"/>
      <c r="AO754" s="1309"/>
      <c r="AQ754" s="11"/>
      <c r="AR754" s="11"/>
      <c r="AS754" s="11"/>
      <c r="AX754" s="1891"/>
      <c r="BW754" s="11"/>
      <c r="BZ754" s="11"/>
    </row>
    <row r="755" spans="1:78" s="14" customFormat="1" ht="13.5" customHeight="1">
      <c r="A755" s="309">
        <v>183</v>
      </c>
      <c r="B755" s="11"/>
      <c r="C755" s="1486">
        <f t="shared" si="186"/>
        <v>41583</v>
      </c>
      <c r="D755" s="147"/>
      <c r="E755" s="129" t="s">
        <v>57</v>
      </c>
      <c r="F755" s="203">
        <v>13</v>
      </c>
      <c r="H755" s="40" t="s">
        <v>42</v>
      </c>
      <c r="I755" s="1067" t="s">
        <v>3671</v>
      </c>
      <c r="J755" s="47" t="s">
        <v>701</v>
      </c>
      <c r="K755" s="49" t="s">
        <v>127</v>
      </c>
      <c r="L755" s="394">
        <v>849000</v>
      </c>
      <c r="M755" s="194">
        <v>13000</v>
      </c>
      <c r="N755" s="395">
        <f t="shared" ref="N755:N790" si="187">L755+M755</f>
        <v>862000</v>
      </c>
      <c r="O755" s="832"/>
      <c r="P755" s="1064" t="s">
        <v>2997</v>
      </c>
      <c r="Q755" s="41" t="s">
        <v>37</v>
      </c>
      <c r="R755" s="150">
        <v>1033</v>
      </c>
      <c r="S755" s="313" t="s">
        <v>472</v>
      </c>
      <c r="T755" s="19" t="s">
        <v>179</v>
      </c>
      <c r="U755" s="162"/>
      <c r="V755" s="11">
        <v>41583</v>
      </c>
      <c r="W755" s="32" t="s">
        <v>80</v>
      </c>
      <c r="X755" s="47"/>
      <c r="Y755" s="49"/>
      <c r="Z755" s="11"/>
      <c r="AA755" s="11"/>
      <c r="AB755" s="11"/>
      <c r="AC755" s="56"/>
      <c r="AD755" s="231"/>
      <c r="AE755" s="769"/>
      <c r="AF755" s="171"/>
      <c r="AG755" s="162"/>
      <c r="AH755" s="749"/>
      <c r="AI755" s="749"/>
      <c r="AL755" s="11"/>
      <c r="AM755" s="11"/>
      <c r="AN755" s="11"/>
      <c r="AO755" s="1309"/>
      <c r="AQ755" s="11"/>
      <c r="AR755" s="11"/>
      <c r="AS755" s="11"/>
      <c r="AX755" s="1891"/>
      <c r="BW755" s="11"/>
      <c r="BZ755" s="11"/>
    </row>
    <row r="756" spans="1:78" s="14" customFormat="1" ht="13.5" customHeight="1">
      <c r="A756" s="309">
        <v>184</v>
      </c>
      <c r="B756" s="11"/>
      <c r="C756" s="1486">
        <f t="shared" si="186"/>
        <v>41583</v>
      </c>
      <c r="D756" s="147"/>
      <c r="E756" s="129" t="s">
        <v>57</v>
      </c>
      <c r="F756" s="203">
        <v>13</v>
      </c>
      <c r="H756" s="40" t="s">
        <v>42</v>
      </c>
      <c r="I756" s="1067" t="s">
        <v>3672</v>
      </c>
      <c r="J756" s="47" t="s">
        <v>701</v>
      </c>
      <c r="K756" s="49" t="s">
        <v>127</v>
      </c>
      <c r="L756" s="394">
        <v>849000</v>
      </c>
      <c r="M756" s="194">
        <v>13000</v>
      </c>
      <c r="N756" s="395">
        <f t="shared" si="187"/>
        <v>862000</v>
      </c>
      <c r="O756" s="832"/>
      <c r="P756" s="1064" t="s">
        <v>2998</v>
      </c>
      <c r="Q756" s="41" t="s">
        <v>37</v>
      </c>
      <c r="R756" s="150">
        <v>1033</v>
      </c>
      <c r="S756" s="313" t="s">
        <v>472</v>
      </c>
      <c r="T756" s="19" t="s">
        <v>179</v>
      </c>
      <c r="U756" s="162"/>
      <c r="V756" s="11">
        <v>41583</v>
      </c>
      <c r="W756" s="32" t="s">
        <v>80</v>
      </c>
      <c r="X756" s="47"/>
      <c r="Y756" s="49"/>
      <c r="Z756" s="11"/>
      <c r="AA756" s="11"/>
      <c r="AB756" s="11"/>
      <c r="AC756" s="56"/>
      <c r="AD756" s="231"/>
      <c r="AE756" s="769"/>
      <c r="AF756" s="171"/>
      <c r="AG756" s="162"/>
      <c r="AH756" s="749"/>
      <c r="AI756" s="749"/>
      <c r="AL756" s="11"/>
      <c r="AM756" s="11"/>
      <c r="AN756" s="11"/>
      <c r="AO756" s="1309"/>
      <c r="AQ756" s="11"/>
      <c r="AR756" s="11"/>
      <c r="AS756" s="11"/>
      <c r="AX756" s="1891"/>
      <c r="BW756" s="11"/>
      <c r="BZ756" s="11"/>
    </row>
    <row r="757" spans="1:78" s="14" customFormat="1" ht="13.5" customHeight="1">
      <c r="A757" s="309">
        <v>185</v>
      </c>
      <c r="B757" s="11"/>
      <c r="C757" s="1486">
        <f t="shared" si="186"/>
        <v>41583</v>
      </c>
      <c r="D757" s="147"/>
      <c r="E757" s="129" t="s">
        <v>57</v>
      </c>
      <c r="F757" s="203">
        <v>13</v>
      </c>
      <c r="H757" s="40" t="s">
        <v>42</v>
      </c>
      <c r="I757" s="1067" t="s">
        <v>3673</v>
      </c>
      <c r="J757" s="47" t="s">
        <v>701</v>
      </c>
      <c r="K757" s="49" t="s">
        <v>127</v>
      </c>
      <c r="L757" s="394">
        <v>849000</v>
      </c>
      <c r="M757" s="194">
        <v>13000</v>
      </c>
      <c r="N757" s="395">
        <f t="shared" si="187"/>
        <v>862000</v>
      </c>
      <c r="O757" s="832"/>
      <c r="P757" s="1064" t="s">
        <v>2999</v>
      </c>
      <c r="Q757" s="41" t="s">
        <v>37</v>
      </c>
      <c r="R757" s="150">
        <v>1033</v>
      </c>
      <c r="S757" s="313" t="s">
        <v>472</v>
      </c>
      <c r="T757" s="19" t="s">
        <v>179</v>
      </c>
      <c r="U757" s="162"/>
      <c r="V757" s="11">
        <v>41583</v>
      </c>
      <c r="W757" s="32" t="s">
        <v>80</v>
      </c>
      <c r="X757" s="47"/>
      <c r="Y757" s="49"/>
      <c r="Z757" s="11"/>
      <c r="AA757" s="11"/>
      <c r="AB757" s="11"/>
      <c r="AC757" s="56"/>
      <c r="AD757" s="231"/>
      <c r="AE757" s="769"/>
      <c r="AF757" s="171"/>
      <c r="AG757" s="162"/>
      <c r="AH757" s="749"/>
      <c r="AI757" s="749"/>
      <c r="AL757" s="11"/>
      <c r="AM757" s="11"/>
      <c r="AN757" s="11"/>
      <c r="AO757" s="1309"/>
      <c r="AQ757" s="11"/>
      <c r="AR757" s="11"/>
      <c r="AS757" s="11"/>
      <c r="AX757" s="1891"/>
      <c r="BW757" s="11"/>
      <c r="BZ757" s="11"/>
    </row>
    <row r="758" spans="1:78" s="14" customFormat="1" ht="13.5" customHeight="1">
      <c r="A758" s="309">
        <v>186</v>
      </c>
      <c r="B758" s="11"/>
      <c r="C758" s="1486">
        <f t="shared" si="186"/>
        <v>41578</v>
      </c>
      <c r="D758" s="147"/>
      <c r="E758" s="14" t="s">
        <v>57</v>
      </c>
      <c r="F758" s="203">
        <v>13</v>
      </c>
      <c r="H758" s="32" t="s">
        <v>49</v>
      </c>
      <c r="I758" s="1067" t="s">
        <v>3098</v>
      </c>
      <c r="J758" s="16" t="s">
        <v>409</v>
      </c>
      <c r="K758" s="49" t="s">
        <v>138</v>
      </c>
      <c r="L758" s="168">
        <v>904000</v>
      </c>
      <c r="M758" s="247">
        <v>13000</v>
      </c>
      <c r="N758" s="169">
        <f t="shared" si="187"/>
        <v>917000</v>
      </c>
      <c r="O758" s="832"/>
      <c r="P758" s="1064" t="s">
        <v>3040</v>
      </c>
      <c r="Q758" s="41" t="s">
        <v>37</v>
      </c>
      <c r="R758" s="150">
        <v>1033</v>
      </c>
      <c r="S758" s="313" t="s">
        <v>472</v>
      </c>
      <c r="T758" s="118" t="s">
        <v>179</v>
      </c>
      <c r="U758" s="162"/>
      <c r="V758" s="11">
        <v>41578</v>
      </c>
      <c r="W758" s="40" t="s">
        <v>80</v>
      </c>
      <c r="X758" s="47"/>
      <c r="Y758" s="49"/>
      <c r="Z758" s="11"/>
      <c r="AA758" s="11"/>
      <c r="AB758" s="11"/>
      <c r="AC758" s="56"/>
      <c r="AD758" s="231"/>
      <c r="AE758" s="769"/>
      <c r="AF758" s="171"/>
      <c r="AG758" s="162"/>
      <c r="AH758" s="749"/>
      <c r="AI758" s="749"/>
      <c r="AL758" s="11"/>
      <c r="AM758" s="11"/>
      <c r="AN758" s="11"/>
      <c r="AO758" s="1309"/>
      <c r="AQ758" s="11"/>
      <c r="AR758" s="11"/>
      <c r="AS758" s="11"/>
      <c r="AX758" s="1891"/>
      <c r="BW758" s="11"/>
      <c r="BZ758" s="11"/>
    </row>
    <row r="759" spans="1:78" s="14" customFormat="1" ht="13.5" customHeight="1">
      <c r="A759" s="309">
        <v>187</v>
      </c>
      <c r="B759" s="11"/>
      <c r="C759" s="1486">
        <f t="shared" si="186"/>
        <v>41577</v>
      </c>
      <c r="D759" s="147"/>
      <c r="E759" s="14" t="s">
        <v>57</v>
      </c>
      <c r="F759" s="203">
        <v>13</v>
      </c>
      <c r="H759" s="32" t="s">
        <v>49</v>
      </c>
      <c r="I759" s="1067" t="s">
        <v>3099</v>
      </c>
      <c r="J759" s="16" t="s">
        <v>409</v>
      </c>
      <c r="K759" s="49" t="s">
        <v>64</v>
      </c>
      <c r="L759" s="168">
        <v>904000</v>
      </c>
      <c r="M759" s="247">
        <v>13000</v>
      </c>
      <c r="N759" s="169">
        <f t="shared" si="187"/>
        <v>917000</v>
      </c>
      <c r="O759" s="832"/>
      <c r="P759" s="1064" t="s">
        <v>3041</v>
      </c>
      <c r="Q759" s="41" t="s">
        <v>37</v>
      </c>
      <c r="R759" s="150">
        <v>1033</v>
      </c>
      <c r="S759" s="313" t="s">
        <v>472</v>
      </c>
      <c r="T759" s="118" t="s">
        <v>179</v>
      </c>
      <c r="U759" s="162"/>
      <c r="V759" s="11">
        <v>41577</v>
      </c>
      <c r="W759" s="40" t="s">
        <v>80</v>
      </c>
      <c r="X759" s="47"/>
      <c r="Y759" s="49"/>
      <c r="Z759" s="11"/>
      <c r="AA759" s="11"/>
      <c r="AB759" s="11"/>
      <c r="AC759" s="56"/>
      <c r="AD759" s="231"/>
      <c r="AE759" s="769"/>
      <c r="AF759" s="171"/>
      <c r="AG759" s="162"/>
      <c r="AH759" s="749"/>
      <c r="AI759" s="749"/>
      <c r="AL759" s="11"/>
      <c r="AM759" s="11"/>
      <c r="AN759" s="11"/>
      <c r="AO759" s="1309"/>
      <c r="AQ759" s="11"/>
      <c r="AR759" s="11"/>
      <c r="AS759" s="11"/>
      <c r="AX759" s="1891"/>
      <c r="BW759" s="11"/>
      <c r="BZ759" s="11"/>
    </row>
    <row r="760" spans="1:78" s="14" customFormat="1" ht="13.5" customHeight="1">
      <c r="A760" s="309">
        <v>188</v>
      </c>
      <c r="B760" s="11"/>
      <c r="C760" s="1486">
        <f t="shared" si="186"/>
        <v>41562</v>
      </c>
      <c r="D760" s="147"/>
      <c r="E760" s="14" t="s">
        <v>57</v>
      </c>
      <c r="F760" s="203">
        <v>13</v>
      </c>
      <c r="H760" s="32" t="s">
        <v>49</v>
      </c>
      <c r="I760" s="1067" t="s">
        <v>3100</v>
      </c>
      <c r="J760" s="16" t="s">
        <v>409</v>
      </c>
      <c r="K760" s="49" t="s">
        <v>184</v>
      </c>
      <c r="L760" s="168">
        <v>904000</v>
      </c>
      <c r="M760" s="247">
        <v>13000</v>
      </c>
      <c r="N760" s="169">
        <f t="shared" si="187"/>
        <v>917000</v>
      </c>
      <c r="O760" s="832"/>
      <c r="P760" s="1064" t="s">
        <v>3042</v>
      </c>
      <c r="Q760" s="41" t="s">
        <v>37</v>
      </c>
      <c r="R760" s="150">
        <v>1033</v>
      </c>
      <c r="S760" s="313" t="s">
        <v>112</v>
      </c>
      <c r="T760" s="118" t="s">
        <v>179</v>
      </c>
      <c r="U760" s="162"/>
      <c r="V760" s="11">
        <v>41562</v>
      </c>
      <c r="W760" s="40" t="s">
        <v>80</v>
      </c>
      <c r="X760" s="47"/>
      <c r="Y760" s="49"/>
      <c r="Z760" s="11"/>
      <c r="AA760" s="11"/>
      <c r="AB760" s="11"/>
      <c r="AC760" s="56"/>
      <c r="AD760" s="231"/>
      <c r="AE760" s="769"/>
      <c r="AF760" s="171"/>
      <c r="AG760" s="162"/>
      <c r="AH760" s="749"/>
      <c r="AI760" s="749"/>
      <c r="AL760" s="11"/>
      <c r="AM760" s="11"/>
      <c r="AN760" s="11"/>
      <c r="AO760" s="1309"/>
      <c r="AQ760" s="11"/>
      <c r="AR760" s="11"/>
      <c r="AS760" s="11"/>
      <c r="AX760" s="1891"/>
      <c r="BW760" s="11"/>
      <c r="BZ760" s="11"/>
    </row>
    <row r="761" spans="1:78" s="14" customFormat="1" ht="13.5" customHeight="1">
      <c r="A761" s="309">
        <v>189</v>
      </c>
      <c r="B761" s="11"/>
      <c r="C761" s="1486">
        <f t="shared" si="186"/>
        <v>41577</v>
      </c>
      <c r="D761" s="147"/>
      <c r="E761" s="14" t="s">
        <v>57</v>
      </c>
      <c r="F761" s="203">
        <v>13</v>
      </c>
      <c r="H761" s="32" t="s">
        <v>49</v>
      </c>
      <c r="I761" s="1067" t="s">
        <v>3101</v>
      </c>
      <c r="J761" s="16" t="s">
        <v>409</v>
      </c>
      <c r="K761" s="49" t="s">
        <v>25</v>
      </c>
      <c r="L761" s="168">
        <v>904000</v>
      </c>
      <c r="M761" s="247">
        <v>0</v>
      </c>
      <c r="N761" s="169">
        <f t="shared" si="187"/>
        <v>904000</v>
      </c>
      <c r="O761" s="832"/>
      <c r="P761" s="1064" t="s">
        <v>3043</v>
      </c>
      <c r="Q761" s="41" t="s">
        <v>37</v>
      </c>
      <c r="R761" s="150">
        <v>1033</v>
      </c>
      <c r="S761" s="313" t="s">
        <v>472</v>
      </c>
      <c r="T761" s="118" t="s">
        <v>179</v>
      </c>
      <c r="U761" s="162"/>
      <c r="V761" s="11">
        <v>41577</v>
      </c>
      <c r="W761" s="40" t="s">
        <v>80</v>
      </c>
      <c r="X761" s="47"/>
      <c r="Y761" s="49"/>
      <c r="Z761" s="11"/>
      <c r="AA761" s="11"/>
      <c r="AB761" s="11"/>
      <c r="AC761" s="56"/>
      <c r="AD761" s="231"/>
      <c r="AE761" s="769"/>
      <c r="AF761" s="171"/>
      <c r="AG761" s="162"/>
      <c r="AH761" s="749"/>
      <c r="AI761" s="749"/>
      <c r="AL761" s="11"/>
      <c r="AM761" s="11"/>
      <c r="AN761" s="11"/>
      <c r="AO761" s="1309"/>
      <c r="AQ761" s="11"/>
      <c r="AR761" s="11"/>
      <c r="AS761" s="11"/>
      <c r="AX761" s="1891"/>
      <c r="BW761" s="11"/>
      <c r="BZ761" s="11"/>
    </row>
    <row r="762" spans="1:78" s="14" customFormat="1" ht="13.5" customHeight="1">
      <c r="A762" s="309">
        <v>190</v>
      </c>
      <c r="B762" s="11"/>
      <c r="C762" s="1486">
        <f t="shared" si="186"/>
        <v>41584</v>
      </c>
      <c r="D762" s="147"/>
      <c r="E762" s="14" t="s">
        <v>57</v>
      </c>
      <c r="F762" s="203">
        <v>13</v>
      </c>
      <c r="H762" s="32" t="s">
        <v>725</v>
      </c>
      <c r="I762" s="1067" t="s">
        <v>3674</v>
      </c>
      <c r="J762" s="16" t="s">
        <v>791</v>
      </c>
      <c r="K762" s="49" t="s">
        <v>25</v>
      </c>
      <c r="L762" s="168">
        <v>916000</v>
      </c>
      <c r="M762" s="168">
        <v>0</v>
      </c>
      <c r="N762" s="168">
        <f t="shared" si="187"/>
        <v>916000</v>
      </c>
      <c r="O762" s="832"/>
      <c r="P762" s="1064" t="s">
        <v>3045</v>
      </c>
      <c r="Q762" s="41" t="s">
        <v>37</v>
      </c>
      <c r="R762" s="150">
        <v>1033</v>
      </c>
      <c r="S762" s="313" t="s">
        <v>472</v>
      </c>
      <c r="T762" s="118" t="s">
        <v>179</v>
      </c>
      <c r="U762" s="162"/>
      <c r="V762" s="11">
        <v>41584</v>
      </c>
      <c r="W762" s="40" t="s">
        <v>80</v>
      </c>
      <c r="X762" s="47"/>
      <c r="Y762" s="49"/>
      <c r="Z762" s="11"/>
      <c r="AA762" s="11"/>
      <c r="AB762" s="11"/>
      <c r="AC762" s="56"/>
      <c r="AD762" s="231"/>
      <c r="AE762" s="769"/>
      <c r="AF762" s="171"/>
      <c r="AG762" s="162"/>
      <c r="AH762" s="749"/>
      <c r="AI762" s="749"/>
      <c r="AL762" s="11"/>
      <c r="AM762" s="11"/>
      <c r="AN762" s="11"/>
      <c r="AO762" s="1309"/>
      <c r="AQ762" s="11"/>
      <c r="AR762" s="11"/>
      <c r="AS762" s="11"/>
      <c r="AX762" s="1891"/>
      <c r="BW762" s="11"/>
      <c r="BZ762" s="11"/>
    </row>
    <row r="763" spans="1:78" s="14" customFormat="1" ht="13.5" customHeight="1">
      <c r="A763" s="309">
        <v>191</v>
      </c>
      <c r="B763" s="11"/>
      <c r="C763" s="1486">
        <f t="shared" ref="C763:C790" si="188">V763</f>
        <v>41585</v>
      </c>
      <c r="D763" s="147"/>
      <c r="E763" s="14" t="s">
        <v>57</v>
      </c>
      <c r="F763" s="203">
        <v>13</v>
      </c>
      <c r="H763" s="32" t="s">
        <v>725</v>
      </c>
      <c r="I763" s="1067" t="s">
        <v>3675</v>
      </c>
      <c r="J763" s="16" t="s">
        <v>791</v>
      </c>
      <c r="K763" s="49" t="s">
        <v>64</v>
      </c>
      <c r="L763" s="168">
        <v>916000</v>
      </c>
      <c r="M763" s="168">
        <v>13000</v>
      </c>
      <c r="N763" s="168">
        <f t="shared" si="187"/>
        <v>929000</v>
      </c>
      <c r="O763" s="832"/>
      <c r="P763" s="1064" t="s">
        <v>3047</v>
      </c>
      <c r="Q763" s="41" t="s">
        <v>37</v>
      </c>
      <c r="R763" s="150">
        <v>1033</v>
      </c>
      <c r="S763" s="313" t="s">
        <v>472</v>
      </c>
      <c r="T763" s="118" t="s">
        <v>179</v>
      </c>
      <c r="U763" s="162"/>
      <c r="V763" s="11">
        <v>41585</v>
      </c>
      <c r="W763" s="40" t="s">
        <v>80</v>
      </c>
      <c r="X763" s="47"/>
      <c r="Y763" s="49"/>
      <c r="Z763" s="11"/>
      <c r="AA763" s="11"/>
      <c r="AB763" s="11"/>
      <c r="AC763" s="56"/>
      <c r="AD763" s="231"/>
      <c r="AE763" s="769"/>
      <c r="AF763" s="171"/>
      <c r="AG763" s="162"/>
      <c r="AH763" s="749"/>
      <c r="AI763" s="749"/>
      <c r="AL763" s="11"/>
      <c r="AM763" s="11"/>
      <c r="AN763" s="11"/>
      <c r="AO763" s="1309"/>
      <c r="AQ763" s="11"/>
      <c r="AR763" s="11"/>
      <c r="AS763" s="11"/>
      <c r="AX763" s="1891"/>
      <c r="BW763" s="11"/>
      <c r="BZ763" s="11"/>
    </row>
    <row r="764" spans="1:78" s="14" customFormat="1" ht="13.5" customHeight="1">
      <c r="A764" s="309">
        <v>192</v>
      </c>
      <c r="B764" s="11"/>
      <c r="C764" s="1486">
        <f t="shared" si="188"/>
        <v>41557</v>
      </c>
      <c r="D764" s="147"/>
      <c r="E764" s="14" t="s">
        <v>57</v>
      </c>
      <c r="F764" s="203">
        <v>13</v>
      </c>
      <c r="H764" s="32" t="s">
        <v>725</v>
      </c>
      <c r="I764" s="1067" t="s">
        <v>3104</v>
      </c>
      <c r="J764" s="16" t="s">
        <v>791</v>
      </c>
      <c r="K764" s="49" t="s">
        <v>155</v>
      </c>
      <c r="L764" s="168">
        <v>916000</v>
      </c>
      <c r="M764" s="168">
        <v>13000</v>
      </c>
      <c r="N764" s="168">
        <f t="shared" si="187"/>
        <v>929000</v>
      </c>
      <c r="O764" s="832"/>
      <c r="P764" s="1064" t="s">
        <v>3048</v>
      </c>
      <c r="Q764" s="41" t="s">
        <v>37</v>
      </c>
      <c r="R764" s="150">
        <v>1033</v>
      </c>
      <c r="S764" s="312" t="s">
        <v>112</v>
      </c>
      <c r="T764" s="118" t="s">
        <v>179</v>
      </c>
      <c r="U764" s="162"/>
      <c r="V764" s="11">
        <v>41557</v>
      </c>
      <c r="W764" s="40" t="s">
        <v>80</v>
      </c>
      <c r="X764" s="47"/>
      <c r="Y764" s="49"/>
      <c r="Z764" s="11"/>
      <c r="AA764" s="11"/>
      <c r="AB764" s="11"/>
      <c r="AC764" s="56"/>
      <c r="AD764" s="231"/>
      <c r="AE764" s="769"/>
      <c r="AF764" s="171"/>
      <c r="AG764" s="162"/>
      <c r="AH764" s="749"/>
      <c r="AI764" s="749"/>
      <c r="AL764" s="11"/>
      <c r="AM764" s="11"/>
      <c r="AN764" s="11"/>
      <c r="AO764" s="1309"/>
      <c r="AQ764" s="11"/>
      <c r="AR764" s="11"/>
      <c r="AS764" s="11"/>
      <c r="AX764" s="1891"/>
      <c r="BW764" s="11"/>
      <c r="BZ764" s="11"/>
    </row>
    <row r="765" spans="1:78" s="14" customFormat="1" ht="13.5" customHeight="1">
      <c r="A765" s="309">
        <v>193</v>
      </c>
      <c r="B765" s="11"/>
      <c r="C765" s="1486">
        <f t="shared" si="188"/>
        <v>41614</v>
      </c>
      <c r="D765" s="147"/>
      <c r="E765" s="14" t="s">
        <v>57</v>
      </c>
      <c r="F765" s="203">
        <v>13</v>
      </c>
      <c r="H765" s="32" t="s">
        <v>1016</v>
      </c>
      <c r="I765" s="1067" t="s">
        <v>628</v>
      </c>
      <c r="J765" s="16" t="s">
        <v>1033</v>
      </c>
      <c r="K765" s="49" t="s">
        <v>138</v>
      </c>
      <c r="L765" s="402">
        <v>856000</v>
      </c>
      <c r="M765" s="168">
        <v>13000</v>
      </c>
      <c r="N765" s="403">
        <f t="shared" si="187"/>
        <v>869000</v>
      </c>
      <c r="O765" s="832"/>
      <c r="P765" s="1064" t="s">
        <v>3050</v>
      </c>
      <c r="Q765" s="41" t="s">
        <v>37</v>
      </c>
      <c r="R765" s="150">
        <v>1033</v>
      </c>
      <c r="S765" s="313" t="s">
        <v>813</v>
      </c>
      <c r="T765" s="118" t="s">
        <v>179</v>
      </c>
      <c r="U765" s="162"/>
      <c r="V765" s="11">
        <v>41614</v>
      </c>
      <c r="W765" s="40" t="s">
        <v>80</v>
      </c>
      <c r="X765" s="47"/>
      <c r="Y765" s="49"/>
      <c r="Z765" s="11"/>
      <c r="AA765" s="11"/>
      <c r="AB765" s="11"/>
      <c r="AC765" s="56"/>
      <c r="AD765" s="231"/>
      <c r="AE765" s="769"/>
      <c r="AF765" s="171"/>
      <c r="AG765" s="162"/>
      <c r="AH765" s="749"/>
      <c r="AI765" s="749"/>
      <c r="AL765" s="11"/>
      <c r="AM765" s="11"/>
      <c r="AN765" s="11"/>
      <c r="AO765" s="1309"/>
      <c r="AQ765" s="11"/>
      <c r="AR765" s="11"/>
      <c r="AS765" s="11"/>
      <c r="AX765" s="1891"/>
      <c r="BW765" s="11"/>
      <c r="BZ765" s="11"/>
    </row>
    <row r="766" spans="1:78" s="14" customFormat="1" ht="13.5" customHeight="1">
      <c r="A766" s="309">
        <v>194</v>
      </c>
      <c r="B766" s="11"/>
      <c r="C766" s="1486">
        <f t="shared" si="188"/>
        <v>41578</v>
      </c>
      <c r="D766" s="147"/>
      <c r="E766" s="14" t="s">
        <v>61</v>
      </c>
      <c r="F766" s="203">
        <v>13</v>
      </c>
      <c r="H766" s="32" t="s">
        <v>219</v>
      </c>
      <c r="I766" s="1067" t="s">
        <v>3108</v>
      </c>
      <c r="J766" s="16" t="s">
        <v>307</v>
      </c>
      <c r="K766" s="49" t="s">
        <v>25</v>
      </c>
      <c r="L766" s="194">
        <v>760000</v>
      </c>
      <c r="M766" s="168">
        <v>0</v>
      </c>
      <c r="N766" s="169">
        <f t="shared" si="187"/>
        <v>760000</v>
      </c>
      <c r="O766" s="832"/>
      <c r="P766" s="1064" t="s">
        <v>3053</v>
      </c>
      <c r="Q766" s="41" t="s">
        <v>37</v>
      </c>
      <c r="R766" s="150">
        <v>1033</v>
      </c>
      <c r="S766" s="313" t="s">
        <v>472</v>
      </c>
      <c r="T766" s="118" t="s">
        <v>179</v>
      </c>
      <c r="U766" s="162"/>
      <c r="V766" s="11">
        <v>41578</v>
      </c>
      <c r="W766" s="40" t="s">
        <v>80</v>
      </c>
      <c r="X766" s="47"/>
      <c r="Y766" s="49"/>
      <c r="Z766" s="11"/>
      <c r="AA766" s="11"/>
      <c r="AB766" s="11"/>
      <c r="AC766" s="56"/>
      <c r="AD766" s="231"/>
      <c r="AE766" s="769"/>
      <c r="AF766" s="171"/>
      <c r="AG766" s="162"/>
      <c r="AH766" s="749"/>
      <c r="AI766" s="749"/>
      <c r="AL766" s="11"/>
      <c r="AM766" s="11"/>
      <c r="AN766" s="11"/>
      <c r="AO766" s="1309"/>
      <c r="AQ766" s="11"/>
      <c r="AR766" s="11"/>
      <c r="AS766" s="11"/>
      <c r="AX766" s="1891"/>
      <c r="BW766" s="11"/>
      <c r="BZ766" s="11"/>
    </row>
    <row r="767" spans="1:78" s="14" customFormat="1" ht="13.5" customHeight="1">
      <c r="A767" s="309">
        <v>195</v>
      </c>
      <c r="B767" s="11"/>
      <c r="C767" s="1486">
        <f t="shared" si="188"/>
        <v>41577</v>
      </c>
      <c r="D767" s="147"/>
      <c r="E767" s="14" t="s">
        <v>61</v>
      </c>
      <c r="F767" s="203">
        <v>13</v>
      </c>
      <c r="H767" s="32" t="s">
        <v>219</v>
      </c>
      <c r="I767" s="1067" t="s">
        <v>3109</v>
      </c>
      <c r="J767" s="16" t="s">
        <v>307</v>
      </c>
      <c r="K767" s="49" t="s">
        <v>138</v>
      </c>
      <c r="L767" s="194">
        <v>760000</v>
      </c>
      <c r="M767" s="168">
        <v>11000</v>
      </c>
      <c r="N767" s="169">
        <f t="shared" si="187"/>
        <v>771000</v>
      </c>
      <c r="O767" s="832"/>
      <c r="P767" s="1064" t="s">
        <v>3054</v>
      </c>
      <c r="Q767" s="41" t="s">
        <v>37</v>
      </c>
      <c r="R767" s="150">
        <v>1033</v>
      </c>
      <c r="S767" s="313" t="s">
        <v>472</v>
      </c>
      <c r="T767" s="118" t="s">
        <v>179</v>
      </c>
      <c r="U767" s="162"/>
      <c r="V767" s="11">
        <v>41577</v>
      </c>
      <c r="W767" s="40" t="s">
        <v>80</v>
      </c>
      <c r="X767" s="47"/>
      <c r="Y767" s="49"/>
      <c r="Z767" s="11"/>
      <c r="AA767" s="11"/>
      <c r="AB767" s="11"/>
      <c r="AC767" s="56"/>
      <c r="AD767" s="231"/>
      <c r="AE767" s="769"/>
      <c r="AF767" s="171"/>
      <c r="AG767" s="162"/>
      <c r="AH767" s="749"/>
      <c r="AI767" s="749"/>
      <c r="AL767" s="11"/>
      <c r="AM767" s="11"/>
      <c r="AN767" s="11"/>
      <c r="AO767" s="1309"/>
      <c r="AQ767" s="11"/>
      <c r="AR767" s="11"/>
      <c r="AS767" s="11"/>
      <c r="AX767" s="1891"/>
      <c r="BW767" s="11"/>
      <c r="BZ767" s="11"/>
    </row>
    <row r="768" spans="1:78" s="14" customFormat="1" ht="13.5" customHeight="1">
      <c r="A768" s="309">
        <v>196</v>
      </c>
      <c r="B768" s="11"/>
      <c r="C768" s="1486">
        <f t="shared" si="188"/>
        <v>41577</v>
      </c>
      <c r="D768" s="147"/>
      <c r="E768" s="14" t="s">
        <v>61</v>
      </c>
      <c r="F768" s="203">
        <v>13</v>
      </c>
      <c r="H768" s="32" t="s">
        <v>219</v>
      </c>
      <c r="I768" s="1067" t="s">
        <v>3110</v>
      </c>
      <c r="J768" s="16" t="s">
        <v>307</v>
      </c>
      <c r="K768" s="49" t="s">
        <v>138</v>
      </c>
      <c r="L768" s="194">
        <v>760000</v>
      </c>
      <c r="M768" s="168">
        <v>11000</v>
      </c>
      <c r="N768" s="169">
        <f t="shared" si="187"/>
        <v>771000</v>
      </c>
      <c r="O768" s="832"/>
      <c r="P768" s="1064" t="s">
        <v>3055</v>
      </c>
      <c r="Q768" s="41" t="s">
        <v>37</v>
      </c>
      <c r="R768" s="150">
        <v>1033</v>
      </c>
      <c r="S768" s="313" t="s">
        <v>472</v>
      </c>
      <c r="T768" s="118" t="s">
        <v>179</v>
      </c>
      <c r="U768" s="162"/>
      <c r="V768" s="11">
        <v>41577</v>
      </c>
      <c r="W768" s="40" t="s">
        <v>80</v>
      </c>
      <c r="X768" s="47"/>
      <c r="Y768" s="49"/>
      <c r="Z768" s="11"/>
      <c r="AA768" s="11"/>
      <c r="AB768" s="11"/>
      <c r="AC768" s="56"/>
      <c r="AD768" s="231"/>
      <c r="AE768" s="769"/>
      <c r="AF768" s="171"/>
      <c r="AG768" s="162"/>
      <c r="AH768" s="749"/>
      <c r="AI768" s="749"/>
      <c r="AL768" s="11"/>
      <c r="AM768" s="11"/>
      <c r="AN768" s="11"/>
      <c r="AO768" s="1309"/>
      <c r="AQ768" s="11"/>
      <c r="AR768" s="11"/>
      <c r="AS768" s="11"/>
      <c r="AX768" s="1891"/>
      <c r="BW768" s="11"/>
      <c r="BZ768" s="11"/>
    </row>
    <row r="769" spans="1:78" s="14" customFormat="1" ht="13.5" customHeight="1">
      <c r="A769" s="309">
        <v>197</v>
      </c>
      <c r="B769" s="11"/>
      <c r="C769" s="1486">
        <f t="shared" si="188"/>
        <v>41577</v>
      </c>
      <c r="D769" s="147"/>
      <c r="E769" s="14" t="s">
        <v>61</v>
      </c>
      <c r="F769" s="203">
        <v>13</v>
      </c>
      <c r="H769" s="32" t="s">
        <v>219</v>
      </c>
      <c r="I769" s="1067" t="s">
        <v>3111</v>
      </c>
      <c r="J769" s="16" t="s">
        <v>307</v>
      </c>
      <c r="K769" s="49" t="s">
        <v>64</v>
      </c>
      <c r="L769" s="194">
        <v>760000</v>
      </c>
      <c r="M769" s="168">
        <v>11000</v>
      </c>
      <c r="N769" s="169">
        <f t="shared" si="187"/>
        <v>771000</v>
      </c>
      <c r="O769" s="832"/>
      <c r="P769" s="1064" t="s">
        <v>3056</v>
      </c>
      <c r="Q769" s="41" t="s">
        <v>37</v>
      </c>
      <c r="R769" s="150">
        <v>1033</v>
      </c>
      <c r="S769" s="313" t="s">
        <v>472</v>
      </c>
      <c r="T769" s="118" t="s">
        <v>179</v>
      </c>
      <c r="U769" s="162"/>
      <c r="V769" s="11">
        <v>41577</v>
      </c>
      <c r="W769" s="40" t="s">
        <v>80</v>
      </c>
      <c r="X769" s="47"/>
      <c r="Y769" s="49"/>
      <c r="Z769" s="11"/>
      <c r="AA769" s="11"/>
      <c r="AB769" s="11"/>
      <c r="AC769" s="56"/>
      <c r="AD769" s="231"/>
      <c r="AE769" s="769"/>
      <c r="AF769" s="171"/>
      <c r="AG769" s="162"/>
      <c r="AH769" s="749"/>
      <c r="AI769" s="749"/>
      <c r="AL769" s="11"/>
      <c r="AM769" s="11"/>
      <c r="AN769" s="11"/>
      <c r="AO769" s="1309"/>
      <c r="AQ769" s="11"/>
      <c r="AR769" s="11"/>
      <c r="AS769" s="11"/>
      <c r="AX769" s="1891"/>
      <c r="BW769" s="11"/>
      <c r="BZ769" s="11"/>
    </row>
    <row r="770" spans="1:78" s="14" customFormat="1" ht="13.5" customHeight="1">
      <c r="A770" s="309">
        <v>198</v>
      </c>
      <c r="B770" s="11"/>
      <c r="C770" s="1486">
        <f t="shared" si="188"/>
        <v>41577</v>
      </c>
      <c r="D770" s="147"/>
      <c r="E770" s="14" t="s">
        <v>61</v>
      </c>
      <c r="F770" s="203">
        <v>13</v>
      </c>
      <c r="H770" s="32" t="s">
        <v>219</v>
      </c>
      <c r="I770" s="1067" t="s">
        <v>3112</v>
      </c>
      <c r="J770" s="16" t="s">
        <v>307</v>
      </c>
      <c r="K770" s="49" t="s">
        <v>64</v>
      </c>
      <c r="L770" s="194">
        <v>760000</v>
      </c>
      <c r="M770" s="168">
        <v>11000</v>
      </c>
      <c r="N770" s="169">
        <f t="shared" si="187"/>
        <v>771000</v>
      </c>
      <c r="O770" s="832"/>
      <c r="P770" s="1064" t="s">
        <v>3057</v>
      </c>
      <c r="Q770" s="41" t="s">
        <v>37</v>
      </c>
      <c r="R770" s="150">
        <v>1033</v>
      </c>
      <c r="S770" s="313" t="s">
        <v>472</v>
      </c>
      <c r="T770" s="118" t="s">
        <v>179</v>
      </c>
      <c r="U770" s="162"/>
      <c r="V770" s="11">
        <v>41577</v>
      </c>
      <c r="W770" s="40" t="s">
        <v>80</v>
      </c>
      <c r="X770" s="47"/>
      <c r="Y770" s="49"/>
      <c r="Z770" s="11"/>
      <c r="AA770" s="11"/>
      <c r="AB770" s="11"/>
      <c r="AC770" s="56"/>
      <c r="AD770" s="231"/>
      <c r="AE770" s="769"/>
      <c r="AF770" s="171"/>
      <c r="AG770" s="162"/>
      <c r="AH770" s="749"/>
      <c r="AI770" s="749"/>
      <c r="AL770" s="11"/>
      <c r="AM770" s="11"/>
      <c r="AN770" s="11"/>
      <c r="AO770" s="1309"/>
      <c r="AQ770" s="11"/>
      <c r="AR770" s="11"/>
      <c r="AS770" s="11"/>
      <c r="AX770" s="1891"/>
      <c r="BW770" s="11"/>
      <c r="BZ770" s="11"/>
    </row>
    <row r="771" spans="1:78" s="14" customFormat="1" ht="13.5" customHeight="1">
      <c r="A771" s="309">
        <v>199</v>
      </c>
      <c r="B771" s="11"/>
      <c r="C771" s="1486">
        <f t="shared" si="188"/>
        <v>41577</v>
      </c>
      <c r="D771" s="147"/>
      <c r="E771" s="14" t="s">
        <v>61</v>
      </c>
      <c r="F771" s="203">
        <v>13</v>
      </c>
      <c r="H771" s="32" t="s">
        <v>219</v>
      </c>
      <c r="I771" s="1067" t="s">
        <v>3113</v>
      </c>
      <c r="J771" s="16" t="s">
        <v>307</v>
      </c>
      <c r="K771" s="49" t="s">
        <v>117</v>
      </c>
      <c r="L771" s="194">
        <v>760000</v>
      </c>
      <c r="M771" s="168">
        <v>11000</v>
      </c>
      <c r="N771" s="169">
        <f t="shared" si="187"/>
        <v>771000</v>
      </c>
      <c r="O771" s="832"/>
      <c r="P771" s="1064" t="s">
        <v>3058</v>
      </c>
      <c r="Q771" s="41" t="s">
        <v>37</v>
      </c>
      <c r="R771" s="150">
        <v>1033</v>
      </c>
      <c r="S771" s="313" t="s">
        <v>472</v>
      </c>
      <c r="T771" s="118" t="s">
        <v>179</v>
      </c>
      <c r="U771" s="162"/>
      <c r="V771" s="11">
        <v>41577</v>
      </c>
      <c r="W771" s="40" t="s">
        <v>80</v>
      </c>
      <c r="X771" s="47"/>
      <c r="Y771" s="49"/>
      <c r="Z771" s="11"/>
      <c r="AA771" s="11"/>
      <c r="AB771" s="11"/>
      <c r="AC771" s="56"/>
      <c r="AD771" s="231"/>
      <c r="AE771" s="769"/>
      <c r="AF771" s="171"/>
      <c r="AG771" s="162"/>
      <c r="AH771" s="749"/>
      <c r="AI771" s="749"/>
      <c r="AL771" s="11"/>
      <c r="AM771" s="11"/>
      <c r="AN771" s="11"/>
      <c r="AO771" s="1309"/>
      <c r="AQ771" s="11"/>
      <c r="AR771" s="11"/>
      <c r="AS771" s="11"/>
      <c r="AX771" s="1891"/>
      <c r="BW771" s="11"/>
      <c r="BZ771" s="11"/>
    </row>
    <row r="772" spans="1:78" s="14" customFormat="1" ht="13.5" customHeight="1">
      <c r="A772" s="309">
        <v>200</v>
      </c>
      <c r="B772" s="11"/>
      <c r="C772" s="1486">
        <f t="shared" si="188"/>
        <v>41577</v>
      </c>
      <c r="D772" s="147"/>
      <c r="E772" s="14" t="s">
        <v>61</v>
      </c>
      <c r="F772" s="203">
        <v>13</v>
      </c>
      <c r="H772" s="32" t="s">
        <v>219</v>
      </c>
      <c r="I772" s="1067" t="s">
        <v>3114</v>
      </c>
      <c r="J772" s="16" t="s">
        <v>307</v>
      </c>
      <c r="K772" s="49" t="s">
        <v>184</v>
      </c>
      <c r="L772" s="194">
        <v>760000</v>
      </c>
      <c r="M772" s="168">
        <v>11000</v>
      </c>
      <c r="N772" s="169">
        <f t="shared" si="187"/>
        <v>771000</v>
      </c>
      <c r="O772" s="832"/>
      <c r="P772" s="1064" t="s">
        <v>3059</v>
      </c>
      <c r="Q772" s="41" t="s">
        <v>37</v>
      </c>
      <c r="R772" s="150">
        <v>1033</v>
      </c>
      <c r="S772" s="313" t="s">
        <v>472</v>
      </c>
      <c r="T772" s="118" t="s">
        <v>179</v>
      </c>
      <c r="U772" s="162"/>
      <c r="V772" s="11">
        <v>41577</v>
      </c>
      <c r="W772" s="40" t="s">
        <v>80</v>
      </c>
      <c r="X772" s="47"/>
      <c r="Y772" s="49"/>
      <c r="Z772" s="11"/>
      <c r="AA772" s="11"/>
      <c r="AB772" s="11"/>
      <c r="AC772" s="56"/>
      <c r="AD772" s="231"/>
      <c r="AE772" s="769"/>
      <c r="AF772" s="171"/>
      <c r="AG772" s="162"/>
      <c r="AH772" s="749"/>
      <c r="AI772" s="749"/>
      <c r="AL772" s="11"/>
      <c r="AM772" s="11"/>
      <c r="AN772" s="11"/>
      <c r="AO772" s="1309"/>
      <c r="AQ772" s="11"/>
      <c r="AR772" s="11"/>
      <c r="AS772" s="11"/>
      <c r="AX772" s="1891"/>
      <c r="BW772" s="11"/>
      <c r="BZ772" s="11"/>
    </row>
    <row r="773" spans="1:78" s="14" customFormat="1" ht="13.5" customHeight="1">
      <c r="A773" s="309">
        <v>201</v>
      </c>
      <c r="B773" s="11"/>
      <c r="C773" s="1486">
        <f t="shared" si="188"/>
        <v>41577</v>
      </c>
      <c r="D773" s="147"/>
      <c r="E773" s="14" t="s">
        <v>61</v>
      </c>
      <c r="F773" s="203">
        <v>13</v>
      </c>
      <c r="H773" s="32" t="s">
        <v>219</v>
      </c>
      <c r="I773" s="1067" t="s">
        <v>3116</v>
      </c>
      <c r="J773" s="16" t="s">
        <v>307</v>
      </c>
      <c r="K773" s="49" t="s">
        <v>67</v>
      </c>
      <c r="L773" s="194">
        <v>760000</v>
      </c>
      <c r="M773" s="168">
        <v>11000</v>
      </c>
      <c r="N773" s="169">
        <f t="shared" si="187"/>
        <v>771000</v>
      </c>
      <c r="O773" s="832"/>
      <c r="P773" s="1064" t="s">
        <v>3061</v>
      </c>
      <c r="Q773" s="41" t="s">
        <v>37</v>
      </c>
      <c r="R773" s="150">
        <v>1033</v>
      </c>
      <c r="S773" s="313" t="s">
        <v>472</v>
      </c>
      <c r="T773" s="118" t="s">
        <v>179</v>
      </c>
      <c r="U773" s="162"/>
      <c r="V773" s="11">
        <v>41577</v>
      </c>
      <c r="W773" s="40" t="s">
        <v>80</v>
      </c>
      <c r="X773" s="47"/>
      <c r="Y773" s="49"/>
      <c r="Z773" s="11"/>
      <c r="AA773" s="11"/>
      <c r="AB773" s="11"/>
      <c r="AC773" s="56"/>
      <c r="AD773" s="231"/>
      <c r="AE773" s="769"/>
      <c r="AF773" s="171"/>
      <c r="AG773" s="162"/>
      <c r="AH773" s="749"/>
      <c r="AI773" s="749"/>
      <c r="AL773" s="11"/>
      <c r="AM773" s="11"/>
      <c r="AN773" s="11"/>
      <c r="AO773" s="1309"/>
      <c r="AQ773" s="11"/>
      <c r="AR773" s="11"/>
      <c r="AS773" s="11"/>
      <c r="AX773" s="1891"/>
      <c r="BW773" s="11"/>
      <c r="BZ773" s="11"/>
    </row>
    <row r="774" spans="1:78" s="14" customFormat="1" ht="13.5" customHeight="1">
      <c r="A774" s="309">
        <v>202</v>
      </c>
      <c r="B774" s="11"/>
      <c r="C774" s="1486">
        <f t="shared" si="188"/>
        <v>41577</v>
      </c>
      <c r="D774" s="147"/>
      <c r="E774" s="14" t="s">
        <v>61</v>
      </c>
      <c r="F774" s="203">
        <v>13</v>
      </c>
      <c r="H774" s="32" t="s">
        <v>219</v>
      </c>
      <c r="I774" s="1067" t="s">
        <v>3117</v>
      </c>
      <c r="J774" s="16" t="s">
        <v>307</v>
      </c>
      <c r="K774" s="49" t="s">
        <v>138</v>
      </c>
      <c r="L774" s="194">
        <v>760000</v>
      </c>
      <c r="M774" s="168">
        <v>11000</v>
      </c>
      <c r="N774" s="169">
        <f t="shared" si="187"/>
        <v>771000</v>
      </c>
      <c r="O774" s="832"/>
      <c r="P774" s="1064" t="s">
        <v>3062</v>
      </c>
      <c r="Q774" s="41" t="s">
        <v>37</v>
      </c>
      <c r="R774" s="150">
        <v>1033</v>
      </c>
      <c r="S774" s="313" t="s">
        <v>472</v>
      </c>
      <c r="T774" s="118" t="s">
        <v>179</v>
      </c>
      <c r="U774" s="162"/>
      <c r="V774" s="11">
        <v>41577</v>
      </c>
      <c r="W774" s="40" t="s">
        <v>80</v>
      </c>
      <c r="X774" s="47"/>
      <c r="Y774" s="49"/>
      <c r="Z774" s="11"/>
      <c r="AA774" s="11"/>
      <c r="AB774" s="11"/>
      <c r="AC774" s="56"/>
      <c r="AD774" s="231"/>
      <c r="AE774" s="769"/>
      <c r="AF774" s="171"/>
      <c r="AG774" s="162"/>
      <c r="AH774" s="749"/>
      <c r="AI774" s="749"/>
      <c r="AL774" s="11"/>
      <c r="AM774" s="11"/>
      <c r="AN774" s="11"/>
      <c r="AO774" s="1309"/>
      <c r="AQ774" s="11"/>
      <c r="AR774" s="11"/>
      <c r="AS774" s="11"/>
      <c r="AX774" s="1891"/>
      <c r="BW774" s="11"/>
      <c r="BZ774" s="11"/>
    </row>
    <row r="775" spans="1:78" s="14" customFormat="1" ht="13.5" customHeight="1">
      <c r="A775" s="309">
        <v>203</v>
      </c>
      <c r="B775" s="11"/>
      <c r="C775" s="1486">
        <f t="shared" si="188"/>
        <v>41577</v>
      </c>
      <c r="D775" s="147"/>
      <c r="E775" s="14" t="s">
        <v>61</v>
      </c>
      <c r="F775" s="203">
        <v>13</v>
      </c>
      <c r="H775" s="32" t="s">
        <v>219</v>
      </c>
      <c r="I775" s="1067" t="s">
        <v>3118</v>
      </c>
      <c r="J775" s="16" t="s">
        <v>307</v>
      </c>
      <c r="K775" s="49" t="s">
        <v>64</v>
      </c>
      <c r="L775" s="194">
        <v>760000</v>
      </c>
      <c r="M775" s="168">
        <v>11000</v>
      </c>
      <c r="N775" s="169">
        <f t="shared" si="187"/>
        <v>771000</v>
      </c>
      <c r="O775" s="832"/>
      <c r="P775" s="1064" t="s">
        <v>3063</v>
      </c>
      <c r="Q775" s="41" t="s">
        <v>37</v>
      </c>
      <c r="R775" s="150">
        <v>1033</v>
      </c>
      <c r="S775" s="313" t="s">
        <v>472</v>
      </c>
      <c r="T775" s="118" t="s">
        <v>179</v>
      </c>
      <c r="U775" s="162"/>
      <c r="V775" s="11">
        <v>41577</v>
      </c>
      <c r="W775" s="40" t="s">
        <v>80</v>
      </c>
      <c r="X775" s="47"/>
      <c r="Y775" s="49"/>
      <c r="Z775" s="11"/>
      <c r="AA775" s="11"/>
      <c r="AB775" s="11"/>
      <c r="AC775" s="56"/>
      <c r="AD775" s="231"/>
      <c r="AE775" s="769"/>
      <c r="AF775" s="171"/>
      <c r="AG775" s="162"/>
      <c r="AH775" s="749"/>
      <c r="AI775" s="749"/>
      <c r="AL775" s="11"/>
      <c r="AM775" s="11"/>
      <c r="AN775" s="11"/>
      <c r="AO775" s="1309"/>
      <c r="AQ775" s="11"/>
      <c r="AR775" s="11"/>
      <c r="AS775" s="11"/>
      <c r="AX775" s="1891"/>
      <c r="BW775" s="11"/>
      <c r="BZ775" s="11"/>
    </row>
    <row r="776" spans="1:78" s="14" customFormat="1" ht="13.5" customHeight="1">
      <c r="A776" s="309">
        <v>204</v>
      </c>
      <c r="B776" s="11"/>
      <c r="C776" s="1486">
        <f t="shared" si="188"/>
        <v>41578</v>
      </c>
      <c r="D776" s="147"/>
      <c r="E776" s="14" t="s">
        <v>61</v>
      </c>
      <c r="F776" s="203">
        <v>13</v>
      </c>
      <c r="H776" s="32" t="s">
        <v>219</v>
      </c>
      <c r="I776" s="1067" t="s">
        <v>3119</v>
      </c>
      <c r="J776" s="16" t="s">
        <v>307</v>
      </c>
      <c r="K776" s="49" t="s">
        <v>25</v>
      </c>
      <c r="L776" s="194">
        <v>760000</v>
      </c>
      <c r="M776" s="168">
        <v>0</v>
      </c>
      <c r="N776" s="169">
        <f t="shared" si="187"/>
        <v>760000</v>
      </c>
      <c r="O776" s="832"/>
      <c r="P776" s="1064" t="s">
        <v>3064</v>
      </c>
      <c r="Q776" s="41" t="s">
        <v>37</v>
      </c>
      <c r="R776" s="150">
        <v>1033</v>
      </c>
      <c r="S776" s="313" t="s">
        <v>472</v>
      </c>
      <c r="T776" s="118" t="s">
        <v>179</v>
      </c>
      <c r="U776" s="162"/>
      <c r="V776" s="11">
        <v>41578</v>
      </c>
      <c r="W776" s="40" t="s">
        <v>80</v>
      </c>
      <c r="X776" s="47"/>
      <c r="Y776" s="49"/>
      <c r="Z776" s="11"/>
      <c r="AA776" s="11"/>
      <c r="AB776" s="11"/>
      <c r="AC776" s="56"/>
      <c r="AD776" s="231"/>
      <c r="AE776" s="769"/>
      <c r="AF776" s="171"/>
      <c r="AG776" s="162"/>
      <c r="AH776" s="749"/>
      <c r="AI776" s="749"/>
      <c r="AL776" s="11"/>
      <c r="AM776" s="11"/>
      <c r="AN776" s="11"/>
      <c r="AO776" s="1309"/>
      <c r="AQ776" s="11"/>
      <c r="AR776" s="11"/>
      <c r="AS776" s="11"/>
      <c r="AX776" s="1891"/>
      <c r="BW776" s="11"/>
      <c r="BZ776" s="11"/>
    </row>
    <row r="777" spans="1:78" s="14" customFormat="1" ht="13.5" customHeight="1">
      <c r="A777" s="309">
        <v>205</v>
      </c>
      <c r="B777" s="11"/>
      <c r="C777" s="1486">
        <f t="shared" si="188"/>
        <v>41577</v>
      </c>
      <c r="D777" s="147"/>
      <c r="E777" s="14" t="s">
        <v>61</v>
      </c>
      <c r="F777" s="203">
        <v>13</v>
      </c>
      <c r="H777" s="32" t="s">
        <v>219</v>
      </c>
      <c r="I777" s="1067" t="s">
        <v>3120</v>
      </c>
      <c r="J777" s="16" t="s">
        <v>307</v>
      </c>
      <c r="K777" s="49" t="s">
        <v>138</v>
      </c>
      <c r="L777" s="194">
        <v>760000</v>
      </c>
      <c r="M777" s="168">
        <v>11000</v>
      </c>
      <c r="N777" s="169">
        <f t="shared" si="187"/>
        <v>771000</v>
      </c>
      <c r="O777" s="832"/>
      <c r="P777" s="1064" t="s">
        <v>3065</v>
      </c>
      <c r="Q777" s="41" t="s">
        <v>37</v>
      </c>
      <c r="R777" s="150">
        <v>1033</v>
      </c>
      <c r="S777" s="313" t="s">
        <v>472</v>
      </c>
      <c r="T777" s="118" t="s">
        <v>179</v>
      </c>
      <c r="U777" s="162"/>
      <c r="V777" s="11">
        <v>41577</v>
      </c>
      <c r="W777" s="40" t="s">
        <v>80</v>
      </c>
      <c r="X777" s="47"/>
      <c r="Y777" s="49"/>
      <c r="Z777" s="11"/>
      <c r="AA777" s="11"/>
      <c r="AB777" s="11"/>
      <c r="AC777" s="56"/>
      <c r="AD777" s="231"/>
      <c r="AE777" s="769"/>
      <c r="AF777" s="171"/>
      <c r="AG777" s="162"/>
      <c r="AH777" s="749"/>
      <c r="AI777" s="749"/>
      <c r="AL777" s="11"/>
      <c r="AM777" s="11"/>
      <c r="AN777" s="11"/>
      <c r="AO777" s="1309"/>
      <c r="AQ777" s="11"/>
      <c r="AR777" s="11"/>
      <c r="AS777" s="11"/>
      <c r="AX777" s="1891"/>
      <c r="BW777" s="11"/>
      <c r="BZ777" s="11"/>
    </row>
    <row r="778" spans="1:78" s="14" customFormat="1" ht="13.5" customHeight="1">
      <c r="A778" s="309">
        <v>206</v>
      </c>
      <c r="B778" s="11"/>
      <c r="C778" s="1486">
        <f t="shared" si="188"/>
        <v>41578</v>
      </c>
      <c r="D778" s="147"/>
      <c r="E778" s="14" t="s">
        <v>61</v>
      </c>
      <c r="F778" s="203">
        <v>13</v>
      </c>
      <c r="H778" s="32" t="s">
        <v>219</v>
      </c>
      <c r="I778" s="1067" t="s">
        <v>3121</v>
      </c>
      <c r="J778" s="16" t="s">
        <v>307</v>
      </c>
      <c r="K778" s="49" t="s">
        <v>184</v>
      </c>
      <c r="L778" s="194">
        <v>760000</v>
      </c>
      <c r="M778" s="168">
        <v>11000</v>
      </c>
      <c r="N778" s="169">
        <f t="shared" si="187"/>
        <v>771000</v>
      </c>
      <c r="O778" s="832"/>
      <c r="P778" s="1064" t="s">
        <v>3066</v>
      </c>
      <c r="Q778" s="41" t="s">
        <v>37</v>
      </c>
      <c r="R778" s="150">
        <v>1033</v>
      </c>
      <c r="S778" s="313" t="s">
        <v>4030</v>
      </c>
      <c r="T778" s="118" t="s">
        <v>179</v>
      </c>
      <c r="U778" s="162"/>
      <c r="V778" s="11">
        <v>41578</v>
      </c>
      <c r="W778" s="40" t="s">
        <v>80</v>
      </c>
      <c r="X778" s="47"/>
      <c r="Y778" s="49"/>
      <c r="Z778" s="11"/>
      <c r="AA778" s="11"/>
      <c r="AB778" s="11"/>
      <c r="AC778" s="56"/>
      <c r="AD778" s="231"/>
      <c r="AE778" s="769"/>
      <c r="AF778" s="171"/>
      <c r="AG778" s="162"/>
      <c r="AH778" s="749"/>
      <c r="AI778" s="749"/>
      <c r="AL778" s="11"/>
      <c r="AM778" s="11"/>
      <c r="AN778" s="11"/>
      <c r="AO778" s="1309"/>
      <c r="AQ778" s="11"/>
      <c r="AR778" s="11"/>
      <c r="AS778" s="11"/>
      <c r="AX778" s="1891"/>
      <c r="BW778" s="11"/>
      <c r="BZ778" s="11"/>
    </row>
    <row r="779" spans="1:78" s="14" customFormat="1" ht="13.5" customHeight="1">
      <c r="A779" s="309">
        <v>207</v>
      </c>
      <c r="B779" s="11"/>
      <c r="C779" s="1486">
        <f t="shared" si="188"/>
        <v>41578</v>
      </c>
      <c r="D779" s="147"/>
      <c r="E779" s="14" t="s">
        <v>61</v>
      </c>
      <c r="F779" s="203">
        <v>13</v>
      </c>
      <c r="H779" s="32" t="s">
        <v>219</v>
      </c>
      <c r="I779" s="1067" t="s">
        <v>3122</v>
      </c>
      <c r="J779" s="16" t="s">
        <v>307</v>
      </c>
      <c r="K779" s="49" t="s">
        <v>25</v>
      </c>
      <c r="L779" s="194">
        <v>760000</v>
      </c>
      <c r="M779" s="168">
        <v>0</v>
      </c>
      <c r="N779" s="169">
        <f t="shared" si="187"/>
        <v>760000</v>
      </c>
      <c r="O779" s="832"/>
      <c r="P779" s="1064" t="s">
        <v>3067</v>
      </c>
      <c r="Q779" s="41" t="s">
        <v>37</v>
      </c>
      <c r="R779" s="150">
        <v>1033</v>
      </c>
      <c r="S779" s="313" t="s">
        <v>472</v>
      </c>
      <c r="T779" s="118" t="s">
        <v>179</v>
      </c>
      <c r="U779" s="162"/>
      <c r="V779" s="11">
        <v>41578</v>
      </c>
      <c r="W779" s="40" t="s">
        <v>80</v>
      </c>
      <c r="X779" s="47"/>
      <c r="Y779" s="49"/>
      <c r="Z779" s="11"/>
      <c r="AA779" s="11"/>
      <c r="AB779" s="11"/>
      <c r="AC779" s="56"/>
      <c r="AD779" s="231"/>
      <c r="AE779" s="769"/>
      <c r="AF779" s="171"/>
      <c r="AG779" s="162"/>
      <c r="AH779" s="749"/>
      <c r="AI779" s="749"/>
      <c r="AL779" s="11"/>
      <c r="AM779" s="11"/>
      <c r="AN779" s="11"/>
      <c r="AO779" s="1309"/>
      <c r="AQ779" s="11"/>
      <c r="AR779" s="11"/>
      <c r="AS779" s="11"/>
      <c r="AX779" s="1891"/>
      <c r="BW779" s="11"/>
      <c r="BZ779" s="11"/>
    </row>
    <row r="780" spans="1:78" s="14" customFormat="1" ht="13.5" customHeight="1">
      <c r="A780" s="309">
        <v>208</v>
      </c>
      <c r="B780" s="11"/>
      <c r="C780" s="1486">
        <f t="shared" si="188"/>
        <v>41577</v>
      </c>
      <c r="D780" s="147"/>
      <c r="E780" s="14" t="s">
        <v>61</v>
      </c>
      <c r="F780" s="203">
        <v>13</v>
      </c>
      <c r="H780" s="32" t="s">
        <v>219</v>
      </c>
      <c r="I780" s="1067" t="s">
        <v>3123</v>
      </c>
      <c r="J780" s="16" t="s">
        <v>307</v>
      </c>
      <c r="K780" s="49" t="s">
        <v>138</v>
      </c>
      <c r="L780" s="194">
        <v>760000</v>
      </c>
      <c r="M780" s="168">
        <v>11000</v>
      </c>
      <c r="N780" s="169">
        <f t="shared" si="187"/>
        <v>771000</v>
      </c>
      <c r="O780" s="832"/>
      <c r="P780" s="1064" t="s">
        <v>3068</v>
      </c>
      <c r="Q780" s="41" t="s">
        <v>37</v>
      </c>
      <c r="R780" s="150">
        <v>1033</v>
      </c>
      <c r="S780" s="313" t="s">
        <v>472</v>
      </c>
      <c r="T780" s="118" t="s">
        <v>179</v>
      </c>
      <c r="U780" s="162"/>
      <c r="V780" s="11">
        <v>41577</v>
      </c>
      <c r="W780" s="40" t="s">
        <v>80</v>
      </c>
      <c r="X780" s="47"/>
      <c r="Y780" s="49"/>
      <c r="Z780" s="11"/>
      <c r="AA780" s="11"/>
      <c r="AB780" s="11"/>
      <c r="AC780" s="56"/>
      <c r="AD780" s="231"/>
      <c r="AE780" s="769"/>
      <c r="AF780" s="171"/>
      <c r="AG780" s="162"/>
      <c r="AH780" s="749"/>
      <c r="AI780" s="749"/>
      <c r="AL780" s="11"/>
      <c r="AM780" s="11"/>
      <c r="AN780" s="11"/>
      <c r="AO780" s="1309"/>
      <c r="AQ780" s="11"/>
      <c r="AR780" s="11"/>
      <c r="AS780" s="11"/>
      <c r="AX780" s="1891"/>
      <c r="BW780" s="11"/>
      <c r="BZ780" s="11"/>
    </row>
    <row r="781" spans="1:78" s="14" customFormat="1" ht="13.5" customHeight="1">
      <c r="A781" s="309">
        <v>209</v>
      </c>
      <c r="B781" s="11"/>
      <c r="C781" s="1486">
        <f t="shared" si="188"/>
        <v>41577</v>
      </c>
      <c r="D781" s="147"/>
      <c r="E781" s="14" t="s">
        <v>61</v>
      </c>
      <c r="F781" s="203">
        <v>13</v>
      </c>
      <c r="H781" s="32" t="s">
        <v>219</v>
      </c>
      <c r="I781" s="1067" t="s">
        <v>3124</v>
      </c>
      <c r="J781" s="16" t="s">
        <v>307</v>
      </c>
      <c r="K781" s="49" t="s">
        <v>64</v>
      </c>
      <c r="L781" s="194">
        <v>760000</v>
      </c>
      <c r="M781" s="168">
        <v>11000</v>
      </c>
      <c r="N781" s="169">
        <f t="shared" si="187"/>
        <v>771000</v>
      </c>
      <c r="O781" s="832"/>
      <c r="P781" s="1064" t="s">
        <v>3069</v>
      </c>
      <c r="Q781" s="41" t="s">
        <v>37</v>
      </c>
      <c r="R781" s="150">
        <v>1033</v>
      </c>
      <c r="S781" s="313" t="s">
        <v>472</v>
      </c>
      <c r="T781" s="118" t="s">
        <v>179</v>
      </c>
      <c r="U781" s="162"/>
      <c r="V781" s="11">
        <v>41577</v>
      </c>
      <c r="W781" s="40" t="s">
        <v>80</v>
      </c>
      <c r="X781" s="47"/>
      <c r="Y781" s="49"/>
      <c r="Z781" s="11"/>
      <c r="AA781" s="11"/>
      <c r="AB781" s="11"/>
      <c r="AC781" s="56"/>
      <c r="AD781" s="231"/>
      <c r="AE781" s="769"/>
      <c r="AF781" s="171"/>
      <c r="AG781" s="162"/>
      <c r="AH781" s="749"/>
      <c r="AI781" s="749"/>
      <c r="AL781" s="11"/>
      <c r="AM781" s="11"/>
      <c r="AN781" s="11"/>
      <c r="AO781" s="1309"/>
      <c r="AQ781" s="11"/>
      <c r="AR781" s="11"/>
      <c r="AS781" s="11"/>
      <c r="AX781" s="1891"/>
      <c r="BW781" s="11"/>
      <c r="BZ781" s="11"/>
    </row>
    <row r="782" spans="1:78" s="14" customFormat="1" ht="13.5" customHeight="1">
      <c r="A782" s="309">
        <v>210</v>
      </c>
      <c r="B782" s="11"/>
      <c r="C782" s="1486">
        <f t="shared" si="188"/>
        <v>41577</v>
      </c>
      <c r="D782" s="147"/>
      <c r="E782" s="14" t="s">
        <v>61</v>
      </c>
      <c r="F782" s="203">
        <v>13</v>
      </c>
      <c r="H782" s="32" t="s">
        <v>219</v>
      </c>
      <c r="I782" s="1067" t="s">
        <v>3125</v>
      </c>
      <c r="J782" s="16" t="s">
        <v>307</v>
      </c>
      <c r="K782" s="49" t="s">
        <v>117</v>
      </c>
      <c r="L782" s="194">
        <v>760000</v>
      </c>
      <c r="M782" s="168">
        <v>11000</v>
      </c>
      <c r="N782" s="169">
        <f t="shared" si="187"/>
        <v>771000</v>
      </c>
      <c r="O782" s="832"/>
      <c r="P782" s="1064" t="s">
        <v>3070</v>
      </c>
      <c r="Q782" s="41" t="s">
        <v>37</v>
      </c>
      <c r="R782" s="150">
        <v>1033</v>
      </c>
      <c r="S782" s="313" t="s">
        <v>472</v>
      </c>
      <c r="T782" s="118" t="s">
        <v>179</v>
      </c>
      <c r="U782" s="162"/>
      <c r="V782" s="11">
        <v>41577</v>
      </c>
      <c r="W782" s="40" t="s">
        <v>80</v>
      </c>
      <c r="X782" s="47"/>
      <c r="Y782" s="49"/>
      <c r="Z782" s="11"/>
      <c r="AA782" s="11"/>
      <c r="AB782" s="11"/>
      <c r="AC782" s="56"/>
      <c r="AD782" s="231"/>
      <c r="AE782" s="769"/>
      <c r="AF782" s="171"/>
      <c r="AG782" s="162"/>
      <c r="AH782" s="749"/>
      <c r="AI782" s="749"/>
      <c r="AL782" s="11"/>
      <c r="AM782" s="11"/>
      <c r="AN782" s="11"/>
      <c r="AO782" s="1309"/>
      <c r="AQ782" s="11"/>
      <c r="AR782" s="11"/>
      <c r="AS782" s="11"/>
      <c r="AX782" s="1891"/>
      <c r="BW782" s="11"/>
      <c r="BZ782" s="11"/>
    </row>
    <row r="783" spans="1:78" s="14" customFormat="1" ht="13.5" customHeight="1">
      <c r="A783" s="309">
        <v>211</v>
      </c>
      <c r="B783" s="11"/>
      <c r="C783" s="1486">
        <f t="shared" si="188"/>
        <v>41568</v>
      </c>
      <c r="D783" s="147"/>
      <c r="E783" s="14" t="s">
        <v>61</v>
      </c>
      <c r="F783" s="203">
        <v>13</v>
      </c>
      <c r="H783" s="32" t="s">
        <v>274</v>
      </c>
      <c r="I783" s="1067" t="s">
        <v>3126</v>
      </c>
      <c r="J783" s="16" t="s">
        <v>727</v>
      </c>
      <c r="K783" s="49" t="s">
        <v>25</v>
      </c>
      <c r="L783" s="402">
        <v>700000</v>
      </c>
      <c r="M783" s="168">
        <v>0</v>
      </c>
      <c r="N783" s="403">
        <f t="shared" si="187"/>
        <v>700000</v>
      </c>
      <c r="O783" s="832"/>
      <c r="P783" s="1064" t="s">
        <v>3071</v>
      </c>
      <c r="Q783" s="41" t="s">
        <v>37</v>
      </c>
      <c r="R783" s="150">
        <v>1033</v>
      </c>
      <c r="S783" s="313" t="s">
        <v>1071</v>
      </c>
      <c r="T783" s="118" t="s">
        <v>179</v>
      </c>
      <c r="U783" s="162"/>
      <c r="V783" s="11">
        <v>41568</v>
      </c>
      <c r="W783" s="40" t="s">
        <v>80</v>
      </c>
      <c r="X783" s="47"/>
      <c r="Y783" s="49"/>
      <c r="Z783" s="11"/>
      <c r="AA783" s="11"/>
      <c r="AB783" s="11"/>
      <c r="AC783" s="56"/>
      <c r="AD783" s="231"/>
      <c r="AE783" s="769"/>
      <c r="AF783" s="171"/>
      <c r="AG783" s="162"/>
      <c r="AH783" s="749"/>
      <c r="AI783" s="749"/>
      <c r="AL783" s="11"/>
      <c r="AM783" s="11"/>
      <c r="AN783" s="11"/>
      <c r="AO783" s="1309"/>
      <c r="AQ783" s="11"/>
      <c r="AR783" s="11"/>
      <c r="AS783" s="11"/>
      <c r="AX783" s="1891"/>
      <c r="BW783" s="11"/>
      <c r="BZ783" s="11"/>
    </row>
    <row r="784" spans="1:78" s="14" customFormat="1" ht="13.5" customHeight="1">
      <c r="A784" s="309">
        <v>212</v>
      </c>
      <c r="B784" s="11"/>
      <c r="C784" s="1486">
        <f t="shared" si="188"/>
        <v>41568</v>
      </c>
      <c r="D784" s="147"/>
      <c r="E784" s="14" t="s">
        <v>61</v>
      </c>
      <c r="F784" s="203">
        <v>13</v>
      </c>
      <c r="H784" s="32" t="s">
        <v>274</v>
      </c>
      <c r="I784" s="1067" t="s">
        <v>3127</v>
      </c>
      <c r="J784" s="16" t="s">
        <v>727</v>
      </c>
      <c r="K784" s="49" t="s">
        <v>25</v>
      </c>
      <c r="L784" s="402">
        <v>700000</v>
      </c>
      <c r="M784" s="168">
        <v>0</v>
      </c>
      <c r="N784" s="403">
        <f t="shared" si="187"/>
        <v>700000</v>
      </c>
      <c r="O784" s="832"/>
      <c r="P784" s="1064" t="s">
        <v>3072</v>
      </c>
      <c r="Q784" s="41" t="s">
        <v>37</v>
      </c>
      <c r="R784" s="150">
        <v>1033</v>
      </c>
      <c r="S784" s="313" t="s">
        <v>1071</v>
      </c>
      <c r="T784" s="118" t="s">
        <v>179</v>
      </c>
      <c r="U784" s="162"/>
      <c r="V784" s="11">
        <v>41568</v>
      </c>
      <c r="W784" s="40" t="s">
        <v>80</v>
      </c>
      <c r="X784" s="47"/>
      <c r="Y784" s="49"/>
      <c r="Z784" s="11"/>
      <c r="AA784" s="11"/>
      <c r="AB784" s="11"/>
      <c r="AC784" s="56"/>
      <c r="AD784" s="231"/>
      <c r="AE784" s="769"/>
      <c r="AF784" s="171"/>
      <c r="AG784" s="162"/>
      <c r="AH784" s="749"/>
      <c r="AI784" s="749"/>
      <c r="AL784" s="11"/>
      <c r="AM784" s="11"/>
      <c r="AN784" s="11"/>
      <c r="AO784" s="1309"/>
      <c r="AQ784" s="11"/>
      <c r="AR784" s="11"/>
      <c r="AS784" s="11"/>
      <c r="AX784" s="1891"/>
      <c r="BW784" s="11"/>
      <c r="BZ784" s="11"/>
    </row>
    <row r="785" spans="1:78" s="14" customFormat="1" ht="13.5" customHeight="1">
      <c r="A785" s="309">
        <v>213</v>
      </c>
      <c r="B785" s="11"/>
      <c r="C785" s="1486">
        <f t="shared" si="188"/>
        <v>41585</v>
      </c>
      <c r="D785" s="147"/>
      <c r="E785" s="14" t="s">
        <v>61</v>
      </c>
      <c r="F785" s="203">
        <v>13</v>
      </c>
      <c r="H785" s="32" t="s">
        <v>274</v>
      </c>
      <c r="I785" s="1067" t="s">
        <v>3695</v>
      </c>
      <c r="J785" s="16" t="s">
        <v>727</v>
      </c>
      <c r="K785" s="49" t="s">
        <v>286</v>
      </c>
      <c r="L785" s="402">
        <v>700000</v>
      </c>
      <c r="M785" s="168">
        <v>11000</v>
      </c>
      <c r="N785" s="403">
        <f t="shared" si="187"/>
        <v>711000</v>
      </c>
      <c r="O785" s="832"/>
      <c r="P785" s="1064" t="s">
        <v>3073</v>
      </c>
      <c r="Q785" s="41" t="s">
        <v>37</v>
      </c>
      <c r="R785" s="150">
        <v>1033</v>
      </c>
      <c r="S785" s="313" t="s">
        <v>472</v>
      </c>
      <c r="T785" s="118" t="s">
        <v>179</v>
      </c>
      <c r="U785" s="162"/>
      <c r="V785" s="11">
        <v>41585</v>
      </c>
      <c r="W785" s="40" t="s">
        <v>80</v>
      </c>
      <c r="X785" s="47"/>
      <c r="Y785" s="49"/>
      <c r="Z785" s="11"/>
      <c r="AA785" s="11"/>
      <c r="AB785" s="11"/>
      <c r="AC785" s="56"/>
      <c r="AD785" s="231"/>
      <c r="AE785" s="769"/>
      <c r="AF785" s="171"/>
      <c r="AG785" s="162"/>
      <c r="AH785" s="749"/>
      <c r="AI785" s="749"/>
      <c r="AL785" s="11"/>
      <c r="AM785" s="11"/>
      <c r="AN785" s="11"/>
      <c r="AO785" s="1309"/>
      <c r="AQ785" s="11"/>
      <c r="AR785" s="11"/>
      <c r="AS785" s="11"/>
      <c r="AX785" s="1891"/>
      <c r="BW785" s="11"/>
      <c r="BZ785" s="11"/>
    </row>
    <row r="786" spans="1:78" s="14" customFormat="1" ht="13.5" customHeight="1">
      <c r="A786" s="309">
        <v>214</v>
      </c>
      <c r="B786" s="11"/>
      <c r="C786" s="1486">
        <f t="shared" si="188"/>
        <v>41569</v>
      </c>
      <c r="D786" s="147"/>
      <c r="E786" s="14" t="s">
        <v>61</v>
      </c>
      <c r="F786" s="203">
        <v>13</v>
      </c>
      <c r="H786" s="32" t="s">
        <v>274</v>
      </c>
      <c r="I786" s="1067" t="s">
        <v>3130</v>
      </c>
      <c r="J786" s="16" t="s">
        <v>727</v>
      </c>
      <c r="K786" s="49" t="s">
        <v>25</v>
      </c>
      <c r="L786" s="402">
        <v>700000</v>
      </c>
      <c r="M786" s="168">
        <v>0</v>
      </c>
      <c r="N786" s="403">
        <f t="shared" si="187"/>
        <v>700000</v>
      </c>
      <c r="O786" s="832"/>
      <c r="P786" s="1064" t="s">
        <v>3076</v>
      </c>
      <c r="Q786" s="41" t="s">
        <v>37</v>
      </c>
      <c r="R786" s="150">
        <v>1033</v>
      </c>
      <c r="S786" s="313" t="s">
        <v>1071</v>
      </c>
      <c r="T786" s="118" t="s">
        <v>179</v>
      </c>
      <c r="U786" s="162"/>
      <c r="V786" s="11">
        <v>41569</v>
      </c>
      <c r="W786" s="40" t="s">
        <v>80</v>
      </c>
      <c r="X786" s="47"/>
      <c r="Y786" s="49"/>
      <c r="Z786" s="11"/>
      <c r="AA786" s="11"/>
      <c r="AB786" s="11"/>
      <c r="AC786" s="56"/>
      <c r="AD786" s="231"/>
      <c r="AE786" s="769"/>
      <c r="AF786" s="171"/>
      <c r="AG786" s="162"/>
      <c r="AH786" s="749"/>
      <c r="AI786" s="749"/>
      <c r="AL786" s="11"/>
      <c r="AM786" s="11"/>
      <c r="AN786" s="11"/>
      <c r="AO786" s="1309"/>
      <c r="AQ786" s="11"/>
      <c r="AR786" s="11"/>
      <c r="AS786" s="11"/>
      <c r="AX786" s="1891"/>
      <c r="BW786" s="11"/>
      <c r="BZ786" s="11"/>
    </row>
    <row r="787" spans="1:78" s="14" customFormat="1" ht="13.5" customHeight="1">
      <c r="A787" s="309">
        <v>215</v>
      </c>
      <c r="B787" s="11"/>
      <c r="C787" s="1486">
        <f t="shared" si="188"/>
        <v>41569</v>
      </c>
      <c r="D787" s="147"/>
      <c r="E787" s="14" t="s">
        <v>61</v>
      </c>
      <c r="F787" s="203">
        <v>13</v>
      </c>
      <c r="H787" s="32" t="s">
        <v>274</v>
      </c>
      <c r="I787" s="1067" t="s">
        <v>3131</v>
      </c>
      <c r="J787" s="16" t="s">
        <v>727</v>
      </c>
      <c r="K787" s="49" t="s">
        <v>138</v>
      </c>
      <c r="L787" s="402">
        <v>700000</v>
      </c>
      <c r="M787" s="168">
        <v>11000</v>
      </c>
      <c r="N787" s="403">
        <f t="shared" si="187"/>
        <v>711000</v>
      </c>
      <c r="O787" s="832"/>
      <c r="P787" s="1064" t="s">
        <v>3077</v>
      </c>
      <c r="Q787" s="41" t="s">
        <v>37</v>
      </c>
      <c r="R787" s="150">
        <v>1033</v>
      </c>
      <c r="S787" s="313" t="s">
        <v>1071</v>
      </c>
      <c r="T787" s="118" t="s">
        <v>179</v>
      </c>
      <c r="U787" s="162"/>
      <c r="V787" s="11">
        <v>41569</v>
      </c>
      <c r="W787" s="40" t="s">
        <v>80</v>
      </c>
      <c r="X787" s="47"/>
      <c r="Y787" s="49"/>
      <c r="Z787" s="11"/>
      <c r="AA787" s="11"/>
      <c r="AB787" s="11"/>
      <c r="AC787" s="56"/>
      <c r="AD787" s="231"/>
      <c r="AE787" s="769"/>
      <c r="AF787" s="171"/>
      <c r="AG787" s="162"/>
      <c r="AH787" s="749"/>
      <c r="AI787" s="749"/>
      <c r="AL787" s="11"/>
      <c r="AM787" s="11"/>
      <c r="AN787" s="11"/>
      <c r="AO787" s="1309"/>
      <c r="AQ787" s="11"/>
      <c r="AR787" s="11"/>
      <c r="AS787" s="11"/>
      <c r="AX787" s="1891"/>
      <c r="BW787" s="11"/>
      <c r="BZ787" s="11"/>
    </row>
    <row r="788" spans="1:78" s="14" customFormat="1" ht="13.5" customHeight="1">
      <c r="A788" s="309">
        <v>216</v>
      </c>
      <c r="B788" s="11"/>
      <c r="C788" s="1486">
        <f t="shared" si="188"/>
        <v>41562</v>
      </c>
      <c r="D788" s="147"/>
      <c r="E788" s="14" t="s">
        <v>169</v>
      </c>
      <c r="F788" s="203">
        <v>13</v>
      </c>
      <c r="H788" s="32" t="s">
        <v>23</v>
      </c>
      <c r="I788" s="1067" t="s">
        <v>3324</v>
      </c>
      <c r="J788" s="16" t="s">
        <v>440</v>
      </c>
      <c r="K788" s="49" t="s">
        <v>77</v>
      </c>
      <c r="L788" s="168">
        <v>600000</v>
      </c>
      <c r="M788" s="168">
        <v>0</v>
      </c>
      <c r="N788" s="168">
        <f t="shared" si="187"/>
        <v>600000</v>
      </c>
      <c r="O788" s="832"/>
      <c r="P788" s="1064" t="s">
        <v>3258</v>
      </c>
      <c r="Q788" s="41" t="s">
        <v>37</v>
      </c>
      <c r="R788" s="150">
        <v>1033</v>
      </c>
      <c r="S788" s="313" t="s">
        <v>112</v>
      </c>
      <c r="T788" s="118" t="s">
        <v>179</v>
      </c>
      <c r="U788" s="162"/>
      <c r="V788" s="11">
        <v>41562</v>
      </c>
      <c r="W788" s="40" t="s">
        <v>80</v>
      </c>
      <c r="X788" s="47"/>
      <c r="Y788" s="49"/>
      <c r="Z788" s="12"/>
      <c r="AA788" s="11"/>
      <c r="AB788" s="11"/>
      <c r="AC788" s="56"/>
      <c r="AD788" s="231"/>
      <c r="AE788" s="769"/>
      <c r="AF788" s="171"/>
      <c r="AG788" s="162"/>
      <c r="AH788" s="749"/>
      <c r="AI788" s="749"/>
      <c r="AL788" s="11"/>
      <c r="AM788" s="11"/>
      <c r="AN788" s="11"/>
      <c r="AO788" s="1309"/>
      <c r="AQ788" s="11"/>
      <c r="AR788" s="11"/>
      <c r="AS788" s="11"/>
      <c r="AX788" s="1891"/>
      <c r="BW788" s="11"/>
      <c r="BZ788" s="11"/>
    </row>
    <row r="789" spans="1:78" s="14" customFormat="1" ht="13.5" customHeight="1">
      <c r="A789" s="309">
        <v>217</v>
      </c>
      <c r="B789" s="11"/>
      <c r="C789" s="1486">
        <f t="shared" si="188"/>
        <v>41562</v>
      </c>
      <c r="D789" s="147"/>
      <c r="E789" s="14" t="s">
        <v>169</v>
      </c>
      <c r="F789" s="203">
        <v>13</v>
      </c>
      <c r="H789" s="32" t="s">
        <v>23</v>
      </c>
      <c r="I789" s="1067" t="s">
        <v>3325</v>
      </c>
      <c r="J789" s="16" t="s">
        <v>440</v>
      </c>
      <c r="K789" s="49" t="s">
        <v>77</v>
      </c>
      <c r="L789" s="168">
        <v>600000</v>
      </c>
      <c r="M789" s="168">
        <v>0</v>
      </c>
      <c r="N789" s="168">
        <f t="shared" si="187"/>
        <v>600000</v>
      </c>
      <c r="O789" s="832"/>
      <c r="P789" s="1064" t="s">
        <v>3259</v>
      </c>
      <c r="Q789" s="41" t="s">
        <v>37</v>
      </c>
      <c r="R789" s="150">
        <v>1033</v>
      </c>
      <c r="S789" s="313" t="s">
        <v>112</v>
      </c>
      <c r="T789" s="118" t="s">
        <v>179</v>
      </c>
      <c r="U789" s="162"/>
      <c r="V789" s="11">
        <v>41562</v>
      </c>
      <c r="W789" s="40" t="s">
        <v>80</v>
      </c>
      <c r="X789" s="47"/>
      <c r="Y789" s="49"/>
      <c r="Z789" s="12"/>
      <c r="AA789" s="11"/>
      <c r="AB789" s="11"/>
      <c r="AC789" s="56"/>
      <c r="AD789" s="231"/>
      <c r="AE789" s="769"/>
      <c r="AF789" s="171"/>
      <c r="AG789" s="162"/>
      <c r="AH789" s="749"/>
      <c r="AI789" s="749"/>
      <c r="AL789" s="11"/>
      <c r="AM789" s="11"/>
      <c r="AN789" s="11"/>
      <c r="AO789" s="1309"/>
      <c r="AQ789" s="11"/>
      <c r="AR789" s="11"/>
      <c r="AS789" s="11"/>
      <c r="AX789" s="1891"/>
      <c r="BW789" s="11"/>
      <c r="BZ789" s="11"/>
    </row>
    <row r="790" spans="1:78" s="14" customFormat="1" ht="13.5" customHeight="1">
      <c r="A790" s="309">
        <v>218</v>
      </c>
      <c r="B790" s="11"/>
      <c r="C790" s="1486">
        <f t="shared" si="188"/>
        <v>41562</v>
      </c>
      <c r="D790" s="147"/>
      <c r="E790" s="14" t="s">
        <v>169</v>
      </c>
      <c r="F790" s="203">
        <v>13</v>
      </c>
      <c r="H790" s="32" t="s">
        <v>23</v>
      </c>
      <c r="I790" s="1067" t="s">
        <v>3326</v>
      </c>
      <c r="J790" s="16" t="s">
        <v>440</v>
      </c>
      <c r="K790" s="49" t="s">
        <v>77</v>
      </c>
      <c r="L790" s="168">
        <v>600000</v>
      </c>
      <c r="M790" s="168">
        <v>0</v>
      </c>
      <c r="N790" s="168">
        <f t="shared" si="187"/>
        <v>600000</v>
      </c>
      <c r="O790" s="832"/>
      <c r="P790" s="1064" t="s">
        <v>3260</v>
      </c>
      <c r="Q790" s="41" t="s">
        <v>37</v>
      </c>
      <c r="R790" s="150">
        <v>1033</v>
      </c>
      <c r="S790" s="313" t="s">
        <v>112</v>
      </c>
      <c r="T790" s="118" t="s">
        <v>179</v>
      </c>
      <c r="U790" s="162"/>
      <c r="V790" s="11">
        <v>41562</v>
      </c>
      <c r="W790" s="40" t="s">
        <v>80</v>
      </c>
      <c r="X790" s="47"/>
      <c r="Y790" s="49"/>
      <c r="Z790" s="12"/>
      <c r="AA790" s="11"/>
      <c r="AB790" s="11"/>
      <c r="AC790" s="56"/>
      <c r="AD790" s="231"/>
      <c r="AE790" s="769"/>
      <c r="AF790" s="171"/>
      <c r="AG790" s="162"/>
      <c r="AH790" s="749"/>
      <c r="AI790" s="749"/>
      <c r="AL790" s="11"/>
      <c r="AM790" s="11"/>
      <c r="AN790" s="11"/>
      <c r="AO790" s="1309"/>
      <c r="AQ790" s="11"/>
      <c r="AR790" s="11"/>
      <c r="AS790" s="11"/>
      <c r="AX790" s="1891"/>
      <c r="BW790" s="11"/>
      <c r="BZ790" s="11"/>
    </row>
    <row r="791" spans="1:78" s="14" customFormat="1" ht="13.5" customHeight="1">
      <c r="A791" s="309">
        <v>219</v>
      </c>
      <c r="B791" s="11"/>
      <c r="C791" s="2046">
        <f t="shared" ref="C791:C803" si="189">V791</f>
        <v>41558</v>
      </c>
      <c r="D791" s="147"/>
      <c r="E791" s="14" t="s">
        <v>61</v>
      </c>
      <c r="F791" s="167">
        <v>13</v>
      </c>
      <c r="H791" s="32" t="s">
        <v>724</v>
      </c>
      <c r="I791" s="1067" t="s">
        <v>3342</v>
      </c>
      <c r="J791" s="16" t="s">
        <v>728</v>
      </c>
      <c r="K791" s="49" t="s">
        <v>138</v>
      </c>
      <c r="L791" s="402">
        <v>756000</v>
      </c>
      <c r="M791" s="168">
        <v>11000</v>
      </c>
      <c r="N791" s="403">
        <f t="shared" ref="N791:N801" si="190">L791+M791</f>
        <v>767000</v>
      </c>
      <c r="O791" s="832"/>
      <c r="P791" s="1064" t="s">
        <v>3276</v>
      </c>
      <c r="Q791" s="17" t="s">
        <v>37</v>
      </c>
      <c r="R791" s="18">
        <v>1033</v>
      </c>
      <c r="S791" s="313" t="s">
        <v>1071</v>
      </c>
      <c r="T791" s="19" t="s">
        <v>179</v>
      </c>
      <c r="U791" s="162"/>
      <c r="V791" s="11">
        <v>41558</v>
      </c>
      <c r="W791" s="32" t="s">
        <v>80</v>
      </c>
      <c r="X791" s="47"/>
      <c r="Y791" s="49"/>
      <c r="Z791" s="12"/>
      <c r="AA791" s="11"/>
      <c r="AB791" s="11"/>
      <c r="AC791" s="56"/>
      <c r="AD791" s="231"/>
      <c r="AE791" s="769"/>
      <c r="AF791" s="171"/>
      <c r="AG791" s="162"/>
      <c r="AH791" s="749"/>
      <c r="AI791" s="749"/>
      <c r="AL791" s="11"/>
      <c r="AM791" s="11"/>
      <c r="AN791" s="11"/>
      <c r="AO791" s="1309"/>
      <c r="AQ791" s="11"/>
      <c r="AR791" s="11"/>
      <c r="AS791" s="11"/>
      <c r="AX791" s="1891"/>
      <c r="BW791" s="11"/>
      <c r="BZ791" s="11"/>
    </row>
    <row r="792" spans="1:78" s="14" customFormat="1" ht="13.5" customHeight="1">
      <c r="A792" s="309">
        <v>220</v>
      </c>
      <c r="B792" s="11"/>
      <c r="C792" s="2046">
        <f t="shared" si="189"/>
        <v>41565</v>
      </c>
      <c r="D792" s="147"/>
      <c r="E792" s="14" t="s">
        <v>61</v>
      </c>
      <c r="F792" s="167">
        <v>13</v>
      </c>
      <c r="H792" s="32" t="s">
        <v>724</v>
      </c>
      <c r="I792" s="1067" t="s">
        <v>3343</v>
      </c>
      <c r="J792" s="16" t="s">
        <v>728</v>
      </c>
      <c r="K792" s="49" t="s">
        <v>138</v>
      </c>
      <c r="L792" s="402">
        <v>756000</v>
      </c>
      <c r="M792" s="168">
        <v>11000</v>
      </c>
      <c r="N792" s="403">
        <f t="shared" si="190"/>
        <v>767000</v>
      </c>
      <c r="O792" s="832"/>
      <c r="P792" s="1064" t="s">
        <v>3277</v>
      </c>
      <c r="Q792" s="17" t="s">
        <v>37</v>
      </c>
      <c r="R792" s="18">
        <v>1033</v>
      </c>
      <c r="S792" s="313" t="s">
        <v>1071</v>
      </c>
      <c r="T792" s="19" t="s">
        <v>179</v>
      </c>
      <c r="U792" s="162"/>
      <c r="V792" s="11">
        <v>41565</v>
      </c>
      <c r="W792" s="32" t="s">
        <v>80</v>
      </c>
      <c r="X792" s="47"/>
      <c r="Y792" s="49"/>
      <c r="Z792" s="12"/>
      <c r="AA792" s="11"/>
      <c r="AB792" s="11"/>
      <c r="AC792" s="56"/>
      <c r="AD792" s="231"/>
      <c r="AE792" s="769"/>
      <c r="AF792" s="171"/>
      <c r="AG792" s="162"/>
      <c r="AH792" s="749"/>
      <c r="AI792" s="749"/>
      <c r="AL792" s="11"/>
      <c r="AM792" s="11"/>
      <c r="AN792" s="11"/>
      <c r="AO792" s="1309"/>
      <c r="AQ792" s="11"/>
      <c r="AR792" s="11"/>
      <c r="AS792" s="11"/>
      <c r="AX792" s="1891"/>
      <c r="BW792" s="11"/>
      <c r="BZ792" s="11"/>
    </row>
    <row r="793" spans="1:78" s="14" customFormat="1" ht="13.5" customHeight="1">
      <c r="A793" s="309">
        <v>221</v>
      </c>
      <c r="B793" s="11"/>
      <c r="C793" s="2046">
        <f t="shared" si="189"/>
        <v>41583</v>
      </c>
      <c r="D793" s="147"/>
      <c r="E793" s="14" t="s">
        <v>61</v>
      </c>
      <c r="F793" s="167">
        <v>13</v>
      </c>
      <c r="H793" s="32" t="s">
        <v>219</v>
      </c>
      <c r="I793" s="1067" t="s">
        <v>3689</v>
      </c>
      <c r="J793" s="16" t="s">
        <v>307</v>
      </c>
      <c r="K793" s="49" t="s">
        <v>116</v>
      </c>
      <c r="L793" s="168">
        <v>760000</v>
      </c>
      <c r="M793" s="168">
        <v>11000</v>
      </c>
      <c r="N793" s="169">
        <f t="shared" si="190"/>
        <v>771000</v>
      </c>
      <c r="O793" s="832"/>
      <c r="P793" s="1064" t="s">
        <v>3281</v>
      </c>
      <c r="Q793" s="17" t="s">
        <v>37</v>
      </c>
      <c r="R793" s="18">
        <v>1033</v>
      </c>
      <c r="S793" s="313" t="s">
        <v>472</v>
      </c>
      <c r="T793" s="19" t="s">
        <v>179</v>
      </c>
      <c r="U793" s="162"/>
      <c r="V793" s="11">
        <v>41583</v>
      </c>
      <c r="W793" s="32" t="s">
        <v>80</v>
      </c>
      <c r="X793" s="47"/>
      <c r="Y793" s="49"/>
      <c r="Z793" s="12"/>
      <c r="AA793" s="11"/>
      <c r="AB793" s="11"/>
      <c r="AC793" s="56"/>
      <c r="AD793" s="231"/>
      <c r="AE793" s="769"/>
      <c r="AF793" s="171"/>
      <c r="AG793" s="162"/>
      <c r="AH793" s="749"/>
      <c r="AI793" s="749"/>
      <c r="AL793" s="11"/>
      <c r="AM793" s="11"/>
      <c r="AN793" s="11"/>
      <c r="AO793" s="1309"/>
      <c r="AQ793" s="11"/>
      <c r="AR793" s="11"/>
      <c r="AS793" s="11"/>
      <c r="AX793" s="1891"/>
      <c r="BW793" s="11"/>
      <c r="BZ793" s="11"/>
    </row>
    <row r="794" spans="1:78" s="14" customFormat="1" ht="13.5" customHeight="1">
      <c r="A794" s="309">
        <v>222</v>
      </c>
      <c r="B794" s="11"/>
      <c r="C794" s="2046">
        <f t="shared" si="189"/>
        <v>41583</v>
      </c>
      <c r="D794" s="147"/>
      <c r="E794" s="14" t="s">
        <v>61</v>
      </c>
      <c r="F794" s="167">
        <v>13</v>
      </c>
      <c r="H794" s="32" t="s">
        <v>219</v>
      </c>
      <c r="I794" s="1067" t="s">
        <v>3690</v>
      </c>
      <c r="J794" s="16" t="s">
        <v>307</v>
      </c>
      <c r="K794" s="49" t="s">
        <v>116</v>
      </c>
      <c r="L794" s="168">
        <v>760000</v>
      </c>
      <c r="M794" s="168">
        <v>11000</v>
      </c>
      <c r="N794" s="169">
        <f t="shared" si="190"/>
        <v>771000</v>
      </c>
      <c r="O794" s="832"/>
      <c r="P794" s="1064" t="s">
        <v>3282</v>
      </c>
      <c r="Q794" s="17" t="s">
        <v>37</v>
      </c>
      <c r="R794" s="18">
        <v>1033</v>
      </c>
      <c r="S794" s="313" t="s">
        <v>472</v>
      </c>
      <c r="T794" s="19" t="s">
        <v>179</v>
      </c>
      <c r="U794" s="162"/>
      <c r="V794" s="11">
        <v>41583</v>
      </c>
      <c r="W794" s="32" t="s">
        <v>80</v>
      </c>
      <c r="X794" s="47"/>
      <c r="Y794" s="49"/>
      <c r="Z794" s="12"/>
      <c r="AA794" s="11"/>
      <c r="AB794" s="11"/>
      <c r="AC794" s="56"/>
      <c r="AD794" s="231"/>
      <c r="AE794" s="769"/>
      <c r="AF794" s="171"/>
      <c r="AG794" s="162"/>
      <c r="AH794" s="749"/>
      <c r="AI794" s="749"/>
      <c r="AL794" s="11"/>
      <c r="AM794" s="11"/>
      <c r="AN794" s="11"/>
      <c r="AO794" s="1309"/>
      <c r="AQ794" s="11"/>
      <c r="AR794" s="11"/>
      <c r="AS794" s="11"/>
      <c r="AX794" s="1891"/>
      <c r="BW794" s="11"/>
      <c r="BZ794" s="11"/>
    </row>
    <row r="795" spans="1:78" s="14" customFormat="1" ht="13.5" customHeight="1">
      <c r="A795" s="309">
        <v>223</v>
      </c>
      <c r="B795" s="11"/>
      <c r="C795" s="2046">
        <f t="shared" si="189"/>
        <v>41583</v>
      </c>
      <c r="D795" s="147"/>
      <c r="E795" s="14" t="s">
        <v>61</v>
      </c>
      <c r="F795" s="167">
        <v>13</v>
      </c>
      <c r="H795" s="32" t="s">
        <v>219</v>
      </c>
      <c r="I795" s="1067" t="s">
        <v>3691</v>
      </c>
      <c r="J795" s="16" t="s">
        <v>307</v>
      </c>
      <c r="K795" s="49" t="s">
        <v>116</v>
      </c>
      <c r="L795" s="168">
        <v>760000</v>
      </c>
      <c r="M795" s="168">
        <v>11000</v>
      </c>
      <c r="N795" s="169">
        <f t="shared" si="190"/>
        <v>771000</v>
      </c>
      <c r="O795" s="832"/>
      <c r="P795" s="1064" t="s">
        <v>3283</v>
      </c>
      <c r="Q795" s="17" t="s">
        <v>37</v>
      </c>
      <c r="R795" s="18">
        <v>1033</v>
      </c>
      <c r="S795" s="313" t="s">
        <v>472</v>
      </c>
      <c r="T795" s="19" t="s">
        <v>179</v>
      </c>
      <c r="U795" s="162"/>
      <c r="V795" s="11">
        <v>41583</v>
      </c>
      <c r="W795" s="32" t="s">
        <v>80</v>
      </c>
      <c r="X795" s="47"/>
      <c r="Y795" s="49"/>
      <c r="Z795" s="12"/>
      <c r="AA795" s="11"/>
      <c r="AB795" s="11"/>
      <c r="AC795" s="56"/>
      <c r="AD795" s="231"/>
      <c r="AE795" s="769"/>
      <c r="AF795" s="171"/>
      <c r="AG795" s="162"/>
      <c r="AH795" s="749"/>
      <c r="AI795" s="749"/>
      <c r="AL795" s="11"/>
      <c r="AM795" s="11"/>
      <c r="AN795" s="11"/>
      <c r="AO795" s="1309"/>
      <c r="AQ795" s="11"/>
      <c r="AR795" s="11"/>
      <c r="AS795" s="11"/>
      <c r="AX795" s="1891"/>
      <c r="BW795" s="11"/>
      <c r="BZ795" s="11"/>
    </row>
    <row r="796" spans="1:78" s="14" customFormat="1" ht="13.5" customHeight="1">
      <c r="A796" s="309">
        <v>224</v>
      </c>
      <c r="B796" s="11"/>
      <c r="C796" s="2046">
        <f t="shared" si="189"/>
        <v>41584</v>
      </c>
      <c r="D796" s="147"/>
      <c r="E796" s="14" t="s">
        <v>61</v>
      </c>
      <c r="F796" s="167">
        <v>13</v>
      </c>
      <c r="H796" s="32" t="s">
        <v>219</v>
      </c>
      <c r="I796" s="1067" t="s">
        <v>3692</v>
      </c>
      <c r="J796" s="16" t="s">
        <v>307</v>
      </c>
      <c r="K796" s="49" t="s">
        <v>34</v>
      </c>
      <c r="L796" s="168">
        <v>760000</v>
      </c>
      <c r="M796" s="168">
        <v>11000</v>
      </c>
      <c r="N796" s="169">
        <f t="shared" si="190"/>
        <v>771000</v>
      </c>
      <c r="O796" s="832"/>
      <c r="P796" s="1064" t="s">
        <v>3284</v>
      </c>
      <c r="Q796" s="17" t="s">
        <v>37</v>
      </c>
      <c r="R796" s="18">
        <v>1033</v>
      </c>
      <c r="S796" s="313" t="s">
        <v>472</v>
      </c>
      <c r="T796" s="19" t="s">
        <v>179</v>
      </c>
      <c r="U796" s="162"/>
      <c r="V796" s="11">
        <v>41584</v>
      </c>
      <c r="W796" s="32" t="s">
        <v>80</v>
      </c>
      <c r="X796" s="47"/>
      <c r="Y796" s="49"/>
      <c r="Z796" s="12"/>
      <c r="AA796" s="11"/>
      <c r="AB796" s="11"/>
      <c r="AC796" s="56"/>
      <c r="AD796" s="231"/>
      <c r="AE796" s="769"/>
      <c r="AF796" s="171"/>
      <c r="AG796" s="162"/>
      <c r="AH796" s="749"/>
      <c r="AI796" s="749"/>
      <c r="AL796" s="11"/>
      <c r="AM796" s="11"/>
      <c r="AN796" s="11"/>
      <c r="AO796" s="1309"/>
      <c r="AQ796" s="11"/>
      <c r="AR796" s="11"/>
      <c r="AS796" s="11"/>
      <c r="AX796" s="1891"/>
      <c r="BW796" s="11"/>
      <c r="BZ796" s="11"/>
    </row>
    <row r="797" spans="1:78" s="14" customFormat="1" ht="13.5" customHeight="1">
      <c r="A797" s="309">
        <v>225</v>
      </c>
      <c r="B797" s="11"/>
      <c r="C797" s="2046">
        <f t="shared" si="189"/>
        <v>41584</v>
      </c>
      <c r="D797" s="147"/>
      <c r="E797" s="14" t="s">
        <v>61</v>
      </c>
      <c r="F797" s="167">
        <v>13</v>
      </c>
      <c r="H797" s="32" t="s">
        <v>219</v>
      </c>
      <c r="I797" s="1067" t="s">
        <v>3693</v>
      </c>
      <c r="J797" s="16" t="s">
        <v>307</v>
      </c>
      <c r="K797" s="49" t="s">
        <v>34</v>
      </c>
      <c r="L797" s="168">
        <v>760000</v>
      </c>
      <c r="M797" s="168">
        <v>11000</v>
      </c>
      <c r="N797" s="169">
        <f t="shared" si="190"/>
        <v>771000</v>
      </c>
      <c r="O797" s="832"/>
      <c r="P797" s="1064" t="s">
        <v>3285</v>
      </c>
      <c r="Q797" s="17" t="s">
        <v>37</v>
      </c>
      <c r="R797" s="18">
        <v>1033</v>
      </c>
      <c r="S797" s="313" t="s">
        <v>472</v>
      </c>
      <c r="T797" s="19" t="s">
        <v>179</v>
      </c>
      <c r="U797" s="162"/>
      <c r="V797" s="11">
        <v>41584</v>
      </c>
      <c r="W797" s="32" t="s">
        <v>80</v>
      </c>
      <c r="X797" s="47"/>
      <c r="Y797" s="49"/>
      <c r="Z797" s="12"/>
      <c r="AA797" s="11"/>
      <c r="AB797" s="11"/>
      <c r="AC797" s="56"/>
      <c r="AD797" s="231"/>
      <c r="AE797" s="769"/>
      <c r="AF797" s="171"/>
      <c r="AG797" s="162"/>
      <c r="AH797" s="749"/>
      <c r="AI797" s="749"/>
      <c r="AL797" s="11"/>
      <c r="AM797" s="11"/>
      <c r="AN797" s="11"/>
      <c r="AO797" s="1309"/>
      <c r="AQ797" s="11"/>
      <c r="AR797" s="11"/>
      <c r="AS797" s="11"/>
      <c r="AX797" s="1891"/>
      <c r="BW797" s="11"/>
      <c r="BZ797" s="11"/>
    </row>
    <row r="798" spans="1:78" s="14" customFormat="1" ht="13.5" customHeight="1">
      <c r="A798" s="309">
        <v>226</v>
      </c>
      <c r="B798" s="11"/>
      <c r="C798" s="2046">
        <f t="shared" si="189"/>
        <v>41584</v>
      </c>
      <c r="D798" s="147"/>
      <c r="E798" s="14" t="s">
        <v>57</v>
      </c>
      <c r="F798" s="167">
        <v>13</v>
      </c>
      <c r="H798" s="32" t="s">
        <v>49</v>
      </c>
      <c r="I798" s="1067" t="s">
        <v>3694</v>
      </c>
      <c r="J798" s="16" t="s">
        <v>409</v>
      </c>
      <c r="K798" s="49" t="s">
        <v>64</v>
      </c>
      <c r="L798" s="168">
        <v>904000</v>
      </c>
      <c r="M798" s="168">
        <v>13000</v>
      </c>
      <c r="N798" s="169">
        <f t="shared" si="190"/>
        <v>917000</v>
      </c>
      <c r="O798" s="832"/>
      <c r="P798" s="1064" t="s">
        <v>3286</v>
      </c>
      <c r="Q798" s="17" t="s">
        <v>37</v>
      </c>
      <c r="R798" s="18">
        <v>1033</v>
      </c>
      <c r="S798" s="313" t="s">
        <v>472</v>
      </c>
      <c r="T798" s="19" t="s">
        <v>179</v>
      </c>
      <c r="U798" s="162"/>
      <c r="V798" s="11">
        <v>41584</v>
      </c>
      <c r="W798" s="32" t="s">
        <v>80</v>
      </c>
      <c r="X798" s="47"/>
      <c r="Y798" s="49"/>
      <c r="Z798" s="12"/>
      <c r="AA798" s="11"/>
      <c r="AB798" s="11"/>
      <c r="AC798" s="56"/>
      <c r="AD798" s="231"/>
      <c r="AE798" s="769"/>
      <c r="AF798" s="171"/>
      <c r="AG798" s="162"/>
      <c r="AH798" s="749"/>
      <c r="AI798" s="749"/>
      <c r="AL798" s="11"/>
      <c r="AM798" s="11"/>
      <c r="AN798" s="11"/>
      <c r="AO798" s="1309"/>
      <c r="AQ798" s="11"/>
      <c r="AR798" s="11"/>
      <c r="AS798" s="11"/>
      <c r="AX798" s="1891"/>
      <c r="BW798" s="11"/>
      <c r="BZ798" s="11"/>
    </row>
    <row r="799" spans="1:78" s="14" customFormat="1" ht="13.5" customHeight="1">
      <c r="A799" s="309">
        <v>227</v>
      </c>
      <c r="B799" s="11"/>
      <c r="C799" s="2046">
        <f t="shared" si="189"/>
        <v>41557</v>
      </c>
      <c r="D799" s="147"/>
      <c r="E799" s="14" t="s">
        <v>57</v>
      </c>
      <c r="F799" s="167">
        <v>13</v>
      </c>
      <c r="H799" s="32" t="s">
        <v>48</v>
      </c>
      <c r="I799" s="1067" t="s">
        <v>3347</v>
      </c>
      <c r="J799" s="16" t="s">
        <v>410</v>
      </c>
      <c r="K799" s="49" t="s">
        <v>184</v>
      </c>
      <c r="L799" s="168">
        <v>844000</v>
      </c>
      <c r="M799" s="168">
        <v>13000</v>
      </c>
      <c r="N799" s="169">
        <f t="shared" si="190"/>
        <v>857000</v>
      </c>
      <c r="O799" s="832"/>
      <c r="P799" s="1064" t="s">
        <v>3287</v>
      </c>
      <c r="Q799" s="17" t="s">
        <v>37</v>
      </c>
      <c r="R799" s="18">
        <v>1033</v>
      </c>
      <c r="S799" s="313" t="s">
        <v>112</v>
      </c>
      <c r="T799" s="19" t="s">
        <v>179</v>
      </c>
      <c r="U799" s="162"/>
      <c r="V799" s="11">
        <v>41557</v>
      </c>
      <c r="W799" s="32" t="s">
        <v>80</v>
      </c>
      <c r="X799" s="47"/>
      <c r="Y799" s="49"/>
      <c r="Z799" s="12"/>
      <c r="AA799" s="11"/>
      <c r="AB799" s="11"/>
      <c r="AC799" s="56"/>
      <c r="AD799" s="231"/>
      <c r="AE799" s="769"/>
      <c r="AF799" s="171"/>
      <c r="AG799" s="162"/>
      <c r="AH799" s="749"/>
      <c r="AI799" s="749"/>
      <c r="AL799" s="11"/>
      <c r="AM799" s="11"/>
      <c r="AN799" s="11"/>
      <c r="AO799" s="1309"/>
      <c r="AQ799" s="11"/>
      <c r="AR799" s="11"/>
      <c r="AS799" s="11"/>
      <c r="AX799" s="1891"/>
      <c r="BW799" s="11"/>
      <c r="BZ799" s="11"/>
    </row>
    <row r="800" spans="1:78" s="14" customFormat="1" ht="13.5" customHeight="1">
      <c r="A800" s="309">
        <v>228</v>
      </c>
      <c r="B800" s="11"/>
      <c r="C800" s="2046">
        <f t="shared" si="189"/>
        <v>41592</v>
      </c>
      <c r="D800" s="147"/>
      <c r="E800" s="14" t="s">
        <v>57</v>
      </c>
      <c r="F800" s="167">
        <v>13</v>
      </c>
      <c r="H800" s="200" t="s">
        <v>259</v>
      </c>
      <c r="I800" s="1067" t="s">
        <v>3983</v>
      </c>
      <c r="J800" s="16" t="s">
        <v>309</v>
      </c>
      <c r="K800" s="49" t="s">
        <v>25</v>
      </c>
      <c r="L800" s="169">
        <v>911000</v>
      </c>
      <c r="M800" s="168">
        <v>0</v>
      </c>
      <c r="N800" s="169">
        <f t="shared" si="190"/>
        <v>911000</v>
      </c>
      <c r="O800" s="832"/>
      <c r="P800" s="1064" t="s">
        <v>3288</v>
      </c>
      <c r="Q800" s="17" t="s">
        <v>37</v>
      </c>
      <c r="R800" s="18">
        <v>1033</v>
      </c>
      <c r="S800" s="313" t="s">
        <v>472</v>
      </c>
      <c r="T800" s="19" t="s">
        <v>179</v>
      </c>
      <c r="U800" s="162"/>
      <c r="V800" s="11">
        <v>41592</v>
      </c>
      <c r="W800" s="32" t="s">
        <v>80</v>
      </c>
      <c r="X800" s="47"/>
      <c r="Y800" s="49"/>
      <c r="Z800" s="12"/>
      <c r="AA800" s="11"/>
      <c r="AB800" s="11"/>
      <c r="AC800" s="56"/>
      <c r="AD800" s="231"/>
      <c r="AE800" s="769"/>
      <c r="AF800" s="171"/>
      <c r="AG800" s="162"/>
      <c r="AH800" s="749"/>
      <c r="AI800" s="749"/>
      <c r="AL800" s="11"/>
      <c r="AM800" s="11"/>
      <c r="AN800" s="11"/>
      <c r="AO800" s="1309"/>
      <c r="AQ800" s="11"/>
      <c r="AR800" s="11"/>
      <c r="AS800" s="11"/>
      <c r="AX800" s="1891"/>
      <c r="BW800" s="11"/>
      <c r="BZ800" s="11"/>
    </row>
    <row r="801" spans="1:78" s="14" customFormat="1" ht="13.5" customHeight="1">
      <c r="A801" s="309">
        <v>229</v>
      </c>
      <c r="B801" s="11"/>
      <c r="C801" s="2046">
        <f t="shared" si="189"/>
        <v>41593</v>
      </c>
      <c r="D801" s="147"/>
      <c r="E801" s="14" t="s">
        <v>57</v>
      </c>
      <c r="F801" s="167">
        <v>13</v>
      </c>
      <c r="H801" s="200" t="s">
        <v>259</v>
      </c>
      <c r="I801" s="1067" t="s">
        <v>3984</v>
      </c>
      <c r="J801" s="16" t="s">
        <v>309</v>
      </c>
      <c r="K801" s="49" t="s">
        <v>25</v>
      </c>
      <c r="L801" s="169">
        <v>911000</v>
      </c>
      <c r="M801" s="168">
        <v>0</v>
      </c>
      <c r="N801" s="169">
        <f t="shared" si="190"/>
        <v>911000</v>
      </c>
      <c r="O801" s="832"/>
      <c r="P801" s="1064" t="s">
        <v>3289</v>
      </c>
      <c r="Q801" s="17" t="s">
        <v>37</v>
      </c>
      <c r="R801" s="18">
        <v>1033</v>
      </c>
      <c r="S801" s="313" t="s">
        <v>472</v>
      </c>
      <c r="T801" s="19" t="s">
        <v>179</v>
      </c>
      <c r="U801" s="162"/>
      <c r="V801" s="11">
        <v>41593</v>
      </c>
      <c r="W801" s="32" t="s">
        <v>80</v>
      </c>
      <c r="X801" s="47"/>
      <c r="Y801" s="49"/>
      <c r="Z801" s="12"/>
      <c r="AA801" s="11"/>
      <c r="AB801" s="11"/>
      <c r="AC801" s="56"/>
      <c r="AD801" s="231"/>
      <c r="AE801" s="769"/>
      <c r="AF801" s="171"/>
      <c r="AG801" s="162"/>
      <c r="AH801" s="749"/>
      <c r="AI801" s="749"/>
      <c r="AL801" s="11"/>
      <c r="AM801" s="11"/>
      <c r="AN801" s="11"/>
      <c r="AO801" s="1309"/>
      <c r="AQ801" s="11"/>
      <c r="AR801" s="11"/>
      <c r="AS801" s="11"/>
      <c r="AX801" s="1891"/>
      <c r="BW801" s="11"/>
      <c r="BZ801" s="11"/>
    </row>
    <row r="802" spans="1:78" s="14" customFormat="1" ht="13.5" customHeight="1">
      <c r="A802" s="309">
        <v>230</v>
      </c>
      <c r="B802" s="11"/>
      <c r="C802" s="2046">
        <f t="shared" si="189"/>
        <v>41562</v>
      </c>
      <c r="D802" s="147"/>
      <c r="E802" s="14" t="s">
        <v>169</v>
      </c>
      <c r="F802" s="167">
        <v>13</v>
      </c>
      <c r="H802" s="32" t="s">
        <v>91</v>
      </c>
      <c r="I802" s="1067" t="s">
        <v>3584</v>
      </c>
      <c r="J802" s="16" t="s">
        <v>438</v>
      </c>
      <c r="K802" s="49" t="s">
        <v>77</v>
      </c>
      <c r="L802" s="168">
        <v>630000</v>
      </c>
      <c r="M802" s="168">
        <v>0</v>
      </c>
      <c r="N802" s="168">
        <f t="shared" ref="N802:N805" si="191">L802+M802</f>
        <v>630000</v>
      </c>
      <c r="O802" s="832"/>
      <c r="P802" s="1064" t="s">
        <v>3535</v>
      </c>
      <c r="Q802" s="17" t="s">
        <v>37</v>
      </c>
      <c r="R802" s="18">
        <v>1033</v>
      </c>
      <c r="S802" s="313" t="s">
        <v>112</v>
      </c>
      <c r="T802" s="19" t="s">
        <v>179</v>
      </c>
      <c r="U802" s="162"/>
      <c r="V802" s="11">
        <v>41562</v>
      </c>
      <c r="W802" s="32" t="s">
        <v>80</v>
      </c>
      <c r="X802" s="47"/>
      <c r="Y802" s="49"/>
      <c r="Z802" s="12"/>
      <c r="AA802" s="11"/>
      <c r="AB802" s="11"/>
      <c r="AC802" s="56"/>
      <c r="AD802" s="231"/>
      <c r="AE802" s="769"/>
      <c r="AF802" s="171"/>
      <c r="AG802" s="162"/>
      <c r="AH802" s="749"/>
      <c r="AI802" s="749"/>
      <c r="AL802" s="11"/>
      <c r="AM802" s="11"/>
      <c r="AN802" s="11"/>
      <c r="AO802" s="1309"/>
      <c r="AQ802" s="11"/>
      <c r="AR802" s="11"/>
      <c r="AS802" s="11"/>
      <c r="AX802" s="1891"/>
      <c r="BW802" s="11"/>
      <c r="BZ802" s="11"/>
    </row>
    <row r="803" spans="1:78" s="14" customFormat="1" ht="13.5" customHeight="1">
      <c r="A803" s="309">
        <v>231</v>
      </c>
      <c r="B803" s="11"/>
      <c r="C803" s="2046">
        <f t="shared" si="189"/>
        <v>41562</v>
      </c>
      <c r="D803" s="147"/>
      <c r="E803" s="14" t="s">
        <v>169</v>
      </c>
      <c r="F803" s="167">
        <v>13</v>
      </c>
      <c r="H803" s="32" t="s">
        <v>91</v>
      </c>
      <c r="I803" s="1067" t="s">
        <v>3585</v>
      </c>
      <c r="J803" s="16" t="s">
        <v>438</v>
      </c>
      <c r="K803" s="49" t="s">
        <v>77</v>
      </c>
      <c r="L803" s="168">
        <v>630000</v>
      </c>
      <c r="M803" s="168">
        <v>0</v>
      </c>
      <c r="N803" s="168">
        <f t="shared" si="191"/>
        <v>630000</v>
      </c>
      <c r="O803" s="832"/>
      <c r="P803" s="1064" t="s">
        <v>3536</v>
      </c>
      <c r="Q803" s="17" t="s">
        <v>37</v>
      </c>
      <c r="R803" s="18">
        <v>1033</v>
      </c>
      <c r="S803" s="313" t="s">
        <v>112</v>
      </c>
      <c r="T803" s="19" t="s">
        <v>179</v>
      </c>
      <c r="U803" s="162"/>
      <c r="V803" s="11">
        <v>41562</v>
      </c>
      <c r="W803" s="32" t="s">
        <v>80</v>
      </c>
      <c r="X803" s="47"/>
      <c r="Y803" s="49"/>
      <c r="Z803" s="12"/>
      <c r="AA803" s="11"/>
      <c r="AB803" s="11"/>
      <c r="AC803" s="56"/>
      <c r="AD803" s="231"/>
      <c r="AE803" s="769"/>
      <c r="AF803" s="171"/>
      <c r="AG803" s="162"/>
      <c r="AH803" s="749"/>
      <c r="AI803" s="749"/>
      <c r="AL803" s="11"/>
      <c r="AM803" s="11"/>
      <c r="AN803" s="11"/>
      <c r="AO803" s="1309"/>
      <c r="AQ803" s="11"/>
      <c r="AR803" s="11"/>
      <c r="AS803" s="11"/>
      <c r="AX803" s="1891"/>
      <c r="BW803" s="11"/>
      <c r="BZ803" s="11"/>
    </row>
    <row r="804" spans="1:78" s="14" customFormat="1" ht="13.5" customHeight="1">
      <c r="A804" s="309">
        <v>232</v>
      </c>
      <c r="B804" s="11"/>
      <c r="C804" s="1486">
        <f t="shared" ref="C804:C816" si="192">V804</f>
        <v>41558</v>
      </c>
      <c r="D804" s="147"/>
      <c r="E804" s="14" t="s">
        <v>61</v>
      </c>
      <c r="F804" s="203">
        <v>13</v>
      </c>
      <c r="H804" s="32" t="s">
        <v>174</v>
      </c>
      <c r="I804" s="1067" t="s">
        <v>3599</v>
      </c>
      <c r="J804" s="16" t="s">
        <v>792</v>
      </c>
      <c r="K804" s="49" t="s">
        <v>25</v>
      </c>
      <c r="L804" s="168">
        <v>816000</v>
      </c>
      <c r="M804" s="168">
        <v>0</v>
      </c>
      <c r="N804" s="169">
        <f t="shared" si="191"/>
        <v>816000</v>
      </c>
      <c r="O804" s="832"/>
      <c r="P804" s="1064" t="s">
        <v>3550</v>
      </c>
      <c r="Q804" s="41" t="s">
        <v>37</v>
      </c>
      <c r="R804" s="150">
        <v>1033</v>
      </c>
      <c r="S804" s="313" t="s">
        <v>1071</v>
      </c>
      <c r="T804" s="118" t="s">
        <v>179</v>
      </c>
      <c r="U804" s="162"/>
      <c r="V804" s="11">
        <v>41558</v>
      </c>
      <c r="W804" s="40" t="s">
        <v>80</v>
      </c>
      <c r="X804" s="47"/>
      <c r="Y804" s="49"/>
      <c r="Z804" s="12"/>
      <c r="AA804" s="11"/>
      <c r="AB804" s="11"/>
      <c r="AC804" s="56"/>
      <c r="AD804" s="231"/>
      <c r="AE804" s="769"/>
      <c r="AF804" s="171"/>
      <c r="AG804" s="162"/>
      <c r="AH804" s="749"/>
      <c r="AI804" s="749"/>
      <c r="AL804" s="11"/>
      <c r="AM804" s="11"/>
      <c r="AN804" s="11"/>
      <c r="AO804" s="1309"/>
      <c r="AQ804" s="11"/>
      <c r="AR804" s="11"/>
      <c r="AS804" s="11"/>
      <c r="AX804" s="1891"/>
      <c r="BW804" s="11"/>
      <c r="BZ804" s="11"/>
    </row>
    <row r="805" spans="1:78" s="14" customFormat="1" ht="13.5" customHeight="1">
      <c r="A805" s="309">
        <v>233</v>
      </c>
      <c r="B805" s="11"/>
      <c r="C805" s="1486">
        <f t="shared" si="192"/>
        <v>41558</v>
      </c>
      <c r="D805" s="147"/>
      <c r="E805" s="14" t="s">
        <v>61</v>
      </c>
      <c r="F805" s="203">
        <v>13</v>
      </c>
      <c r="H805" s="32" t="s">
        <v>174</v>
      </c>
      <c r="I805" s="1067" t="s">
        <v>3600</v>
      </c>
      <c r="J805" s="16" t="s">
        <v>792</v>
      </c>
      <c r="K805" s="49" t="s">
        <v>25</v>
      </c>
      <c r="L805" s="168">
        <v>816000</v>
      </c>
      <c r="M805" s="168">
        <v>0</v>
      </c>
      <c r="N805" s="169">
        <f t="shared" si="191"/>
        <v>816000</v>
      </c>
      <c r="O805" s="832"/>
      <c r="P805" s="1064" t="s">
        <v>3551</v>
      </c>
      <c r="Q805" s="41" t="s">
        <v>37</v>
      </c>
      <c r="R805" s="150">
        <v>1033</v>
      </c>
      <c r="S805" s="313" t="s">
        <v>1071</v>
      </c>
      <c r="T805" s="118" t="s">
        <v>179</v>
      </c>
      <c r="U805" s="162"/>
      <c r="V805" s="11">
        <v>41558</v>
      </c>
      <c r="W805" s="40" t="s">
        <v>80</v>
      </c>
      <c r="X805" s="47"/>
      <c r="Y805" s="49"/>
      <c r="Z805" s="12"/>
      <c r="AA805" s="11"/>
      <c r="AB805" s="11"/>
      <c r="AC805" s="56"/>
      <c r="AD805" s="231"/>
      <c r="AE805" s="769"/>
      <c r="AF805" s="171"/>
      <c r="AG805" s="162"/>
      <c r="AH805" s="749"/>
      <c r="AI805" s="749"/>
      <c r="AL805" s="11"/>
      <c r="AM805" s="11"/>
      <c r="AN805" s="11"/>
      <c r="AO805" s="1309"/>
      <c r="AQ805" s="11"/>
      <c r="AR805" s="11"/>
      <c r="AS805" s="11"/>
      <c r="AX805" s="1891"/>
      <c r="BW805" s="11"/>
      <c r="BZ805" s="11"/>
    </row>
    <row r="806" spans="1:78" s="14" customFormat="1" ht="13.5" customHeight="1">
      <c r="A806" s="309">
        <v>234</v>
      </c>
      <c r="B806" s="11"/>
      <c r="C806" s="1486">
        <f t="shared" si="192"/>
        <v>41562</v>
      </c>
      <c r="D806" s="147"/>
      <c r="E806" s="14" t="s">
        <v>61</v>
      </c>
      <c r="F806" s="203">
        <v>13</v>
      </c>
      <c r="H806" s="40" t="s">
        <v>724</v>
      </c>
      <c r="I806" s="1067" t="s">
        <v>3602</v>
      </c>
      <c r="J806" s="16" t="s">
        <v>728</v>
      </c>
      <c r="K806" s="49" t="s">
        <v>25</v>
      </c>
      <c r="L806" s="394">
        <v>756000</v>
      </c>
      <c r="M806" s="402">
        <v>0</v>
      </c>
      <c r="N806" s="403">
        <f t="shared" ref="N806:N811" si="193">L806+M806</f>
        <v>756000</v>
      </c>
      <c r="O806" s="832"/>
      <c r="P806" s="1064" t="s">
        <v>3553</v>
      </c>
      <c r="Q806" s="41" t="s">
        <v>37</v>
      </c>
      <c r="R806" s="150">
        <v>1033</v>
      </c>
      <c r="S806" s="313" t="s">
        <v>1071</v>
      </c>
      <c r="T806" s="118" t="s">
        <v>179</v>
      </c>
      <c r="U806" s="162"/>
      <c r="V806" s="11">
        <v>41562</v>
      </c>
      <c r="W806" s="40" t="s">
        <v>80</v>
      </c>
      <c r="X806" s="47"/>
      <c r="Y806" s="49"/>
      <c r="Z806" s="12"/>
      <c r="AA806" s="11"/>
      <c r="AB806" s="11"/>
      <c r="AC806" s="56"/>
      <c r="AD806" s="231"/>
      <c r="AE806" s="769"/>
      <c r="AF806" s="171"/>
      <c r="AG806" s="162"/>
      <c r="AH806" s="749"/>
      <c r="AI806" s="749"/>
      <c r="AL806" s="11"/>
      <c r="AM806" s="11"/>
      <c r="AN806" s="11"/>
      <c r="AO806" s="1309"/>
      <c r="AQ806" s="11"/>
      <c r="AR806" s="11"/>
      <c r="AS806" s="11"/>
      <c r="AX806" s="1891"/>
      <c r="BW806" s="11"/>
      <c r="BZ806" s="11"/>
    </row>
    <row r="807" spans="1:78" s="14" customFormat="1" ht="13.5" customHeight="1">
      <c r="A807" s="309">
        <v>235</v>
      </c>
      <c r="B807" s="11"/>
      <c r="C807" s="1486">
        <f t="shared" si="192"/>
        <v>41562</v>
      </c>
      <c r="D807" s="147"/>
      <c r="E807" s="14" t="s">
        <v>61</v>
      </c>
      <c r="F807" s="203">
        <v>13</v>
      </c>
      <c r="H807" s="40" t="s">
        <v>724</v>
      </c>
      <c r="I807" s="1067" t="s">
        <v>3603</v>
      </c>
      <c r="J807" s="16" t="s">
        <v>728</v>
      </c>
      <c r="K807" s="49" t="s">
        <v>25</v>
      </c>
      <c r="L807" s="394">
        <v>756000</v>
      </c>
      <c r="M807" s="402">
        <v>0</v>
      </c>
      <c r="N807" s="403">
        <f t="shared" si="193"/>
        <v>756000</v>
      </c>
      <c r="O807" s="832"/>
      <c r="P807" s="1064" t="s">
        <v>3554</v>
      </c>
      <c r="Q807" s="41" t="s">
        <v>37</v>
      </c>
      <c r="R807" s="150">
        <v>1033</v>
      </c>
      <c r="S807" s="313" t="s">
        <v>1071</v>
      </c>
      <c r="T807" s="118" t="s">
        <v>179</v>
      </c>
      <c r="U807" s="162"/>
      <c r="V807" s="11">
        <v>41562</v>
      </c>
      <c r="W807" s="40" t="s">
        <v>80</v>
      </c>
      <c r="X807" s="47"/>
      <c r="Y807" s="49"/>
      <c r="Z807" s="12"/>
      <c r="AA807" s="11"/>
      <c r="AB807" s="11"/>
      <c r="AC807" s="56"/>
      <c r="AD807" s="231"/>
      <c r="AE807" s="769"/>
      <c r="AF807" s="171"/>
      <c r="AG807" s="162"/>
      <c r="AH807" s="749"/>
      <c r="AI807" s="749"/>
      <c r="AL807" s="11"/>
      <c r="AM807" s="11"/>
      <c r="AN807" s="11"/>
      <c r="AO807" s="1309"/>
      <c r="AQ807" s="11"/>
      <c r="AR807" s="11"/>
      <c r="AS807" s="11"/>
      <c r="AX807" s="1891"/>
      <c r="BW807" s="11"/>
      <c r="BZ807" s="11"/>
    </row>
    <row r="808" spans="1:78" s="14" customFormat="1" ht="13.5" customHeight="1">
      <c r="A808" s="309">
        <v>236</v>
      </c>
      <c r="B808" s="11"/>
      <c r="C808" s="1486">
        <f t="shared" si="192"/>
        <v>41571</v>
      </c>
      <c r="D808" s="147"/>
      <c r="E808" s="14" t="s">
        <v>61</v>
      </c>
      <c r="F808" s="203">
        <v>13</v>
      </c>
      <c r="H808" s="40" t="s">
        <v>724</v>
      </c>
      <c r="I808" s="1067" t="s">
        <v>3604</v>
      </c>
      <c r="J808" s="16" t="s">
        <v>728</v>
      </c>
      <c r="K808" s="49" t="s">
        <v>138</v>
      </c>
      <c r="L808" s="394">
        <v>756000</v>
      </c>
      <c r="M808" s="194">
        <v>11000</v>
      </c>
      <c r="N808" s="395">
        <f t="shared" si="193"/>
        <v>767000</v>
      </c>
      <c r="O808" s="832"/>
      <c r="P808" s="1064" t="s">
        <v>3555</v>
      </c>
      <c r="Q808" s="41" t="s">
        <v>37</v>
      </c>
      <c r="R808" s="150">
        <v>1033</v>
      </c>
      <c r="S808" s="313" t="s">
        <v>1071</v>
      </c>
      <c r="T808" s="118" t="s">
        <v>179</v>
      </c>
      <c r="U808" s="162"/>
      <c r="V808" s="11">
        <v>41571</v>
      </c>
      <c r="W808" s="40" t="s">
        <v>80</v>
      </c>
      <c r="X808" s="47"/>
      <c r="Y808" s="49"/>
      <c r="Z808" s="12"/>
      <c r="AA808" s="11"/>
      <c r="AB808" s="11"/>
      <c r="AC808" s="56"/>
      <c r="AD808" s="231"/>
      <c r="AE808" s="769"/>
      <c r="AF808" s="171"/>
      <c r="AG808" s="162"/>
      <c r="AH808" s="749"/>
      <c r="AI808" s="749"/>
      <c r="AL808" s="11"/>
      <c r="AM808" s="11"/>
      <c r="AN808" s="11"/>
      <c r="AO808" s="1309"/>
      <c r="AQ808" s="11"/>
      <c r="AR808" s="11"/>
      <c r="AS808" s="11"/>
      <c r="AX808" s="1891"/>
      <c r="BW808" s="11"/>
      <c r="BZ808" s="11"/>
    </row>
    <row r="809" spans="1:78" s="14" customFormat="1" ht="13.5" customHeight="1">
      <c r="A809" s="309">
        <v>237</v>
      </c>
      <c r="B809" s="11"/>
      <c r="C809" s="1486">
        <f t="shared" si="192"/>
        <v>41570</v>
      </c>
      <c r="D809" s="147"/>
      <c r="E809" s="14" t="s">
        <v>61</v>
      </c>
      <c r="F809" s="203">
        <v>13</v>
      </c>
      <c r="H809" s="40" t="s">
        <v>724</v>
      </c>
      <c r="I809" s="1067" t="s">
        <v>3605</v>
      </c>
      <c r="J809" s="16" t="s">
        <v>728</v>
      </c>
      <c r="K809" s="49" t="s">
        <v>138</v>
      </c>
      <c r="L809" s="394">
        <v>756000</v>
      </c>
      <c r="M809" s="194">
        <v>11000</v>
      </c>
      <c r="N809" s="395">
        <f t="shared" si="193"/>
        <v>767000</v>
      </c>
      <c r="O809" s="832"/>
      <c r="P809" s="1064" t="s">
        <v>3556</v>
      </c>
      <c r="Q809" s="41" t="s">
        <v>37</v>
      </c>
      <c r="R809" s="150">
        <v>1033</v>
      </c>
      <c r="S809" s="313" t="s">
        <v>1071</v>
      </c>
      <c r="T809" s="118" t="s">
        <v>179</v>
      </c>
      <c r="U809" s="162"/>
      <c r="V809" s="11">
        <v>41570</v>
      </c>
      <c r="W809" s="40" t="s">
        <v>80</v>
      </c>
      <c r="X809" s="47"/>
      <c r="Y809" s="49"/>
      <c r="Z809" s="12"/>
      <c r="AA809" s="11"/>
      <c r="AB809" s="11"/>
      <c r="AC809" s="56"/>
      <c r="AD809" s="231"/>
      <c r="AE809" s="769"/>
      <c r="AF809" s="171"/>
      <c r="AG809" s="162"/>
      <c r="AH809" s="749"/>
      <c r="AI809" s="749"/>
      <c r="AL809" s="11"/>
      <c r="AM809" s="11"/>
      <c r="AN809" s="11"/>
      <c r="AO809" s="1309"/>
      <c r="AQ809" s="11"/>
      <c r="AR809" s="11"/>
      <c r="AS809" s="11"/>
      <c r="AX809" s="1891"/>
      <c r="BW809" s="11"/>
      <c r="BZ809" s="11"/>
    </row>
    <row r="810" spans="1:78" s="14" customFormat="1" ht="13.5" customHeight="1">
      <c r="A810" s="309">
        <v>238</v>
      </c>
      <c r="B810" s="11"/>
      <c r="C810" s="1486">
        <f t="shared" si="192"/>
        <v>41562</v>
      </c>
      <c r="D810" s="147"/>
      <c r="E810" s="14" t="s">
        <v>61</v>
      </c>
      <c r="F810" s="203">
        <v>13</v>
      </c>
      <c r="H810" s="40" t="s">
        <v>724</v>
      </c>
      <c r="I810" s="1067" t="s">
        <v>3606</v>
      </c>
      <c r="J810" s="16" t="s">
        <v>728</v>
      </c>
      <c r="K810" s="49" t="s">
        <v>64</v>
      </c>
      <c r="L810" s="394">
        <v>756000</v>
      </c>
      <c r="M810" s="194">
        <v>11000</v>
      </c>
      <c r="N810" s="395">
        <f t="shared" si="193"/>
        <v>767000</v>
      </c>
      <c r="O810" s="832"/>
      <c r="P810" s="1064" t="s">
        <v>3557</v>
      </c>
      <c r="Q810" s="41" t="s">
        <v>37</v>
      </c>
      <c r="R810" s="150">
        <v>1033</v>
      </c>
      <c r="S810" s="313" t="s">
        <v>1071</v>
      </c>
      <c r="T810" s="118" t="s">
        <v>179</v>
      </c>
      <c r="U810" s="162"/>
      <c r="V810" s="11">
        <v>41562</v>
      </c>
      <c r="W810" s="40" t="s">
        <v>80</v>
      </c>
      <c r="X810" s="47"/>
      <c r="Y810" s="49"/>
      <c r="Z810" s="12"/>
      <c r="AA810" s="11"/>
      <c r="AB810" s="11"/>
      <c r="AC810" s="56"/>
      <c r="AD810" s="231"/>
      <c r="AE810" s="769"/>
      <c r="AF810" s="171"/>
      <c r="AG810" s="162"/>
      <c r="AH810" s="749"/>
      <c r="AI810" s="749"/>
      <c r="AL810" s="11"/>
      <c r="AM810" s="11"/>
      <c r="AN810" s="11"/>
      <c r="AO810" s="1309"/>
      <c r="AQ810" s="11"/>
      <c r="AR810" s="11"/>
      <c r="AS810" s="11"/>
      <c r="AX810" s="1891"/>
      <c r="BW810" s="11"/>
      <c r="BZ810" s="11"/>
    </row>
    <row r="811" spans="1:78" s="14" customFormat="1" ht="13.5" customHeight="1">
      <c r="A811" s="309">
        <v>239</v>
      </c>
      <c r="B811" s="11"/>
      <c r="C811" s="1486">
        <f t="shared" si="192"/>
        <v>41558</v>
      </c>
      <c r="D811" s="147"/>
      <c r="E811" s="14" t="s">
        <v>61</v>
      </c>
      <c r="F811" s="203">
        <v>13</v>
      </c>
      <c r="H811" s="40" t="s">
        <v>724</v>
      </c>
      <c r="I811" s="1067" t="s">
        <v>3607</v>
      </c>
      <c r="J811" s="16" t="s">
        <v>728</v>
      </c>
      <c r="K811" s="49" t="s">
        <v>117</v>
      </c>
      <c r="L811" s="394">
        <v>756000</v>
      </c>
      <c r="M811" s="194">
        <v>11000</v>
      </c>
      <c r="N811" s="395">
        <f t="shared" si="193"/>
        <v>767000</v>
      </c>
      <c r="O811" s="832"/>
      <c r="P811" s="1064" t="s">
        <v>3558</v>
      </c>
      <c r="Q811" s="41" t="s">
        <v>37</v>
      </c>
      <c r="R811" s="150">
        <v>1033</v>
      </c>
      <c r="S811" s="313" t="s">
        <v>1071</v>
      </c>
      <c r="T811" s="118" t="s">
        <v>179</v>
      </c>
      <c r="U811" s="162"/>
      <c r="V811" s="11">
        <v>41558</v>
      </c>
      <c r="W811" s="40" t="s">
        <v>80</v>
      </c>
      <c r="X811" s="47"/>
      <c r="Y811" s="49"/>
      <c r="Z811" s="12"/>
      <c r="AA811" s="11"/>
      <c r="AB811" s="11"/>
      <c r="AC811" s="56"/>
      <c r="AD811" s="231"/>
      <c r="AE811" s="769"/>
      <c r="AF811" s="171"/>
      <c r="AG811" s="162"/>
      <c r="AH811" s="749"/>
      <c r="AI811" s="749"/>
      <c r="AL811" s="11"/>
      <c r="AM811" s="11"/>
      <c r="AN811" s="11"/>
      <c r="AO811" s="1309"/>
      <c r="AQ811" s="11"/>
      <c r="AR811" s="11"/>
      <c r="AS811" s="11"/>
      <c r="AX811" s="1891"/>
      <c r="BW811" s="11"/>
      <c r="BZ811" s="11"/>
    </row>
    <row r="812" spans="1:78" s="14" customFormat="1" ht="13.5" customHeight="1">
      <c r="A812" s="309">
        <v>240</v>
      </c>
      <c r="B812" s="11"/>
      <c r="C812" s="1486">
        <f t="shared" si="192"/>
        <v>41598</v>
      </c>
      <c r="D812" s="147"/>
      <c r="E812" s="14" t="s">
        <v>61</v>
      </c>
      <c r="F812" s="203">
        <v>13</v>
      </c>
      <c r="H812" s="32" t="s">
        <v>274</v>
      </c>
      <c r="I812" s="1067" t="s">
        <v>628</v>
      </c>
      <c r="J812" s="16" t="s">
        <v>727</v>
      </c>
      <c r="K812" s="49" t="s">
        <v>116</v>
      </c>
      <c r="L812" s="402">
        <v>700000</v>
      </c>
      <c r="M812" s="168">
        <v>11000</v>
      </c>
      <c r="N812" s="403">
        <f t="shared" ref="N812:N815" si="194">L812+M812</f>
        <v>711000</v>
      </c>
      <c r="O812" s="832"/>
      <c r="P812" s="1064" t="s">
        <v>3560</v>
      </c>
      <c r="Q812" s="41" t="s">
        <v>37</v>
      </c>
      <c r="R812" s="150">
        <v>1033</v>
      </c>
      <c r="S812" s="313" t="s">
        <v>813</v>
      </c>
      <c r="T812" s="118" t="s">
        <v>179</v>
      </c>
      <c r="U812" s="162"/>
      <c r="V812" s="11">
        <v>41598</v>
      </c>
      <c r="W812" s="40" t="s">
        <v>80</v>
      </c>
      <c r="X812" s="47"/>
      <c r="Y812" s="49"/>
      <c r="Z812" s="12"/>
      <c r="AA812" s="11"/>
      <c r="AB812" s="11"/>
      <c r="AC812" s="56"/>
      <c r="AD812" s="231"/>
      <c r="AE812" s="769"/>
      <c r="AF812" s="171"/>
      <c r="AG812" s="162"/>
      <c r="AH812" s="749"/>
      <c r="AI812" s="749"/>
      <c r="AL812" s="11"/>
      <c r="AM812" s="11"/>
      <c r="AN812" s="11"/>
      <c r="AO812" s="1309"/>
      <c r="AQ812" s="11"/>
      <c r="AR812" s="11"/>
      <c r="AS812" s="11"/>
      <c r="AX812" s="1891"/>
      <c r="BW812" s="11"/>
      <c r="BZ812" s="11"/>
    </row>
    <row r="813" spans="1:78" s="14" customFormat="1" ht="13.5" customHeight="1">
      <c r="A813" s="309">
        <v>241</v>
      </c>
      <c r="B813" s="11"/>
      <c r="C813" s="1486">
        <f t="shared" si="192"/>
        <v>41590</v>
      </c>
      <c r="D813" s="147"/>
      <c r="E813" s="14" t="s">
        <v>57</v>
      </c>
      <c r="F813" s="203">
        <v>13</v>
      </c>
      <c r="H813" s="32" t="s">
        <v>48</v>
      </c>
      <c r="I813" s="1067" t="s">
        <v>3829</v>
      </c>
      <c r="J813" s="16" t="s">
        <v>410</v>
      </c>
      <c r="K813" s="49" t="s">
        <v>25</v>
      </c>
      <c r="L813" s="168">
        <v>844000</v>
      </c>
      <c r="M813" s="247">
        <v>0</v>
      </c>
      <c r="N813" s="169">
        <f t="shared" si="194"/>
        <v>844000</v>
      </c>
      <c r="O813" s="832"/>
      <c r="P813" s="1064" t="s">
        <v>3561</v>
      </c>
      <c r="Q813" s="41" t="s">
        <v>37</v>
      </c>
      <c r="R813" s="150">
        <v>1033</v>
      </c>
      <c r="S813" s="313" t="s">
        <v>472</v>
      </c>
      <c r="T813" s="118" t="s">
        <v>179</v>
      </c>
      <c r="U813" s="162"/>
      <c r="V813" s="11">
        <v>41590</v>
      </c>
      <c r="W813" s="40" t="s">
        <v>80</v>
      </c>
      <c r="X813" s="47"/>
      <c r="Y813" s="49"/>
      <c r="Z813" s="12"/>
      <c r="AA813" s="11"/>
      <c r="AB813" s="11"/>
      <c r="AC813" s="56"/>
      <c r="AD813" s="231"/>
      <c r="AE813" s="769"/>
      <c r="AF813" s="171"/>
      <c r="AG813" s="162"/>
      <c r="AH813" s="749"/>
      <c r="AI813" s="749"/>
      <c r="AL813" s="11"/>
      <c r="AM813" s="11"/>
      <c r="AN813" s="11"/>
      <c r="AO813" s="1309"/>
      <c r="AQ813" s="11"/>
      <c r="AR813" s="11"/>
      <c r="AS813" s="11"/>
      <c r="AX813" s="1891"/>
      <c r="BW813" s="11"/>
      <c r="BZ813" s="11"/>
    </row>
    <row r="814" spans="1:78" s="14" customFormat="1" ht="13.5" customHeight="1">
      <c r="A814" s="309">
        <v>242</v>
      </c>
      <c r="B814" s="11"/>
      <c r="C814" s="1486">
        <f t="shared" si="192"/>
        <v>41590</v>
      </c>
      <c r="D814" s="147"/>
      <c r="E814" s="14" t="s">
        <v>57</v>
      </c>
      <c r="F814" s="203">
        <v>13</v>
      </c>
      <c r="H814" s="32" t="s">
        <v>48</v>
      </c>
      <c r="I814" s="1067" t="s">
        <v>3830</v>
      </c>
      <c r="J814" s="16" t="s">
        <v>410</v>
      </c>
      <c r="K814" s="49" t="s">
        <v>25</v>
      </c>
      <c r="L814" s="168">
        <v>844000</v>
      </c>
      <c r="M814" s="247">
        <v>0</v>
      </c>
      <c r="N814" s="169">
        <f t="shared" si="194"/>
        <v>844000</v>
      </c>
      <c r="O814" s="832"/>
      <c r="P814" s="1064" t="s">
        <v>3562</v>
      </c>
      <c r="Q814" s="41" t="s">
        <v>37</v>
      </c>
      <c r="R814" s="150">
        <v>1033</v>
      </c>
      <c r="S814" s="313" t="s">
        <v>472</v>
      </c>
      <c r="T814" s="118" t="s">
        <v>179</v>
      </c>
      <c r="U814" s="162"/>
      <c r="V814" s="11">
        <v>41590</v>
      </c>
      <c r="W814" s="40" t="s">
        <v>80</v>
      </c>
      <c r="X814" s="47"/>
      <c r="Y814" s="49"/>
      <c r="Z814" s="12"/>
      <c r="AA814" s="11"/>
      <c r="AB814" s="11"/>
      <c r="AC814" s="56"/>
      <c r="AD814" s="231"/>
      <c r="AE814" s="769"/>
      <c r="AF814" s="171"/>
      <c r="AG814" s="162"/>
      <c r="AH814" s="749"/>
      <c r="AI814" s="749"/>
      <c r="AL814" s="11"/>
      <c r="AM814" s="11"/>
      <c r="AN814" s="11"/>
      <c r="AO814" s="1309"/>
      <c r="AQ814" s="11"/>
      <c r="AR814" s="11"/>
      <c r="AS814" s="11"/>
      <c r="AX814" s="1891"/>
      <c r="BW814" s="11"/>
      <c r="BZ814" s="11"/>
    </row>
    <row r="815" spans="1:78" s="14" customFormat="1" ht="13.5" customHeight="1">
      <c r="A815" s="309">
        <v>243</v>
      </c>
      <c r="B815" s="11"/>
      <c r="C815" s="1486">
        <f t="shared" si="192"/>
        <v>41583</v>
      </c>
      <c r="D815" s="147"/>
      <c r="E815" s="14" t="s">
        <v>57</v>
      </c>
      <c r="F815" s="203">
        <v>13</v>
      </c>
      <c r="H815" s="32" t="s">
        <v>48</v>
      </c>
      <c r="I815" s="1067" t="s">
        <v>3696</v>
      </c>
      <c r="J815" s="16" t="s">
        <v>410</v>
      </c>
      <c r="K815" s="49" t="s">
        <v>64</v>
      </c>
      <c r="L815" s="168">
        <v>844000</v>
      </c>
      <c r="M815" s="168">
        <v>13000</v>
      </c>
      <c r="N815" s="169">
        <f t="shared" si="194"/>
        <v>857000</v>
      </c>
      <c r="O815" s="832"/>
      <c r="P815" s="1064" t="s">
        <v>3563</v>
      </c>
      <c r="Q815" s="41" t="s">
        <v>37</v>
      </c>
      <c r="R815" s="150">
        <v>1033</v>
      </c>
      <c r="S815" s="313" t="s">
        <v>472</v>
      </c>
      <c r="T815" s="118" t="s">
        <v>179</v>
      </c>
      <c r="U815" s="162"/>
      <c r="V815" s="11">
        <v>41583</v>
      </c>
      <c r="W815" s="40" t="s">
        <v>80</v>
      </c>
      <c r="X815" s="47"/>
      <c r="Y815" s="49"/>
      <c r="Z815" s="12"/>
      <c r="AA815" s="11"/>
      <c r="AB815" s="11"/>
      <c r="AC815" s="56"/>
      <c r="AD815" s="231"/>
      <c r="AE815" s="769"/>
      <c r="AF815" s="171"/>
      <c r="AG815" s="162"/>
      <c r="AH815" s="749"/>
      <c r="AI815" s="749"/>
      <c r="AL815" s="11"/>
      <c r="AM815" s="11"/>
      <c r="AN815" s="11"/>
      <c r="AO815" s="1309"/>
      <c r="AQ815" s="11"/>
      <c r="AR815" s="11"/>
      <c r="AS815" s="11"/>
      <c r="AX815" s="1891"/>
      <c r="BW815" s="11"/>
      <c r="BZ815" s="11"/>
    </row>
    <row r="816" spans="1:78" s="129" customFormat="1" ht="13.5" customHeight="1">
      <c r="A816" s="309">
        <v>244</v>
      </c>
      <c r="B816" s="112"/>
      <c r="C816" s="1486">
        <f t="shared" si="192"/>
        <v>41575</v>
      </c>
      <c r="D816" s="193"/>
      <c r="E816" s="129" t="s">
        <v>57</v>
      </c>
      <c r="F816" s="203">
        <v>13</v>
      </c>
      <c r="H816" s="40" t="s">
        <v>3627</v>
      </c>
      <c r="I816" s="1981" t="s">
        <v>3629</v>
      </c>
      <c r="J816" s="149" t="s">
        <v>3697</v>
      </c>
      <c r="K816" s="204" t="s">
        <v>184</v>
      </c>
      <c r="L816" s="194">
        <v>996000</v>
      </c>
      <c r="M816" s="194">
        <v>13000</v>
      </c>
      <c r="N816" s="205">
        <f>L816+M816</f>
        <v>1009000</v>
      </c>
      <c r="O816" s="1743"/>
      <c r="P816" s="1898" t="s">
        <v>3630</v>
      </c>
      <c r="Q816" s="977" t="s">
        <v>139</v>
      </c>
      <c r="R816" s="150">
        <v>1033</v>
      </c>
      <c r="S816" s="312" t="s">
        <v>1071</v>
      </c>
      <c r="T816" s="118" t="s">
        <v>179</v>
      </c>
      <c r="U816" s="211"/>
      <c r="V816" s="112">
        <v>41575</v>
      </c>
      <c r="W816" s="40" t="s">
        <v>80</v>
      </c>
      <c r="X816" s="209"/>
      <c r="Y816" s="204"/>
      <c r="Z816" s="110"/>
      <c r="AA816" s="112"/>
      <c r="AB816" s="112"/>
      <c r="AC816" s="1847"/>
      <c r="AD816" s="235"/>
      <c r="AE816" s="1899"/>
      <c r="AF816" s="215"/>
      <c r="AG816" s="211"/>
      <c r="AH816" s="1058"/>
      <c r="AI816" s="1058"/>
      <c r="AL816" s="112"/>
      <c r="AM816" s="112"/>
      <c r="AN816" s="112"/>
      <c r="AO816" s="1900"/>
      <c r="AQ816" s="112"/>
      <c r="AR816" s="112"/>
      <c r="AS816" s="112"/>
      <c r="AX816" s="1901"/>
      <c r="BW816" s="112"/>
      <c r="BZ816" s="112"/>
    </row>
    <row r="817" spans="1:78" s="129" customFormat="1" ht="13.5" customHeight="1">
      <c r="A817" s="309">
        <v>251</v>
      </c>
      <c r="B817" s="112"/>
      <c r="C817" s="1486">
        <f t="shared" ref="C817:C819" si="195">V817</f>
        <v>41558</v>
      </c>
      <c r="D817" s="193"/>
      <c r="E817" s="129" t="s">
        <v>61</v>
      </c>
      <c r="F817" s="203">
        <v>13</v>
      </c>
      <c r="H817" s="40" t="s">
        <v>3777</v>
      </c>
      <c r="I817" s="1981" t="s">
        <v>3985</v>
      </c>
      <c r="J817" s="149" t="s">
        <v>3836</v>
      </c>
      <c r="K817" s="204" t="s">
        <v>116</v>
      </c>
      <c r="L817" s="194">
        <v>842000</v>
      </c>
      <c r="M817" s="194">
        <v>11000</v>
      </c>
      <c r="N817" s="194">
        <f t="shared" ref="N817" si="196">L817+M817</f>
        <v>853000</v>
      </c>
      <c r="O817" s="1743"/>
      <c r="P817" s="1898" t="s">
        <v>3956</v>
      </c>
      <c r="Q817" s="41" t="s">
        <v>37</v>
      </c>
      <c r="R817" s="150">
        <v>1033</v>
      </c>
      <c r="S817" s="312" t="s">
        <v>112</v>
      </c>
      <c r="T817" s="742" t="s">
        <v>665</v>
      </c>
      <c r="U817" s="211"/>
      <c r="V817" s="112">
        <v>41558</v>
      </c>
      <c r="W817" s="305" t="s">
        <v>80</v>
      </c>
      <c r="X817" s="2720" t="s">
        <v>3925</v>
      </c>
      <c r="Y817" s="2980" t="s">
        <v>205</v>
      </c>
      <c r="Z817" s="1050" t="s">
        <v>107</v>
      </c>
      <c r="AA817" s="2769"/>
      <c r="AB817" s="2770">
        <v>41538</v>
      </c>
      <c r="AC817" s="2771">
        <v>1000</v>
      </c>
      <c r="AD817" s="2772" t="s">
        <v>83</v>
      </c>
      <c r="AE817" s="1899"/>
      <c r="AF817" s="215"/>
      <c r="AG817" s="211"/>
      <c r="AH817" s="1058"/>
      <c r="AI817" s="1058"/>
      <c r="AL817" s="112"/>
      <c r="AM817" s="112"/>
      <c r="AN817" s="112"/>
      <c r="AO817" s="1900"/>
      <c r="AQ817" s="112"/>
      <c r="AR817" s="112"/>
      <c r="AS817" s="112"/>
      <c r="AX817" s="1901"/>
      <c r="BW817" s="112"/>
      <c r="BZ817" s="112"/>
    </row>
    <row r="818" spans="1:78" s="14" customFormat="1" ht="13.5" customHeight="1">
      <c r="A818" s="309">
        <v>252</v>
      </c>
      <c r="B818" s="11"/>
      <c r="C818" s="1486">
        <f t="shared" si="195"/>
        <v>41562</v>
      </c>
      <c r="D818" s="147"/>
      <c r="E818" s="14" t="s">
        <v>170</v>
      </c>
      <c r="F818" s="203">
        <v>13</v>
      </c>
      <c r="H818" s="32" t="s">
        <v>1330</v>
      </c>
      <c r="I818" s="1064" t="s">
        <v>4034</v>
      </c>
      <c r="J818" s="47" t="s">
        <v>4033</v>
      </c>
      <c r="K818" s="49" t="s">
        <v>9</v>
      </c>
      <c r="L818" s="194">
        <v>1043000</v>
      </c>
      <c r="M818" s="168">
        <v>0</v>
      </c>
      <c r="N818" s="168">
        <f>L818+M818</f>
        <v>1043000</v>
      </c>
      <c r="O818" s="832"/>
      <c r="P818" s="1064" t="s">
        <v>4031</v>
      </c>
      <c r="Q818" s="41" t="s">
        <v>37</v>
      </c>
      <c r="R818" s="150">
        <v>1033</v>
      </c>
      <c r="S818" s="312" t="s">
        <v>112</v>
      </c>
      <c r="T818" s="118" t="s">
        <v>179</v>
      </c>
      <c r="U818" s="162"/>
      <c r="V818" s="11">
        <v>41562</v>
      </c>
      <c r="W818" s="40" t="s">
        <v>80</v>
      </c>
      <c r="X818" s="37"/>
      <c r="Y818" s="49"/>
      <c r="Z818" s="12"/>
      <c r="AA818" s="10"/>
      <c r="AB818" s="2"/>
      <c r="AC818" s="3"/>
      <c r="AD818" s="33"/>
      <c r="AE818" s="769"/>
      <c r="AF818" s="171"/>
      <c r="AG818" s="162"/>
      <c r="AH818" s="749"/>
      <c r="AI818" s="749"/>
      <c r="AL818" s="11"/>
      <c r="AM818" s="11"/>
      <c r="AN818" s="11"/>
      <c r="AO818" s="1309"/>
      <c r="AQ818" s="11"/>
      <c r="AR818" s="11"/>
      <c r="AS818" s="11"/>
      <c r="AX818" s="1891"/>
      <c r="BW818" s="11"/>
      <c r="BZ818" s="11"/>
    </row>
    <row r="819" spans="1:78" s="129" customFormat="1" ht="13.5" customHeight="1" thickBot="1">
      <c r="A819" s="309">
        <v>253</v>
      </c>
      <c r="B819" s="112"/>
      <c r="C819" s="1486">
        <f t="shared" si="195"/>
        <v>41561</v>
      </c>
      <c r="D819" s="193"/>
      <c r="E819" s="129" t="s">
        <v>142</v>
      </c>
      <c r="F819" s="203">
        <v>13</v>
      </c>
      <c r="H819" s="32" t="s">
        <v>535</v>
      </c>
      <c r="I819" s="1898" t="s">
        <v>4035</v>
      </c>
      <c r="J819" s="209" t="s">
        <v>608</v>
      </c>
      <c r="K819" s="204" t="s">
        <v>184</v>
      </c>
      <c r="L819" s="402">
        <v>911000</v>
      </c>
      <c r="M819" s="402">
        <v>13000</v>
      </c>
      <c r="N819" s="402">
        <f t="shared" ref="N819" si="197">L819+M819</f>
        <v>924000</v>
      </c>
      <c r="O819" s="1743"/>
      <c r="P819" s="1898" t="s">
        <v>4032</v>
      </c>
      <c r="Q819" s="41" t="s">
        <v>37</v>
      </c>
      <c r="R819" s="150">
        <v>1033</v>
      </c>
      <c r="S819" s="312" t="s">
        <v>112</v>
      </c>
      <c r="T819" s="118" t="s">
        <v>179</v>
      </c>
      <c r="U819" s="211"/>
      <c r="V819" s="112">
        <v>41561</v>
      </c>
      <c r="W819" s="40" t="s">
        <v>80</v>
      </c>
      <c r="X819" s="212"/>
      <c r="Y819" s="204"/>
      <c r="Z819" s="110"/>
      <c r="AA819" s="2981"/>
      <c r="AB819" s="2982"/>
      <c r="AC819" s="2983"/>
      <c r="AD819" s="151"/>
      <c r="AE819" s="1899"/>
      <c r="AF819" s="215"/>
      <c r="AG819" s="211"/>
      <c r="AH819" s="1058"/>
      <c r="AI819" s="1058"/>
      <c r="AL819" s="112"/>
      <c r="AM819" s="112"/>
      <c r="AN819" s="112"/>
      <c r="AO819" s="1900"/>
      <c r="AQ819" s="112"/>
      <c r="AR819" s="112"/>
      <c r="AS819" s="112"/>
      <c r="AX819" s="1901"/>
      <c r="BW819" s="112"/>
      <c r="BZ819" s="112"/>
    </row>
    <row r="820" spans="1:78" s="90" customFormat="1" ht="14" customHeight="1" thickBot="1">
      <c r="A820" s="2773"/>
      <c r="B820" s="96"/>
      <c r="C820" s="88"/>
      <c r="D820" s="88"/>
      <c r="E820" s="88"/>
      <c r="F820" s="89"/>
      <c r="G820" s="88"/>
      <c r="H820" s="262"/>
      <c r="I820" s="2774" t="s">
        <v>192</v>
      </c>
      <c r="J820" s="93"/>
      <c r="K820" s="90" t="s">
        <v>46</v>
      </c>
      <c r="S820" s="217"/>
      <c r="T820" s="217"/>
      <c r="U820" s="98"/>
      <c r="V820" s="2775"/>
      <c r="W820" s="2776"/>
      <c r="X820" s="262"/>
      <c r="Z820" s="88"/>
      <c r="AA820" s="88"/>
      <c r="AB820" s="88"/>
      <c r="AC820" s="95"/>
      <c r="AD820" s="105"/>
      <c r="AE820" s="2777"/>
      <c r="AF820" s="101"/>
      <c r="AG820" s="98"/>
      <c r="AH820" s="92"/>
      <c r="AI820" s="92"/>
      <c r="AL820" s="88"/>
      <c r="AM820" s="88"/>
      <c r="AN820" s="88"/>
      <c r="AO820" s="88"/>
      <c r="AQ820" s="88"/>
      <c r="AR820" s="88"/>
      <c r="AS820" s="88"/>
      <c r="AX820" s="2778"/>
      <c r="BW820" s="2779" t="e">
        <v>#N/A</v>
      </c>
      <c r="BZ820" s="2779" t="e">
        <v>#N/A</v>
      </c>
    </row>
    <row r="821" spans="1:78" s="908" customFormat="1" ht="13.5" customHeight="1">
      <c r="A821" s="263">
        <v>1</v>
      </c>
      <c r="B821" s="816"/>
      <c r="C821" s="659"/>
      <c r="D821" s="659"/>
      <c r="E821" s="245" t="s">
        <v>343</v>
      </c>
      <c r="F821" s="221">
        <v>13</v>
      </c>
      <c r="G821" s="245"/>
      <c r="H821" s="267" t="s">
        <v>830</v>
      </c>
      <c r="I821" s="2664"/>
      <c r="J821" s="246" t="s">
        <v>847</v>
      </c>
      <c r="K821" s="472" t="s">
        <v>690</v>
      </c>
      <c r="L821" s="247">
        <v>455000</v>
      </c>
      <c r="M821" s="247">
        <v>6000</v>
      </c>
      <c r="N821" s="247">
        <f t="shared" ref="N821:N832" si="198">L821+M821</f>
        <v>461000</v>
      </c>
      <c r="O821" s="2665"/>
      <c r="P821" s="2133" t="s">
        <v>983</v>
      </c>
      <c r="Q821" s="915"/>
      <c r="R821" s="916"/>
      <c r="S821" s="917"/>
      <c r="T821" s="917"/>
      <c r="U821" s="904"/>
      <c r="V821" s="248"/>
      <c r="W821" s="2666" t="s">
        <v>80</v>
      </c>
      <c r="X821" s="376" t="s">
        <v>1019</v>
      </c>
      <c r="Y821" s="2667" t="s">
        <v>312</v>
      </c>
      <c r="Z821" s="2258" t="s">
        <v>107</v>
      </c>
      <c r="AA821" s="378"/>
      <c r="AB821" s="378">
        <v>41433</v>
      </c>
      <c r="AC821" s="1843">
        <v>50000</v>
      </c>
      <c r="AD821" s="379" t="s">
        <v>83</v>
      </c>
      <c r="AE821" s="905"/>
      <c r="AF821" s="906"/>
      <c r="AG821" s="904"/>
      <c r="AH821" s="907"/>
      <c r="AI821" s="907"/>
      <c r="AL821" s="816"/>
      <c r="AM821" s="816"/>
      <c r="AN821" s="816"/>
      <c r="AO821" s="445"/>
      <c r="AQ821" s="816"/>
      <c r="AR821" s="816"/>
      <c r="AS821" s="816"/>
      <c r="AX821" s="1083"/>
      <c r="BW821" s="816"/>
      <c r="BZ821" s="816"/>
    </row>
    <row r="822" spans="1:78" ht="13.5" customHeight="1">
      <c r="A822" s="263">
        <v>2</v>
      </c>
      <c r="C822" s="9"/>
      <c r="E822" s="14" t="s">
        <v>343</v>
      </c>
      <c r="F822" s="167">
        <v>13</v>
      </c>
      <c r="G822" s="14"/>
      <c r="H822" s="32" t="s">
        <v>713</v>
      </c>
      <c r="I822" s="146"/>
      <c r="J822" s="16" t="s">
        <v>721</v>
      </c>
      <c r="K822" s="49" t="s">
        <v>466</v>
      </c>
      <c r="L822" s="168">
        <v>478000</v>
      </c>
      <c r="M822" s="168">
        <v>6000</v>
      </c>
      <c r="N822" s="169">
        <f t="shared" si="198"/>
        <v>484000</v>
      </c>
      <c r="O822" s="1477"/>
      <c r="P822" s="749" t="s">
        <v>983</v>
      </c>
      <c r="Q822" s="755"/>
      <c r="W822" s="170" t="s">
        <v>80</v>
      </c>
      <c r="X822" s="159" t="s">
        <v>1152</v>
      </c>
      <c r="Y822" s="752" t="s">
        <v>43</v>
      </c>
      <c r="Z822" s="107" t="s">
        <v>107</v>
      </c>
      <c r="AA822" s="123"/>
      <c r="AB822" s="123">
        <v>41454</v>
      </c>
      <c r="AC822" s="1502">
        <v>50000</v>
      </c>
      <c r="AD822" s="161" t="s">
        <v>111</v>
      </c>
      <c r="AE822" s="47"/>
      <c r="AF822" s="44"/>
      <c r="AJ822" s="15" t="s">
        <v>157</v>
      </c>
      <c r="AK822" s="15" t="s">
        <v>4</v>
      </c>
      <c r="AP822" s="15">
        <v>1</v>
      </c>
      <c r="AT822" s="45" t="s">
        <v>1132</v>
      </c>
      <c r="AW822" s="15"/>
      <c r="BW822" s="13"/>
      <c r="BZ822" s="13"/>
    </row>
    <row r="823" spans="1:78" s="909" customFormat="1" ht="13.5" customHeight="1">
      <c r="A823" s="263">
        <v>3</v>
      </c>
      <c r="B823" s="816"/>
      <c r="C823" s="659"/>
      <c r="D823" s="659"/>
      <c r="E823" s="14" t="s">
        <v>343</v>
      </c>
      <c r="F823" s="167">
        <v>13</v>
      </c>
      <c r="G823" s="245"/>
      <c r="H823" s="32" t="s">
        <v>829</v>
      </c>
      <c r="I823" s="914"/>
      <c r="J823" s="16" t="s">
        <v>780</v>
      </c>
      <c r="K823" s="49" t="s">
        <v>795</v>
      </c>
      <c r="L823" s="168">
        <v>524000</v>
      </c>
      <c r="M823" s="168">
        <v>0</v>
      </c>
      <c r="N823" s="168">
        <f t="shared" si="198"/>
        <v>524000</v>
      </c>
      <c r="O823" s="1477"/>
      <c r="P823" s="749" t="s">
        <v>983</v>
      </c>
      <c r="Q823" s="915"/>
      <c r="R823" s="916"/>
      <c r="S823" s="917"/>
      <c r="T823" s="917"/>
      <c r="U823" s="904"/>
      <c r="V823" s="248"/>
      <c r="W823" s="170" t="s">
        <v>80</v>
      </c>
      <c r="X823" s="172" t="s">
        <v>1518</v>
      </c>
      <c r="Y823" s="160" t="s">
        <v>43</v>
      </c>
      <c r="Z823" s="123" t="s">
        <v>107</v>
      </c>
      <c r="AA823" s="123"/>
      <c r="AB823" s="123"/>
      <c r="AC823" s="1502"/>
      <c r="AD823" s="161" t="s">
        <v>188</v>
      </c>
      <c r="AE823" s="311"/>
      <c r="AF823" s="906"/>
      <c r="AG823" s="904"/>
      <c r="AH823" s="907"/>
      <c r="AI823" s="907"/>
      <c r="AJ823" s="908"/>
      <c r="AK823" s="908"/>
      <c r="AL823" s="816"/>
      <c r="AM823" s="816"/>
      <c r="AN823" s="816"/>
      <c r="AO823" s="445"/>
      <c r="AP823" s="908"/>
      <c r="AQ823" s="816"/>
      <c r="AR823" s="816"/>
      <c r="AS823" s="816"/>
      <c r="AT823" s="908"/>
      <c r="AX823" s="910"/>
      <c r="BW823" s="911"/>
      <c r="BZ823" s="911"/>
    </row>
    <row r="824" spans="1:78" s="909" customFormat="1" ht="13.5" customHeight="1">
      <c r="A824" s="263">
        <v>4</v>
      </c>
      <c r="B824" s="816"/>
      <c r="C824" s="659"/>
      <c r="D824" s="659"/>
      <c r="E824" s="14" t="s">
        <v>343</v>
      </c>
      <c r="F824" s="167">
        <v>13</v>
      </c>
      <c r="G824" s="245"/>
      <c r="H824" s="32" t="s">
        <v>829</v>
      </c>
      <c r="I824" s="914"/>
      <c r="J824" s="16" t="s">
        <v>780</v>
      </c>
      <c r="K824" s="49" t="s">
        <v>795</v>
      </c>
      <c r="L824" s="168">
        <v>524000</v>
      </c>
      <c r="M824" s="168">
        <v>0</v>
      </c>
      <c r="N824" s="168">
        <f t="shared" si="198"/>
        <v>524000</v>
      </c>
      <c r="O824" s="1477"/>
      <c r="P824" s="749" t="s">
        <v>983</v>
      </c>
      <c r="Q824" s="915"/>
      <c r="R824" s="916"/>
      <c r="S824" s="917"/>
      <c r="T824" s="917"/>
      <c r="U824" s="904"/>
      <c r="V824" s="248"/>
      <c r="W824" s="170" t="s">
        <v>80</v>
      </c>
      <c r="X824" s="172" t="s">
        <v>1518</v>
      </c>
      <c r="Y824" s="160" t="s">
        <v>43</v>
      </c>
      <c r="Z824" s="123" t="s">
        <v>107</v>
      </c>
      <c r="AA824" s="123"/>
      <c r="AB824" s="123"/>
      <c r="AC824" s="1502"/>
      <c r="AD824" s="161" t="s">
        <v>188</v>
      </c>
      <c r="AE824" s="311"/>
      <c r="AF824" s="906"/>
      <c r="AG824" s="904"/>
      <c r="AH824" s="907"/>
      <c r="AI824" s="907"/>
      <c r="AJ824" s="908"/>
      <c r="AK824" s="908"/>
      <c r="AL824" s="816"/>
      <c r="AM824" s="816"/>
      <c r="AN824" s="816"/>
      <c r="AO824" s="445"/>
      <c r="AP824" s="908"/>
      <c r="AQ824" s="816"/>
      <c r="AR824" s="816"/>
      <c r="AS824" s="816"/>
      <c r="AT824" s="908"/>
      <c r="AX824" s="910"/>
      <c r="BW824" s="911"/>
      <c r="BZ824" s="911"/>
    </row>
    <row r="825" spans="1:78" s="909" customFormat="1" ht="13.5" customHeight="1">
      <c r="A825" s="263">
        <v>5</v>
      </c>
      <c r="B825" s="816"/>
      <c r="C825" s="659"/>
      <c r="D825" s="659"/>
      <c r="E825" s="14" t="s">
        <v>343</v>
      </c>
      <c r="F825" s="167">
        <v>13</v>
      </c>
      <c r="G825" s="245"/>
      <c r="H825" s="32" t="s">
        <v>829</v>
      </c>
      <c r="I825" s="914"/>
      <c r="J825" s="16" t="s">
        <v>780</v>
      </c>
      <c r="K825" s="49" t="s">
        <v>795</v>
      </c>
      <c r="L825" s="168">
        <v>524000</v>
      </c>
      <c r="M825" s="168">
        <v>0</v>
      </c>
      <c r="N825" s="168">
        <f t="shared" si="198"/>
        <v>524000</v>
      </c>
      <c r="O825" s="1477"/>
      <c r="P825" s="749" t="s">
        <v>983</v>
      </c>
      <c r="Q825" s="915"/>
      <c r="R825" s="916"/>
      <c r="S825" s="917"/>
      <c r="T825" s="917"/>
      <c r="U825" s="904"/>
      <c r="V825" s="248"/>
      <c r="W825" s="170" t="s">
        <v>80</v>
      </c>
      <c r="X825" s="172" t="s">
        <v>1518</v>
      </c>
      <c r="Y825" s="160" t="s">
        <v>43</v>
      </c>
      <c r="Z825" s="123" t="s">
        <v>107</v>
      </c>
      <c r="AA825" s="123"/>
      <c r="AB825" s="123"/>
      <c r="AC825" s="1502"/>
      <c r="AD825" s="161" t="s">
        <v>188</v>
      </c>
      <c r="AE825" s="311"/>
      <c r="AF825" s="906"/>
      <c r="AG825" s="904"/>
      <c r="AH825" s="907"/>
      <c r="AI825" s="907"/>
      <c r="AJ825" s="908"/>
      <c r="AK825" s="908"/>
      <c r="AL825" s="816"/>
      <c r="AM825" s="816"/>
      <c r="AN825" s="816"/>
      <c r="AO825" s="445"/>
      <c r="AP825" s="908"/>
      <c r="AQ825" s="816"/>
      <c r="AR825" s="816"/>
      <c r="AS825" s="816"/>
      <c r="AT825" s="908"/>
      <c r="AX825" s="910"/>
      <c r="BW825" s="911"/>
      <c r="BZ825" s="911"/>
    </row>
    <row r="826" spans="1:78" s="909" customFormat="1" ht="13.5" customHeight="1">
      <c r="A826" s="263">
        <v>6</v>
      </c>
      <c r="B826" s="816"/>
      <c r="C826" s="659"/>
      <c r="D826" s="659"/>
      <c r="E826" s="14" t="s">
        <v>343</v>
      </c>
      <c r="F826" s="167">
        <v>13</v>
      </c>
      <c r="G826" s="245"/>
      <c r="H826" s="32" t="s">
        <v>829</v>
      </c>
      <c r="I826" s="914"/>
      <c r="J826" s="16" t="s">
        <v>780</v>
      </c>
      <c r="K826" s="49" t="s">
        <v>795</v>
      </c>
      <c r="L826" s="168">
        <v>524000</v>
      </c>
      <c r="M826" s="168">
        <v>0</v>
      </c>
      <c r="N826" s="168">
        <f t="shared" si="198"/>
        <v>524000</v>
      </c>
      <c r="O826" s="1477"/>
      <c r="P826" s="749" t="s">
        <v>983</v>
      </c>
      <c r="Q826" s="915"/>
      <c r="R826" s="916"/>
      <c r="S826" s="917"/>
      <c r="T826" s="917"/>
      <c r="U826" s="904"/>
      <c r="V826" s="248"/>
      <c r="W826" s="170" t="s">
        <v>80</v>
      </c>
      <c r="X826" s="172" t="s">
        <v>1518</v>
      </c>
      <c r="Y826" s="160" t="s">
        <v>43</v>
      </c>
      <c r="Z826" s="123" t="s">
        <v>107</v>
      </c>
      <c r="AA826" s="123"/>
      <c r="AB826" s="123"/>
      <c r="AC826" s="1502"/>
      <c r="AD826" s="161" t="s">
        <v>188</v>
      </c>
      <c r="AE826" s="311"/>
      <c r="AF826" s="906"/>
      <c r="AG826" s="904"/>
      <c r="AH826" s="907"/>
      <c r="AI826" s="907"/>
      <c r="AJ826" s="908"/>
      <c r="AK826" s="908"/>
      <c r="AL826" s="816"/>
      <c r="AM826" s="816"/>
      <c r="AN826" s="816"/>
      <c r="AO826" s="445"/>
      <c r="AP826" s="908"/>
      <c r="AQ826" s="816"/>
      <c r="AR826" s="816"/>
      <c r="AS826" s="816"/>
      <c r="AT826" s="908"/>
      <c r="AX826" s="910"/>
      <c r="BW826" s="911"/>
      <c r="BZ826" s="911"/>
    </row>
    <row r="827" spans="1:78" s="909" customFormat="1" ht="13.5" customHeight="1">
      <c r="A827" s="263">
        <v>7</v>
      </c>
      <c r="B827" s="816"/>
      <c r="C827" s="659"/>
      <c r="D827" s="659"/>
      <c r="E827" s="14" t="s">
        <v>343</v>
      </c>
      <c r="F827" s="167">
        <v>13</v>
      </c>
      <c r="G827" s="245"/>
      <c r="H827" s="32" t="s">
        <v>829</v>
      </c>
      <c r="I827" s="914"/>
      <c r="J827" s="16" t="s">
        <v>780</v>
      </c>
      <c r="K827" s="49" t="s">
        <v>795</v>
      </c>
      <c r="L827" s="168">
        <v>524000</v>
      </c>
      <c r="M827" s="168">
        <v>0</v>
      </c>
      <c r="N827" s="168">
        <f t="shared" si="198"/>
        <v>524000</v>
      </c>
      <c r="O827" s="1477"/>
      <c r="P827" s="749" t="s">
        <v>983</v>
      </c>
      <c r="Q827" s="915"/>
      <c r="R827" s="916"/>
      <c r="S827" s="917"/>
      <c r="T827" s="917"/>
      <c r="U827" s="904"/>
      <c r="V827" s="248"/>
      <c r="W827" s="170" t="s">
        <v>80</v>
      </c>
      <c r="X827" s="172" t="s">
        <v>1518</v>
      </c>
      <c r="Y827" s="160" t="s">
        <v>43</v>
      </c>
      <c r="Z827" s="123" t="s">
        <v>107</v>
      </c>
      <c r="AA827" s="123"/>
      <c r="AB827" s="123"/>
      <c r="AC827" s="1502"/>
      <c r="AD827" s="161" t="s">
        <v>188</v>
      </c>
      <c r="AE827" s="311"/>
      <c r="AF827" s="906"/>
      <c r="AG827" s="904"/>
      <c r="AH827" s="907"/>
      <c r="AI827" s="907"/>
      <c r="AJ827" s="908"/>
      <c r="AK827" s="908"/>
      <c r="AL827" s="816"/>
      <c r="AM827" s="816"/>
      <c r="AN827" s="816"/>
      <c r="AO827" s="445"/>
      <c r="AP827" s="908"/>
      <c r="AQ827" s="816"/>
      <c r="AR827" s="816"/>
      <c r="AS827" s="816"/>
      <c r="AT827" s="908"/>
      <c r="AX827" s="910"/>
      <c r="BW827" s="911"/>
      <c r="BZ827" s="911"/>
    </row>
    <row r="828" spans="1:78" s="909" customFormat="1" ht="13.5" customHeight="1">
      <c r="A828" s="263">
        <v>8</v>
      </c>
      <c r="B828" s="816"/>
      <c r="C828" s="659"/>
      <c r="D828" s="659"/>
      <c r="E828" s="14" t="s">
        <v>343</v>
      </c>
      <c r="F828" s="167">
        <v>13</v>
      </c>
      <c r="G828" s="245"/>
      <c r="H828" s="32" t="s">
        <v>829</v>
      </c>
      <c r="I828" s="914"/>
      <c r="J828" s="16" t="s">
        <v>780</v>
      </c>
      <c r="K828" s="49" t="s">
        <v>795</v>
      </c>
      <c r="L828" s="168">
        <v>524000</v>
      </c>
      <c r="M828" s="168">
        <v>0</v>
      </c>
      <c r="N828" s="168">
        <f t="shared" si="198"/>
        <v>524000</v>
      </c>
      <c r="O828" s="1477"/>
      <c r="P828" s="749" t="s">
        <v>983</v>
      </c>
      <c r="Q828" s="915"/>
      <c r="R828" s="916"/>
      <c r="S828" s="917"/>
      <c r="T828" s="917"/>
      <c r="U828" s="904"/>
      <c r="V828" s="248"/>
      <c r="W828" s="170" t="s">
        <v>80</v>
      </c>
      <c r="X828" s="172" t="s">
        <v>1518</v>
      </c>
      <c r="Y828" s="160" t="s">
        <v>43</v>
      </c>
      <c r="Z828" s="123" t="s">
        <v>107</v>
      </c>
      <c r="AA828" s="123"/>
      <c r="AB828" s="123"/>
      <c r="AC828" s="1502"/>
      <c r="AD828" s="161" t="s">
        <v>188</v>
      </c>
      <c r="AE828" s="311"/>
      <c r="AF828" s="906"/>
      <c r="AG828" s="904"/>
      <c r="AH828" s="907"/>
      <c r="AI828" s="907"/>
      <c r="AJ828" s="908"/>
      <c r="AK828" s="908"/>
      <c r="AL828" s="816"/>
      <c r="AM828" s="816"/>
      <c r="AN828" s="816"/>
      <c r="AO828" s="445"/>
      <c r="AP828" s="908"/>
      <c r="AQ828" s="816"/>
      <c r="AR828" s="816"/>
      <c r="AS828" s="816"/>
      <c r="AT828" s="908"/>
      <c r="AX828" s="910"/>
      <c r="BW828" s="911"/>
      <c r="BZ828" s="911"/>
    </row>
    <row r="829" spans="1:78" s="909" customFormat="1" ht="13.5" customHeight="1">
      <c r="A829" s="263">
        <v>9</v>
      </c>
      <c r="B829" s="816"/>
      <c r="C829" s="659"/>
      <c r="D829" s="659"/>
      <c r="E829" s="14" t="s">
        <v>343</v>
      </c>
      <c r="F829" s="167">
        <v>13</v>
      </c>
      <c r="G829" s="245"/>
      <c r="H829" s="32" t="s">
        <v>829</v>
      </c>
      <c r="I829" s="914"/>
      <c r="J829" s="16" t="s">
        <v>780</v>
      </c>
      <c r="K829" s="49" t="s">
        <v>795</v>
      </c>
      <c r="L829" s="168">
        <v>524000</v>
      </c>
      <c r="M829" s="168">
        <v>0</v>
      </c>
      <c r="N829" s="168">
        <f t="shared" si="198"/>
        <v>524000</v>
      </c>
      <c r="O829" s="1477"/>
      <c r="P829" s="749" t="s">
        <v>983</v>
      </c>
      <c r="Q829" s="915"/>
      <c r="R829" s="916"/>
      <c r="S829" s="917"/>
      <c r="T829" s="917"/>
      <c r="U829" s="904"/>
      <c r="V829" s="248"/>
      <c r="W829" s="170" t="s">
        <v>80</v>
      </c>
      <c r="X829" s="172" t="s">
        <v>1518</v>
      </c>
      <c r="Y829" s="160" t="s">
        <v>43</v>
      </c>
      <c r="Z829" s="123" t="s">
        <v>107</v>
      </c>
      <c r="AA829" s="123"/>
      <c r="AB829" s="123"/>
      <c r="AC829" s="1502"/>
      <c r="AD829" s="161" t="s">
        <v>188</v>
      </c>
      <c r="AE829" s="311"/>
      <c r="AF829" s="906"/>
      <c r="AG829" s="904"/>
      <c r="AH829" s="907"/>
      <c r="AI829" s="907"/>
      <c r="AJ829" s="908"/>
      <c r="AK829" s="908"/>
      <c r="AL829" s="816"/>
      <c r="AM829" s="816"/>
      <c r="AN829" s="816"/>
      <c r="AO829" s="445"/>
      <c r="AP829" s="908"/>
      <c r="AQ829" s="816"/>
      <c r="AR829" s="816"/>
      <c r="AS829" s="816"/>
      <c r="AT829" s="908"/>
      <c r="AX829" s="910"/>
      <c r="BW829" s="911"/>
      <c r="BZ829" s="911"/>
    </row>
    <row r="830" spans="1:78" s="909" customFormat="1" ht="13.5" customHeight="1">
      <c r="A830" s="263">
        <v>10</v>
      </c>
      <c r="B830" s="816"/>
      <c r="C830" s="659"/>
      <c r="D830" s="659"/>
      <c r="E830" s="14" t="s">
        <v>343</v>
      </c>
      <c r="F830" s="167">
        <v>13</v>
      </c>
      <c r="G830" s="245"/>
      <c r="H830" s="32" t="s">
        <v>829</v>
      </c>
      <c r="I830" s="914"/>
      <c r="J830" s="16" t="s">
        <v>780</v>
      </c>
      <c r="K830" s="49" t="s">
        <v>795</v>
      </c>
      <c r="L830" s="168">
        <v>524000</v>
      </c>
      <c r="M830" s="168">
        <v>0</v>
      </c>
      <c r="N830" s="168">
        <f t="shared" si="198"/>
        <v>524000</v>
      </c>
      <c r="O830" s="1477"/>
      <c r="P830" s="749" t="s">
        <v>983</v>
      </c>
      <c r="Q830" s="915"/>
      <c r="R830" s="916"/>
      <c r="S830" s="917"/>
      <c r="T830" s="917"/>
      <c r="U830" s="904"/>
      <c r="V830" s="248"/>
      <c r="W830" s="170" t="s">
        <v>80</v>
      </c>
      <c r="X830" s="172" t="s">
        <v>1518</v>
      </c>
      <c r="Y830" s="160" t="s">
        <v>43</v>
      </c>
      <c r="Z830" s="123" t="s">
        <v>107</v>
      </c>
      <c r="AA830" s="123"/>
      <c r="AB830" s="123"/>
      <c r="AC830" s="1502"/>
      <c r="AD830" s="161" t="s">
        <v>188</v>
      </c>
      <c r="AE830" s="311"/>
      <c r="AF830" s="906"/>
      <c r="AG830" s="904"/>
      <c r="AH830" s="907"/>
      <c r="AI830" s="907"/>
      <c r="AJ830" s="908"/>
      <c r="AK830" s="908"/>
      <c r="AL830" s="816"/>
      <c r="AM830" s="816"/>
      <c r="AN830" s="816"/>
      <c r="AO830" s="445"/>
      <c r="AP830" s="908"/>
      <c r="AQ830" s="816"/>
      <c r="AR830" s="816"/>
      <c r="AS830" s="816"/>
      <c r="AT830" s="908"/>
      <c r="AX830" s="910"/>
      <c r="BW830" s="911"/>
      <c r="BZ830" s="911"/>
    </row>
    <row r="831" spans="1:78" s="909" customFormat="1" ht="13.5" customHeight="1">
      <c r="A831" s="263">
        <v>11</v>
      </c>
      <c r="B831" s="911"/>
      <c r="C831" s="795"/>
      <c r="D831" s="795"/>
      <c r="E831" s="129" t="s">
        <v>343</v>
      </c>
      <c r="F831" s="203">
        <v>13</v>
      </c>
      <c r="G831" s="390"/>
      <c r="H831" s="40" t="s">
        <v>460</v>
      </c>
      <c r="I831" s="986"/>
      <c r="J831" s="149" t="s">
        <v>464</v>
      </c>
      <c r="K831" s="204" t="s">
        <v>466</v>
      </c>
      <c r="L831" s="168">
        <v>525000</v>
      </c>
      <c r="M831" s="194">
        <v>6000</v>
      </c>
      <c r="N831" s="205">
        <f t="shared" si="198"/>
        <v>531000</v>
      </c>
      <c r="O831" s="1477"/>
      <c r="P831" s="1058" t="s">
        <v>983</v>
      </c>
      <c r="Q831" s="987"/>
      <c r="R831" s="988"/>
      <c r="S831" s="989"/>
      <c r="T831" s="989"/>
      <c r="U831" s="990"/>
      <c r="V831" s="991"/>
      <c r="W831" s="177" t="s">
        <v>80</v>
      </c>
      <c r="X831" s="992" t="s">
        <v>1546</v>
      </c>
      <c r="Y831" s="993" t="s">
        <v>121</v>
      </c>
      <c r="Z831" s="994" t="s">
        <v>107</v>
      </c>
      <c r="AA831" s="994"/>
      <c r="AB831" s="994">
        <v>41465</v>
      </c>
      <c r="AC831" s="1844">
        <v>50000</v>
      </c>
      <c r="AD831" s="995" t="s">
        <v>83</v>
      </c>
      <c r="AE831" s="996"/>
      <c r="AF831" s="997"/>
      <c r="AG831" s="990"/>
      <c r="AH831" s="998"/>
      <c r="AI831" s="998"/>
      <c r="AL831" s="911"/>
      <c r="AM831" s="911"/>
      <c r="AN831" s="911"/>
      <c r="AO831" s="999"/>
      <c r="AQ831" s="911"/>
      <c r="AR831" s="911"/>
      <c r="AS831" s="911"/>
      <c r="AX831" s="910"/>
      <c r="BW831" s="911"/>
      <c r="BZ831" s="911"/>
    </row>
    <row r="832" spans="1:78" ht="13.5" customHeight="1">
      <c r="A832" s="263">
        <v>12</v>
      </c>
      <c r="C832" s="9"/>
      <c r="E832" s="14" t="s">
        <v>343</v>
      </c>
      <c r="F832" s="167">
        <v>13</v>
      </c>
      <c r="G832" s="14"/>
      <c r="H832" s="32" t="s">
        <v>457</v>
      </c>
      <c r="I832" s="748"/>
      <c r="J832" s="16" t="s">
        <v>461</v>
      </c>
      <c r="K832" s="49" t="s">
        <v>67</v>
      </c>
      <c r="L832" s="168">
        <v>492000</v>
      </c>
      <c r="M832" s="168">
        <v>6000</v>
      </c>
      <c r="N832" s="168">
        <f t="shared" si="198"/>
        <v>498000</v>
      </c>
      <c r="O832" s="1477"/>
      <c r="P832" s="749" t="s">
        <v>983</v>
      </c>
      <c r="Q832" s="755"/>
      <c r="W832" s="170" t="s">
        <v>80</v>
      </c>
      <c r="X832" s="172" t="s">
        <v>1556</v>
      </c>
      <c r="Y832" s="160" t="s">
        <v>5</v>
      </c>
      <c r="Z832" s="123" t="s">
        <v>107</v>
      </c>
      <c r="AA832" s="123"/>
      <c r="AB832" s="123">
        <v>41467</v>
      </c>
      <c r="AC832" s="1502">
        <v>15000</v>
      </c>
      <c r="AD832" s="161" t="s">
        <v>83</v>
      </c>
      <c r="AE832" s="769"/>
      <c r="AF832" s="44"/>
      <c r="AT832" s="15"/>
      <c r="AW832" s="15"/>
      <c r="BW832" s="13"/>
      <c r="BZ832" s="13"/>
    </row>
    <row r="833" spans="1:78" ht="13.5" customHeight="1">
      <c r="A833" s="263">
        <v>13</v>
      </c>
      <c r="C833" s="9"/>
      <c r="E833" s="14" t="s">
        <v>343</v>
      </c>
      <c r="F833" s="167">
        <v>13</v>
      </c>
      <c r="G833" s="14"/>
      <c r="H833" s="32" t="s">
        <v>713</v>
      </c>
      <c r="I833" s="748"/>
      <c r="J833" s="16" t="s">
        <v>721</v>
      </c>
      <c r="K833" s="49" t="s">
        <v>466</v>
      </c>
      <c r="L833" s="168">
        <v>478000</v>
      </c>
      <c r="M833" s="168">
        <v>6000</v>
      </c>
      <c r="N833" s="169">
        <f>L833+M833</f>
        <v>484000</v>
      </c>
      <c r="O833" s="1477"/>
      <c r="P833" s="749" t="s">
        <v>983</v>
      </c>
      <c r="Q833" s="755"/>
      <c r="W833" s="170" t="s">
        <v>80</v>
      </c>
      <c r="X833" s="172" t="s">
        <v>1557</v>
      </c>
      <c r="Y833" s="160" t="s">
        <v>125</v>
      </c>
      <c r="Z833" s="123" t="s">
        <v>107</v>
      </c>
      <c r="AA833" s="123"/>
      <c r="AB833" s="123">
        <v>41468</v>
      </c>
      <c r="AC833" s="1502">
        <v>50000</v>
      </c>
      <c r="AD833" s="161" t="s">
        <v>111</v>
      </c>
      <c r="AE833" s="47" t="s">
        <v>3794</v>
      </c>
      <c r="AF833" s="44"/>
      <c r="AT833" s="15"/>
      <c r="AW833" s="15"/>
      <c r="BW833" s="13"/>
      <c r="BZ833" s="13"/>
    </row>
    <row r="834" spans="1:78" ht="13.5" customHeight="1">
      <c r="A834" s="263">
        <v>14</v>
      </c>
      <c r="C834" s="9"/>
      <c r="E834" s="14" t="s">
        <v>343</v>
      </c>
      <c r="F834" s="167">
        <v>13</v>
      </c>
      <c r="G834" s="14"/>
      <c r="H834" s="32" t="s">
        <v>830</v>
      </c>
      <c r="I834" s="748"/>
      <c r="J834" s="16" t="s">
        <v>847</v>
      </c>
      <c r="K834" s="49" t="s">
        <v>465</v>
      </c>
      <c r="L834" s="168">
        <v>455000</v>
      </c>
      <c r="M834" s="168">
        <v>6000</v>
      </c>
      <c r="N834" s="169">
        <v>459000</v>
      </c>
      <c r="O834" s="1477"/>
      <c r="P834" s="749" t="s">
        <v>983</v>
      </c>
      <c r="Q834" s="755"/>
      <c r="W834" s="170" t="s">
        <v>80</v>
      </c>
      <c r="X834" s="172" t="s">
        <v>1615</v>
      </c>
      <c r="Y834" s="160" t="s">
        <v>990</v>
      </c>
      <c r="Z834" s="123" t="s">
        <v>107</v>
      </c>
      <c r="AA834" s="123"/>
      <c r="AB834" s="123">
        <v>41472</v>
      </c>
      <c r="AC834" s="1502">
        <v>50000</v>
      </c>
      <c r="AD834" s="161" t="s">
        <v>83</v>
      </c>
      <c r="AE834" s="769"/>
      <c r="AF834" s="44"/>
      <c r="AT834" s="15"/>
      <c r="AW834" s="15"/>
      <c r="BW834" s="13"/>
      <c r="BZ834" s="13"/>
    </row>
    <row r="835" spans="1:78" ht="13.5" customHeight="1">
      <c r="A835" s="263">
        <v>15</v>
      </c>
      <c r="C835" s="9"/>
      <c r="E835" s="14" t="s">
        <v>343</v>
      </c>
      <c r="F835" s="167">
        <v>13</v>
      </c>
      <c r="G835" s="14"/>
      <c r="H835" s="32" t="s">
        <v>713</v>
      </c>
      <c r="I835" s="146"/>
      <c r="J835" s="16" t="s">
        <v>721</v>
      </c>
      <c r="K835" s="49" t="s">
        <v>466</v>
      </c>
      <c r="L835" s="168">
        <v>478000</v>
      </c>
      <c r="M835" s="168">
        <v>6000</v>
      </c>
      <c r="N835" s="169">
        <f>L835+M835</f>
        <v>484000</v>
      </c>
      <c r="O835" s="1477"/>
      <c r="P835" s="749" t="s">
        <v>983</v>
      </c>
      <c r="Q835" s="755"/>
      <c r="W835" s="170" t="s">
        <v>80</v>
      </c>
      <c r="X835" s="172" t="s">
        <v>1617</v>
      </c>
      <c r="Y835" s="160" t="s">
        <v>125</v>
      </c>
      <c r="Z835" s="123" t="s">
        <v>107</v>
      </c>
      <c r="AA835" s="123"/>
      <c r="AB835" s="123">
        <v>41474</v>
      </c>
      <c r="AC835" s="1502">
        <v>50000</v>
      </c>
      <c r="AD835" s="161" t="s">
        <v>83</v>
      </c>
      <c r="AE835" s="769"/>
      <c r="AF835" s="44"/>
      <c r="AT835" s="15"/>
      <c r="AW835" s="15"/>
      <c r="BW835" s="13"/>
      <c r="BZ835" s="13"/>
    </row>
    <row r="836" spans="1:78" ht="13.5" customHeight="1">
      <c r="A836" s="263">
        <v>16</v>
      </c>
      <c r="C836" s="9"/>
      <c r="E836" s="14" t="s">
        <v>343</v>
      </c>
      <c r="F836" s="167">
        <v>13</v>
      </c>
      <c r="G836" s="14"/>
      <c r="H836" s="32" t="s">
        <v>829</v>
      </c>
      <c r="I836" s="914"/>
      <c r="J836" s="16" t="s">
        <v>780</v>
      </c>
      <c r="K836" s="49" t="s">
        <v>795</v>
      </c>
      <c r="L836" s="168">
        <v>524000</v>
      </c>
      <c r="M836" s="168">
        <v>0</v>
      </c>
      <c r="N836" s="168">
        <f>L836+M836</f>
        <v>524000</v>
      </c>
      <c r="O836" s="1477"/>
      <c r="P836" s="749" t="s">
        <v>983</v>
      </c>
      <c r="Q836" s="17"/>
      <c r="W836" s="170" t="s">
        <v>80</v>
      </c>
      <c r="X836" s="172" t="s">
        <v>1658</v>
      </c>
      <c r="Y836" s="160" t="s">
        <v>990</v>
      </c>
      <c r="Z836" s="123" t="s">
        <v>107</v>
      </c>
      <c r="AA836" s="123"/>
      <c r="AB836" s="123">
        <v>41475</v>
      </c>
      <c r="AC836" s="1502">
        <v>50000</v>
      </c>
      <c r="AD836" s="161" t="s">
        <v>83</v>
      </c>
      <c r="AE836" s="47"/>
      <c r="AF836" s="44"/>
      <c r="AT836" s="15"/>
      <c r="AW836" s="15"/>
      <c r="BW836" s="13"/>
      <c r="BZ836" s="13"/>
    </row>
    <row r="837" spans="1:78" ht="13.5" customHeight="1">
      <c r="A837" s="263">
        <v>17</v>
      </c>
      <c r="C837" s="9"/>
      <c r="E837" s="14" t="s">
        <v>343</v>
      </c>
      <c r="F837" s="167">
        <v>13</v>
      </c>
      <c r="G837" s="14"/>
      <c r="H837" s="32" t="s">
        <v>457</v>
      </c>
      <c r="I837" s="748"/>
      <c r="J837" s="16" t="s">
        <v>461</v>
      </c>
      <c r="K837" s="49" t="s">
        <v>466</v>
      </c>
      <c r="L837" s="168">
        <v>492000</v>
      </c>
      <c r="M837" s="168">
        <v>6000</v>
      </c>
      <c r="N837" s="168">
        <v>485000</v>
      </c>
      <c r="O837" s="1477"/>
      <c r="P837" s="749" t="s">
        <v>983</v>
      </c>
      <c r="Q837" s="17"/>
      <c r="W837" s="170" t="s">
        <v>80</v>
      </c>
      <c r="X837" s="172" t="s">
        <v>1793</v>
      </c>
      <c r="Y837" s="160" t="s">
        <v>5</v>
      </c>
      <c r="Z837" s="123" t="s">
        <v>107</v>
      </c>
      <c r="AA837" s="123"/>
      <c r="AB837" s="123">
        <v>41481</v>
      </c>
      <c r="AC837" s="1502">
        <v>50000</v>
      </c>
      <c r="AD837" s="161" t="s">
        <v>83</v>
      </c>
      <c r="AE837" s="47"/>
      <c r="AF837" s="44"/>
      <c r="AT837" s="15"/>
      <c r="AW837" s="15"/>
      <c r="BW837" s="13"/>
      <c r="BZ837" s="13"/>
    </row>
    <row r="838" spans="1:78" ht="13.5" customHeight="1">
      <c r="A838" s="263">
        <v>18</v>
      </c>
      <c r="C838" s="9"/>
      <c r="E838" s="14" t="s">
        <v>343</v>
      </c>
      <c r="F838" s="167">
        <v>13</v>
      </c>
      <c r="G838" s="14"/>
      <c r="H838" s="32" t="s">
        <v>830</v>
      </c>
      <c r="I838" s="748"/>
      <c r="J838" s="16" t="s">
        <v>847</v>
      </c>
      <c r="K838" s="49" t="s">
        <v>67</v>
      </c>
      <c r="L838" s="168">
        <v>455000</v>
      </c>
      <c r="M838" s="168">
        <v>6000</v>
      </c>
      <c r="N838" s="168">
        <v>461000</v>
      </c>
      <c r="O838" s="1477"/>
      <c r="P838" s="749" t="s">
        <v>983</v>
      </c>
      <c r="Q838" s="17"/>
      <c r="W838" s="170" t="s">
        <v>80</v>
      </c>
      <c r="X838" s="172" t="s">
        <v>1885</v>
      </c>
      <c r="Y838" s="157" t="s">
        <v>1890</v>
      </c>
      <c r="Z838" s="123" t="s">
        <v>107</v>
      </c>
      <c r="AA838" s="123"/>
      <c r="AB838" s="123">
        <v>41490</v>
      </c>
      <c r="AC838" s="1502">
        <v>50000</v>
      </c>
      <c r="AD838" s="161" t="s">
        <v>83</v>
      </c>
      <c r="AE838" s="47"/>
      <c r="AF838" s="44"/>
      <c r="AT838" s="15"/>
      <c r="AW838" s="15"/>
      <c r="BW838" s="13"/>
      <c r="BZ838" s="13"/>
    </row>
    <row r="839" spans="1:78" ht="13.5" customHeight="1">
      <c r="A839" s="263">
        <v>19</v>
      </c>
      <c r="C839" s="9"/>
      <c r="E839" s="14" t="s">
        <v>343</v>
      </c>
      <c r="F839" s="167">
        <v>13</v>
      </c>
      <c r="G839" s="14"/>
      <c r="H839" s="32" t="s">
        <v>830</v>
      </c>
      <c r="I839" s="748"/>
      <c r="J839" s="16" t="s">
        <v>847</v>
      </c>
      <c r="K839" s="49" t="s">
        <v>67</v>
      </c>
      <c r="L839" s="168">
        <v>455000</v>
      </c>
      <c r="M839" s="168">
        <v>6000</v>
      </c>
      <c r="N839" s="169">
        <v>459000</v>
      </c>
      <c r="O839" s="1477"/>
      <c r="P839" s="749" t="s">
        <v>983</v>
      </c>
      <c r="Q839" s="17"/>
      <c r="W839" s="170" t="s">
        <v>80</v>
      </c>
      <c r="X839" s="172" t="s">
        <v>1663</v>
      </c>
      <c r="Y839" s="160" t="s">
        <v>121</v>
      </c>
      <c r="Z839" s="123" t="s">
        <v>107</v>
      </c>
      <c r="AA839" s="123"/>
      <c r="AB839" s="123">
        <v>41477</v>
      </c>
      <c r="AC839" s="1502">
        <v>50000</v>
      </c>
      <c r="AD839" s="161" t="s">
        <v>83</v>
      </c>
      <c r="AE839" s="47"/>
      <c r="AF839" s="44"/>
      <c r="AT839" s="15"/>
      <c r="AW839" s="15"/>
      <c r="BW839" s="13"/>
      <c r="BZ839" s="13"/>
    </row>
    <row r="840" spans="1:78" ht="13.5" customHeight="1">
      <c r="A840" s="263">
        <v>20</v>
      </c>
      <c r="C840" s="9"/>
      <c r="E840" s="14" t="s">
        <v>343</v>
      </c>
      <c r="F840" s="167">
        <v>13</v>
      </c>
      <c r="G840" s="14"/>
      <c r="H840" s="32" t="s">
        <v>712</v>
      </c>
      <c r="I840" s="748"/>
      <c r="J840" s="16" t="s">
        <v>722</v>
      </c>
      <c r="K840" s="49" t="s">
        <v>710</v>
      </c>
      <c r="L840" s="168">
        <v>429000</v>
      </c>
      <c r="M840" s="168">
        <v>6000</v>
      </c>
      <c r="N840" s="169">
        <v>435000</v>
      </c>
      <c r="O840" s="1477"/>
      <c r="P840" s="749" t="s">
        <v>983</v>
      </c>
      <c r="Q840" s="17"/>
      <c r="W840" s="170" t="s">
        <v>80</v>
      </c>
      <c r="X840" s="172" t="s">
        <v>2072</v>
      </c>
      <c r="Y840" s="160" t="s">
        <v>312</v>
      </c>
      <c r="Z840" s="123" t="s">
        <v>107</v>
      </c>
      <c r="AA840" s="123"/>
      <c r="AB840" s="123">
        <v>41497</v>
      </c>
      <c r="AC840" s="1502">
        <v>50000</v>
      </c>
      <c r="AD840" s="161" t="s">
        <v>83</v>
      </c>
      <c r="AE840" s="47"/>
      <c r="AF840" s="44"/>
      <c r="AT840" s="15"/>
      <c r="AW840" s="15"/>
      <c r="BW840" s="13"/>
      <c r="BZ840" s="13"/>
    </row>
    <row r="841" spans="1:78" ht="13.5" customHeight="1">
      <c r="A841" s="263">
        <v>21</v>
      </c>
      <c r="C841" s="9"/>
      <c r="E841" s="14" t="s">
        <v>343</v>
      </c>
      <c r="F841" s="167">
        <v>13</v>
      </c>
      <c r="G841" s="14"/>
      <c r="H841" s="32" t="s">
        <v>712</v>
      </c>
      <c r="I841" s="748"/>
      <c r="J841" s="16" t="s">
        <v>722</v>
      </c>
      <c r="K841" s="49" t="s">
        <v>465</v>
      </c>
      <c r="L841" s="168">
        <v>429000</v>
      </c>
      <c r="M841" s="168">
        <v>6000</v>
      </c>
      <c r="N841" s="169">
        <v>435000</v>
      </c>
      <c r="O841" s="1477"/>
      <c r="P841" s="749" t="s">
        <v>983</v>
      </c>
      <c r="Q841" s="17"/>
      <c r="W841" s="170" t="s">
        <v>80</v>
      </c>
      <c r="X841" s="172" t="s">
        <v>3193</v>
      </c>
      <c r="Y841" s="160" t="s">
        <v>1890</v>
      </c>
      <c r="Z841" s="123" t="s">
        <v>107</v>
      </c>
      <c r="AA841" s="123"/>
      <c r="AB841" s="123">
        <v>41523</v>
      </c>
      <c r="AC841" s="1502">
        <v>50000</v>
      </c>
      <c r="AD841" s="161" t="s">
        <v>83</v>
      </c>
      <c r="AE841" s="47"/>
      <c r="AF841" s="44"/>
      <c r="AT841" s="15"/>
      <c r="AW841" s="15"/>
      <c r="BW841" s="13"/>
      <c r="BZ841" s="13"/>
    </row>
    <row r="842" spans="1:78" ht="13.5" customHeight="1">
      <c r="A842" s="263">
        <v>22</v>
      </c>
      <c r="C842" s="9"/>
      <c r="E842" s="14" t="s">
        <v>343</v>
      </c>
      <c r="F842" s="167">
        <v>13</v>
      </c>
      <c r="G842" s="14"/>
      <c r="H842" s="32" t="s">
        <v>829</v>
      </c>
      <c r="I842" s="748"/>
      <c r="J842" s="16" t="s">
        <v>780</v>
      </c>
      <c r="K842" s="49" t="s">
        <v>795</v>
      </c>
      <c r="L842" s="168">
        <v>524000</v>
      </c>
      <c r="M842" s="168">
        <v>0</v>
      </c>
      <c r="N842" s="169">
        <v>510000</v>
      </c>
      <c r="O842" s="1477"/>
      <c r="P842" s="749" t="s">
        <v>983</v>
      </c>
      <c r="Q842" s="17"/>
      <c r="W842" s="170" t="s">
        <v>80</v>
      </c>
      <c r="X842" s="172" t="s">
        <v>2136</v>
      </c>
      <c r="Y842" s="160" t="s">
        <v>43</v>
      </c>
      <c r="Z842" s="123" t="s">
        <v>107</v>
      </c>
      <c r="AA842" s="123"/>
      <c r="AB842" s="123">
        <v>41498</v>
      </c>
      <c r="AC842" s="1502">
        <v>50000</v>
      </c>
      <c r="AD842" s="161" t="s">
        <v>83</v>
      </c>
      <c r="AE842" s="47"/>
      <c r="AF842" s="44"/>
      <c r="AT842" s="15"/>
      <c r="AW842" s="15"/>
      <c r="BW842" s="13"/>
      <c r="BZ842" s="13"/>
    </row>
    <row r="843" spans="1:78" ht="13.5" customHeight="1">
      <c r="A843" s="263">
        <v>23</v>
      </c>
      <c r="C843" s="9"/>
      <c r="E843" s="14" t="s">
        <v>343</v>
      </c>
      <c r="F843" s="167">
        <v>13</v>
      </c>
      <c r="G843" s="14"/>
      <c r="H843" s="32" t="s">
        <v>713</v>
      </c>
      <c r="I843" s="146"/>
      <c r="J843" s="16" t="s">
        <v>721</v>
      </c>
      <c r="K843" s="49" t="s">
        <v>466</v>
      </c>
      <c r="L843" s="168">
        <v>478000</v>
      </c>
      <c r="M843" s="168">
        <v>6000</v>
      </c>
      <c r="N843" s="169">
        <f>L843+M843</f>
        <v>484000</v>
      </c>
      <c r="O843" s="1477"/>
      <c r="P843" s="749" t="s">
        <v>983</v>
      </c>
      <c r="Q843" s="17"/>
      <c r="W843" s="170" t="s">
        <v>80</v>
      </c>
      <c r="X843" s="172" t="s">
        <v>1832</v>
      </c>
      <c r="Y843" s="160" t="s">
        <v>1833</v>
      </c>
      <c r="Z843" s="123" t="s">
        <v>107</v>
      </c>
      <c r="AA843" s="123"/>
      <c r="AB843" s="123">
        <v>41485</v>
      </c>
      <c r="AC843" s="1502">
        <v>50000</v>
      </c>
      <c r="AD843" s="161" t="s">
        <v>83</v>
      </c>
      <c r="AE843" s="47"/>
      <c r="AF843" s="44"/>
      <c r="AT843" s="15"/>
      <c r="AW843" s="15"/>
      <c r="BW843" s="13"/>
      <c r="BZ843" s="13"/>
    </row>
    <row r="844" spans="1:78" ht="13.5" customHeight="1">
      <c r="A844" s="263">
        <v>24</v>
      </c>
      <c r="C844" s="9"/>
      <c r="E844" s="14" t="s">
        <v>343</v>
      </c>
      <c r="F844" s="167">
        <v>13</v>
      </c>
      <c r="G844" s="14"/>
      <c r="H844" s="32" t="s">
        <v>713</v>
      </c>
      <c r="I844" s="146"/>
      <c r="J844" s="16" t="s">
        <v>721</v>
      </c>
      <c r="K844" s="49" t="s">
        <v>711</v>
      </c>
      <c r="L844" s="168">
        <v>478000</v>
      </c>
      <c r="M844" s="168">
        <v>6000</v>
      </c>
      <c r="N844" s="169">
        <v>484000</v>
      </c>
      <c r="O844" s="1477"/>
      <c r="P844" s="749" t="s">
        <v>983</v>
      </c>
      <c r="Q844" s="17"/>
      <c r="W844" s="170" t="s">
        <v>80</v>
      </c>
      <c r="X844" s="172" t="s">
        <v>2861</v>
      </c>
      <c r="Y844" s="160" t="s">
        <v>125</v>
      </c>
      <c r="Z844" s="123" t="s">
        <v>107</v>
      </c>
      <c r="AA844" s="123"/>
      <c r="AB844" s="123">
        <v>41519</v>
      </c>
      <c r="AC844" s="1502">
        <v>50000</v>
      </c>
      <c r="AD844" s="161" t="s">
        <v>83</v>
      </c>
      <c r="AE844" s="47"/>
      <c r="AF844" s="44"/>
      <c r="AT844" s="15"/>
      <c r="AW844" s="15"/>
      <c r="BW844" s="13"/>
      <c r="BZ844" s="13"/>
    </row>
    <row r="845" spans="1:78" ht="13.5" customHeight="1">
      <c r="A845" s="263">
        <v>25</v>
      </c>
      <c r="C845" s="9"/>
      <c r="E845" s="14" t="s">
        <v>343</v>
      </c>
      <c r="F845" s="167">
        <v>13</v>
      </c>
      <c r="G845" s="14"/>
      <c r="H845" s="32" t="s">
        <v>702</v>
      </c>
      <c r="I845" s="146"/>
      <c r="J845" s="16" t="s">
        <v>703</v>
      </c>
      <c r="K845" s="49" t="s">
        <v>795</v>
      </c>
      <c r="L845" s="168">
        <v>510000</v>
      </c>
      <c r="M845" s="168">
        <v>0</v>
      </c>
      <c r="N845" s="168">
        <f>L845+M845</f>
        <v>510000</v>
      </c>
      <c r="O845" s="1477"/>
      <c r="P845" s="749" t="s">
        <v>983</v>
      </c>
      <c r="Q845" s="17"/>
      <c r="W845" s="170" t="s">
        <v>80</v>
      </c>
      <c r="X845" s="172" t="s">
        <v>2076</v>
      </c>
      <c r="Y845" s="160" t="s">
        <v>5</v>
      </c>
      <c r="Z845" s="123" t="s">
        <v>107</v>
      </c>
      <c r="AA845" s="123"/>
      <c r="AB845" s="123">
        <v>41498</v>
      </c>
      <c r="AC845" s="1502">
        <v>50000</v>
      </c>
      <c r="AD845" s="161" t="s">
        <v>111</v>
      </c>
      <c r="AE845" s="47" t="s">
        <v>3794</v>
      </c>
      <c r="AF845" s="44"/>
      <c r="AJ845" s="15" t="s">
        <v>157</v>
      </c>
      <c r="AK845" s="15" t="s">
        <v>4</v>
      </c>
      <c r="AL845" s="13">
        <v>41498</v>
      </c>
      <c r="AP845" s="15">
        <v>1</v>
      </c>
      <c r="AT845" s="15"/>
      <c r="AW845" s="15"/>
      <c r="BW845" s="13"/>
      <c r="BZ845" s="13"/>
    </row>
    <row r="846" spans="1:78" s="1904" customFormat="1" ht="13.5" customHeight="1">
      <c r="A846" s="263">
        <v>26</v>
      </c>
      <c r="B846" s="1902"/>
      <c r="C846" s="759"/>
      <c r="D846" s="759"/>
      <c r="E846" s="129" t="s">
        <v>343</v>
      </c>
      <c r="F846" s="203">
        <v>13</v>
      </c>
      <c r="G846" s="129"/>
      <c r="H846" s="40" t="s">
        <v>702</v>
      </c>
      <c r="I846" s="154"/>
      <c r="J846" s="149" t="s">
        <v>703</v>
      </c>
      <c r="K846" s="204" t="s">
        <v>465</v>
      </c>
      <c r="L846" s="194">
        <v>510000</v>
      </c>
      <c r="M846" s="194">
        <v>6000</v>
      </c>
      <c r="N846" s="194">
        <f>L846+M846</f>
        <v>516000</v>
      </c>
      <c r="O846" s="1896"/>
      <c r="P846" s="1058" t="s">
        <v>983</v>
      </c>
      <c r="Q846" s="41"/>
      <c r="R846" s="1903"/>
      <c r="S846" s="1158"/>
      <c r="T846" s="1158"/>
      <c r="U846" s="227"/>
      <c r="V846" s="150"/>
      <c r="W846" s="177" t="s">
        <v>80</v>
      </c>
      <c r="X846" s="417" t="s">
        <v>2137</v>
      </c>
      <c r="Y846" s="208" t="s">
        <v>723</v>
      </c>
      <c r="Z846" s="140" t="s">
        <v>107</v>
      </c>
      <c r="AA846" s="140"/>
      <c r="AB846" s="140">
        <v>41497</v>
      </c>
      <c r="AC846" s="1846">
        <v>50000</v>
      </c>
      <c r="AD846" s="913" t="s">
        <v>83</v>
      </c>
      <c r="AE846" s="209"/>
      <c r="AF846" s="178"/>
      <c r="AG846" s="227"/>
      <c r="AH846" s="176"/>
      <c r="AI846" s="176"/>
      <c r="AL846" s="1902"/>
      <c r="AM846" s="1902"/>
      <c r="AN846" s="1902"/>
      <c r="AO846" s="143"/>
      <c r="AQ846" s="1902"/>
      <c r="AR846" s="1902"/>
      <c r="AS846" s="1902"/>
      <c r="AX846" s="1905"/>
      <c r="BW846" s="1902"/>
      <c r="BZ846" s="1902"/>
    </row>
    <row r="847" spans="1:78" s="1904" customFormat="1" ht="13.5" customHeight="1">
      <c r="A847" s="263">
        <v>27</v>
      </c>
      <c r="B847" s="1902"/>
      <c r="C847" s="759"/>
      <c r="D847" s="759"/>
      <c r="E847" s="129" t="s">
        <v>343</v>
      </c>
      <c r="F847" s="203">
        <v>13</v>
      </c>
      <c r="G847" s="129"/>
      <c r="H847" s="40" t="s">
        <v>713</v>
      </c>
      <c r="I847" s="154"/>
      <c r="J847" s="149" t="s">
        <v>721</v>
      </c>
      <c r="K847" s="204" t="s">
        <v>466</v>
      </c>
      <c r="L847" s="194">
        <v>478000</v>
      </c>
      <c r="M847" s="194">
        <v>6000</v>
      </c>
      <c r="N847" s="205">
        <f>L847+M847</f>
        <v>484000</v>
      </c>
      <c r="O847" s="1896"/>
      <c r="P847" s="1058" t="s">
        <v>983</v>
      </c>
      <c r="Q847" s="41"/>
      <c r="R847" s="1903"/>
      <c r="S847" s="1158"/>
      <c r="T847" s="1158"/>
      <c r="U847" s="227"/>
      <c r="V847" s="150"/>
      <c r="W847" s="177" t="s">
        <v>80</v>
      </c>
      <c r="X847" s="417" t="s">
        <v>2819</v>
      </c>
      <c r="Y847" s="208" t="s">
        <v>990</v>
      </c>
      <c r="Z847" s="140" t="s">
        <v>107</v>
      </c>
      <c r="AA847" s="140"/>
      <c r="AB847" s="140">
        <v>41519</v>
      </c>
      <c r="AC847" s="1846">
        <v>50000</v>
      </c>
      <c r="AD847" s="913" t="s">
        <v>83</v>
      </c>
      <c r="AE847" s="209"/>
      <c r="AF847" s="178"/>
      <c r="AG847" s="227"/>
      <c r="AH847" s="176"/>
      <c r="AI847" s="176"/>
      <c r="AL847" s="1902"/>
      <c r="AM847" s="1902"/>
      <c r="AN847" s="1902"/>
      <c r="AO847" s="143"/>
      <c r="AQ847" s="1902"/>
      <c r="AR847" s="1902"/>
      <c r="AS847" s="1902"/>
      <c r="AX847" s="1905"/>
      <c r="BW847" s="1902"/>
      <c r="BZ847" s="1902"/>
    </row>
    <row r="848" spans="1:78" s="1904" customFormat="1" ht="13.5" customHeight="1">
      <c r="A848" s="263">
        <v>28</v>
      </c>
      <c r="B848" s="1902"/>
      <c r="C848" s="759"/>
      <c r="D848" s="759"/>
      <c r="E848" s="129" t="s">
        <v>343</v>
      </c>
      <c r="F848" s="203">
        <v>13</v>
      </c>
      <c r="G848" s="129"/>
      <c r="H848" s="40" t="s">
        <v>713</v>
      </c>
      <c r="I848" s="154"/>
      <c r="J848" s="149" t="s">
        <v>721</v>
      </c>
      <c r="K848" s="204" t="s">
        <v>466</v>
      </c>
      <c r="L848" s="194">
        <v>478000</v>
      </c>
      <c r="M848" s="194">
        <v>6000</v>
      </c>
      <c r="N848" s="205">
        <f>L848+M848</f>
        <v>484000</v>
      </c>
      <c r="O848" s="1896"/>
      <c r="P848" s="1058" t="s">
        <v>983</v>
      </c>
      <c r="Q848" s="41"/>
      <c r="R848" s="1903"/>
      <c r="S848" s="1158"/>
      <c r="T848" s="1158"/>
      <c r="U848" s="227"/>
      <c r="V848" s="150"/>
      <c r="W848" s="177" t="s">
        <v>80</v>
      </c>
      <c r="X848" s="417" t="s">
        <v>3699</v>
      </c>
      <c r="Y848" s="208" t="s">
        <v>723</v>
      </c>
      <c r="Z848" s="140" t="s">
        <v>107</v>
      </c>
      <c r="AA848" s="140"/>
      <c r="AB848" s="140">
        <v>41535</v>
      </c>
      <c r="AC848" s="1846">
        <v>50000</v>
      </c>
      <c r="AD848" s="913" t="s">
        <v>83</v>
      </c>
      <c r="AE848" s="209"/>
      <c r="AF848" s="178"/>
      <c r="AG848" s="227"/>
      <c r="AH848" s="176"/>
      <c r="AI848" s="176"/>
      <c r="AL848" s="1902"/>
      <c r="AM848" s="1902"/>
      <c r="AN848" s="1902"/>
      <c r="AO848" s="143"/>
      <c r="AQ848" s="1902"/>
      <c r="AR848" s="1902"/>
      <c r="AS848" s="1902"/>
      <c r="AX848" s="1905"/>
      <c r="BW848" s="1902"/>
      <c r="BZ848" s="1902"/>
    </row>
    <row r="849" spans="1:78" s="1904" customFormat="1" ht="13.5" customHeight="1">
      <c r="A849" s="263">
        <v>29</v>
      </c>
      <c r="B849" s="1902"/>
      <c r="C849" s="759"/>
      <c r="D849" s="759"/>
      <c r="E849" s="129" t="s">
        <v>343</v>
      </c>
      <c r="F849" s="2301">
        <v>14</v>
      </c>
      <c r="G849" s="129"/>
      <c r="H849" s="40" t="s">
        <v>702</v>
      </c>
      <c r="I849" s="154"/>
      <c r="J849" s="149" t="s">
        <v>703</v>
      </c>
      <c r="K849" s="204" t="s">
        <v>466</v>
      </c>
      <c r="L849" s="194">
        <v>510000</v>
      </c>
      <c r="M849" s="194">
        <v>6000</v>
      </c>
      <c r="N849" s="194">
        <f>L849+M849</f>
        <v>516000</v>
      </c>
      <c r="O849" s="1896"/>
      <c r="P849" s="1058" t="s">
        <v>983</v>
      </c>
      <c r="Q849" s="41"/>
      <c r="R849" s="150"/>
      <c r="S849" s="1158"/>
      <c r="T849" s="1158"/>
      <c r="U849" s="227"/>
      <c r="V849" s="150"/>
      <c r="W849" s="177" t="s">
        <v>80</v>
      </c>
      <c r="X849" s="417" t="s">
        <v>3319</v>
      </c>
      <c r="Y849" s="208" t="s">
        <v>723</v>
      </c>
      <c r="Z849" s="140" t="s">
        <v>107</v>
      </c>
      <c r="AA849" s="140"/>
      <c r="AB849" s="140">
        <v>41527</v>
      </c>
      <c r="AC849" s="1846">
        <v>30000</v>
      </c>
      <c r="AD849" s="913" t="s">
        <v>83</v>
      </c>
      <c r="AE849" s="209"/>
      <c r="AF849" s="178"/>
      <c r="AG849" s="227"/>
      <c r="AH849" s="176"/>
      <c r="AI849" s="176"/>
      <c r="AL849" s="1902"/>
      <c r="AM849" s="1902"/>
      <c r="AN849" s="1902"/>
      <c r="AO849" s="143"/>
      <c r="AQ849" s="1902"/>
      <c r="AR849" s="1902"/>
      <c r="AS849" s="1902"/>
      <c r="AX849" s="1905"/>
      <c r="BW849" s="1902"/>
      <c r="BZ849" s="1902"/>
    </row>
    <row r="850" spans="1:78" s="14" customFormat="1" ht="13.5" customHeight="1">
      <c r="A850" s="263">
        <v>30</v>
      </c>
      <c r="B850" s="11"/>
      <c r="C850" s="147"/>
      <c r="D850" s="147"/>
      <c r="E850" s="14" t="s">
        <v>343</v>
      </c>
      <c r="F850" s="167">
        <v>13</v>
      </c>
      <c r="H850" s="32" t="s">
        <v>829</v>
      </c>
      <c r="I850" s="146"/>
      <c r="J850" s="16" t="s">
        <v>780</v>
      </c>
      <c r="K850" s="49" t="s">
        <v>466</v>
      </c>
      <c r="L850" s="168">
        <v>524000</v>
      </c>
      <c r="M850" s="168">
        <v>6000</v>
      </c>
      <c r="N850" s="169">
        <v>510000</v>
      </c>
      <c r="O850" s="1477"/>
      <c r="P850" s="749" t="s">
        <v>983</v>
      </c>
      <c r="Q850" s="17"/>
      <c r="R850" s="18"/>
      <c r="S850" s="8"/>
      <c r="T850" s="8"/>
      <c r="U850" s="162"/>
      <c r="V850" s="18"/>
      <c r="W850" s="170" t="s">
        <v>80</v>
      </c>
      <c r="X850" s="172" t="s">
        <v>3958</v>
      </c>
      <c r="Y850" s="160" t="s">
        <v>121</v>
      </c>
      <c r="Z850" s="123" t="s">
        <v>107</v>
      </c>
      <c r="AA850" s="123"/>
      <c r="AB850" s="123">
        <v>41541</v>
      </c>
      <c r="AC850" s="1502">
        <v>50000</v>
      </c>
      <c r="AD850" s="161" t="s">
        <v>111</v>
      </c>
      <c r="AE850" s="47"/>
      <c r="AF850" s="171"/>
      <c r="AG850" s="162"/>
      <c r="AH850" s="18"/>
      <c r="AI850" s="18"/>
      <c r="AL850" s="11"/>
      <c r="AM850" s="11"/>
      <c r="AN850" s="11"/>
      <c r="AO850" s="1309"/>
      <c r="AQ850" s="11"/>
      <c r="AR850" s="11"/>
      <c r="AS850" s="11"/>
      <c r="AX850" s="1891"/>
      <c r="BW850" s="11"/>
      <c r="BZ850" s="11"/>
    </row>
    <row r="851" spans="1:78" s="390" customFormat="1" ht="13.5" customHeight="1" thickBot="1">
      <c r="A851" s="263">
        <v>31</v>
      </c>
      <c r="B851" s="391"/>
      <c r="C851" s="1065"/>
      <c r="D851" s="1065"/>
      <c r="E851" s="129" t="s">
        <v>343</v>
      </c>
      <c r="F851" s="203">
        <v>13</v>
      </c>
      <c r="H851" s="32" t="s">
        <v>712</v>
      </c>
      <c r="I851" s="1982"/>
      <c r="J851" s="16" t="s">
        <v>722</v>
      </c>
      <c r="K851" s="49" t="s">
        <v>690</v>
      </c>
      <c r="L851" s="168">
        <v>429000</v>
      </c>
      <c r="M851" s="168">
        <v>6000</v>
      </c>
      <c r="N851" s="169">
        <v>435000</v>
      </c>
      <c r="O851" s="2833"/>
      <c r="P851" s="749" t="s">
        <v>983</v>
      </c>
      <c r="Q851" s="404"/>
      <c r="R851" s="991"/>
      <c r="S851" s="989"/>
      <c r="T851" s="989"/>
      <c r="U851" s="1984"/>
      <c r="V851" s="991"/>
      <c r="W851" s="177" t="s">
        <v>80</v>
      </c>
      <c r="X851" s="992" t="s">
        <v>4005</v>
      </c>
      <c r="Y851" s="993" t="s">
        <v>43</v>
      </c>
      <c r="Z851" s="994" t="s">
        <v>107</v>
      </c>
      <c r="AA851" s="994"/>
      <c r="AB851" s="994">
        <v>41543</v>
      </c>
      <c r="AC851" s="1844">
        <v>50000</v>
      </c>
      <c r="AD851" s="995" t="s">
        <v>83</v>
      </c>
      <c r="AE851" s="393"/>
      <c r="AF851" s="2129"/>
      <c r="AG851" s="1984"/>
      <c r="AH851" s="991"/>
      <c r="AI851" s="991"/>
      <c r="AL851" s="391"/>
      <c r="AM851" s="391"/>
      <c r="AN851" s="391"/>
      <c r="AO851" s="2131"/>
      <c r="AQ851" s="391"/>
      <c r="AR851" s="391"/>
      <c r="AS851" s="391"/>
      <c r="AX851" s="2132"/>
      <c r="BW851" s="391"/>
      <c r="BZ851" s="391"/>
    </row>
    <row r="852" spans="1:78" s="1920" customFormat="1" ht="14" customHeight="1" thickBot="1">
      <c r="A852" s="1907"/>
      <c r="B852" s="1908"/>
      <c r="C852" s="1909"/>
      <c r="D852" s="1910"/>
      <c r="E852" s="1908"/>
      <c r="F852" s="1908"/>
      <c r="G852" s="1908"/>
      <c r="H852" s="1911"/>
      <c r="I852" s="1912" t="s">
        <v>2073</v>
      </c>
      <c r="J852" s="1913"/>
      <c r="K852" s="1914"/>
      <c r="L852" s="1915"/>
      <c r="M852" s="1915"/>
      <c r="N852" s="1915"/>
      <c r="O852" s="1915"/>
      <c r="P852" s="1908"/>
      <c r="Q852" s="1914"/>
      <c r="R852" s="1916"/>
      <c r="S852" s="1917"/>
      <c r="T852" s="1917"/>
      <c r="U852" s="1918"/>
      <c r="V852" s="1910"/>
      <c r="W852" s="1919"/>
      <c r="Y852" s="1908"/>
      <c r="Z852" s="1910"/>
      <c r="AA852" s="1914"/>
      <c r="AB852" s="1910"/>
      <c r="AC852" s="1921"/>
      <c r="AD852" s="1922"/>
      <c r="AE852" s="1923"/>
      <c r="AF852" s="1924"/>
      <c r="AG852" s="1918"/>
      <c r="AH852" s="1922"/>
      <c r="AI852" s="1922"/>
      <c r="AJ852" s="1914"/>
      <c r="AK852" s="1914"/>
      <c r="AL852" s="1910"/>
      <c r="AM852" s="1910"/>
      <c r="AN852" s="1925"/>
      <c r="AO852" s="1926"/>
      <c r="AP852" s="1914"/>
      <c r="AQ852" s="1910"/>
      <c r="AR852" s="1910"/>
      <c r="AS852" s="1910"/>
      <c r="AX852" s="1927"/>
      <c r="BW852" s="1928" t="e">
        <v>#N/A</v>
      </c>
      <c r="BZ852" s="1928" t="e">
        <v>#N/A</v>
      </c>
    </row>
    <row r="853" spans="1:78" s="1651" customFormat="1" ht="14.25" customHeight="1" thickBot="1">
      <c r="A853" s="1906">
        <v>1</v>
      </c>
      <c r="B853" s="1634">
        <v>41593</v>
      </c>
      <c r="C853" s="1878">
        <v>41502</v>
      </c>
      <c r="D853" s="1879">
        <f ca="1">TODAY()-C853</f>
        <v>42</v>
      </c>
      <c r="E853" s="1637" t="s">
        <v>170</v>
      </c>
      <c r="F853" s="203">
        <v>13</v>
      </c>
      <c r="G853" s="1637" t="s">
        <v>165</v>
      </c>
      <c r="H853" s="1638" t="s">
        <v>99</v>
      </c>
      <c r="I853" s="1639" t="s">
        <v>1931</v>
      </c>
      <c r="J853" s="1880" t="s">
        <v>1934</v>
      </c>
      <c r="K853" s="1641" t="s">
        <v>1327</v>
      </c>
      <c r="L853" s="1877">
        <v>1043000</v>
      </c>
      <c r="M853" s="1642">
        <v>0</v>
      </c>
      <c r="N853" s="1642">
        <f>L853+M853</f>
        <v>1043000</v>
      </c>
      <c r="O853" s="1989"/>
      <c r="P853" s="1637" t="s">
        <v>1925</v>
      </c>
      <c r="Q853" s="1644" t="s">
        <v>139</v>
      </c>
      <c r="R853" s="1991">
        <v>1047</v>
      </c>
      <c r="S853" s="1654" t="s">
        <v>691</v>
      </c>
      <c r="T853" s="1881"/>
      <c r="U853" s="1647"/>
      <c r="V853" s="1634"/>
      <c r="W853" s="1648" t="s">
        <v>80</v>
      </c>
      <c r="X853" s="1649" t="s">
        <v>2581</v>
      </c>
      <c r="Y853" s="1637" t="s">
        <v>150</v>
      </c>
      <c r="Z853" s="1634"/>
      <c r="AA853" s="1634"/>
      <c r="AB853" s="1634"/>
      <c r="AC853" s="1866"/>
      <c r="AD853" s="1883"/>
      <c r="AE853" s="1649"/>
      <c r="AF853" s="1656"/>
      <c r="AG853" s="1650"/>
      <c r="AH853" s="1645"/>
      <c r="AI853" s="1637"/>
      <c r="AJ853" s="1637"/>
      <c r="AK853" s="1637"/>
      <c r="AL853" s="1634"/>
      <c r="AM853" s="1634"/>
      <c r="AN853" s="1634"/>
      <c r="AO853" s="1634"/>
      <c r="AP853" s="1637"/>
      <c r="AQ853" s="1635"/>
      <c r="AR853" s="1635"/>
      <c r="AS853" s="1635"/>
      <c r="AX853" s="1652"/>
      <c r="BW853" s="1653"/>
      <c r="BZ853" s="1653"/>
    </row>
    <row r="854" spans="1:78" s="1920" customFormat="1" ht="14" customHeight="1" thickBot="1">
      <c r="A854" s="1907"/>
      <c r="B854" s="1908"/>
      <c r="C854" s="1909"/>
      <c r="D854" s="1910"/>
      <c r="E854" s="1908"/>
      <c r="F854" s="1908"/>
      <c r="G854" s="1908"/>
      <c r="H854" s="1911"/>
      <c r="I854" s="1912" t="s">
        <v>2818</v>
      </c>
      <c r="J854" s="1913"/>
      <c r="K854" s="1914"/>
      <c r="L854" s="1915"/>
      <c r="M854" s="1915"/>
      <c r="N854" s="1915"/>
      <c r="O854" s="1915"/>
      <c r="P854" s="1908"/>
      <c r="Q854" s="1914"/>
      <c r="R854" s="1916"/>
      <c r="S854" s="1917"/>
      <c r="T854" s="1917"/>
      <c r="U854" s="1918"/>
      <c r="V854" s="1910"/>
      <c r="W854" s="1919"/>
      <c r="Y854" s="1908"/>
      <c r="Z854" s="1910"/>
      <c r="AA854" s="1914"/>
      <c r="AB854" s="1910"/>
      <c r="AC854" s="1921"/>
      <c r="AD854" s="1922"/>
      <c r="AE854" s="1923"/>
      <c r="AF854" s="1924"/>
      <c r="AG854" s="1918"/>
      <c r="AH854" s="1922"/>
      <c r="AI854" s="1922"/>
      <c r="AJ854" s="1914"/>
      <c r="AK854" s="1914"/>
      <c r="AL854" s="1910"/>
      <c r="AM854" s="1910"/>
      <c r="AN854" s="1925"/>
      <c r="AO854" s="1926"/>
      <c r="AP854" s="1914"/>
      <c r="AQ854" s="1910"/>
      <c r="AR854" s="1910"/>
      <c r="AS854" s="1910"/>
      <c r="AX854" s="1927"/>
      <c r="BW854" s="1928" t="e">
        <v>#N/A</v>
      </c>
      <c r="BZ854" s="1928" t="e">
        <v>#N/A</v>
      </c>
    </row>
    <row r="855" spans="1:78" s="1651" customFormat="1" ht="14.25" customHeight="1">
      <c r="A855" s="2013">
        <v>1</v>
      </c>
      <c r="B855" s="2547" t="s">
        <v>85</v>
      </c>
      <c r="C855" s="1635">
        <v>41514</v>
      </c>
      <c r="D855" s="1636">
        <f t="shared" ref="D855:D861" ca="1" si="199">TODAY()-C855</f>
        <v>30</v>
      </c>
      <c r="E855" s="1637" t="s">
        <v>169</v>
      </c>
      <c r="F855" s="203">
        <v>13</v>
      </c>
      <c r="G855" s="2015" t="s">
        <v>415</v>
      </c>
      <c r="H855" s="1638" t="s">
        <v>91</v>
      </c>
      <c r="I855" s="1639" t="s">
        <v>2202</v>
      </c>
      <c r="J855" s="2018" t="s">
        <v>438</v>
      </c>
      <c r="K855" s="1641" t="s">
        <v>53</v>
      </c>
      <c r="L855" s="1642">
        <v>630000</v>
      </c>
      <c r="M855" s="1642">
        <v>0</v>
      </c>
      <c r="N855" s="1642">
        <f t="shared" ref="N855:N863" si="200">L855+M855</f>
        <v>630000</v>
      </c>
      <c r="O855" s="1643">
        <v>30000</v>
      </c>
      <c r="P855" s="1637" t="s">
        <v>2152</v>
      </c>
      <c r="Q855" s="1882" t="s">
        <v>37</v>
      </c>
      <c r="R855" s="1991">
        <v>1047</v>
      </c>
      <c r="S855" s="1645" t="s">
        <v>691</v>
      </c>
      <c r="T855" s="1881"/>
      <c r="U855" s="1647"/>
      <c r="V855" s="1634"/>
      <c r="W855" s="1638" t="s">
        <v>80</v>
      </c>
      <c r="X855" s="1651" t="s">
        <v>2798</v>
      </c>
      <c r="Y855" s="1637" t="s">
        <v>150</v>
      </c>
      <c r="Z855" s="1635"/>
      <c r="AA855" s="1634"/>
      <c r="AB855" s="1634"/>
      <c r="AC855" s="1866"/>
      <c r="AD855" s="1883"/>
      <c r="AE855" s="2019"/>
      <c r="AF855" s="1656"/>
      <c r="AG855" s="1650"/>
      <c r="AH855" s="1645"/>
      <c r="AI855" s="1637" t="s">
        <v>165</v>
      </c>
      <c r="AJ855" s="1637"/>
      <c r="AK855" s="1637"/>
      <c r="AL855" s="1634"/>
      <c r="AM855" s="1634"/>
      <c r="AN855" s="1634"/>
      <c r="AO855" s="1634"/>
      <c r="AP855" s="1637"/>
      <c r="AQ855" s="1635"/>
      <c r="AR855" s="1635"/>
      <c r="AS855" s="1635"/>
      <c r="AT855" s="1637"/>
      <c r="AX855" s="1652"/>
      <c r="BW855" s="1653"/>
      <c r="BZ855" s="1653"/>
    </row>
    <row r="856" spans="1:78" s="1651" customFormat="1" ht="14.25" customHeight="1">
      <c r="A856" s="2013">
        <v>2</v>
      </c>
      <c r="B856" s="2521" t="s">
        <v>85</v>
      </c>
      <c r="C856" s="1635">
        <v>41505</v>
      </c>
      <c r="D856" s="1636">
        <f t="shared" ca="1" si="199"/>
        <v>39</v>
      </c>
      <c r="E856" s="1637" t="s">
        <v>169</v>
      </c>
      <c r="F856" s="203">
        <v>13</v>
      </c>
      <c r="G856" s="2015" t="s">
        <v>415</v>
      </c>
      <c r="H856" s="1638" t="s">
        <v>3</v>
      </c>
      <c r="I856" s="1639" t="s">
        <v>2208</v>
      </c>
      <c r="J856" s="2018" t="s">
        <v>444</v>
      </c>
      <c r="K856" s="1641" t="s">
        <v>14</v>
      </c>
      <c r="L856" s="1642">
        <v>685000</v>
      </c>
      <c r="M856" s="1642">
        <v>11000</v>
      </c>
      <c r="N856" s="1642">
        <f t="shared" si="200"/>
        <v>696000</v>
      </c>
      <c r="O856" s="1643">
        <v>30000</v>
      </c>
      <c r="P856" s="1637" t="s">
        <v>2153</v>
      </c>
      <c r="Q856" s="1882" t="s">
        <v>37</v>
      </c>
      <c r="R856" s="1991">
        <v>1047</v>
      </c>
      <c r="S856" s="1645" t="s">
        <v>691</v>
      </c>
      <c r="T856" s="1881"/>
      <c r="U856" s="1647"/>
      <c r="V856" s="1634"/>
      <c r="W856" s="1638" t="s">
        <v>80</v>
      </c>
      <c r="X856" s="1651" t="s">
        <v>2798</v>
      </c>
      <c r="Y856" s="1637" t="s">
        <v>150</v>
      </c>
      <c r="Z856" s="1635"/>
      <c r="AA856" s="1634"/>
      <c r="AB856" s="1634"/>
      <c r="AC856" s="1866"/>
      <c r="AD856" s="1883"/>
      <c r="AE856" s="2019"/>
      <c r="AF856" s="1656"/>
      <c r="AG856" s="1650"/>
      <c r="AH856" s="1645"/>
      <c r="AI856" s="1637" t="s">
        <v>165</v>
      </c>
      <c r="AJ856" s="1637"/>
      <c r="AK856" s="1637"/>
      <c r="AL856" s="1634"/>
      <c r="AM856" s="1634"/>
      <c r="AN856" s="1634"/>
      <c r="AO856" s="1634"/>
      <c r="AP856" s="1637"/>
      <c r="AQ856" s="1635"/>
      <c r="AR856" s="1635"/>
      <c r="AS856" s="1635"/>
      <c r="AT856" s="1637"/>
      <c r="AX856" s="1652"/>
      <c r="BW856" s="1653"/>
      <c r="BZ856" s="1653"/>
    </row>
    <row r="857" spans="1:78" s="1651" customFormat="1" ht="14" customHeight="1">
      <c r="A857" s="2013">
        <v>3</v>
      </c>
      <c r="B857" s="1634" t="s">
        <v>85</v>
      </c>
      <c r="C857" s="1635">
        <v>41478</v>
      </c>
      <c r="D857" s="1636">
        <f t="shared" ca="1" si="199"/>
        <v>66</v>
      </c>
      <c r="E857" s="1637" t="s">
        <v>61</v>
      </c>
      <c r="F857" s="203">
        <v>13</v>
      </c>
      <c r="G857" s="306" t="s">
        <v>204</v>
      </c>
      <c r="H857" s="1638" t="s">
        <v>219</v>
      </c>
      <c r="I857" s="1634" t="s">
        <v>1596</v>
      </c>
      <c r="J857" s="1640" t="s">
        <v>307</v>
      </c>
      <c r="K857" s="1641" t="s">
        <v>64</v>
      </c>
      <c r="L857" s="1642">
        <v>760000</v>
      </c>
      <c r="M857" s="1642">
        <v>11000</v>
      </c>
      <c r="N857" s="1642">
        <f t="shared" si="200"/>
        <v>771000</v>
      </c>
      <c r="O857" s="1643">
        <v>30000</v>
      </c>
      <c r="P857" s="2014" t="s">
        <v>1562</v>
      </c>
      <c r="Q857" s="1882" t="s">
        <v>37</v>
      </c>
      <c r="R857" s="1991">
        <v>1047</v>
      </c>
      <c r="S857" s="1645" t="s">
        <v>691</v>
      </c>
      <c r="T857" s="1881"/>
      <c r="U857" s="1647"/>
      <c r="V857" s="1634"/>
      <c r="W857" s="1638" t="s">
        <v>80</v>
      </c>
      <c r="X857" s="1651" t="s">
        <v>2798</v>
      </c>
      <c r="Y857" s="1637" t="s">
        <v>150</v>
      </c>
      <c r="Z857" s="1635"/>
      <c r="AA857" s="1634"/>
      <c r="AB857" s="1634"/>
      <c r="AC857" s="1866"/>
      <c r="AD857" s="1883"/>
      <c r="AE857" s="1649"/>
      <c r="AF857" s="1656"/>
      <c r="AG857" s="1650"/>
      <c r="AH857" s="1645"/>
      <c r="AI857" s="1637" t="s">
        <v>165</v>
      </c>
      <c r="AJ857" s="1637"/>
      <c r="AK857" s="1637"/>
      <c r="AL857" s="1634"/>
      <c r="AM857" s="1634"/>
      <c r="AN857" s="1634"/>
      <c r="AO857" s="1634"/>
      <c r="AP857" s="1637"/>
      <c r="AQ857" s="1635"/>
      <c r="AR857" s="1635"/>
      <c r="AS857" s="1635"/>
      <c r="AX857" s="1652"/>
      <c r="BW857" s="1653"/>
      <c r="BZ857" s="1653"/>
    </row>
    <row r="858" spans="1:78" s="1651" customFormat="1" ht="14.25" customHeight="1">
      <c r="A858" s="2013">
        <v>4</v>
      </c>
      <c r="B858" s="1634" t="s">
        <v>85</v>
      </c>
      <c r="C858" s="1635">
        <v>41505</v>
      </c>
      <c r="D858" s="1636">
        <f t="shared" ca="1" si="199"/>
        <v>39</v>
      </c>
      <c r="E858" s="1637" t="s">
        <v>57</v>
      </c>
      <c r="F858" s="203">
        <v>13</v>
      </c>
      <c r="G858" s="2015" t="s">
        <v>415</v>
      </c>
      <c r="H858" s="1638" t="s">
        <v>49</v>
      </c>
      <c r="I858" s="2017" t="s">
        <v>2132</v>
      </c>
      <c r="J858" s="1880" t="s">
        <v>409</v>
      </c>
      <c r="K858" s="1641" t="s">
        <v>138</v>
      </c>
      <c r="L858" s="1642">
        <v>904000</v>
      </c>
      <c r="M858" s="1642">
        <v>13000</v>
      </c>
      <c r="N858" s="1642">
        <f t="shared" si="200"/>
        <v>917000</v>
      </c>
      <c r="O858" s="1643">
        <v>60000</v>
      </c>
      <c r="P858" s="1637" t="s">
        <v>2068</v>
      </c>
      <c r="Q858" s="1882" t="s">
        <v>37</v>
      </c>
      <c r="R858" s="1991">
        <v>1047</v>
      </c>
      <c r="S858" s="1645" t="s">
        <v>691</v>
      </c>
      <c r="T858" s="1881"/>
      <c r="U858" s="1647"/>
      <c r="V858" s="1634"/>
      <c r="W858" s="1638" t="s">
        <v>80</v>
      </c>
      <c r="X858" s="1651" t="s">
        <v>2798</v>
      </c>
      <c r="Y858" s="1637" t="s">
        <v>150</v>
      </c>
      <c r="Z858" s="1634"/>
      <c r="AA858" s="1634"/>
      <c r="AB858" s="1634"/>
      <c r="AC858" s="1866"/>
      <c r="AD858" s="1883"/>
      <c r="AE858" s="1649"/>
      <c r="AF858" s="1656"/>
      <c r="AG858" s="1650"/>
      <c r="AH858" s="1645"/>
      <c r="AI858" s="1637"/>
      <c r="AJ858" s="1637"/>
      <c r="AK858" s="1637"/>
      <c r="AL858" s="1634"/>
      <c r="AM858" s="1634"/>
      <c r="AN858" s="1634"/>
      <c r="AO858" s="1634"/>
      <c r="AP858" s="1637"/>
      <c r="AQ858" s="1635"/>
      <c r="AR858" s="1635"/>
      <c r="AS858" s="1635"/>
      <c r="AX858" s="1652"/>
      <c r="BW858" s="1653"/>
      <c r="BZ858" s="1653"/>
    </row>
    <row r="859" spans="1:78" s="1651" customFormat="1" ht="14.25" customHeight="1">
      <c r="A859" s="2013">
        <v>5</v>
      </c>
      <c r="B859" s="1634" t="s">
        <v>85</v>
      </c>
      <c r="C859" s="1635">
        <v>41491</v>
      </c>
      <c r="D859" s="1636">
        <f t="shared" ca="1" si="199"/>
        <v>53</v>
      </c>
      <c r="E859" s="1637" t="s">
        <v>57</v>
      </c>
      <c r="F859" s="203">
        <v>13</v>
      </c>
      <c r="G859" s="2015" t="s">
        <v>415</v>
      </c>
      <c r="H859" s="1638" t="s">
        <v>48</v>
      </c>
      <c r="I859" s="1639" t="s">
        <v>1788</v>
      </c>
      <c r="J859" s="1880" t="s">
        <v>410</v>
      </c>
      <c r="K859" s="1641" t="s">
        <v>155</v>
      </c>
      <c r="L859" s="1642">
        <v>844000</v>
      </c>
      <c r="M859" s="1642">
        <v>13000</v>
      </c>
      <c r="N859" s="1642">
        <f t="shared" si="200"/>
        <v>857000</v>
      </c>
      <c r="O859" s="1643">
        <v>70000</v>
      </c>
      <c r="P859" s="1637" t="s">
        <v>1767</v>
      </c>
      <c r="Q859" s="1882" t="s">
        <v>37</v>
      </c>
      <c r="R859" s="1991">
        <v>1047</v>
      </c>
      <c r="S859" s="1645" t="s">
        <v>691</v>
      </c>
      <c r="T859" s="1881"/>
      <c r="U859" s="1647"/>
      <c r="V859" s="1634"/>
      <c r="W859" s="1638" t="s">
        <v>80</v>
      </c>
      <c r="X859" s="1651" t="s">
        <v>2798</v>
      </c>
      <c r="Y859" s="1637" t="s">
        <v>150</v>
      </c>
      <c r="Z859" s="1634"/>
      <c r="AA859" s="1634"/>
      <c r="AB859" s="1634"/>
      <c r="AC859" s="1866"/>
      <c r="AD859" s="1645"/>
      <c r="AE859" s="1649"/>
      <c r="AF859" s="1656"/>
      <c r="AG859" s="1650"/>
      <c r="AH859" s="1645"/>
      <c r="AI859" s="1637" t="s">
        <v>165</v>
      </c>
      <c r="AJ859" s="1637"/>
      <c r="AK859" s="1637"/>
      <c r="AL859" s="1634"/>
      <c r="AM859" s="1634"/>
      <c r="AN859" s="1634"/>
      <c r="AO859" s="1634"/>
      <c r="AP859" s="1637"/>
      <c r="AQ859" s="1635"/>
      <c r="AR859" s="1635"/>
      <c r="AS859" s="1635"/>
      <c r="AX859" s="1652"/>
      <c r="BW859" s="1653"/>
      <c r="BZ859" s="1653"/>
    </row>
    <row r="860" spans="1:78" s="1651" customFormat="1" ht="14.25" customHeight="1">
      <c r="A860" s="2013">
        <v>6</v>
      </c>
      <c r="B860" s="1634" t="s">
        <v>85</v>
      </c>
      <c r="C860" s="1635">
        <v>41494</v>
      </c>
      <c r="D860" s="1636">
        <f t="shared" ca="1" si="199"/>
        <v>50</v>
      </c>
      <c r="E860" s="1637" t="s">
        <v>57</v>
      </c>
      <c r="F860" s="203">
        <v>13</v>
      </c>
      <c r="G860" s="2015" t="s">
        <v>415</v>
      </c>
      <c r="H860" s="1638" t="s">
        <v>48</v>
      </c>
      <c r="I860" s="1639" t="s">
        <v>1777</v>
      </c>
      <c r="J860" s="1880" t="s">
        <v>410</v>
      </c>
      <c r="K860" s="1641" t="s">
        <v>25</v>
      </c>
      <c r="L860" s="1642">
        <v>844000</v>
      </c>
      <c r="M860" s="1642">
        <v>0</v>
      </c>
      <c r="N860" s="1642">
        <f t="shared" si="200"/>
        <v>844000</v>
      </c>
      <c r="O860" s="1643">
        <v>70000</v>
      </c>
      <c r="P860" s="1637" t="s">
        <v>1756</v>
      </c>
      <c r="Q860" s="1882" t="s">
        <v>37</v>
      </c>
      <c r="R860" s="1991">
        <v>1047</v>
      </c>
      <c r="S860" s="1645" t="s">
        <v>691</v>
      </c>
      <c r="T860" s="1881"/>
      <c r="U860" s="1647"/>
      <c r="V860" s="1634"/>
      <c r="W860" s="1638" t="s">
        <v>80</v>
      </c>
      <c r="X860" s="1651" t="s">
        <v>2798</v>
      </c>
      <c r="Y860" s="1637" t="s">
        <v>150</v>
      </c>
      <c r="Z860" s="1634"/>
      <c r="AA860" s="1634"/>
      <c r="AB860" s="1634"/>
      <c r="AC860" s="1866"/>
      <c r="AD860" s="1645"/>
      <c r="AE860" s="1649"/>
      <c r="AF860" s="1656"/>
      <c r="AG860" s="1650"/>
      <c r="AH860" s="1645"/>
      <c r="AI860" s="1637"/>
      <c r="AJ860" s="1637"/>
      <c r="AK860" s="1637"/>
      <c r="AL860" s="1634"/>
      <c r="AM860" s="1634"/>
      <c r="AN860" s="1634"/>
      <c r="AO860" s="1634"/>
      <c r="AP860" s="1637"/>
      <c r="AQ860" s="1635"/>
      <c r="AR860" s="1635"/>
      <c r="AS860" s="1635"/>
      <c r="AX860" s="1652"/>
      <c r="BW860" s="1653"/>
      <c r="BZ860" s="1653"/>
    </row>
    <row r="861" spans="1:78" s="1651" customFormat="1" ht="14" customHeight="1">
      <c r="A861" s="2013">
        <v>7</v>
      </c>
      <c r="B861" s="1634" t="s">
        <v>85</v>
      </c>
      <c r="C861" s="1635">
        <v>41419</v>
      </c>
      <c r="D861" s="1636">
        <f t="shared" ca="1" si="199"/>
        <v>125</v>
      </c>
      <c r="E861" s="1634" t="s">
        <v>61</v>
      </c>
      <c r="F861" s="203">
        <v>13</v>
      </c>
      <c r="G861" s="2015" t="s">
        <v>415</v>
      </c>
      <c r="H861" s="1638" t="s">
        <v>174</v>
      </c>
      <c r="I861" s="1639" t="s">
        <v>814</v>
      </c>
      <c r="J861" s="1640" t="s">
        <v>792</v>
      </c>
      <c r="K861" s="1641" t="s">
        <v>117</v>
      </c>
      <c r="L861" s="1642">
        <v>816000</v>
      </c>
      <c r="M861" s="1642">
        <v>11000</v>
      </c>
      <c r="N861" s="1642">
        <f t="shared" si="200"/>
        <v>827000</v>
      </c>
      <c r="O861" s="1643">
        <v>30000</v>
      </c>
      <c r="P861" s="1637" t="s">
        <v>806</v>
      </c>
      <c r="Q861" s="1882" t="s">
        <v>37</v>
      </c>
      <c r="R861" s="1991">
        <v>1047</v>
      </c>
      <c r="S861" s="1645" t="s">
        <v>691</v>
      </c>
      <c r="T861" s="2016"/>
      <c r="U861" s="1647"/>
      <c r="V861" s="1634"/>
      <c r="W861" s="1638" t="s">
        <v>80</v>
      </c>
      <c r="X861" s="1651" t="s">
        <v>2798</v>
      </c>
      <c r="Y861" s="1637" t="s">
        <v>150</v>
      </c>
      <c r="Z861" s="1634"/>
      <c r="AA861" s="1634"/>
      <c r="AB861" s="1634"/>
      <c r="AC861" s="1866"/>
      <c r="AD861" s="1883"/>
      <c r="AE861" s="1649"/>
      <c r="AF861" s="1656"/>
      <c r="AG861" s="1650"/>
      <c r="AH861" s="1645"/>
      <c r="AI861" s="1645"/>
      <c r="AJ861" s="1637"/>
      <c r="AK861" s="1637"/>
      <c r="AL861" s="1634"/>
      <c r="AM861" s="1634"/>
      <c r="AN861" s="1634"/>
      <c r="AO861" s="1634"/>
      <c r="AP861" s="1637"/>
      <c r="AQ861" s="1635"/>
      <c r="AR861" s="1635"/>
      <c r="AS861" s="1635"/>
      <c r="AX861" s="1652">
        <v>10169</v>
      </c>
      <c r="BA861" s="1651" t="s">
        <v>1135</v>
      </c>
      <c r="BW861" s="1653"/>
      <c r="BZ861" s="1653">
        <v>765529</v>
      </c>
    </row>
    <row r="862" spans="1:78" s="1651" customFormat="1" ht="14.25" customHeight="1">
      <c r="A862" s="2013">
        <v>8</v>
      </c>
      <c r="B862" s="2547" t="s">
        <v>85</v>
      </c>
      <c r="C862" s="1878">
        <v>41518</v>
      </c>
      <c r="D862" s="1879">
        <f t="shared" ref="D862:D869" ca="1" si="201">TODAY()-C862</f>
        <v>26</v>
      </c>
      <c r="E862" s="1637" t="s">
        <v>169</v>
      </c>
      <c r="F862" s="203">
        <v>13</v>
      </c>
      <c r="G862" s="2015" t="s">
        <v>415</v>
      </c>
      <c r="H862" s="1638" t="s">
        <v>23</v>
      </c>
      <c r="I862" s="1639" t="s">
        <v>2691</v>
      </c>
      <c r="J862" s="1880" t="s">
        <v>440</v>
      </c>
      <c r="K862" s="1641" t="s">
        <v>15</v>
      </c>
      <c r="L862" s="1642">
        <v>600000</v>
      </c>
      <c r="M862" s="1642">
        <v>11000</v>
      </c>
      <c r="N862" s="1642">
        <f t="shared" si="200"/>
        <v>611000</v>
      </c>
      <c r="O862" s="1643">
        <v>30000</v>
      </c>
      <c r="P862" s="1637" t="s">
        <v>2614</v>
      </c>
      <c r="Q862" s="1644" t="s">
        <v>37</v>
      </c>
      <c r="R862" s="1991">
        <v>1047</v>
      </c>
      <c r="S862" s="1645" t="s">
        <v>691</v>
      </c>
      <c r="T862" s="1881"/>
      <c r="U862" s="1647"/>
      <c r="V862" s="1634"/>
      <c r="W862" s="1638" t="s">
        <v>80</v>
      </c>
      <c r="Y862" s="1637" t="s">
        <v>150</v>
      </c>
      <c r="Z862" s="1635"/>
      <c r="AA862" s="1882"/>
      <c r="AB862" s="1635"/>
      <c r="AC862" s="1865"/>
      <c r="AD862" s="1655"/>
      <c r="AE862" s="1649"/>
      <c r="AF862" s="1656"/>
      <c r="AG862" s="1650"/>
      <c r="AH862" s="1645"/>
      <c r="AI862" s="1637" t="s">
        <v>165</v>
      </c>
      <c r="AJ862" s="1637"/>
      <c r="AK862" s="1637"/>
      <c r="AL862" s="1634"/>
      <c r="AM862" s="1634"/>
      <c r="AN862" s="1634"/>
      <c r="AO862" s="1634"/>
      <c r="AP862" s="1637"/>
      <c r="AQ862" s="1635"/>
      <c r="AR862" s="1635"/>
      <c r="AS862" s="1635"/>
      <c r="AX862" s="1652"/>
      <c r="BW862" s="1653"/>
      <c r="BZ862" s="1653"/>
    </row>
    <row r="863" spans="1:78" s="1637" customFormat="1" ht="13.5" customHeight="1">
      <c r="A863" s="2013">
        <v>9</v>
      </c>
      <c r="B863" s="1634">
        <v>41551</v>
      </c>
      <c r="C863" s="1878">
        <v>41519</v>
      </c>
      <c r="D863" s="1879">
        <f t="shared" ca="1" si="201"/>
        <v>25</v>
      </c>
      <c r="E863" s="1637" t="s">
        <v>169</v>
      </c>
      <c r="F863" s="203">
        <v>13</v>
      </c>
      <c r="G863" s="1634" t="s">
        <v>165</v>
      </c>
      <c r="H863" s="1638" t="s">
        <v>23</v>
      </c>
      <c r="I863" s="1876" t="s">
        <v>2757</v>
      </c>
      <c r="J863" s="1640" t="s">
        <v>440</v>
      </c>
      <c r="K863" s="1641" t="s">
        <v>122</v>
      </c>
      <c r="L863" s="1642">
        <v>600000</v>
      </c>
      <c r="M863" s="1642">
        <v>11000</v>
      </c>
      <c r="N863" s="1642">
        <f t="shared" si="200"/>
        <v>611000</v>
      </c>
      <c r="O863" s="1643">
        <v>30000</v>
      </c>
      <c r="P863" s="2014" t="s">
        <v>2725</v>
      </c>
      <c r="Q863" s="1644" t="s">
        <v>37</v>
      </c>
      <c r="R863" s="1991">
        <v>1047</v>
      </c>
      <c r="S863" s="1645" t="s">
        <v>691</v>
      </c>
      <c r="T863" s="1646"/>
      <c r="U863" s="1650"/>
      <c r="V863" s="1634"/>
      <c r="W863" s="1648" t="s">
        <v>80</v>
      </c>
      <c r="X863" s="1649"/>
      <c r="Y863" s="1637" t="s">
        <v>150</v>
      </c>
      <c r="Z863" s="1634"/>
      <c r="AA863" s="1634"/>
      <c r="AB863" s="1634"/>
      <c r="AC863" s="1866"/>
      <c r="AD863" s="1883"/>
      <c r="AE863" s="2019"/>
      <c r="AF863" s="1656"/>
      <c r="AG863" s="1650"/>
      <c r="AH863" s="1991"/>
      <c r="AI863" s="1637" t="s">
        <v>165</v>
      </c>
      <c r="AL863" s="1634"/>
      <c r="AM863" s="1634"/>
      <c r="AN863" s="1634"/>
      <c r="AO863" s="2320"/>
      <c r="AQ863" s="1634"/>
      <c r="AR863" s="1634"/>
      <c r="AS863" s="1634"/>
      <c r="AX863" s="2321"/>
      <c r="BW863" s="1634"/>
      <c r="BZ863" s="1634"/>
    </row>
    <row r="864" spans="1:78" s="1651" customFormat="1" ht="14.25" customHeight="1">
      <c r="A864" s="2013">
        <v>10</v>
      </c>
      <c r="B864" s="1634" t="s">
        <v>85</v>
      </c>
      <c r="C864" s="1635">
        <v>41533</v>
      </c>
      <c r="D864" s="1636">
        <f t="shared" ca="1" si="201"/>
        <v>11</v>
      </c>
      <c r="E864" s="1637" t="s">
        <v>57</v>
      </c>
      <c r="F864" s="203">
        <v>13</v>
      </c>
      <c r="G864" s="2674" t="s">
        <v>415</v>
      </c>
      <c r="H864" s="1638" t="s">
        <v>62</v>
      </c>
      <c r="I864" s="1876" t="s">
        <v>2192</v>
      </c>
      <c r="J864" s="2018" t="s">
        <v>308</v>
      </c>
      <c r="K864" s="1641" t="s">
        <v>184</v>
      </c>
      <c r="L864" s="1642">
        <v>789000</v>
      </c>
      <c r="M864" s="1642">
        <v>13000</v>
      </c>
      <c r="N864" s="1642">
        <f>L864+M864</f>
        <v>802000</v>
      </c>
      <c r="O864" s="1643">
        <v>53000</v>
      </c>
      <c r="P864" s="1637" t="s">
        <v>2138</v>
      </c>
      <c r="Q864" s="1882" t="s">
        <v>37</v>
      </c>
      <c r="R864" s="1991">
        <v>1047</v>
      </c>
      <c r="S864" s="1645" t="s">
        <v>691</v>
      </c>
      <c r="T864" s="2676"/>
      <c r="U864" s="1647"/>
      <c r="V864" s="1634"/>
      <c r="W864" s="1638" t="s">
        <v>80</v>
      </c>
      <c r="X864" s="1640" t="s">
        <v>3653</v>
      </c>
      <c r="Y864" s="1637" t="s">
        <v>150</v>
      </c>
      <c r="Z864" s="1634"/>
      <c r="AA864" s="1634"/>
      <c r="AB864" s="1634">
        <v>41535</v>
      </c>
      <c r="AC864" s="1866">
        <v>5000</v>
      </c>
      <c r="AD864" s="1883" t="s">
        <v>83</v>
      </c>
      <c r="AE864" s="2019"/>
      <c r="AF864" s="1656"/>
      <c r="AG864" s="1650"/>
      <c r="AH864" s="1645"/>
      <c r="AI864" s="1637" t="s">
        <v>165</v>
      </c>
      <c r="AJ864" s="1637"/>
      <c r="AK864" s="1637"/>
      <c r="AL864" s="1634"/>
      <c r="AM864" s="1634"/>
      <c r="AN864" s="1634"/>
      <c r="AO864" s="1634"/>
      <c r="AP864" s="1637"/>
      <c r="AQ864" s="1635"/>
      <c r="AR864" s="1635"/>
      <c r="AS864" s="1635"/>
      <c r="AT864" s="1637"/>
      <c r="AX864" s="1652"/>
      <c r="BW864" s="1653"/>
      <c r="BZ864" s="1653"/>
    </row>
    <row r="865" spans="1:78" s="1651" customFormat="1" ht="14.25" customHeight="1">
      <c r="A865" s="2013">
        <v>11</v>
      </c>
      <c r="B865" s="1634" t="s">
        <v>85</v>
      </c>
      <c r="C865" s="1635">
        <v>41534</v>
      </c>
      <c r="D865" s="1636">
        <f t="shared" ca="1" si="201"/>
        <v>10</v>
      </c>
      <c r="E865" s="1637" t="s">
        <v>57</v>
      </c>
      <c r="F865" s="203">
        <v>13</v>
      </c>
      <c r="G865" s="2674" t="s">
        <v>415</v>
      </c>
      <c r="H865" s="1638" t="s">
        <v>62</v>
      </c>
      <c r="I865" s="2017" t="s">
        <v>2175</v>
      </c>
      <c r="J865" s="1880" t="s">
        <v>308</v>
      </c>
      <c r="K865" s="1641" t="s">
        <v>155</v>
      </c>
      <c r="L865" s="1642">
        <v>789000</v>
      </c>
      <c r="M865" s="1642">
        <v>13000</v>
      </c>
      <c r="N865" s="1642">
        <f>L865+M865</f>
        <v>802000</v>
      </c>
      <c r="O865" s="1643">
        <v>53000</v>
      </c>
      <c r="P865" s="1637" t="s">
        <v>2086</v>
      </c>
      <c r="Q865" s="1882" t="s">
        <v>139</v>
      </c>
      <c r="R865" s="1991">
        <v>1047</v>
      </c>
      <c r="S865" s="1645" t="s">
        <v>691</v>
      </c>
      <c r="T865" s="1881"/>
      <c r="U865" s="1647"/>
      <c r="V865" s="1634"/>
      <c r="W865" s="1638" t="s">
        <v>80</v>
      </c>
      <c r="X865" s="1649" t="s">
        <v>2698</v>
      </c>
      <c r="Y865" s="1641" t="s">
        <v>150</v>
      </c>
      <c r="Z865" s="1634"/>
      <c r="AA865" s="1634"/>
      <c r="AB865" s="1634">
        <v>41512</v>
      </c>
      <c r="AC865" s="1866">
        <v>5000</v>
      </c>
      <c r="AD865" s="1883"/>
      <c r="AE865" s="2019"/>
      <c r="AF865" s="1656"/>
      <c r="AG865" s="1650"/>
      <c r="AH865" s="1645"/>
      <c r="AI865" s="1637"/>
      <c r="AJ865" s="1637"/>
      <c r="AK865" s="1637"/>
      <c r="AL865" s="1634"/>
      <c r="AM865" s="1634"/>
      <c r="AN865" s="1634"/>
      <c r="AO865" s="1634"/>
      <c r="AP865" s="1637"/>
      <c r="AQ865" s="1635"/>
      <c r="AR865" s="1635"/>
      <c r="AS865" s="1635"/>
      <c r="AT865" s="1637"/>
      <c r="AX865" s="1652"/>
      <c r="BW865" s="1653"/>
      <c r="BZ865" s="1653"/>
    </row>
    <row r="866" spans="1:78" s="1637" customFormat="1" ht="13.5" customHeight="1">
      <c r="A866" s="2013">
        <v>12</v>
      </c>
      <c r="B866" s="2547" t="s">
        <v>85</v>
      </c>
      <c r="C866" s="1635">
        <v>41519</v>
      </c>
      <c r="D866" s="1636">
        <f t="shared" ca="1" si="201"/>
        <v>25</v>
      </c>
      <c r="E866" s="1637" t="s">
        <v>169</v>
      </c>
      <c r="F866" s="203">
        <v>13</v>
      </c>
      <c r="G866" s="2674" t="s">
        <v>415</v>
      </c>
      <c r="H866" s="1638" t="s">
        <v>1</v>
      </c>
      <c r="I866" s="1639" t="s">
        <v>2755</v>
      </c>
      <c r="J866" s="1640" t="s">
        <v>443</v>
      </c>
      <c r="K866" s="1641" t="s">
        <v>15</v>
      </c>
      <c r="L866" s="1642">
        <v>648000</v>
      </c>
      <c r="M866" s="1642">
        <v>11000</v>
      </c>
      <c r="N866" s="1642">
        <f>L866+M866</f>
        <v>659000</v>
      </c>
      <c r="O866" s="1643">
        <v>30000</v>
      </c>
      <c r="P866" s="2014" t="s">
        <v>2723</v>
      </c>
      <c r="Q866" s="1882" t="s">
        <v>139</v>
      </c>
      <c r="R866" s="1991">
        <v>1047</v>
      </c>
      <c r="S866" s="1645" t="s">
        <v>691</v>
      </c>
      <c r="T866" s="1881"/>
      <c r="U866" s="1650"/>
      <c r="V866" s="1634"/>
      <c r="W866" s="1638" t="s">
        <v>80</v>
      </c>
      <c r="X866" s="2675" t="s">
        <v>3396</v>
      </c>
      <c r="Y866" s="1641" t="s">
        <v>150</v>
      </c>
      <c r="Z866" s="1634"/>
      <c r="AA866" s="1634"/>
      <c r="AB866" s="1634">
        <v>41528</v>
      </c>
      <c r="AC866" s="1866">
        <v>5000</v>
      </c>
      <c r="AD866" s="1883"/>
      <c r="AE866" s="2019"/>
      <c r="AF866" s="1656"/>
      <c r="AG866" s="1650"/>
      <c r="AH866" s="1991"/>
      <c r="AI866" s="1637" t="s">
        <v>165</v>
      </c>
      <c r="AL866" s="1634"/>
      <c r="AM866" s="1634"/>
      <c r="AN866" s="1634"/>
      <c r="AO866" s="2320"/>
      <c r="AQ866" s="1634"/>
      <c r="AR866" s="1634"/>
      <c r="AS866" s="1634"/>
      <c r="AX866" s="2321"/>
      <c r="BW866" s="1634"/>
      <c r="BZ866" s="1634"/>
    </row>
    <row r="867" spans="1:78" s="2815" customFormat="1" ht="14" customHeight="1">
      <c r="A867" s="2013">
        <v>13</v>
      </c>
      <c r="B867" s="2547" t="s">
        <v>85</v>
      </c>
      <c r="C867" s="1878">
        <v>41371</v>
      </c>
      <c r="D867" s="1879">
        <f t="shared" ca="1" si="201"/>
        <v>173</v>
      </c>
      <c r="E867" s="2804" t="s">
        <v>61</v>
      </c>
      <c r="F867" s="167">
        <v>13</v>
      </c>
      <c r="G867" s="2805" t="s">
        <v>415</v>
      </c>
      <c r="H867" s="1648" t="s">
        <v>534</v>
      </c>
      <c r="I867" s="2547" t="s">
        <v>619</v>
      </c>
      <c r="J867" s="2806" t="s">
        <v>303</v>
      </c>
      <c r="K867" s="2807" t="s">
        <v>184</v>
      </c>
      <c r="L867" s="1877">
        <v>987000</v>
      </c>
      <c r="M867" s="1877">
        <v>11000</v>
      </c>
      <c r="N867" s="1877">
        <f>L867+M867</f>
        <v>998000</v>
      </c>
      <c r="O867" s="2808">
        <v>30000</v>
      </c>
      <c r="P867" s="2804" t="s">
        <v>609</v>
      </c>
      <c r="Q867" s="1644" t="s">
        <v>37</v>
      </c>
      <c r="R867" s="1991">
        <v>1047</v>
      </c>
      <c r="S867" s="1645" t="s">
        <v>691</v>
      </c>
      <c r="T867" s="2809"/>
      <c r="U867" s="2810"/>
      <c r="V867" s="2547"/>
      <c r="W867" s="1648" t="s">
        <v>80</v>
      </c>
      <c r="X867" s="2811" t="s">
        <v>3949</v>
      </c>
      <c r="Y867" s="2804" t="s">
        <v>150</v>
      </c>
      <c r="Z867" s="2547"/>
      <c r="AA867" s="2547"/>
      <c r="AB867" s="2547">
        <v>41540</v>
      </c>
      <c r="AC867" s="2812">
        <v>5000</v>
      </c>
      <c r="AD867" s="2813"/>
      <c r="AE867" s="2811"/>
      <c r="AF867" s="1656" t="s">
        <v>3982</v>
      </c>
      <c r="AG867" s="2814"/>
      <c r="AH867" s="1654"/>
      <c r="AI867" s="1654"/>
      <c r="AJ867" s="2804"/>
      <c r="AK867" s="2804"/>
      <c r="AL867" s="2547"/>
      <c r="AM867" s="2547"/>
      <c r="AN867" s="2547"/>
      <c r="AO867" s="2547"/>
      <c r="AP867" s="2804"/>
      <c r="AQ867" s="1878"/>
      <c r="AR867" s="1878"/>
      <c r="AS867" s="1878"/>
      <c r="AX867" s="2816">
        <v>10169</v>
      </c>
      <c r="BE867" s="2817" t="s">
        <v>1136</v>
      </c>
      <c r="BW867" s="2818" t="e">
        <v>#N/A</v>
      </c>
      <c r="BZ867" s="2818">
        <v>925900</v>
      </c>
    </row>
    <row r="868" spans="1:78" s="1651" customFormat="1" ht="14.25" customHeight="1">
      <c r="A868" s="2013">
        <v>14</v>
      </c>
      <c r="B868" s="2521" t="s">
        <v>85</v>
      </c>
      <c r="C868" s="1635">
        <v>41537</v>
      </c>
      <c r="D868" s="1636">
        <f t="shared" ca="1" si="201"/>
        <v>7</v>
      </c>
      <c r="E868" s="1637" t="s">
        <v>57</v>
      </c>
      <c r="F868" s="167">
        <v>13</v>
      </c>
      <c r="G868" s="1634" t="s">
        <v>204</v>
      </c>
      <c r="H868" s="1638" t="s">
        <v>62</v>
      </c>
      <c r="I868" s="2547" t="s">
        <v>2023</v>
      </c>
      <c r="J868" s="1880" t="s">
        <v>308</v>
      </c>
      <c r="K868" s="1641" t="s">
        <v>184</v>
      </c>
      <c r="L868" s="1642">
        <v>789000</v>
      </c>
      <c r="M868" s="1642">
        <v>13000</v>
      </c>
      <c r="N868" s="1642">
        <f>L868+M868</f>
        <v>802000</v>
      </c>
      <c r="O868" s="1643">
        <v>53000</v>
      </c>
      <c r="P868" s="1637" t="s">
        <v>1975</v>
      </c>
      <c r="Q868" s="1882" t="s">
        <v>37</v>
      </c>
      <c r="R868" s="1991">
        <v>1047</v>
      </c>
      <c r="S868" s="1645" t="s">
        <v>691</v>
      </c>
      <c r="T868" s="1646"/>
      <c r="U868" s="1647"/>
      <c r="V868" s="1634"/>
      <c r="W868" s="1638" t="s">
        <v>80</v>
      </c>
      <c r="X868" s="1649" t="s">
        <v>3721</v>
      </c>
      <c r="Y868" s="1641" t="s">
        <v>150</v>
      </c>
      <c r="Z868" s="1634"/>
      <c r="AA868" s="1634"/>
      <c r="AB868" s="1634">
        <v>41536</v>
      </c>
      <c r="AC868" s="1866">
        <v>100000</v>
      </c>
      <c r="AD868" s="1883"/>
      <c r="AE868" s="1649"/>
      <c r="AF868" s="1656" t="s">
        <v>3982</v>
      </c>
      <c r="AG868" s="1650"/>
      <c r="AH868" s="1645"/>
      <c r="AI868" s="1637" t="s">
        <v>165</v>
      </c>
      <c r="AJ868" s="1637"/>
      <c r="AK868" s="1637"/>
      <c r="AL868" s="1634"/>
      <c r="AM868" s="1634"/>
      <c r="AN868" s="1634"/>
      <c r="AO868" s="1634"/>
      <c r="AP868" s="1637"/>
      <c r="AQ868" s="1635"/>
      <c r="AR868" s="1635"/>
      <c r="AS868" s="1635"/>
      <c r="AX868" s="1652"/>
      <c r="BW868" s="1653"/>
      <c r="BZ868" s="1653"/>
    </row>
    <row r="869" spans="1:78" s="1651" customFormat="1" ht="14" customHeight="1" thickBot="1">
      <c r="A869" s="2013">
        <v>15</v>
      </c>
      <c r="B869" s="1634" t="s">
        <v>85</v>
      </c>
      <c r="C869" s="1635">
        <v>41272</v>
      </c>
      <c r="D869" s="2796">
        <f t="shared" ca="1" si="201"/>
        <v>272</v>
      </c>
      <c r="E869" s="1637" t="s">
        <v>162</v>
      </c>
      <c r="F869" s="1637">
        <v>12</v>
      </c>
      <c r="G869" s="1634" t="s">
        <v>204</v>
      </c>
      <c r="H869" s="1638" t="s">
        <v>218</v>
      </c>
      <c r="I869" s="1637" t="s">
        <v>282</v>
      </c>
      <c r="J869" s="1649" t="s">
        <v>246</v>
      </c>
      <c r="K869" s="1641" t="s">
        <v>53</v>
      </c>
      <c r="L869" s="2797">
        <v>3325000</v>
      </c>
      <c r="M869" s="2797">
        <v>0</v>
      </c>
      <c r="N869" s="2798">
        <v>2850000</v>
      </c>
      <c r="O869" s="2799"/>
      <c r="P869" s="1637" t="s">
        <v>280</v>
      </c>
      <c r="Q869" s="1882" t="s">
        <v>37</v>
      </c>
      <c r="R869" s="1991">
        <v>1047</v>
      </c>
      <c r="S869" s="1645" t="s">
        <v>691</v>
      </c>
      <c r="T869" s="1646"/>
      <c r="U869" s="1647">
        <v>10676</v>
      </c>
      <c r="V869" s="1634"/>
      <c r="W869" s="2800" t="s">
        <v>80</v>
      </c>
      <c r="X869" s="1649" t="s">
        <v>3711</v>
      </c>
      <c r="Y869" s="1637" t="s">
        <v>150</v>
      </c>
      <c r="Z869" s="1635"/>
      <c r="AA869" s="2801"/>
      <c r="AB869" s="1635">
        <v>41535</v>
      </c>
      <c r="AC869" s="1866"/>
      <c r="AD869" s="1645"/>
      <c r="AE869" s="1649"/>
      <c r="AF869" s="1656" t="s">
        <v>3982</v>
      </c>
      <c r="AG869" s="1650"/>
      <c r="AH869" s="1645"/>
      <c r="AI869" s="1645"/>
      <c r="AJ869" s="1882"/>
      <c r="AK869" s="1882"/>
      <c r="AL869" s="1635"/>
      <c r="AM869" s="1635"/>
      <c r="AN869" s="2802"/>
      <c r="AO869" s="2803"/>
      <c r="AP869" s="1882"/>
      <c r="AQ869" s="1635"/>
      <c r="AR869" s="1635"/>
      <c r="AS869" s="1635"/>
      <c r="AX869" s="1652"/>
      <c r="BW869" s="1653">
        <v>3048159.82</v>
      </c>
      <c r="BZ869" s="1653">
        <v>3048159.82</v>
      </c>
    </row>
    <row r="870" spans="1:78" s="1920" customFormat="1" ht="14" customHeight="1" thickBot="1">
      <c r="A870" s="1907"/>
      <c r="B870" s="1908"/>
      <c r="C870" s="1909"/>
      <c r="D870" s="1910"/>
      <c r="E870" s="1908"/>
      <c r="F870" s="1908"/>
      <c r="G870" s="1908"/>
      <c r="H870" s="1911"/>
      <c r="I870" s="1912" t="s">
        <v>2032</v>
      </c>
      <c r="J870" s="1913"/>
      <c r="K870" s="1914"/>
      <c r="L870" s="1915"/>
      <c r="M870" s="1915"/>
      <c r="N870" s="1915"/>
      <c r="O870" s="1915"/>
      <c r="P870" s="1908"/>
      <c r="Q870" s="1914"/>
      <c r="R870" s="1916"/>
      <c r="S870" s="1917"/>
      <c r="T870" s="1917"/>
      <c r="U870" s="1918"/>
      <c r="V870" s="1910"/>
      <c r="W870" s="1919"/>
      <c r="Y870" s="1908"/>
      <c r="Z870" s="1910"/>
      <c r="AA870" s="1914"/>
      <c r="AB870" s="1910"/>
      <c r="AC870" s="1921"/>
      <c r="AD870" s="1922"/>
      <c r="AE870" s="1923"/>
      <c r="AF870" s="1924"/>
      <c r="AG870" s="1918"/>
      <c r="AH870" s="1922"/>
      <c r="AI870" s="1922"/>
      <c r="AJ870" s="1914"/>
      <c r="AK870" s="1914"/>
      <c r="AL870" s="1910"/>
      <c r="AM870" s="1910"/>
      <c r="AN870" s="1925"/>
      <c r="AO870" s="1926"/>
      <c r="AP870" s="1914"/>
      <c r="AQ870" s="1910"/>
      <c r="AR870" s="1910"/>
      <c r="AS870" s="1910"/>
      <c r="AX870" s="1927"/>
      <c r="BW870" s="1928" t="e">
        <v>#N/A</v>
      </c>
      <c r="BZ870" s="1928" t="e">
        <v>#N/A</v>
      </c>
    </row>
    <row r="871" spans="1:78" s="1032" customFormat="1" ht="14" customHeight="1" thickBot="1">
      <c r="A871" s="1013">
        <v>1</v>
      </c>
      <c r="B871" s="1014" t="s">
        <v>85</v>
      </c>
      <c r="C871" s="1015">
        <v>41328</v>
      </c>
      <c r="D871" s="1016">
        <f t="shared" ref="D871" ca="1" si="202">TODAY()-C871</f>
        <v>216</v>
      </c>
      <c r="E871" s="1017" t="s">
        <v>61</v>
      </c>
      <c r="F871" s="167">
        <v>13</v>
      </c>
      <c r="G871" s="2010" t="s">
        <v>415</v>
      </c>
      <c r="H871" s="1018" t="s">
        <v>219</v>
      </c>
      <c r="I871" s="1035" t="s">
        <v>344</v>
      </c>
      <c r="J871" s="1019" t="s">
        <v>307</v>
      </c>
      <c r="K871" s="1020" t="s">
        <v>117</v>
      </c>
      <c r="L871" s="1021">
        <v>760000</v>
      </c>
      <c r="M871" s="1022">
        <v>11000</v>
      </c>
      <c r="N871" s="1022">
        <f>L871+M871</f>
        <v>771000</v>
      </c>
      <c r="O871" s="1023">
        <v>30000</v>
      </c>
      <c r="P871" s="156" t="s">
        <v>338</v>
      </c>
      <c r="Q871" s="1036" t="s">
        <v>139</v>
      </c>
      <c r="R871" s="1024">
        <v>1033</v>
      </c>
      <c r="S871" s="1028" t="s">
        <v>691</v>
      </c>
      <c r="T871" s="1025"/>
      <c r="U871" s="1026">
        <v>4820</v>
      </c>
      <c r="V871" s="1014"/>
      <c r="W871" s="1402" t="s">
        <v>80</v>
      </c>
      <c r="X871" s="1027"/>
      <c r="Y871" s="1637" t="s">
        <v>150</v>
      </c>
      <c r="Z871" s="1014"/>
      <c r="AA871" s="1014"/>
      <c r="AB871" s="1014"/>
      <c r="AC871" s="1867"/>
      <c r="AD871" s="1403"/>
      <c r="AE871" s="1027"/>
      <c r="AF871" s="1029" t="s">
        <v>419</v>
      </c>
      <c r="AG871" s="1030"/>
      <c r="AH871" s="1028"/>
      <c r="AI871" s="1028"/>
      <c r="AJ871" s="1017"/>
      <c r="AK871" s="1017"/>
      <c r="AL871" s="1014"/>
      <c r="AM871" s="1014"/>
      <c r="AN871" s="1014"/>
      <c r="AO871" s="1014"/>
      <c r="AP871" s="1017"/>
      <c r="AQ871" s="1031"/>
      <c r="AR871" s="1031"/>
      <c r="AS871" s="1031"/>
      <c r="AX871" s="1033"/>
      <c r="BW871" s="1034">
        <v>707449.8</v>
      </c>
      <c r="BZ871" s="1034">
        <v>707449.8</v>
      </c>
    </row>
    <row r="872" spans="1:78" s="320" customFormat="1" ht="14" customHeight="1" thickBot="1">
      <c r="A872" s="317"/>
      <c r="B872" s="318"/>
      <c r="C872" s="117"/>
      <c r="D872" s="319"/>
      <c r="H872" s="321" t="s">
        <v>2940</v>
      </c>
      <c r="I872" s="322"/>
      <c r="J872" s="323"/>
      <c r="L872" s="324"/>
      <c r="M872" s="324"/>
      <c r="N872" s="324"/>
      <c r="O872" s="324"/>
      <c r="Q872" s="325"/>
      <c r="R872" s="326"/>
      <c r="S872" s="326"/>
      <c r="T872" s="327"/>
      <c r="U872" s="328"/>
      <c r="V872" s="318"/>
      <c r="W872" s="329"/>
      <c r="X872" s="330"/>
      <c r="Y872" s="325"/>
      <c r="Z872" s="117"/>
      <c r="AA872" s="117"/>
      <c r="AB872" s="117"/>
      <c r="AC872" s="1869"/>
      <c r="AD872" s="327"/>
      <c r="AE872" s="323"/>
      <c r="AF872" s="331"/>
      <c r="AG872" s="332"/>
      <c r="AH872" s="326"/>
      <c r="AI872" s="326"/>
      <c r="AL872" s="318"/>
      <c r="AM872" s="318"/>
      <c r="AN872" s="318"/>
      <c r="AO872" s="333"/>
      <c r="AQ872" s="327"/>
      <c r="AR872" s="318"/>
      <c r="AS872" s="318"/>
      <c r="AT872" s="334"/>
      <c r="AW872" s="335"/>
      <c r="AX872" s="414"/>
      <c r="BW872" s="336" t="e">
        <v>#N/A</v>
      </c>
      <c r="BZ872" s="336" t="e">
        <v>#N/A</v>
      </c>
    </row>
    <row r="873" spans="1:78" s="343" customFormat="1" ht="14" customHeight="1">
      <c r="A873" s="2057">
        <v>1</v>
      </c>
      <c r="B873" s="136" t="s">
        <v>85</v>
      </c>
      <c r="C873" s="108">
        <v>41444</v>
      </c>
      <c r="D873" s="337">
        <f t="shared" ref="D873:D882" ca="1" si="203">TODAY()-C873</f>
        <v>100</v>
      </c>
      <c r="E873" s="347" t="s">
        <v>249</v>
      </c>
      <c r="F873" s="167">
        <v>13</v>
      </c>
      <c r="G873" s="136" t="s">
        <v>204</v>
      </c>
      <c r="H873" s="353" t="s">
        <v>79</v>
      </c>
      <c r="I873" s="348" t="s">
        <v>1076</v>
      </c>
      <c r="J873" s="340" t="s">
        <v>365</v>
      </c>
      <c r="K873" s="341" t="s">
        <v>90</v>
      </c>
      <c r="L873" s="1063">
        <v>1109000</v>
      </c>
      <c r="M873" s="1329">
        <v>16000</v>
      </c>
      <c r="N873" s="1329">
        <f>L873+M873</f>
        <v>1125000</v>
      </c>
      <c r="O873" s="903" t="s">
        <v>2923</v>
      </c>
      <c r="P873" s="156" t="s">
        <v>1063</v>
      </c>
      <c r="Q873" s="352" t="s">
        <v>139</v>
      </c>
      <c r="R873" s="277">
        <v>1033</v>
      </c>
      <c r="S873" s="279">
        <v>90</v>
      </c>
      <c r="T873" s="831"/>
      <c r="U873" s="191"/>
      <c r="V873" s="136"/>
      <c r="W873" s="353" t="s">
        <v>80</v>
      </c>
      <c r="X873" s="343" t="s">
        <v>2939</v>
      </c>
      <c r="Y873" s="338" t="s">
        <v>205</v>
      </c>
      <c r="Z873" s="108">
        <v>41520</v>
      </c>
      <c r="AA873" s="1622"/>
      <c r="AB873" s="108">
        <v>41519</v>
      </c>
      <c r="AC873" s="1993">
        <v>30000</v>
      </c>
      <c r="AD873" s="1610" t="s">
        <v>83</v>
      </c>
      <c r="AE873" s="344"/>
      <c r="AF873" s="351" t="s">
        <v>993</v>
      </c>
      <c r="AG873" s="187"/>
      <c r="AH873" s="277"/>
      <c r="AI873" s="277"/>
      <c r="AJ873" s="338"/>
      <c r="AK873" s="338"/>
      <c r="AL873" s="136"/>
      <c r="AM873" s="136"/>
      <c r="AN873" s="136"/>
      <c r="AO873" s="136"/>
      <c r="AP873" s="338"/>
      <c r="AQ873" s="108"/>
      <c r="AR873" s="108"/>
      <c r="AS873" s="108"/>
      <c r="AX873" s="415"/>
      <c r="BA873" s="343" t="s">
        <v>1135</v>
      </c>
      <c r="BC873" s="343" t="s">
        <v>1150</v>
      </c>
      <c r="BW873" s="345"/>
      <c r="BZ873" s="345"/>
    </row>
    <row r="874" spans="1:78" s="343" customFormat="1" ht="14" customHeight="1">
      <c r="A874" s="2057">
        <v>2</v>
      </c>
      <c r="B874" s="136" t="s">
        <v>85</v>
      </c>
      <c r="C874" s="153">
        <v>41405</v>
      </c>
      <c r="D874" s="346">
        <f t="shared" ca="1" si="203"/>
        <v>139</v>
      </c>
      <c r="E874" s="338" t="s">
        <v>249</v>
      </c>
      <c r="F874" s="167">
        <v>13</v>
      </c>
      <c r="G874" s="136" t="s">
        <v>204</v>
      </c>
      <c r="H874" s="339" t="s">
        <v>141</v>
      </c>
      <c r="I874" s="348" t="s">
        <v>794</v>
      </c>
      <c r="J874" s="340" t="s">
        <v>316</v>
      </c>
      <c r="K874" s="341" t="s">
        <v>16</v>
      </c>
      <c r="L874" s="1063">
        <v>1185500</v>
      </c>
      <c r="M874" s="1063">
        <v>16000</v>
      </c>
      <c r="N874" s="1063">
        <f>L874+M874</f>
        <v>1201500</v>
      </c>
      <c r="O874" s="903">
        <v>120000</v>
      </c>
      <c r="P874" s="156" t="s">
        <v>793</v>
      </c>
      <c r="Q874" s="352" t="s">
        <v>139</v>
      </c>
      <c r="R874" s="277">
        <v>1033</v>
      </c>
      <c r="S874" s="279">
        <v>90</v>
      </c>
      <c r="T874" s="831"/>
      <c r="U874" s="191"/>
      <c r="V874" s="136"/>
      <c r="W874" s="339" t="s">
        <v>80</v>
      </c>
      <c r="X874" s="344" t="s">
        <v>2794</v>
      </c>
      <c r="Y874" s="338" t="s">
        <v>205</v>
      </c>
      <c r="Z874" s="136">
        <v>41522</v>
      </c>
      <c r="AA874" s="792"/>
      <c r="AB874" s="136">
        <v>41515</v>
      </c>
      <c r="AC874" s="349">
        <v>2000</v>
      </c>
      <c r="AD874" s="277" t="s">
        <v>111</v>
      </c>
      <c r="AE874" s="344"/>
      <c r="AF874" s="351" t="s">
        <v>993</v>
      </c>
      <c r="AG874" s="187"/>
      <c r="AH874" s="277"/>
      <c r="AI874" s="277"/>
      <c r="AJ874" s="338"/>
      <c r="AK874" s="338"/>
      <c r="AL874" s="136"/>
      <c r="AM874" s="136"/>
      <c r="AN874" s="136"/>
      <c r="AO874" s="136"/>
      <c r="AP874" s="338"/>
      <c r="AQ874" s="108"/>
      <c r="AR874" s="108"/>
      <c r="AS874" s="108"/>
      <c r="AX874" s="415"/>
      <c r="BC874" s="343" t="s">
        <v>1150</v>
      </c>
      <c r="BW874" s="345"/>
      <c r="BZ874" s="345">
        <v>1090726</v>
      </c>
    </row>
    <row r="875" spans="1:78" s="343" customFormat="1" ht="14" customHeight="1">
      <c r="A875" s="2057">
        <v>3</v>
      </c>
      <c r="B875" s="136" t="s">
        <v>85</v>
      </c>
      <c r="C875" s="108">
        <v>41477</v>
      </c>
      <c r="D875" s="346">
        <f t="shared" ca="1" si="203"/>
        <v>67</v>
      </c>
      <c r="E875" s="338" t="s">
        <v>249</v>
      </c>
      <c r="F875" s="167">
        <v>13</v>
      </c>
      <c r="G875" s="136" t="s">
        <v>204</v>
      </c>
      <c r="H875" s="339" t="s">
        <v>141</v>
      </c>
      <c r="I875" s="1892" t="s">
        <v>1607</v>
      </c>
      <c r="J875" s="340" t="s">
        <v>316</v>
      </c>
      <c r="K875" s="341" t="s">
        <v>39</v>
      </c>
      <c r="L875" s="1063">
        <v>1185500</v>
      </c>
      <c r="M875" s="1063">
        <v>0</v>
      </c>
      <c r="N875" s="1063">
        <f>L875+M875</f>
        <v>1185500</v>
      </c>
      <c r="O875" s="903">
        <v>120000</v>
      </c>
      <c r="P875" s="1488" t="s">
        <v>1594</v>
      </c>
      <c r="Q875" s="352" t="s">
        <v>139</v>
      </c>
      <c r="R875" s="277">
        <v>1033</v>
      </c>
      <c r="S875" s="277">
        <v>90</v>
      </c>
      <c r="T875" s="342"/>
      <c r="U875" s="191"/>
      <c r="V875" s="136"/>
      <c r="W875" s="353" t="s">
        <v>80</v>
      </c>
      <c r="X875" s="344" t="s">
        <v>2926</v>
      </c>
      <c r="Y875" s="338" t="s">
        <v>205</v>
      </c>
      <c r="Z875" s="153">
        <v>41522</v>
      </c>
      <c r="AA875" s="136"/>
      <c r="AB875" s="136">
        <v>41517</v>
      </c>
      <c r="AC875" s="349"/>
      <c r="AD875" s="355"/>
      <c r="AE875" s="344"/>
      <c r="AF875" s="351" t="s">
        <v>1519</v>
      </c>
      <c r="AG875" s="187"/>
      <c r="AH875" s="1660"/>
      <c r="AI875" s="338" t="s">
        <v>165</v>
      </c>
      <c r="AJ875" s="338"/>
      <c r="AK875" s="338"/>
      <c r="AL875" s="136"/>
      <c r="AM875" s="136"/>
      <c r="AN875" s="136"/>
      <c r="AO875" s="136"/>
      <c r="AP875" s="338"/>
      <c r="AQ875" s="108"/>
      <c r="AR875" s="108"/>
      <c r="AS875" s="108"/>
      <c r="AX875" s="415"/>
      <c r="BW875" s="345"/>
      <c r="BZ875" s="345"/>
    </row>
    <row r="876" spans="1:78" s="343" customFormat="1" ht="14" customHeight="1">
      <c r="A876" s="2057">
        <v>4</v>
      </c>
      <c r="B876" s="136" t="s">
        <v>132</v>
      </c>
      <c r="C876" s="153">
        <v>41165</v>
      </c>
      <c r="D876" s="337">
        <f t="shared" ca="1" si="203"/>
        <v>379</v>
      </c>
      <c r="E876" s="347" t="s">
        <v>170</v>
      </c>
      <c r="F876" s="338">
        <v>12</v>
      </c>
      <c r="G876" s="136" t="s">
        <v>204</v>
      </c>
      <c r="H876" s="353" t="s">
        <v>1330</v>
      </c>
      <c r="I876" s="348" t="s">
        <v>1334</v>
      </c>
      <c r="J876" s="340" t="s">
        <v>1332</v>
      </c>
      <c r="K876" s="341" t="s">
        <v>9</v>
      </c>
      <c r="L876" s="349">
        <v>1033000</v>
      </c>
      <c r="M876" s="349">
        <v>0</v>
      </c>
      <c r="N876" s="2023">
        <v>918000</v>
      </c>
      <c r="O876" s="349"/>
      <c r="P876" s="156" t="s">
        <v>1335</v>
      </c>
      <c r="Q876" s="352" t="s">
        <v>139</v>
      </c>
      <c r="R876" s="277">
        <v>1047</v>
      </c>
      <c r="S876" s="277">
        <v>90</v>
      </c>
      <c r="T876" s="342"/>
      <c r="U876" s="191">
        <v>1280</v>
      </c>
      <c r="V876" s="342" t="s">
        <v>260</v>
      </c>
      <c r="W876" s="353" t="s">
        <v>80</v>
      </c>
      <c r="X876" s="343" t="s">
        <v>3036</v>
      </c>
      <c r="Y876" s="338" t="s">
        <v>205</v>
      </c>
      <c r="Z876" s="108">
        <v>41522</v>
      </c>
      <c r="AA876" s="1622">
        <v>0.54166666666666663</v>
      </c>
      <c r="AB876" s="108">
        <v>41522</v>
      </c>
      <c r="AC876" s="1993">
        <v>928000</v>
      </c>
      <c r="AD876" s="342" t="s">
        <v>83</v>
      </c>
      <c r="AE876" s="344"/>
      <c r="AF876" s="351" t="s">
        <v>35</v>
      </c>
      <c r="AG876" s="187"/>
      <c r="AH876" s="277"/>
      <c r="AI876" s="338"/>
      <c r="AJ876" s="338"/>
      <c r="AK876" s="338"/>
      <c r="AL876" s="136"/>
      <c r="AM876" s="136"/>
      <c r="AN876" s="136"/>
      <c r="AO876" s="136"/>
      <c r="AP876" s="338"/>
      <c r="AQ876" s="108"/>
      <c r="AR876" s="108"/>
      <c r="AS876" s="108"/>
      <c r="AX876" s="415"/>
      <c r="BW876" s="345"/>
      <c r="BZ876" s="345"/>
    </row>
    <row r="877" spans="1:78" s="1054" customFormat="1" ht="14" customHeight="1">
      <c r="A877" s="2057">
        <v>5</v>
      </c>
      <c r="B877" s="136" t="s">
        <v>85</v>
      </c>
      <c r="C877" s="108">
        <v>41495</v>
      </c>
      <c r="D877" s="337">
        <f t="shared" ca="1" si="203"/>
        <v>49</v>
      </c>
      <c r="E877" s="347" t="s">
        <v>343</v>
      </c>
      <c r="F877" s="167">
        <v>13</v>
      </c>
      <c r="G877" s="136" t="s">
        <v>204</v>
      </c>
      <c r="H877" s="353" t="s">
        <v>702</v>
      </c>
      <c r="I877" s="1841" t="s">
        <v>941</v>
      </c>
      <c r="J877" s="1051" t="s">
        <v>703</v>
      </c>
      <c r="K877" s="1052" t="s">
        <v>67</v>
      </c>
      <c r="L877" s="1063">
        <v>510000</v>
      </c>
      <c r="M877" s="1329">
        <v>6000</v>
      </c>
      <c r="N877" s="1329">
        <f t="shared" ref="N877:N893" si="204">L877+M877</f>
        <v>516000</v>
      </c>
      <c r="O877" s="1723"/>
      <c r="P877" s="206" t="s">
        <v>934</v>
      </c>
      <c r="Q877" s="352" t="s">
        <v>139</v>
      </c>
      <c r="R877" s="277">
        <v>1033</v>
      </c>
      <c r="S877" s="279">
        <v>90</v>
      </c>
      <c r="T877" s="1725"/>
      <c r="U877" s="201"/>
      <c r="V877" s="781"/>
      <c r="W877" s="353" t="s">
        <v>80</v>
      </c>
      <c r="X877" s="343" t="s">
        <v>991</v>
      </c>
      <c r="Y877" s="338" t="s">
        <v>205</v>
      </c>
      <c r="Z877" s="781">
        <v>41522</v>
      </c>
      <c r="AA877" s="1495"/>
      <c r="AB877" s="781">
        <v>41427</v>
      </c>
      <c r="AC877" s="938">
        <v>50000</v>
      </c>
      <c r="AD877" s="279" t="s">
        <v>83</v>
      </c>
      <c r="AE877" s="1053"/>
      <c r="AF877" s="351" t="s">
        <v>1876</v>
      </c>
      <c r="AG877" s="187"/>
      <c r="AH877" s="279"/>
      <c r="AI877" s="279"/>
      <c r="AJ877" s="347"/>
      <c r="AK877" s="347"/>
      <c r="AL877" s="781"/>
      <c r="AM877" s="781"/>
      <c r="AN877" s="781"/>
      <c r="AO877" s="781"/>
      <c r="AP877" s="347"/>
      <c r="AQ877" s="153"/>
      <c r="AR877" s="153"/>
      <c r="AS877" s="153"/>
      <c r="AX877" s="1055"/>
      <c r="BW877" s="1056"/>
      <c r="BZ877" s="1056" t="e">
        <v>#N/A</v>
      </c>
    </row>
    <row r="878" spans="1:78" s="343" customFormat="1" ht="14.25" customHeight="1">
      <c r="A878" s="2057">
        <v>6</v>
      </c>
      <c r="B878" s="136" t="s">
        <v>85</v>
      </c>
      <c r="C878" s="153">
        <v>41511</v>
      </c>
      <c r="D878" s="346">
        <f t="shared" ca="1" si="203"/>
        <v>33</v>
      </c>
      <c r="E878" s="338" t="s">
        <v>133</v>
      </c>
      <c r="F878" s="167">
        <v>13</v>
      </c>
      <c r="G878" s="136" t="s">
        <v>204</v>
      </c>
      <c r="H878" s="339" t="s">
        <v>78</v>
      </c>
      <c r="I878" s="1841" t="s">
        <v>2209</v>
      </c>
      <c r="J878" s="2235" t="s">
        <v>289</v>
      </c>
      <c r="K878" s="341" t="s">
        <v>25</v>
      </c>
      <c r="L878" s="1063">
        <v>529000</v>
      </c>
      <c r="M878" s="1063">
        <v>0</v>
      </c>
      <c r="N878" s="1063">
        <f t="shared" si="204"/>
        <v>529000</v>
      </c>
      <c r="O878" s="1657" t="s">
        <v>894</v>
      </c>
      <c r="P878" s="918" t="s">
        <v>2155</v>
      </c>
      <c r="Q878" s="352" t="s">
        <v>139</v>
      </c>
      <c r="R878" s="279">
        <v>1033</v>
      </c>
      <c r="S878" s="279">
        <v>90</v>
      </c>
      <c r="T878" s="342"/>
      <c r="U878" s="191"/>
      <c r="V878" s="136"/>
      <c r="W878" s="339" t="s">
        <v>80</v>
      </c>
      <c r="X878" s="344" t="s">
        <v>2799</v>
      </c>
      <c r="Y878" s="338" t="s">
        <v>205</v>
      </c>
      <c r="Z878" s="136">
        <v>41523</v>
      </c>
      <c r="AA878" s="136"/>
      <c r="AB878" s="136">
        <v>41516</v>
      </c>
      <c r="AC878" s="349">
        <v>1000</v>
      </c>
      <c r="AD878" s="277" t="s">
        <v>111</v>
      </c>
      <c r="AE878" s="2236"/>
      <c r="AF878" s="351" t="s">
        <v>2865</v>
      </c>
      <c r="AG878" s="187"/>
      <c r="AH878" s="277"/>
      <c r="AI878" s="338"/>
      <c r="AJ878" s="338"/>
      <c r="AK878" s="338"/>
      <c r="AL878" s="136"/>
      <c r="AM878" s="136"/>
      <c r="AN878" s="136"/>
      <c r="AO878" s="136"/>
      <c r="AP878" s="338"/>
      <c r="AQ878" s="108"/>
      <c r="AR878" s="108"/>
      <c r="AS878" s="108"/>
      <c r="AT878" s="338"/>
      <c r="AX878" s="415"/>
      <c r="BW878" s="345"/>
      <c r="BZ878" s="345"/>
    </row>
    <row r="879" spans="1:78" s="343" customFormat="1" ht="14" customHeight="1">
      <c r="A879" s="2057">
        <v>7</v>
      </c>
      <c r="B879" s="136" t="s">
        <v>85</v>
      </c>
      <c r="C879" s="153">
        <v>41367</v>
      </c>
      <c r="D879" s="346">
        <f t="shared" ca="1" si="203"/>
        <v>177</v>
      </c>
      <c r="E879" s="347" t="s">
        <v>249</v>
      </c>
      <c r="F879" s="167">
        <v>13</v>
      </c>
      <c r="G879" s="136" t="s">
        <v>204</v>
      </c>
      <c r="H879" s="339" t="s">
        <v>110</v>
      </c>
      <c r="I879" s="348" t="s">
        <v>554</v>
      </c>
      <c r="J879" s="340" t="s">
        <v>317</v>
      </c>
      <c r="K879" s="341" t="s">
        <v>143</v>
      </c>
      <c r="L879" s="1063">
        <v>1240000</v>
      </c>
      <c r="M879" s="1063">
        <v>16000</v>
      </c>
      <c r="N879" s="1063">
        <f t="shared" si="204"/>
        <v>1256000</v>
      </c>
      <c r="O879" s="903" t="s">
        <v>2925</v>
      </c>
      <c r="P879" s="918" t="s">
        <v>486</v>
      </c>
      <c r="Q879" s="352" t="s">
        <v>139</v>
      </c>
      <c r="R879" s="277">
        <v>1033</v>
      </c>
      <c r="S879" s="279">
        <v>90</v>
      </c>
      <c r="T879" s="831"/>
      <c r="U879" s="191"/>
      <c r="V879" s="136"/>
      <c r="W879" s="353" t="s">
        <v>80</v>
      </c>
      <c r="X879" s="344" t="s">
        <v>2795</v>
      </c>
      <c r="Y879" s="338" t="s">
        <v>205</v>
      </c>
      <c r="Z879" s="136">
        <v>41524</v>
      </c>
      <c r="AA879" s="792"/>
      <c r="AB879" s="136">
        <v>41515</v>
      </c>
      <c r="AC879" s="349">
        <v>1000</v>
      </c>
      <c r="AD879" s="277" t="s">
        <v>111</v>
      </c>
      <c r="AE879" s="344"/>
      <c r="AF879" s="351" t="s">
        <v>2865</v>
      </c>
      <c r="AG879" s="187"/>
      <c r="AH879" s="277"/>
      <c r="AI879" s="277"/>
      <c r="AJ879" s="338"/>
      <c r="AK879" s="338"/>
      <c r="AL879" s="136"/>
      <c r="AM879" s="136"/>
      <c r="AN879" s="136"/>
      <c r="AO879" s="136"/>
      <c r="AP879" s="338"/>
      <c r="AQ879" s="108"/>
      <c r="AR879" s="108"/>
      <c r="AS879" s="108"/>
      <c r="AX879" s="415">
        <v>25424</v>
      </c>
      <c r="BW879" s="345" t="e">
        <v>#N/A</v>
      </c>
      <c r="BZ879" s="345">
        <v>1143762.5</v>
      </c>
    </row>
    <row r="880" spans="1:78" s="343" customFormat="1" ht="14" customHeight="1">
      <c r="A880" s="2057">
        <v>8</v>
      </c>
      <c r="B880" s="136" t="s">
        <v>85</v>
      </c>
      <c r="C880" s="108">
        <v>41510</v>
      </c>
      <c r="D880" s="337">
        <f t="shared" ca="1" si="203"/>
        <v>34</v>
      </c>
      <c r="E880" s="338" t="s">
        <v>343</v>
      </c>
      <c r="F880" s="167">
        <v>13</v>
      </c>
      <c r="G880" s="136" t="s">
        <v>204</v>
      </c>
      <c r="H880" s="339" t="s">
        <v>829</v>
      </c>
      <c r="I880" s="1841" t="s">
        <v>970</v>
      </c>
      <c r="J880" s="340" t="s">
        <v>780</v>
      </c>
      <c r="K880" s="341" t="s">
        <v>67</v>
      </c>
      <c r="L880" s="1063">
        <v>524000</v>
      </c>
      <c r="M880" s="1063">
        <v>6000</v>
      </c>
      <c r="N880" s="1063">
        <f t="shared" si="204"/>
        <v>530000</v>
      </c>
      <c r="O880" s="1723"/>
      <c r="P880" s="156" t="s">
        <v>914</v>
      </c>
      <c r="Q880" s="352" t="s">
        <v>139</v>
      </c>
      <c r="R880" s="279">
        <v>1033</v>
      </c>
      <c r="S880" s="279">
        <v>90</v>
      </c>
      <c r="T880" s="1724"/>
      <c r="U880" s="191"/>
      <c r="V880" s="136"/>
      <c r="W880" s="353" t="s">
        <v>80</v>
      </c>
      <c r="X880" s="343" t="s">
        <v>1098</v>
      </c>
      <c r="Y880" s="338" t="s">
        <v>205</v>
      </c>
      <c r="Z880" s="136">
        <v>41523</v>
      </c>
      <c r="AA880" s="792"/>
      <c r="AB880" s="136"/>
      <c r="AC880" s="349"/>
      <c r="AD880" s="277" t="s">
        <v>111</v>
      </c>
      <c r="AE880" s="344"/>
      <c r="AF880" s="351" t="s">
        <v>1876</v>
      </c>
      <c r="AG880" s="187"/>
      <c r="AH880" s="277"/>
      <c r="AI880" s="338" t="s">
        <v>165</v>
      </c>
      <c r="AJ880" s="338"/>
      <c r="AK880" s="338"/>
      <c r="AL880" s="136"/>
      <c r="AM880" s="136"/>
      <c r="AN880" s="136"/>
      <c r="AO880" s="136"/>
      <c r="AP880" s="338"/>
      <c r="AQ880" s="108"/>
      <c r="AR880" s="108"/>
      <c r="AS880" s="108"/>
      <c r="AX880" s="415"/>
      <c r="BW880" s="345"/>
      <c r="BZ880" s="345" t="e">
        <v>#N/A</v>
      </c>
    </row>
    <row r="881" spans="1:78" s="338" customFormat="1" ht="13.5" customHeight="1">
      <c r="A881" s="2057">
        <v>9</v>
      </c>
      <c r="B881" s="136" t="s">
        <v>85</v>
      </c>
      <c r="C881" s="108">
        <v>41471</v>
      </c>
      <c r="D881" s="337">
        <f t="shared" ca="1" si="203"/>
        <v>73</v>
      </c>
      <c r="E881" s="338" t="s">
        <v>169</v>
      </c>
      <c r="F881" s="167">
        <v>13</v>
      </c>
      <c r="G881" s="136" t="s">
        <v>204</v>
      </c>
      <c r="H881" s="339" t="s">
        <v>129</v>
      </c>
      <c r="I881" s="348" t="s">
        <v>1548</v>
      </c>
      <c r="J881" s="340" t="s">
        <v>441</v>
      </c>
      <c r="K881" s="341" t="s">
        <v>14</v>
      </c>
      <c r="L881" s="1063">
        <v>593000</v>
      </c>
      <c r="M881" s="1063">
        <v>11000</v>
      </c>
      <c r="N881" s="1063">
        <f t="shared" si="204"/>
        <v>604000</v>
      </c>
      <c r="O881" s="903">
        <v>30000</v>
      </c>
      <c r="P881" s="156" t="s">
        <v>1499</v>
      </c>
      <c r="Q881" s="352" t="s">
        <v>139</v>
      </c>
      <c r="R881" s="277">
        <v>1033</v>
      </c>
      <c r="S881" s="277">
        <v>90</v>
      </c>
      <c r="T881" s="342"/>
      <c r="U881" s="277">
        <v>32143</v>
      </c>
      <c r="V881" s="136"/>
      <c r="W881" s="1625" t="s">
        <v>80</v>
      </c>
      <c r="X881" s="344" t="s">
        <v>2822</v>
      </c>
      <c r="Y881" s="338" t="s">
        <v>205</v>
      </c>
      <c r="Z881" s="108">
        <v>41523</v>
      </c>
      <c r="AA881" s="354"/>
      <c r="AB881" s="136">
        <v>41517</v>
      </c>
      <c r="AC881" s="349">
        <v>1000</v>
      </c>
      <c r="AD881" s="277" t="s">
        <v>111</v>
      </c>
      <c r="AE881" s="2236"/>
      <c r="AF881" s="351" t="s">
        <v>1876</v>
      </c>
      <c r="AG881" s="187"/>
      <c r="AH881" s="277"/>
      <c r="AI881" s="277"/>
      <c r="AL881" s="136"/>
      <c r="AM881" s="136"/>
      <c r="AN881" s="136"/>
      <c r="AO881" s="2022"/>
      <c r="AQ881" s="136"/>
      <c r="AR881" s="136"/>
      <c r="AS881" s="136"/>
      <c r="AX881" s="2237"/>
      <c r="BW881" s="136"/>
      <c r="BZ881" s="136"/>
    </row>
    <row r="882" spans="1:78" s="1054" customFormat="1" ht="14" customHeight="1">
      <c r="A882" s="2057">
        <v>10</v>
      </c>
      <c r="B882" s="781" t="s">
        <v>85</v>
      </c>
      <c r="C882" s="153">
        <v>41367</v>
      </c>
      <c r="D882" s="346">
        <f t="shared" ca="1" si="203"/>
        <v>177</v>
      </c>
      <c r="E882" s="347" t="s">
        <v>249</v>
      </c>
      <c r="F882" s="203">
        <v>13</v>
      </c>
      <c r="G882" s="781" t="s">
        <v>204</v>
      </c>
      <c r="H882" s="353" t="s">
        <v>279</v>
      </c>
      <c r="I882" s="356" t="s">
        <v>621</v>
      </c>
      <c r="J882" s="1051" t="s">
        <v>304</v>
      </c>
      <c r="K882" s="1052" t="s">
        <v>143</v>
      </c>
      <c r="L882" s="1329">
        <v>1060000</v>
      </c>
      <c r="M882" s="1329">
        <v>16000</v>
      </c>
      <c r="N882" s="1329">
        <f t="shared" si="204"/>
        <v>1076000</v>
      </c>
      <c r="O882" s="1476" t="s">
        <v>2923</v>
      </c>
      <c r="P882" s="206" t="s">
        <v>612</v>
      </c>
      <c r="Q882" s="352" t="s">
        <v>139</v>
      </c>
      <c r="R882" s="279">
        <v>1033</v>
      </c>
      <c r="S882" s="279">
        <v>90</v>
      </c>
      <c r="T882" s="831"/>
      <c r="U882" s="1592">
        <v>47000</v>
      </c>
      <c r="V882" s="781"/>
      <c r="W882" s="353" t="s">
        <v>80</v>
      </c>
      <c r="X882" s="1053" t="s">
        <v>3223</v>
      </c>
      <c r="Y882" s="347" t="s">
        <v>205</v>
      </c>
      <c r="Z882" s="153">
        <v>41523</v>
      </c>
      <c r="AA882" s="1495"/>
      <c r="AB882" s="781">
        <v>41523</v>
      </c>
      <c r="AC882" s="938">
        <v>996000</v>
      </c>
      <c r="AD882" s="279" t="s">
        <v>83</v>
      </c>
      <c r="AE882" s="1053"/>
      <c r="AF882" s="2238" t="s">
        <v>993</v>
      </c>
      <c r="AG882" s="1352"/>
      <c r="AH882" s="279"/>
      <c r="AI882" s="279"/>
      <c r="AJ882" s="347"/>
      <c r="AK882" s="347"/>
      <c r="AL882" s="781"/>
      <c r="AM882" s="781"/>
      <c r="AN882" s="781"/>
      <c r="AO882" s="781"/>
      <c r="AP882" s="347"/>
      <c r="AQ882" s="153"/>
      <c r="AR882" s="153"/>
      <c r="AS882" s="153"/>
      <c r="AX882" s="1055">
        <v>25424</v>
      </c>
      <c r="BC882" s="1054" t="s">
        <v>1150</v>
      </c>
      <c r="BW882" s="1056" t="e">
        <v>#N/A</v>
      </c>
      <c r="BZ882" s="1056">
        <v>988294.99</v>
      </c>
    </row>
    <row r="883" spans="1:78" s="343" customFormat="1" ht="14" customHeight="1">
      <c r="A883" s="2057">
        <v>11</v>
      </c>
      <c r="B883" s="136" t="s">
        <v>85</v>
      </c>
      <c r="C883" s="153">
        <v>41459</v>
      </c>
      <c r="D883" s="337">
        <f ca="1">TODAY()-C883</f>
        <v>85</v>
      </c>
      <c r="E883" s="338" t="s">
        <v>249</v>
      </c>
      <c r="F883" s="203">
        <v>13</v>
      </c>
      <c r="G883" s="136" t="s">
        <v>204</v>
      </c>
      <c r="H883" s="353" t="s">
        <v>141</v>
      </c>
      <c r="I883" s="348" t="s">
        <v>1123</v>
      </c>
      <c r="J883" s="340" t="s">
        <v>316</v>
      </c>
      <c r="K883" s="341" t="s">
        <v>54</v>
      </c>
      <c r="L883" s="1063">
        <v>1185500</v>
      </c>
      <c r="M883" s="1329">
        <v>16000</v>
      </c>
      <c r="N883" s="1329">
        <f t="shared" si="204"/>
        <v>1201500</v>
      </c>
      <c r="O883" s="903">
        <v>120000</v>
      </c>
      <c r="P883" s="918" t="s">
        <v>1108</v>
      </c>
      <c r="Q883" s="352" t="s">
        <v>139</v>
      </c>
      <c r="R883" s="277">
        <v>1033</v>
      </c>
      <c r="S883" s="279">
        <v>90</v>
      </c>
      <c r="T883" s="350"/>
      <c r="U883" s="191"/>
      <c r="V883" s="136"/>
      <c r="W883" s="353" t="s">
        <v>80</v>
      </c>
      <c r="X883" s="2002" t="s">
        <v>2934</v>
      </c>
      <c r="Y883" s="338" t="s">
        <v>205</v>
      </c>
      <c r="Z883" s="108">
        <v>41526</v>
      </c>
      <c r="AA883" s="1622"/>
      <c r="AB883" s="108">
        <v>41520</v>
      </c>
      <c r="AC883" s="1993">
        <v>1000</v>
      </c>
      <c r="AD883" s="342"/>
      <c r="AE883" s="344"/>
      <c r="AF883" s="351" t="s">
        <v>2865</v>
      </c>
      <c r="AG883" s="187"/>
      <c r="AH883" s="277"/>
      <c r="AI883" s="338" t="s">
        <v>165</v>
      </c>
      <c r="AJ883" s="338"/>
      <c r="AK883" s="338"/>
      <c r="AL883" s="136"/>
      <c r="AM883" s="136"/>
      <c r="AN883" s="136"/>
      <c r="AO883" s="136"/>
      <c r="AP883" s="338"/>
      <c r="AQ883" s="108"/>
      <c r="AR883" s="108"/>
      <c r="AS883" s="108"/>
      <c r="AX883" s="415"/>
      <c r="BW883" s="345"/>
      <c r="BZ883" s="345"/>
    </row>
    <row r="884" spans="1:78" s="338" customFormat="1" ht="13.5" customHeight="1">
      <c r="A884" s="2057">
        <v>12</v>
      </c>
      <c r="B884" s="136" t="s">
        <v>85</v>
      </c>
      <c r="C884" s="153">
        <v>41516</v>
      </c>
      <c r="D884" s="337">
        <f ca="1">TODAY()-C884</f>
        <v>28</v>
      </c>
      <c r="E884" s="338" t="s">
        <v>249</v>
      </c>
      <c r="F884" s="203">
        <v>13</v>
      </c>
      <c r="G884" s="136" t="s">
        <v>204</v>
      </c>
      <c r="H884" s="353" t="s">
        <v>63</v>
      </c>
      <c r="I884" s="1841" t="s">
        <v>2665</v>
      </c>
      <c r="J884" s="340" t="s">
        <v>2697</v>
      </c>
      <c r="K884" s="341" t="s">
        <v>90</v>
      </c>
      <c r="L884" s="1063">
        <v>1360000</v>
      </c>
      <c r="M884" s="1063">
        <v>16000</v>
      </c>
      <c r="N884" s="1063">
        <f t="shared" si="204"/>
        <v>1376000</v>
      </c>
      <c r="O884" s="903" t="s">
        <v>2924</v>
      </c>
      <c r="P884" s="2322" t="s">
        <v>2667</v>
      </c>
      <c r="Q884" s="352" t="s">
        <v>139</v>
      </c>
      <c r="R884" s="279">
        <v>1033</v>
      </c>
      <c r="S884" s="277">
        <v>90</v>
      </c>
      <c r="T884" s="1724"/>
      <c r="U884" s="187"/>
      <c r="V884" s="136"/>
      <c r="W884" s="339" t="s">
        <v>80</v>
      </c>
      <c r="X884" s="344" t="s">
        <v>2668</v>
      </c>
      <c r="Y884" s="338" t="s">
        <v>205</v>
      </c>
      <c r="Z884" s="136">
        <v>41526</v>
      </c>
      <c r="AA884" s="792"/>
      <c r="AB884" s="136">
        <v>41510</v>
      </c>
      <c r="AC884" s="349">
        <v>560000</v>
      </c>
      <c r="AD884" s="277" t="s">
        <v>111</v>
      </c>
      <c r="AE884" s="2236"/>
      <c r="AF884" s="351" t="s">
        <v>2865</v>
      </c>
      <c r="AG884" s="187"/>
      <c r="AH884" s="1728"/>
      <c r="AI884" s="1728"/>
      <c r="AL884" s="136"/>
      <c r="AM884" s="136"/>
      <c r="AN884" s="136"/>
      <c r="AO884" s="2022"/>
      <c r="AQ884" s="136"/>
      <c r="AR884" s="136"/>
      <c r="AS884" s="136"/>
      <c r="AX884" s="2237"/>
      <c r="BW884" s="136"/>
      <c r="BZ884" s="136"/>
    </row>
    <row r="885" spans="1:78" s="343" customFormat="1" ht="14.25" customHeight="1">
      <c r="A885" s="2057">
        <v>13</v>
      </c>
      <c r="B885" s="136" t="s">
        <v>85</v>
      </c>
      <c r="C885" s="153">
        <v>41519</v>
      </c>
      <c r="D885" s="337">
        <f ca="1">TODAY()-C885</f>
        <v>25</v>
      </c>
      <c r="E885" s="338" t="s">
        <v>61</v>
      </c>
      <c r="F885" s="203">
        <v>13</v>
      </c>
      <c r="G885" s="136" t="s">
        <v>204</v>
      </c>
      <c r="H885" s="339" t="s">
        <v>219</v>
      </c>
      <c r="I885" s="1841" t="s">
        <v>2204</v>
      </c>
      <c r="J885" s="2235" t="s">
        <v>307</v>
      </c>
      <c r="K885" s="341" t="s">
        <v>25</v>
      </c>
      <c r="L885" s="1329">
        <v>760000</v>
      </c>
      <c r="M885" s="1623">
        <v>0</v>
      </c>
      <c r="N885" s="1063">
        <f t="shared" si="204"/>
        <v>760000</v>
      </c>
      <c r="O885" s="903">
        <v>30000</v>
      </c>
      <c r="P885" s="918" t="s">
        <v>2160</v>
      </c>
      <c r="Q885" s="352" t="s">
        <v>139</v>
      </c>
      <c r="R885" s="279">
        <v>1033</v>
      </c>
      <c r="S885" s="279">
        <v>90</v>
      </c>
      <c r="T885" s="342"/>
      <c r="U885" s="191"/>
      <c r="V885" s="136"/>
      <c r="W885" s="339" t="s">
        <v>80</v>
      </c>
      <c r="X885" s="344" t="s">
        <v>3312</v>
      </c>
      <c r="Y885" s="338" t="s">
        <v>205</v>
      </c>
      <c r="Z885" s="136">
        <v>41526</v>
      </c>
      <c r="AA885" s="792"/>
      <c r="AB885" s="136">
        <v>41512</v>
      </c>
      <c r="AC885" s="349">
        <v>1000</v>
      </c>
      <c r="AD885" s="277" t="s">
        <v>111</v>
      </c>
      <c r="AE885" s="2236"/>
      <c r="AF885" s="351" t="s">
        <v>2865</v>
      </c>
      <c r="AG885" s="187"/>
      <c r="AH885" s="277"/>
      <c r="AI885" s="338" t="s">
        <v>165</v>
      </c>
      <c r="AJ885" s="338"/>
      <c r="AK885" s="338"/>
      <c r="AL885" s="136"/>
      <c r="AM885" s="136"/>
      <c r="AN885" s="136"/>
      <c r="AO885" s="136"/>
      <c r="AP885" s="338"/>
      <c r="AQ885" s="108"/>
      <c r="AR885" s="108"/>
      <c r="AS885" s="108"/>
      <c r="AT885" s="338"/>
      <c r="AX885" s="415"/>
      <c r="BW885" s="345"/>
      <c r="BZ885" s="345"/>
    </row>
    <row r="886" spans="1:78" s="343" customFormat="1" ht="14" customHeight="1">
      <c r="A886" s="2057">
        <v>14</v>
      </c>
      <c r="B886" s="136" t="s">
        <v>85</v>
      </c>
      <c r="C886" s="153">
        <v>41333</v>
      </c>
      <c r="D886" s="346">
        <f ca="1">TODAY()-C886</f>
        <v>211</v>
      </c>
      <c r="E886" s="338" t="s">
        <v>61</v>
      </c>
      <c r="F886" s="203">
        <v>13</v>
      </c>
      <c r="G886" s="136" t="s">
        <v>204</v>
      </c>
      <c r="H886" s="339" t="s">
        <v>219</v>
      </c>
      <c r="I886" s="348" t="s">
        <v>399</v>
      </c>
      <c r="J886" s="340" t="s">
        <v>307</v>
      </c>
      <c r="K886" s="341" t="s">
        <v>184</v>
      </c>
      <c r="L886" s="1329">
        <v>760000</v>
      </c>
      <c r="M886" s="1063">
        <v>11000</v>
      </c>
      <c r="N886" s="1063">
        <f t="shared" si="204"/>
        <v>771000</v>
      </c>
      <c r="O886" s="903">
        <v>30000</v>
      </c>
      <c r="P886" s="156" t="s">
        <v>380</v>
      </c>
      <c r="Q886" s="352" t="s">
        <v>139</v>
      </c>
      <c r="R886" s="279">
        <v>1033</v>
      </c>
      <c r="S886" s="277">
        <v>90</v>
      </c>
      <c r="T886" s="831"/>
      <c r="U886" s="191" t="s">
        <v>810</v>
      </c>
      <c r="V886" s="136"/>
      <c r="W886" s="1625" t="s">
        <v>80</v>
      </c>
      <c r="X886" s="343" t="s">
        <v>3301</v>
      </c>
      <c r="Y886" s="338" t="s">
        <v>205</v>
      </c>
      <c r="Z886" s="108">
        <v>41527</v>
      </c>
      <c r="AA886" s="1722">
        <v>0.61458333333333337</v>
      </c>
      <c r="AB886" s="108">
        <v>41526</v>
      </c>
      <c r="AC886" s="1993">
        <v>1000</v>
      </c>
      <c r="AD886" s="1610" t="s">
        <v>83</v>
      </c>
      <c r="AE886" s="344"/>
      <c r="AF886" s="351" t="s">
        <v>419</v>
      </c>
      <c r="AG886" s="187"/>
      <c r="AH886" s="277"/>
      <c r="AI886" s="277"/>
      <c r="AJ886" s="338"/>
      <c r="AK886" s="338"/>
      <c r="AL886" s="136"/>
      <c r="AM886" s="136"/>
      <c r="AN886" s="136"/>
      <c r="AO886" s="136"/>
      <c r="AP886" s="338"/>
      <c r="AQ886" s="108"/>
      <c r="AR886" s="108"/>
      <c r="AS886" s="108"/>
      <c r="AX886" s="415"/>
      <c r="BV886" s="1742"/>
      <c r="BW886" s="345">
        <v>707449.8</v>
      </c>
      <c r="BZ886" s="345">
        <v>707449.8</v>
      </c>
    </row>
    <row r="887" spans="1:78" s="343" customFormat="1" ht="13.5" customHeight="1">
      <c r="A887" s="2057">
        <v>15</v>
      </c>
      <c r="B887" s="136" t="s">
        <v>85</v>
      </c>
      <c r="C887" s="108">
        <v>41497</v>
      </c>
      <c r="D887" s="337">
        <f ca="1">TODAY()-C887</f>
        <v>47</v>
      </c>
      <c r="E887" s="338" t="s">
        <v>57</v>
      </c>
      <c r="F887" s="203">
        <v>13</v>
      </c>
      <c r="G887" s="136" t="s">
        <v>204</v>
      </c>
      <c r="H887" s="339" t="s">
        <v>62</v>
      </c>
      <c r="I887" s="1425" t="s">
        <v>1872</v>
      </c>
      <c r="J887" s="344" t="s">
        <v>308</v>
      </c>
      <c r="K887" s="338" t="s">
        <v>34</v>
      </c>
      <c r="L887" s="1063">
        <v>789000</v>
      </c>
      <c r="M887" s="1063">
        <v>13000</v>
      </c>
      <c r="N887" s="1063">
        <f t="shared" si="204"/>
        <v>802000</v>
      </c>
      <c r="O887" s="903">
        <v>53000</v>
      </c>
      <c r="P887" s="156" t="s">
        <v>1858</v>
      </c>
      <c r="Q887" s="352" t="s">
        <v>139</v>
      </c>
      <c r="R887" s="279">
        <v>1033</v>
      </c>
      <c r="S887" s="279">
        <v>90</v>
      </c>
      <c r="T887" s="350"/>
      <c r="U887" s="191"/>
      <c r="V887" s="136"/>
      <c r="W887" s="339" t="s">
        <v>80</v>
      </c>
      <c r="X887" s="344" t="s">
        <v>2649</v>
      </c>
      <c r="Y887" s="338" t="s">
        <v>205</v>
      </c>
      <c r="Z887" s="108">
        <v>41527</v>
      </c>
      <c r="AA887" s="354">
        <v>0.75</v>
      </c>
      <c r="AB887" s="136">
        <v>41508</v>
      </c>
      <c r="AC887" s="349">
        <v>2000</v>
      </c>
      <c r="AD887" s="355" t="s">
        <v>111</v>
      </c>
      <c r="AE887" s="344"/>
      <c r="AF887" s="351" t="s">
        <v>1876</v>
      </c>
      <c r="AG887" s="187"/>
      <c r="AH887" s="277"/>
      <c r="AI887" s="277"/>
      <c r="AJ887" s="338" t="s">
        <v>157</v>
      </c>
      <c r="AK887" s="338" t="s">
        <v>544</v>
      </c>
      <c r="AL887" s="136">
        <v>41498</v>
      </c>
      <c r="AM887" s="136">
        <v>41499</v>
      </c>
      <c r="AN887" s="136"/>
      <c r="AO887" s="136">
        <v>41500</v>
      </c>
      <c r="AP887" s="338"/>
      <c r="AQ887" s="108"/>
      <c r="AR887" s="108"/>
      <c r="AS887" s="108"/>
      <c r="AT887" s="343" t="s">
        <v>2235</v>
      </c>
      <c r="AX887" s="415"/>
      <c r="BW887" s="345"/>
      <c r="BZ887" s="345"/>
    </row>
    <row r="888" spans="1:78" s="343" customFormat="1" ht="14.25" customHeight="1">
      <c r="A888" s="2057">
        <v>16</v>
      </c>
      <c r="B888" s="136" t="s">
        <v>85</v>
      </c>
      <c r="C888" s="108">
        <v>41499</v>
      </c>
      <c r="D888" s="337">
        <f t="shared" ref="D888" ca="1" si="205">TODAY()-C888</f>
        <v>45</v>
      </c>
      <c r="E888" s="338" t="s">
        <v>169</v>
      </c>
      <c r="F888" s="203">
        <v>13</v>
      </c>
      <c r="G888" s="136" t="s">
        <v>204</v>
      </c>
      <c r="H888" s="339" t="s">
        <v>91</v>
      </c>
      <c r="I888" s="1425" t="s">
        <v>1992</v>
      </c>
      <c r="J888" s="1624" t="s">
        <v>438</v>
      </c>
      <c r="K888" s="341" t="s">
        <v>77</v>
      </c>
      <c r="L888" s="1063">
        <v>630000</v>
      </c>
      <c r="M888" s="1063">
        <v>0</v>
      </c>
      <c r="N888" s="1063">
        <f t="shared" si="204"/>
        <v>630000</v>
      </c>
      <c r="O888" s="903">
        <v>30000</v>
      </c>
      <c r="P888" s="156" t="s">
        <v>1948</v>
      </c>
      <c r="Q888" s="352" t="s">
        <v>139</v>
      </c>
      <c r="R888" s="279">
        <v>1033</v>
      </c>
      <c r="S888" s="277">
        <v>90</v>
      </c>
      <c r="T888" s="342"/>
      <c r="U888" s="191"/>
      <c r="V888" s="136"/>
      <c r="W888" s="353" t="s">
        <v>80</v>
      </c>
      <c r="X888" s="344" t="s">
        <v>3302</v>
      </c>
      <c r="Y888" s="338" t="s">
        <v>205</v>
      </c>
      <c r="Z888" s="136">
        <v>41527</v>
      </c>
      <c r="AA888" s="354">
        <v>0.625</v>
      </c>
      <c r="AB888" s="136">
        <v>41526</v>
      </c>
      <c r="AC888" s="349">
        <v>600000</v>
      </c>
      <c r="AD888" s="277" t="s">
        <v>83</v>
      </c>
      <c r="AE888" s="344"/>
      <c r="AF888" s="351" t="s">
        <v>1876</v>
      </c>
      <c r="AG888" s="187"/>
      <c r="AH888" s="277"/>
      <c r="AI888" s="338"/>
      <c r="AJ888" s="338"/>
      <c r="AK888" s="338"/>
      <c r="AL888" s="136"/>
      <c r="AM888" s="136"/>
      <c r="AN888" s="136"/>
      <c r="AO888" s="136"/>
      <c r="AP888" s="338"/>
      <c r="AQ888" s="108"/>
      <c r="AR888" s="108"/>
      <c r="AS888" s="108"/>
      <c r="AT888" s="1661" t="s">
        <v>2643</v>
      </c>
      <c r="AX888" s="415"/>
      <c r="BW888" s="345"/>
      <c r="BZ888" s="345"/>
    </row>
    <row r="889" spans="1:78" s="343" customFormat="1" ht="14" customHeight="1">
      <c r="A889" s="2057">
        <v>17</v>
      </c>
      <c r="B889" s="136" t="s">
        <v>85</v>
      </c>
      <c r="C889" s="108">
        <v>41478</v>
      </c>
      <c r="D889" s="346">
        <f ca="1">TODAY()-C889</f>
        <v>66</v>
      </c>
      <c r="E889" s="338" t="s">
        <v>61</v>
      </c>
      <c r="F889" s="203">
        <v>13</v>
      </c>
      <c r="G889" s="136" t="s">
        <v>204</v>
      </c>
      <c r="H889" s="339" t="s">
        <v>219</v>
      </c>
      <c r="I889" s="1892" t="s">
        <v>1603</v>
      </c>
      <c r="J889" s="340" t="s">
        <v>307</v>
      </c>
      <c r="K889" s="341" t="s">
        <v>138</v>
      </c>
      <c r="L889" s="1329">
        <v>760000</v>
      </c>
      <c r="M889" s="1063">
        <v>11000</v>
      </c>
      <c r="N889" s="1063">
        <f t="shared" si="204"/>
        <v>771000</v>
      </c>
      <c r="O889" s="903">
        <v>30000</v>
      </c>
      <c r="P889" s="2322" t="s">
        <v>1589</v>
      </c>
      <c r="Q889" s="352" t="s">
        <v>139</v>
      </c>
      <c r="R889" s="279">
        <v>1033</v>
      </c>
      <c r="S889" s="277">
        <v>90</v>
      </c>
      <c r="T889" s="342"/>
      <c r="U889" s="191"/>
      <c r="V889" s="136"/>
      <c r="W889" s="353" t="s">
        <v>80</v>
      </c>
      <c r="X889" s="344" t="s">
        <v>2821</v>
      </c>
      <c r="Y889" s="338" t="s">
        <v>205</v>
      </c>
      <c r="Z889" s="153">
        <v>41527</v>
      </c>
      <c r="AA889" s="136"/>
      <c r="AB889" s="136">
        <v>41517</v>
      </c>
      <c r="AC889" s="349">
        <v>1000</v>
      </c>
      <c r="AD889" s="355" t="s">
        <v>111</v>
      </c>
      <c r="AE889" s="344"/>
      <c r="AF889" s="351" t="s">
        <v>2865</v>
      </c>
      <c r="AG889" s="187"/>
      <c r="AH889" s="277"/>
      <c r="AI889" s="338" t="s">
        <v>165</v>
      </c>
      <c r="AJ889" s="338"/>
      <c r="AK889" s="338"/>
      <c r="AL889" s="136"/>
      <c r="AM889" s="136"/>
      <c r="AN889" s="136"/>
      <c r="AO889" s="136"/>
      <c r="AP889" s="338"/>
      <c r="AQ889" s="108"/>
      <c r="AR889" s="108"/>
      <c r="AS889" s="108"/>
      <c r="AX889" s="415"/>
      <c r="BW889" s="345"/>
      <c r="BZ889" s="345"/>
    </row>
    <row r="890" spans="1:78" s="343" customFormat="1" ht="14" customHeight="1">
      <c r="A890" s="2057">
        <v>18</v>
      </c>
      <c r="B890" s="136" t="s">
        <v>85</v>
      </c>
      <c r="C890" s="108">
        <v>41446</v>
      </c>
      <c r="D890" s="337">
        <f t="shared" ref="D890" ca="1" si="206">TODAY()-C890</f>
        <v>98</v>
      </c>
      <c r="E890" s="347" t="s">
        <v>249</v>
      </c>
      <c r="F890" s="203">
        <v>13</v>
      </c>
      <c r="G890" s="136" t="s">
        <v>204</v>
      </c>
      <c r="H890" s="353" t="s">
        <v>279</v>
      </c>
      <c r="I890" s="348" t="s">
        <v>1051</v>
      </c>
      <c r="J890" s="340" t="s">
        <v>304</v>
      </c>
      <c r="K890" s="341" t="s">
        <v>143</v>
      </c>
      <c r="L890" s="1063">
        <v>1060000</v>
      </c>
      <c r="M890" s="1329">
        <v>16000</v>
      </c>
      <c r="N890" s="1329">
        <f t="shared" si="204"/>
        <v>1076000</v>
      </c>
      <c r="O890" s="903" t="s">
        <v>2923</v>
      </c>
      <c r="P890" s="156" t="s">
        <v>1037</v>
      </c>
      <c r="Q890" s="352" t="s">
        <v>139</v>
      </c>
      <c r="R890" s="277">
        <v>1033</v>
      </c>
      <c r="S890" s="279">
        <v>90</v>
      </c>
      <c r="T890" s="831"/>
      <c r="U890" s="191"/>
      <c r="V890" s="136"/>
      <c r="W890" s="353" t="s">
        <v>80</v>
      </c>
      <c r="X890" s="344" t="s">
        <v>2187</v>
      </c>
      <c r="Y890" s="338" t="s">
        <v>205</v>
      </c>
      <c r="Z890" s="108">
        <v>41528</v>
      </c>
      <c r="AA890" s="1722"/>
      <c r="AB890" s="136">
        <v>41499</v>
      </c>
      <c r="AC890" s="1868">
        <v>5000</v>
      </c>
      <c r="AD890" s="1610" t="s">
        <v>83</v>
      </c>
      <c r="AE890" s="344"/>
      <c r="AF890" s="351" t="s">
        <v>993</v>
      </c>
      <c r="AG890" s="187"/>
      <c r="AH890" s="277"/>
      <c r="AI890" s="338" t="s">
        <v>165</v>
      </c>
      <c r="AJ890" s="338"/>
      <c r="AK890" s="338"/>
      <c r="AL890" s="136"/>
      <c r="AM890" s="136"/>
      <c r="AN890" s="136"/>
      <c r="AO890" s="136"/>
      <c r="AP890" s="338"/>
      <c r="AQ890" s="108"/>
      <c r="AR890" s="108"/>
      <c r="AS890" s="108"/>
      <c r="AX890" s="415"/>
      <c r="BA890" s="343" t="s">
        <v>1135</v>
      </c>
      <c r="BC890" s="343" t="s">
        <v>1150</v>
      </c>
      <c r="BW890" s="345"/>
      <c r="BZ890" s="345"/>
    </row>
    <row r="891" spans="1:78" s="343" customFormat="1" ht="14.25" customHeight="1">
      <c r="A891" s="2057">
        <v>19</v>
      </c>
      <c r="B891" s="136" t="s">
        <v>85</v>
      </c>
      <c r="C891" s="153">
        <v>41518</v>
      </c>
      <c r="D891" s="346">
        <f t="shared" ref="D891:D896" ca="1" si="207">TODAY()-C891</f>
        <v>26</v>
      </c>
      <c r="E891" s="338" t="s">
        <v>169</v>
      </c>
      <c r="F891" s="203">
        <v>13</v>
      </c>
      <c r="G891" s="136" t="s">
        <v>204</v>
      </c>
      <c r="H891" s="353" t="s">
        <v>91</v>
      </c>
      <c r="I891" s="2341" t="s">
        <v>2688</v>
      </c>
      <c r="J891" s="1624" t="s">
        <v>438</v>
      </c>
      <c r="K891" s="341" t="s">
        <v>77</v>
      </c>
      <c r="L891" s="1063">
        <v>630000</v>
      </c>
      <c r="M891" s="1063">
        <v>0</v>
      </c>
      <c r="N891" s="1063">
        <f t="shared" si="204"/>
        <v>630000</v>
      </c>
      <c r="O891" s="903">
        <v>30000</v>
      </c>
      <c r="P891" s="918" t="s">
        <v>2611</v>
      </c>
      <c r="Q891" s="352" t="s">
        <v>139</v>
      </c>
      <c r="R891" s="279">
        <v>1033</v>
      </c>
      <c r="S891" s="279">
        <v>90</v>
      </c>
      <c r="T891" s="342"/>
      <c r="U891" s="191"/>
      <c r="V891" s="136"/>
      <c r="W891" s="339" t="s">
        <v>80</v>
      </c>
      <c r="X891" s="343" t="s">
        <v>3309</v>
      </c>
      <c r="Y891" s="338" t="s">
        <v>205</v>
      </c>
      <c r="Z891" s="108">
        <v>41529</v>
      </c>
      <c r="AA891" s="1622">
        <v>0.625</v>
      </c>
      <c r="AB891" s="108">
        <v>41520</v>
      </c>
      <c r="AC891" s="1868"/>
      <c r="AD891" s="1610" t="s">
        <v>111</v>
      </c>
      <c r="AE891" s="344"/>
      <c r="AF891" s="2485" t="s">
        <v>2865</v>
      </c>
      <c r="AG891" s="187"/>
      <c r="AH891" s="277"/>
      <c r="AI891" s="338" t="s">
        <v>165</v>
      </c>
      <c r="AJ891" s="338"/>
      <c r="AK891" s="338"/>
      <c r="AL891" s="136"/>
      <c r="AM891" s="136"/>
      <c r="AN891" s="136"/>
      <c r="AO891" s="136"/>
      <c r="AP891" s="338"/>
      <c r="AQ891" s="108"/>
      <c r="AR891" s="108"/>
      <c r="AS891" s="108"/>
      <c r="AX891" s="415"/>
      <c r="BW891" s="345"/>
      <c r="BZ891" s="345"/>
    </row>
    <row r="892" spans="1:78" s="343" customFormat="1" ht="14" customHeight="1">
      <c r="A892" s="2057">
        <v>20</v>
      </c>
      <c r="B892" s="2342" t="s">
        <v>85</v>
      </c>
      <c r="C892" s="153">
        <v>41372</v>
      </c>
      <c r="D892" s="346">
        <f t="shared" ca="1" si="207"/>
        <v>172</v>
      </c>
      <c r="E892" s="347" t="s">
        <v>249</v>
      </c>
      <c r="F892" s="203">
        <v>13</v>
      </c>
      <c r="G892" s="136" t="s">
        <v>204</v>
      </c>
      <c r="H892" s="353" t="s">
        <v>314</v>
      </c>
      <c r="I892" s="348" t="s">
        <v>623</v>
      </c>
      <c r="J892" s="340" t="s">
        <v>310</v>
      </c>
      <c r="K892" s="341" t="s">
        <v>143</v>
      </c>
      <c r="L892" s="1329">
        <v>1251500</v>
      </c>
      <c r="M892" s="1063">
        <v>16000</v>
      </c>
      <c r="N892" s="1329">
        <f t="shared" si="204"/>
        <v>1267500</v>
      </c>
      <c r="O892" s="903">
        <v>120000</v>
      </c>
      <c r="P892" s="918" t="s">
        <v>615</v>
      </c>
      <c r="Q892" s="352" t="s">
        <v>139</v>
      </c>
      <c r="R892" s="279">
        <v>1033</v>
      </c>
      <c r="S892" s="279">
        <v>90</v>
      </c>
      <c r="T892" s="831"/>
      <c r="U892" s="191">
        <v>33000</v>
      </c>
      <c r="V892" s="136"/>
      <c r="W892" s="353" t="s">
        <v>80</v>
      </c>
      <c r="X892" s="344" t="s">
        <v>3212</v>
      </c>
      <c r="Y892" s="338" t="s">
        <v>205</v>
      </c>
      <c r="Z892" s="136">
        <v>41529</v>
      </c>
      <c r="AA892" s="136"/>
      <c r="AB892" s="136">
        <v>41523</v>
      </c>
      <c r="AC892" s="349">
        <v>1000</v>
      </c>
      <c r="AD892" s="277" t="s">
        <v>111</v>
      </c>
      <c r="AE892" s="344"/>
      <c r="AF892" s="2485" t="s">
        <v>2865</v>
      </c>
      <c r="AG892" s="187"/>
      <c r="AH892" s="277"/>
      <c r="AI892" s="277"/>
      <c r="AJ892" s="338"/>
      <c r="AK892" s="338"/>
      <c r="AL892" s="136"/>
      <c r="AM892" s="136"/>
      <c r="AN892" s="136"/>
      <c r="AO892" s="136"/>
      <c r="AP892" s="338"/>
      <c r="AQ892" s="108"/>
      <c r="AR892" s="108"/>
      <c r="AS892" s="108"/>
      <c r="AX892" s="415">
        <v>25424</v>
      </c>
      <c r="BW892" s="345" t="e">
        <v>#N/A</v>
      </c>
      <c r="BZ892" s="345">
        <v>1154399.99</v>
      </c>
    </row>
    <row r="893" spans="1:78" s="343" customFormat="1" ht="14" customHeight="1">
      <c r="A893" s="2057">
        <v>21</v>
      </c>
      <c r="B893" s="136" t="s">
        <v>85</v>
      </c>
      <c r="C893" s="153">
        <v>41459</v>
      </c>
      <c r="D893" s="337">
        <f t="shared" ca="1" si="207"/>
        <v>85</v>
      </c>
      <c r="E893" s="338" t="s">
        <v>249</v>
      </c>
      <c r="F893" s="203">
        <v>13</v>
      </c>
      <c r="G893" s="136" t="s">
        <v>204</v>
      </c>
      <c r="H893" s="353" t="s">
        <v>314</v>
      </c>
      <c r="I893" s="348" t="s">
        <v>1125</v>
      </c>
      <c r="J893" s="340" t="s">
        <v>310</v>
      </c>
      <c r="K893" s="341" t="s">
        <v>54</v>
      </c>
      <c r="L893" s="1329">
        <v>1251500</v>
      </c>
      <c r="M893" s="1063">
        <v>16000</v>
      </c>
      <c r="N893" s="1063">
        <f t="shared" si="204"/>
        <v>1267500</v>
      </c>
      <c r="O893" s="903">
        <v>120000</v>
      </c>
      <c r="P893" s="918" t="s">
        <v>1110</v>
      </c>
      <c r="Q893" s="352" t="s">
        <v>139</v>
      </c>
      <c r="R893" s="277">
        <v>1033</v>
      </c>
      <c r="S893" s="279">
        <v>90</v>
      </c>
      <c r="T893" s="350"/>
      <c r="U893" s="191"/>
      <c r="V893" s="136"/>
      <c r="W893" s="353" t="s">
        <v>80</v>
      </c>
      <c r="X893" s="2002" t="s">
        <v>3412</v>
      </c>
      <c r="Y893" s="338" t="s">
        <v>205</v>
      </c>
      <c r="Z893" s="108">
        <v>41529</v>
      </c>
      <c r="AA893" s="1622">
        <v>0.66666666666666663</v>
      </c>
      <c r="AB893" s="108">
        <v>41527</v>
      </c>
      <c r="AC893" s="1993">
        <v>27000</v>
      </c>
      <c r="AD893" s="342" t="s">
        <v>83</v>
      </c>
      <c r="AE893" s="344"/>
      <c r="AF893" s="2485" t="s">
        <v>2865</v>
      </c>
      <c r="AG893" s="187"/>
      <c r="AH893" s="277"/>
      <c r="AI893" s="338" t="s">
        <v>165</v>
      </c>
      <c r="AJ893" s="338"/>
      <c r="AK893" s="338"/>
      <c r="AL893" s="136"/>
      <c r="AM893" s="136"/>
      <c r="AN893" s="136"/>
      <c r="AO893" s="136"/>
      <c r="AP893" s="338"/>
      <c r="AQ893" s="108"/>
      <c r="AR893" s="108"/>
      <c r="AS893" s="108"/>
      <c r="AX893" s="415"/>
      <c r="BW893" s="345"/>
      <c r="BZ893" s="345"/>
    </row>
    <row r="894" spans="1:78" s="343" customFormat="1" ht="14.25" customHeight="1">
      <c r="A894" s="2057">
        <v>22</v>
      </c>
      <c r="B894" s="136" t="s">
        <v>85</v>
      </c>
      <c r="C894" s="153">
        <v>41491</v>
      </c>
      <c r="D894" s="346">
        <f t="shared" ca="1" si="207"/>
        <v>53</v>
      </c>
      <c r="E894" s="338" t="s">
        <v>57</v>
      </c>
      <c r="F894" s="203">
        <v>13</v>
      </c>
      <c r="G894" s="136" t="s">
        <v>204</v>
      </c>
      <c r="H894" s="339" t="s">
        <v>48</v>
      </c>
      <c r="I894" s="348" t="s">
        <v>1783</v>
      </c>
      <c r="J894" s="1624" t="s">
        <v>410</v>
      </c>
      <c r="K894" s="341" t="s">
        <v>155</v>
      </c>
      <c r="L894" s="1063">
        <v>844000</v>
      </c>
      <c r="M894" s="1623">
        <v>13000</v>
      </c>
      <c r="N894" s="1063">
        <f>L894+M894</f>
        <v>857000</v>
      </c>
      <c r="O894" s="903">
        <v>70000</v>
      </c>
      <c r="P894" s="918" t="s">
        <v>1762</v>
      </c>
      <c r="Q894" s="352" t="s">
        <v>139</v>
      </c>
      <c r="R894" s="279">
        <v>1033</v>
      </c>
      <c r="S894" s="279">
        <v>90</v>
      </c>
      <c r="T894" s="342"/>
      <c r="U894" s="191"/>
      <c r="V894" s="136"/>
      <c r="W894" s="353" t="s">
        <v>80</v>
      </c>
      <c r="X894" s="343" t="s">
        <v>3646</v>
      </c>
      <c r="Y894" s="338" t="s">
        <v>205</v>
      </c>
      <c r="Z894" s="136">
        <v>41531</v>
      </c>
      <c r="AA894" s="792">
        <v>0.45833333333333331</v>
      </c>
      <c r="AB894" s="136">
        <v>41524</v>
      </c>
      <c r="AC894" s="349">
        <v>1000</v>
      </c>
      <c r="AD894" s="277" t="s">
        <v>83</v>
      </c>
      <c r="AE894" s="344"/>
      <c r="AF894" s="2485" t="s">
        <v>2865</v>
      </c>
      <c r="AG894" s="187"/>
      <c r="AH894" s="277"/>
      <c r="AI894" s="338" t="s">
        <v>165</v>
      </c>
      <c r="AJ894" s="338"/>
      <c r="AK894" s="338"/>
      <c r="AL894" s="136"/>
      <c r="AM894" s="136"/>
      <c r="AN894" s="136"/>
      <c r="AO894" s="136"/>
      <c r="AP894" s="338"/>
      <c r="AQ894" s="108"/>
      <c r="AR894" s="108"/>
      <c r="AS894" s="108"/>
      <c r="AX894" s="415"/>
      <c r="BW894" s="345"/>
      <c r="BZ894" s="345"/>
    </row>
    <row r="895" spans="1:78" s="343" customFormat="1" ht="13.5" customHeight="1">
      <c r="A895" s="2057">
        <v>23</v>
      </c>
      <c r="B895" s="136" t="s">
        <v>85</v>
      </c>
      <c r="C895" s="153">
        <v>41514</v>
      </c>
      <c r="D895" s="346">
        <f t="shared" ca="1" si="207"/>
        <v>30</v>
      </c>
      <c r="E895" s="338" t="s">
        <v>169</v>
      </c>
      <c r="F895" s="203">
        <v>13</v>
      </c>
      <c r="G895" s="136" t="s">
        <v>204</v>
      </c>
      <c r="H895" s="339" t="s">
        <v>23</v>
      </c>
      <c r="I895" s="348" t="s">
        <v>2129</v>
      </c>
      <c r="J895" s="1624" t="s">
        <v>440</v>
      </c>
      <c r="K895" s="341" t="s">
        <v>77</v>
      </c>
      <c r="L895" s="1063">
        <v>600000</v>
      </c>
      <c r="M895" s="1063">
        <v>0</v>
      </c>
      <c r="N895" s="1063">
        <f>L895+M895</f>
        <v>600000</v>
      </c>
      <c r="O895" s="903">
        <v>30000</v>
      </c>
      <c r="P895" s="918" t="s">
        <v>2056</v>
      </c>
      <c r="Q895" s="352" t="s">
        <v>139</v>
      </c>
      <c r="R895" s="279">
        <v>1033</v>
      </c>
      <c r="S895" s="279">
        <v>90</v>
      </c>
      <c r="T895" s="342"/>
      <c r="U895" s="191"/>
      <c r="V895" s="136"/>
      <c r="W895" s="339" t="s">
        <v>80</v>
      </c>
      <c r="X895" s="343" t="s">
        <v>2932</v>
      </c>
      <c r="Y895" s="338" t="s">
        <v>205</v>
      </c>
      <c r="Z895" s="136">
        <v>41532</v>
      </c>
      <c r="AA895" s="136"/>
      <c r="AB895" s="136">
        <v>41520</v>
      </c>
      <c r="AC895" s="349">
        <v>300000</v>
      </c>
      <c r="AD895" s="277" t="s">
        <v>111</v>
      </c>
      <c r="AE895" s="344"/>
      <c r="AF895" s="2485" t="s">
        <v>2865</v>
      </c>
      <c r="AG895" s="187"/>
      <c r="AH895" s="277"/>
      <c r="AI895" s="338" t="s">
        <v>165</v>
      </c>
      <c r="AJ895" s="338"/>
      <c r="AK895" s="338"/>
      <c r="AL895" s="136"/>
      <c r="AM895" s="136"/>
      <c r="AN895" s="136"/>
      <c r="AO895" s="136"/>
      <c r="AP895" s="338"/>
      <c r="AQ895" s="108"/>
      <c r="AR895" s="108"/>
      <c r="AS895" s="108"/>
      <c r="AX895" s="415"/>
      <c r="BW895" s="345"/>
      <c r="BZ895" s="345"/>
    </row>
    <row r="896" spans="1:78" s="343" customFormat="1" ht="14.25" customHeight="1">
      <c r="A896" s="2057">
        <v>24</v>
      </c>
      <c r="B896" s="136" t="s">
        <v>132</v>
      </c>
      <c r="C896" s="108">
        <v>41475</v>
      </c>
      <c r="D896" s="337">
        <f t="shared" ca="1" si="207"/>
        <v>69</v>
      </c>
      <c r="E896" s="338" t="s">
        <v>57</v>
      </c>
      <c r="F896" s="203">
        <v>13</v>
      </c>
      <c r="G896" s="136" t="s">
        <v>204</v>
      </c>
      <c r="H896" s="339" t="s">
        <v>49</v>
      </c>
      <c r="I896" s="2341" t="s">
        <v>1632</v>
      </c>
      <c r="J896" s="1624" t="s">
        <v>409</v>
      </c>
      <c r="K896" s="341" t="s">
        <v>184</v>
      </c>
      <c r="L896" s="1063">
        <v>904000</v>
      </c>
      <c r="M896" s="1063">
        <v>13000</v>
      </c>
      <c r="N896" s="1063">
        <f>L896+M896</f>
        <v>917000</v>
      </c>
      <c r="O896" s="903">
        <v>60000</v>
      </c>
      <c r="P896" s="918" t="s">
        <v>1633</v>
      </c>
      <c r="Q896" s="352" t="s">
        <v>139</v>
      </c>
      <c r="R896" s="1728">
        <v>1033</v>
      </c>
      <c r="S896" s="279">
        <v>90</v>
      </c>
      <c r="T896" s="342"/>
      <c r="U896" s="191"/>
      <c r="V896" s="355" t="s">
        <v>260</v>
      </c>
      <c r="W896" s="339" t="s">
        <v>80</v>
      </c>
      <c r="X896" s="343" t="s">
        <v>2931</v>
      </c>
      <c r="Y896" s="338" t="s">
        <v>205</v>
      </c>
      <c r="Z896" s="108">
        <v>41531</v>
      </c>
      <c r="AA896" s="108"/>
      <c r="AB896" s="136">
        <v>41519</v>
      </c>
      <c r="AC896" s="1993">
        <v>2000</v>
      </c>
      <c r="AD896" s="1610" t="s">
        <v>83</v>
      </c>
      <c r="AE896" s="344"/>
      <c r="AF896" s="2485" t="s">
        <v>2865</v>
      </c>
      <c r="AG896" s="187"/>
      <c r="AH896" s="277"/>
      <c r="AI896" s="338"/>
      <c r="AJ896" s="338"/>
      <c r="AK896" s="338"/>
      <c r="AL896" s="136"/>
      <c r="AM896" s="136"/>
      <c r="AN896" s="136"/>
      <c r="AO896" s="136"/>
      <c r="AP896" s="338"/>
      <c r="AQ896" s="108"/>
      <c r="AR896" s="108"/>
      <c r="AS896" s="108"/>
      <c r="AX896" s="415"/>
      <c r="BW896" s="345"/>
      <c r="BZ896" s="345"/>
    </row>
    <row r="897" spans="1:78" s="343" customFormat="1" ht="14" customHeight="1">
      <c r="A897" s="2057">
        <v>25</v>
      </c>
      <c r="B897" s="2342" t="s">
        <v>132</v>
      </c>
      <c r="C897" s="108">
        <v>41255</v>
      </c>
      <c r="D897" s="337">
        <f t="shared" ref="D897" ca="1" si="208">TODAY()-C897</f>
        <v>289</v>
      </c>
      <c r="E897" s="338" t="s">
        <v>170</v>
      </c>
      <c r="F897" s="338">
        <v>12</v>
      </c>
      <c r="G897" s="136" t="s">
        <v>204</v>
      </c>
      <c r="H897" s="339" t="s">
        <v>1326</v>
      </c>
      <c r="I897" s="348" t="s">
        <v>1328</v>
      </c>
      <c r="J897" s="340" t="s">
        <v>1609</v>
      </c>
      <c r="K897" s="341" t="s">
        <v>9</v>
      </c>
      <c r="L897" s="349">
        <v>1088000</v>
      </c>
      <c r="M897" s="349">
        <v>0</v>
      </c>
      <c r="N897" s="2023">
        <v>973000</v>
      </c>
      <c r="O897" s="349"/>
      <c r="P897" s="156" t="s">
        <v>1329</v>
      </c>
      <c r="Q897" s="791" t="s">
        <v>139</v>
      </c>
      <c r="R897" s="1728">
        <v>1033</v>
      </c>
      <c r="S897" s="277">
        <v>90</v>
      </c>
      <c r="T897" s="342"/>
      <c r="U897" s="191">
        <v>0</v>
      </c>
      <c r="V897" s="342" t="s">
        <v>260</v>
      </c>
      <c r="W897" s="339" t="s">
        <v>80</v>
      </c>
      <c r="X897" s="343" t="s">
        <v>3431</v>
      </c>
      <c r="Y897" s="338" t="s">
        <v>205</v>
      </c>
      <c r="Z897" s="108">
        <v>41533</v>
      </c>
      <c r="AA897" s="108"/>
      <c r="AB897" s="108">
        <v>41529</v>
      </c>
      <c r="AC897" s="1993">
        <v>1000</v>
      </c>
      <c r="AD897" s="342" t="s">
        <v>111</v>
      </c>
      <c r="AE897" s="344"/>
      <c r="AF897" s="351" t="s">
        <v>1519</v>
      </c>
      <c r="AG897" s="187"/>
      <c r="AH897" s="277"/>
      <c r="AI897" s="277"/>
      <c r="AJ897" s="338"/>
      <c r="AK897" s="338"/>
      <c r="AL897" s="136"/>
      <c r="AM897" s="136"/>
      <c r="AN897" s="136"/>
      <c r="AO897" s="136"/>
      <c r="AP897" s="338"/>
      <c r="AQ897" s="108"/>
      <c r="AR897" s="108"/>
      <c r="AS897" s="108"/>
      <c r="AX897" s="415"/>
      <c r="BW897" s="345"/>
      <c r="BZ897" s="345"/>
    </row>
    <row r="898" spans="1:78" s="343" customFormat="1" ht="14.25" customHeight="1">
      <c r="A898" s="2057">
        <v>26</v>
      </c>
      <c r="B898" s="136" t="s">
        <v>85</v>
      </c>
      <c r="C898" s="108">
        <v>41501</v>
      </c>
      <c r="D898" s="346">
        <f t="shared" ref="D898:D905" ca="1" si="209">TODAY()-C898</f>
        <v>43</v>
      </c>
      <c r="E898" s="338" t="s">
        <v>133</v>
      </c>
      <c r="F898" s="203">
        <v>13</v>
      </c>
      <c r="G898" s="136" t="s">
        <v>204</v>
      </c>
      <c r="H898" s="339" t="s">
        <v>78</v>
      </c>
      <c r="I898" s="1425" t="s">
        <v>1993</v>
      </c>
      <c r="J898" s="1624" t="s">
        <v>289</v>
      </c>
      <c r="K898" s="341" t="s">
        <v>25</v>
      </c>
      <c r="L898" s="1063">
        <v>529000</v>
      </c>
      <c r="M898" s="1063">
        <v>0</v>
      </c>
      <c r="N898" s="1063">
        <f>L898+M898</f>
        <v>529000</v>
      </c>
      <c r="O898" s="1657" t="s">
        <v>894</v>
      </c>
      <c r="P898" s="156" t="s">
        <v>1951</v>
      </c>
      <c r="Q898" s="352" t="s">
        <v>139</v>
      </c>
      <c r="R898" s="279">
        <v>1033</v>
      </c>
      <c r="S898" s="277">
        <v>90</v>
      </c>
      <c r="T898" s="342"/>
      <c r="U898" s="191"/>
      <c r="V898" s="136"/>
      <c r="W898" s="353" t="s">
        <v>80</v>
      </c>
      <c r="X898" s="344" t="s">
        <v>2249</v>
      </c>
      <c r="Y898" s="338" t="s">
        <v>205</v>
      </c>
      <c r="Z898" s="136">
        <v>41534</v>
      </c>
      <c r="AA898" s="354"/>
      <c r="AB898" s="136">
        <v>41502</v>
      </c>
      <c r="AC898" s="2565">
        <v>1000</v>
      </c>
      <c r="AD898" s="355" t="s">
        <v>111</v>
      </c>
      <c r="AE898" s="344"/>
      <c r="AF898" s="351" t="s">
        <v>1876</v>
      </c>
      <c r="AG898" s="187"/>
      <c r="AH898" s="277"/>
      <c r="AI898" s="338"/>
      <c r="AJ898" s="338"/>
      <c r="AK898" s="338"/>
      <c r="AL898" s="136"/>
      <c r="AM898" s="136"/>
      <c r="AN898" s="136"/>
      <c r="AO898" s="136"/>
      <c r="AP898" s="338"/>
      <c r="AQ898" s="108"/>
      <c r="AR898" s="108"/>
      <c r="AS898" s="108"/>
      <c r="AX898" s="415"/>
      <c r="BW898" s="345"/>
      <c r="BZ898" s="345"/>
    </row>
    <row r="899" spans="1:78" s="343" customFormat="1" ht="14.25" customHeight="1">
      <c r="A899" s="2057">
        <v>27</v>
      </c>
      <c r="B899" s="2342" t="s">
        <v>85</v>
      </c>
      <c r="C899" s="108">
        <v>41527</v>
      </c>
      <c r="D899" s="337">
        <f t="shared" ca="1" si="209"/>
        <v>17</v>
      </c>
      <c r="E899" s="338" t="s">
        <v>57</v>
      </c>
      <c r="F899" s="203">
        <v>13</v>
      </c>
      <c r="G899" s="136" t="s">
        <v>204</v>
      </c>
      <c r="H899" s="339" t="s">
        <v>62</v>
      </c>
      <c r="I899" s="1425" t="s">
        <v>2181</v>
      </c>
      <c r="J899" s="1624" t="s">
        <v>308</v>
      </c>
      <c r="K899" s="341" t="s">
        <v>34</v>
      </c>
      <c r="L899" s="1063">
        <v>789000</v>
      </c>
      <c r="M899" s="1063">
        <v>13000</v>
      </c>
      <c r="N899" s="1063">
        <f>L899+M899</f>
        <v>802000</v>
      </c>
      <c r="O899" s="903">
        <v>53000</v>
      </c>
      <c r="P899" s="918" t="s">
        <v>2093</v>
      </c>
      <c r="Q899" s="352" t="s">
        <v>139</v>
      </c>
      <c r="R899" s="279">
        <v>1033</v>
      </c>
      <c r="S899" s="279">
        <v>90</v>
      </c>
      <c r="T899" s="342"/>
      <c r="U899" s="191"/>
      <c r="V899" s="136"/>
      <c r="W899" s="339" t="s">
        <v>80</v>
      </c>
      <c r="X899" s="344" t="s">
        <v>3573</v>
      </c>
      <c r="Y899" s="338" t="s">
        <v>205</v>
      </c>
      <c r="Z899" s="136">
        <v>41534</v>
      </c>
      <c r="AA899" s="792"/>
      <c r="AB899" s="136">
        <v>41511</v>
      </c>
      <c r="AC899" s="349">
        <v>1000</v>
      </c>
      <c r="AD899" s="277" t="s">
        <v>111</v>
      </c>
      <c r="AE899" s="2236"/>
      <c r="AF899" s="2485" t="s">
        <v>2865</v>
      </c>
      <c r="AG899" s="187"/>
      <c r="AH899" s="277"/>
      <c r="AI899" s="338" t="s">
        <v>165</v>
      </c>
      <c r="AJ899" s="338"/>
      <c r="AK899" s="338"/>
      <c r="AL899" s="136"/>
      <c r="AM899" s="136"/>
      <c r="AN899" s="136"/>
      <c r="AO899" s="136"/>
      <c r="AP899" s="338"/>
      <c r="AQ899" s="108"/>
      <c r="AR899" s="108"/>
      <c r="AS899" s="108"/>
      <c r="AT899" s="338"/>
      <c r="AX899" s="415"/>
      <c r="BW899" s="345"/>
      <c r="BZ899" s="345"/>
    </row>
    <row r="900" spans="1:78" s="343" customFormat="1" ht="14.25" customHeight="1">
      <c r="A900" s="2057">
        <v>28</v>
      </c>
      <c r="B900" s="2342" t="s">
        <v>85</v>
      </c>
      <c r="C900" s="108">
        <v>41529</v>
      </c>
      <c r="D900" s="337">
        <f t="shared" ca="1" si="209"/>
        <v>15</v>
      </c>
      <c r="E900" s="338" t="s">
        <v>57</v>
      </c>
      <c r="F900" s="203">
        <v>13</v>
      </c>
      <c r="G900" s="136" t="s">
        <v>204</v>
      </c>
      <c r="H900" s="339" t="s">
        <v>62</v>
      </c>
      <c r="I900" s="2568" t="s">
        <v>2185</v>
      </c>
      <c r="J900" s="1624" t="s">
        <v>308</v>
      </c>
      <c r="K900" s="341" t="s">
        <v>184</v>
      </c>
      <c r="L900" s="1063">
        <v>789000</v>
      </c>
      <c r="M900" s="1063">
        <v>13000</v>
      </c>
      <c r="N900" s="1063">
        <f>L900+M900</f>
        <v>802000</v>
      </c>
      <c r="O900" s="903">
        <v>53000</v>
      </c>
      <c r="P900" s="918" t="s">
        <v>2098</v>
      </c>
      <c r="Q900" s="791" t="s">
        <v>139</v>
      </c>
      <c r="R900" s="279">
        <v>1033</v>
      </c>
      <c r="S900" s="279">
        <v>90</v>
      </c>
      <c r="T900" s="342"/>
      <c r="U900" s="191"/>
      <c r="V900" s="136"/>
      <c r="W900" s="339" t="s">
        <v>80</v>
      </c>
      <c r="X900" s="344" t="s">
        <v>3433</v>
      </c>
      <c r="Y900" s="338" t="s">
        <v>205</v>
      </c>
      <c r="Z900" s="136">
        <v>41534</v>
      </c>
      <c r="AA900" s="136"/>
      <c r="AB900" s="136">
        <v>41529</v>
      </c>
      <c r="AC900" s="349">
        <v>1000</v>
      </c>
      <c r="AD900" s="355" t="s">
        <v>111</v>
      </c>
      <c r="AE900" s="2236"/>
      <c r="AF900" s="2485" t="s">
        <v>2865</v>
      </c>
      <c r="AG900" s="187"/>
      <c r="AH900" s="277"/>
      <c r="AI900" s="338" t="s">
        <v>165</v>
      </c>
      <c r="AJ900" s="338"/>
      <c r="AK900" s="338"/>
      <c r="AL900" s="136"/>
      <c r="AM900" s="136"/>
      <c r="AN900" s="136"/>
      <c r="AO900" s="136"/>
      <c r="AP900" s="338"/>
      <c r="AQ900" s="108"/>
      <c r="AR900" s="108"/>
      <c r="AS900" s="108"/>
      <c r="AT900" s="338"/>
      <c r="AX900" s="415"/>
      <c r="BW900" s="345"/>
      <c r="BZ900" s="345"/>
    </row>
    <row r="901" spans="1:78" s="343" customFormat="1" ht="14.25" customHeight="1">
      <c r="A901" s="2057">
        <v>29</v>
      </c>
      <c r="B901" s="2342" t="s">
        <v>85</v>
      </c>
      <c r="C901" s="108">
        <v>41527</v>
      </c>
      <c r="D901" s="337">
        <f t="shared" ca="1" si="209"/>
        <v>17</v>
      </c>
      <c r="E901" s="338" t="s">
        <v>57</v>
      </c>
      <c r="F901" s="203">
        <v>13</v>
      </c>
      <c r="G901" s="136" t="s">
        <v>204</v>
      </c>
      <c r="H901" s="339" t="s">
        <v>62</v>
      </c>
      <c r="I901" s="1425" t="s">
        <v>2198</v>
      </c>
      <c r="J901" s="2235" t="s">
        <v>308</v>
      </c>
      <c r="K901" s="341" t="s">
        <v>34</v>
      </c>
      <c r="L901" s="1063">
        <v>789000</v>
      </c>
      <c r="M901" s="1063">
        <v>13000</v>
      </c>
      <c r="N901" s="1063">
        <f>L901+M901</f>
        <v>802000</v>
      </c>
      <c r="O901" s="903">
        <v>53000</v>
      </c>
      <c r="P901" s="918" t="s">
        <v>2144</v>
      </c>
      <c r="Q901" s="791" t="s">
        <v>139</v>
      </c>
      <c r="R901" s="279">
        <v>1033</v>
      </c>
      <c r="S901" s="279">
        <v>90</v>
      </c>
      <c r="T901" s="342"/>
      <c r="U901" s="191"/>
      <c r="V901" s="136"/>
      <c r="W901" s="339" t="s">
        <v>80</v>
      </c>
      <c r="X901" s="344" t="s">
        <v>3482</v>
      </c>
      <c r="Y901" s="338" t="s">
        <v>205</v>
      </c>
      <c r="Z901" s="136">
        <v>41534</v>
      </c>
      <c r="AA901" s="136"/>
      <c r="AB901" s="136">
        <v>41530</v>
      </c>
      <c r="AC901" s="2565">
        <v>1000</v>
      </c>
      <c r="AD901" s="355" t="s">
        <v>83</v>
      </c>
      <c r="AE901" s="2236"/>
      <c r="AF901" s="2485" t="s">
        <v>2865</v>
      </c>
      <c r="AG901" s="187"/>
      <c r="AH901" s="277"/>
      <c r="AI901" s="338" t="s">
        <v>165</v>
      </c>
      <c r="AJ901" s="338"/>
      <c r="AK901" s="338"/>
      <c r="AL901" s="136"/>
      <c r="AM901" s="136"/>
      <c r="AN901" s="136"/>
      <c r="AO901" s="136"/>
      <c r="AP901" s="338"/>
      <c r="AQ901" s="108"/>
      <c r="AR901" s="108"/>
      <c r="AS901" s="108"/>
      <c r="AT901" s="338"/>
      <c r="AX901" s="415"/>
      <c r="BW901" s="345"/>
      <c r="BZ901" s="345"/>
    </row>
    <row r="902" spans="1:78" s="343" customFormat="1" ht="14" customHeight="1">
      <c r="A902" s="2057">
        <v>30</v>
      </c>
      <c r="B902" s="136" t="s">
        <v>85</v>
      </c>
      <c r="C902" s="108">
        <v>41460</v>
      </c>
      <c r="D902" s="337">
        <f t="shared" ca="1" si="209"/>
        <v>84</v>
      </c>
      <c r="E902" s="338" t="s">
        <v>57</v>
      </c>
      <c r="F902" s="203">
        <v>13</v>
      </c>
      <c r="G902" s="136" t="s">
        <v>204</v>
      </c>
      <c r="H902" s="339" t="s">
        <v>42</v>
      </c>
      <c r="I902" s="348" t="s">
        <v>1157</v>
      </c>
      <c r="J902" s="340" t="s">
        <v>701</v>
      </c>
      <c r="K902" s="341" t="s">
        <v>34</v>
      </c>
      <c r="L902" s="2566">
        <v>849000</v>
      </c>
      <c r="M902" s="1063">
        <v>13000</v>
      </c>
      <c r="N902" s="1063">
        <f>L902+M902</f>
        <v>862000</v>
      </c>
      <c r="O902" s="903">
        <v>60000</v>
      </c>
      <c r="P902" s="156" t="s">
        <v>1147</v>
      </c>
      <c r="Q902" s="791" t="s">
        <v>139</v>
      </c>
      <c r="R902" s="277">
        <v>1033</v>
      </c>
      <c r="S902" s="277">
        <v>90</v>
      </c>
      <c r="T902" s="342"/>
      <c r="U902" s="191"/>
      <c r="V902" s="136"/>
      <c r="W902" s="339" t="s">
        <v>80</v>
      </c>
      <c r="X902" s="343" t="s">
        <v>3647</v>
      </c>
      <c r="Y902" s="2567" t="s">
        <v>205</v>
      </c>
      <c r="Z902" s="108">
        <v>41534</v>
      </c>
      <c r="AA902" s="1622">
        <v>0.5</v>
      </c>
      <c r="AB902" s="108">
        <v>41534</v>
      </c>
      <c r="AC902" s="1868"/>
      <c r="AD902" s="342" t="s">
        <v>83</v>
      </c>
      <c r="AE902" s="344"/>
      <c r="AF902" s="351" t="s">
        <v>1876</v>
      </c>
      <c r="AG902" s="187"/>
      <c r="AH902" s="277"/>
      <c r="AI902" s="338" t="s">
        <v>165</v>
      </c>
      <c r="AJ902" s="338"/>
      <c r="AK902" s="338"/>
      <c r="AL902" s="136"/>
      <c r="AM902" s="136"/>
      <c r="AN902" s="136"/>
      <c r="AO902" s="136"/>
      <c r="AP902" s="338"/>
      <c r="AQ902" s="108"/>
      <c r="AR902" s="108"/>
      <c r="AS902" s="108"/>
      <c r="AX902" s="415"/>
      <c r="BW902" s="345"/>
      <c r="BZ902" s="345"/>
    </row>
    <row r="903" spans="1:78" s="338" customFormat="1" ht="13.5" customHeight="1">
      <c r="A903" s="2057">
        <v>31</v>
      </c>
      <c r="B903" s="136" t="s">
        <v>85</v>
      </c>
      <c r="C903" s="153">
        <v>41297</v>
      </c>
      <c r="D903" s="2617">
        <f t="shared" ca="1" si="209"/>
        <v>247</v>
      </c>
      <c r="E903" s="338" t="s">
        <v>128</v>
      </c>
      <c r="F903" s="338">
        <v>12</v>
      </c>
      <c r="G903" s="136" t="s">
        <v>204</v>
      </c>
      <c r="H903" s="339" t="s">
        <v>541</v>
      </c>
      <c r="I903" s="356" t="s">
        <v>287</v>
      </c>
      <c r="J903" s="2618" t="s">
        <v>197</v>
      </c>
      <c r="K903" s="341" t="s">
        <v>74</v>
      </c>
      <c r="L903" s="349">
        <v>1835000</v>
      </c>
      <c r="M903" s="349">
        <v>0</v>
      </c>
      <c r="N903" s="2023">
        <v>1646000</v>
      </c>
      <c r="O903" s="2023" t="s">
        <v>273</v>
      </c>
      <c r="P903" s="156" t="s">
        <v>263</v>
      </c>
      <c r="Q903" s="382" t="s">
        <v>151</v>
      </c>
      <c r="R903" s="277">
        <v>1033</v>
      </c>
      <c r="S903" s="277">
        <v>90</v>
      </c>
      <c r="T903" s="342"/>
      <c r="U903" s="277">
        <v>17990.5</v>
      </c>
      <c r="V903" s="136"/>
      <c r="W903" s="339" t="s">
        <v>80</v>
      </c>
      <c r="X903" s="1054" t="s">
        <v>3386</v>
      </c>
      <c r="Y903" s="338" t="s">
        <v>205</v>
      </c>
      <c r="Z903" s="108">
        <v>41535</v>
      </c>
      <c r="AA903" s="108"/>
      <c r="AB903" s="108">
        <v>41527</v>
      </c>
      <c r="AC903" s="1993">
        <v>1000</v>
      </c>
      <c r="AD903" s="342" t="s">
        <v>111</v>
      </c>
      <c r="AE903" s="2619"/>
      <c r="AF903" s="351" t="s">
        <v>284</v>
      </c>
      <c r="AG903" s="187"/>
      <c r="AH903" s="277"/>
      <c r="AI903" s="277"/>
      <c r="AL903" s="136"/>
      <c r="AM903" s="136"/>
      <c r="AN903" s="136"/>
      <c r="AO903" s="2022"/>
      <c r="AQ903" s="136"/>
      <c r="AR903" s="136"/>
      <c r="AS903" s="136"/>
      <c r="AT903" s="2620"/>
      <c r="AX903" s="2237"/>
      <c r="BW903" s="2621">
        <v>1635075</v>
      </c>
      <c r="BZ903" s="2621">
        <v>1635075</v>
      </c>
    </row>
    <row r="904" spans="1:78" s="343" customFormat="1" ht="14" customHeight="1">
      <c r="A904" s="2057">
        <v>32</v>
      </c>
      <c r="B904" s="136" t="s">
        <v>85</v>
      </c>
      <c r="C904" s="108">
        <v>41459</v>
      </c>
      <c r="D904" s="337">
        <f t="shared" ca="1" si="209"/>
        <v>85</v>
      </c>
      <c r="E904" s="338" t="s">
        <v>169</v>
      </c>
      <c r="F904" s="167">
        <v>13</v>
      </c>
      <c r="G904" s="136" t="s">
        <v>204</v>
      </c>
      <c r="H904" s="339" t="s">
        <v>23</v>
      </c>
      <c r="I904" s="348" t="s">
        <v>870</v>
      </c>
      <c r="J904" s="340" t="s">
        <v>440</v>
      </c>
      <c r="K904" s="341" t="s">
        <v>77</v>
      </c>
      <c r="L904" s="1063">
        <v>600000</v>
      </c>
      <c r="M904" s="1063">
        <v>0</v>
      </c>
      <c r="N904" s="1063">
        <f>L904+M904</f>
        <v>600000</v>
      </c>
      <c r="O904" s="903">
        <v>30000</v>
      </c>
      <c r="P904" s="156" t="s">
        <v>861</v>
      </c>
      <c r="Q904" s="352" t="s">
        <v>139</v>
      </c>
      <c r="R904" s="279">
        <v>1033</v>
      </c>
      <c r="S904" s="277">
        <v>90</v>
      </c>
      <c r="T904" s="350"/>
      <c r="U904" s="201">
        <v>20232</v>
      </c>
      <c r="V904" s="136"/>
      <c r="W904" s="353" t="s">
        <v>80</v>
      </c>
      <c r="X904" s="343" t="s">
        <v>3631</v>
      </c>
      <c r="Y904" s="2567" t="s">
        <v>205</v>
      </c>
      <c r="Z904" s="108">
        <v>41535</v>
      </c>
      <c r="AA904" s="1722"/>
      <c r="AB904" s="108">
        <v>41516</v>
      </c>
      <c r="AC904" s="1993">
        <v>5000</v>
      </c>
      <c r="AD904" s="1610" t="s">
        <v>111</v>
      </c>
      <c r="AE904" s="344"/>
      <c r="AF904" s="351" t="s">
        <v>1876</v>
      </c>
      <c r="AG904" s="187"/>
      <c r="AH904" s="277"/>
      <c r="AI904" s="338" t="s">
        <v>165</v>
      </c>
      <c r="AJ904" s="338"/>
      <c r="AK904" s="338"/>
      <c r="AL904" s="136"/>
      <c r="AM904" s="136"/>
      <c r="AN904" s="136"/>
      <c r="AO904" s="136"/>
      <c r="AP904" s="338"/>
      <c r="AQ904" s="108"/>
      <c r="AR904" s="108"/>
      <c r="AS904" s="108"/>
      <c r="AX904" s="415"/>
      <c r="BW904" s="345"/>
      <c r="BZ904" s="345" t="e">
        <v>#N/A</v>
      </c>
    </row>
    <row r="905" spans="1:78" s="338" customFormat="1" ht="13.5" customHeight="1">
      <c r="A905" s="2057">
        <v>33</v>
      </c>
      <c r="B905" s="781" t="s">
        <v>85</v>
      </c>
      <c r="C905" s="108">
        <v>41527</v>
      </c>
      <c r="D905" s="337">
        <f t="shared" ca="1" si="209"/>
        <v>17</v>
      </c>
      <c r="E905" s="338" t="s">
        <v>249</v>
      </c>
      <c r="F905" s="167">
        <v>13</v>
      </c>
      <c r="G905" s="136" t="s">
        <v>204</v>
      </c>
      <c r="H905" s="339" t="s">
        <v>141</v>
      </c>
      <c r="I905" s="1425" t="s">
        <v>3140</v>
      </c>
      <c r="J905" s="340" t="s">
        <v>316</v>
      </c>
      <c r="K905" s="341" t="s">
        <v>54</v>
      </c>
      <c r="L905" s="1063">
        <v>1185500</v>
      </c>
      <c r="M905" s="1063">
        <v>16000</v>
      </c>
      <c r="N905" s="1063">
        <f>L905+M905</f>
        <v>1201500</v>
      </c>
      <c r="O905" s="903">
        <v>120000</v>
      </c>
      <c r="P905" s="2322" t="s">
        <v>3086</v>
      </c>
      <c r="Q905" s="791" t="s">
        <v>139</v>
      </c>
      <c r="R905" s="279">
        <v>1033</v>
      </c>
      <c r="S905" s="279">
        <v>90</v>
      </c>
      <c r="T905" s="350"/>
      <c r="U905" s="187"/>
      <c r="V905" s="136"/>
      <c r="W905" s="339" t="s">
        <v>80</v>
      </c>
      <c r="X905" s="344" t="s">
        <v>3387</v>
      </c>
      <c r="Y905" s="338" t="s">
        <v>205</v>
      </c>
      <c r="Z905" s="136">
        <v>41535</v>
      </c>
      <c r="AA905" s="136"/>
      <c r="AB905" s="136">
        <v>41527</v>
      </c>
      <c r="AC905" s="349">
        <v>1000</v>
      </c>
      <c r="AD905" s="355" t="s">
        <v>111</v>
      </c>
      <c r="AE905" s="2236"/>
      <c r="AF905" s="351" t="s">
        <v>2865</v>
      </c>
      <c r="AG905" s="187"/>
      <c r="AH905" s="1728"/>
      <c r="AI905" s="1728"/>
      <c r="AL905" s="136"/>
      <c r="AM905" s="136"/>
      <c r="AN905" s="136"/>
      <c r="AO905" s="2022"/>
      <c r="AQ905" s="136"/>
      <c r="AR905" s="136"/>
      <c r="AS905" s="136"/>
      <c r="AX905" s="2237"/>
      <c r="BW905" s="136"/>
      <c r="BZ905" s="136"/>
    </row>
    <row r="906" spans="1:78" s="343" customFormat="1" ht="14" customHeight="1">
      <c r="A906" s="2057">
        <v>34</v>
      </c>
      <c r="B906" s="136" t="s">
        <v>85</v>
      </c>
      <c r="C906" s="108">
        <v>41344</v>
      </c>
      <c r="D906" s="337">
        <f ca="1">TODAY()-C906</f>
        <v>200</v>
      </c>
      <c r="E906" s="338" t="s">
        <v>45</v>
      </c>
      <c r="F906" s="338">
        <v>12</v>
      </c>
      <c r="G906" s="136" t="s">
        <v>204</v>
      </c>
      <c r="H906" s="339" t="s">
        <v>296</v>
      </c>
      <c r="I906" s="1841" t="s">
        <v>422</v>
      </c>
      <c r="J906" s="344" t="s">
        <v>189</v>
      </c>
      <c r="K906" s="341" t="s">
        <v>333</v>
      </c>
      <c r="L906" s="938">
        <v>1262000</v>
      </c>
      <c r="M906" s="938">
        <v>14000</v>
      </c>
      <c r="N906" s="2628">
        <v>1094000</v>
      </c>
      <c r="O906" s="2023" t="s">
        <v>273</v>
      </c>
      <c r="P906" s="156" t="s">
        <v>420</v>
      </c>
      <c r="Q906" s="382" t="s">
        <v>151</v>
      </c>
      <c r="R906" s="279">
        <v>1033</v>
      </c>
      <c r="S906" s="277">
        <v>90</v>
      </c>
      <c r="T906" s="342"/>
      <c r="U906" s="191">
        <v>38232.5</v>
      </c>
      <c r="V906" s="136"/>
      <c r="W906" s="339" t="s">
        <v>80</v>
      </c>
      <c r="X906" s="343" t="s">
        <v>3430</v>
      </c>
      <c r="Y906" s="338" t="s">
        <v>205</v>
      </c>
      <c r="Z906" s="108">
        <v>41536</v>
      </c>
      <c r="AA906" s="108"/>
      <c r="AB906" s="108">
        <v>41529</v>
      </c>
      <c r="AC906" s="1993">
        <v>10000</v>
      </c>
      <c r="AD906" s="342" t="s">
        <v>83</v>
      </c>
      <c r="AE906" s="344"/>
      <c r="AF906" s="351" t="s">
        <v>419</v>
      </c>
      <c r="AG906" s="187"/>
      <c r="AH906" s="277"/>
      <c r="AI906" s="277"/>
      <c r="AJ906" s="338"/>
      <c r="AK906" s="338"/>
      <c r="AL906" s="136"/>
      <c r="AM906" s="136"/>
      <c r="AN906" s="136"/>
      <c r="AO906" s="136"/>
      <c r="AP906" s="338"/>
      <c r="AQ906" s="108"/>
      <c r="AR906" s="108"/>
      <c r="AS906" s="108"/>
      <c r="AX906" s="415"/>
      <c r="BW906" s="345">
        <v>1078220</v>
      </c>
      <c r="BZ906" s="345">
        <v>1078220</v>
      </c>
    </row>
    <row r="907" spans="1:78" s="1930" customFormat="1" ht="13.5" customHeight="1">
      <c r="A907" s="2057">
        <v>35</v>
      </c>
      <c r="B907" s="136" t="s">
        <v>85</v>
      </c>
      <c r="C907" s="108">
        <v>41507</v>
      </c>
      <c r="D907" s="337">
        <f ca="1">TODAY()-C907</f>
        <v>37</v>
      </c>
      <c r="E907" s="338" t="s">
        <v>61</v>
      </c>
      <c r="F907" s="167">
        <v>13</v>
      </c>
      <c r="G907" s="136" t="s">
        <v>204</v>
      </c>
      <c r="H907" s="339" t="s">
        <v>274</v>
      </c>
      <c r="I907" s="1425" t="s">
        <v>1509</v>
      </c>
      <c r="J907" s="340" t="s">
        <v>727</v>
      </c>
      <c r="K907" s="2629" t="s">
        <v>25</v>
      </c>
      <c r="L907" s="2566">
        <v>700000</v>
      </c>
      <c r="M907" s="1063">
        <v>0</v>
      </c>
      <c r="N907" s="2566">
        <f t="shared" ref="N907:N919" si="210">L907+M907</f>
        <v>700000</v>
      </c>
      <c r="O907" s="903">
        <v>30000</v>
      </c>
      <c r="P907" s="273" t="s">
        <v>1503</v>
      </c>
      <c r="Q907" s="352" t="s">
        <v>139</v>
      </c>
      <c r="R907" s="277">
        <v>1033</v>
      </c>
      <c r="S907" s="279">
        <v>90</v>
      </c>
      <c r="T907" s="350"/>
      <c r="U907" s="2630"/>
      <c r="V907" s="136"/>
      <c r="W907" s="1625" t="s">
        <v>80</v>
      </c>
      <c r="X907" s="344" t="s">
        <v>3485</v>
      </c>
      <c r="Y907" s="338" t="s">
        <v>205</v>
      </c>
      <c r="Z907" s="108">
        <v>41536</v>
      </c>
      <c r="AA907" s="1892"/>
      <c r="AB907" s="1892">
        <v>41531</v>
      </c>
      <c r="AC907" s="2631">
        <v>10000</v>
      </c>
      <c r="AD907" s="2632" t="s">
        <v>111</v>
      </c>
      <c r="AE907" s="2633"/>
      <c r="AF907" s="351" t="s">
        <v>1876</v>
      </c>
      <c r="AG907" s="187"/>
      <c r="AH907" s="2634"/>
      <c r="AI907" s="2634"/>
      <c r="AJ907" s="2616"/>
      <c r="AK907" s="2616"/>
      <c r="AL907" s="1892"/>
      <c r="AM907" s="1892"/>
      <c r="AN907" s="1892"/>
      <c r="AO907" s="2635"/>
      <c r="AP907" s="2616"/>
      <c r="AQ907" s="1892"/>
      <c r="AR907" s="1892"/>
      <c r="AS907" s="1892"/>
      <c r="AT907" s="2616"/>
      <c r="AX907" s="2636"/>
      <c r="BW907" s="1929"/>
      <c r="BZ907" s="1929"/>
    </row>
    <row r="908" spans="1:78" s="343" customFormat="1" ht="14" customHeight="1">
      <c r="A908" s="2057">
        <v>36</v>
      </c>
      <c r="B908" s="2342" t="s">
        <v>85</v>
      </c>
      <c r="C908" s="108">
        <v>41330</v>
      </c>
      <c r="D908" s="337">
        <f t="shared" ref="D908" ca="1" si="211">TODAY()-C908</f>
        <v>214</v>
      </c>
      <c r="E908" s="338" t="s">
        <v>249</v>
      </c>
      <c r="F908" s="167">
        <v>13</v>
      </c>
      <c r="G908" s="136" t="s">
        <v>204</v>
      </c>
      <c r="H908" s="339" t="s">
        <v>40</v>
      </c>
      <c r="I908" s="348" t="s">
        <v>355</v>
      </c>
      <c r="J908" s="340" t="s">
        <v>305</v>
      </c>
      <c r="K908" s="341" t="s">
        <v>54</v>
      </c>
      <c r="L908" s="1063">
        <v>1354500</v>
      </c>
      <c r="M908" s="1063">
        <v>16000</v>
      </c>
      <c r="N908" s="1063">
        <f t="shared" si="210"/>
        <v>1370500</v>
      </c>
      <c r="O908" s="903" t="s">
        <v>2925</v>
      </c>
      <c r="P908" s="156" t="s">
        <v>350</v>
      </c>
      <c r="Q908" s="352" t="s">
        <v>139</v>
      </c>
      <c r="R908" s="279">
        <v>1033</v>
      </c>
      <c r="S908" s="277">
        <v>90</v>
      </c>
      <c r="T908" s="831"/>
      <c r="U908" s="191"/>
      <c r="V908" s="136"/>
      <c r="W908" s="1625" t="s">
        <v>80</v>
      </c>
      <c r="X908" s="344" t="s">
        <v>2785</v>
      </c>
      <c r="Y908" s="338" t="s">
        <v>205</v>
      </c>
      <c r="Z908" s="108">
        <v>41536</v>
      </c>
      <c r="AA908" s="792"/>
      <c r="AB908" s="136">
        <v>41476</v>
      </c>
      <c r="AC908" s="2565">
        <v>5000</v>
      </c>
      <c r="AD908" s="277" t="s">
        <v>111</v>
      </c>
      <c r="AE908" s="344"/>
      <c r="AF908" s="351" t="s">
        <v>1876</v>
      </c>
      <c r="AG908" s="187"/>
      <c r="AH908" s="277"/>
      <c r="AI908" s="277"/>
      <c r="AJ908" s="338"/>
      <c r="AK908" s="338"/>
      <c r="AL908" s="136"/>
      <c r="AM908" s="136"/>
      <c r="AN908" s="136"/>
      <c r="AO908" s="136"/>
      <c r="AP908" s="338"/>
      <c r="AQ908" s="108"/>
      <c r="AR908" s="108"/>
      <c r="AS908" s="108"/>
      <c r="AX908" s="415">
        <v>25424</v>
      </c>
      <c r="BW908" s="345">
        <v>1242724.8</v>
      </c>
      <c r="BZ908" s="345">
        <v>1242724.8</v>
      </c>
    </row>
    <row r="909" spans="1:78" s="1054" customFormat="1" ht="14" customHeight="1">
      <c r="A909" s="2057">
        <v>37</v>
      </c>
      <c r="B909" s="136" t="s">
        <v>85</v>
      </c>
      <c r="C909" s="108">
        <v>41324</v>
      </c>
      <c r="D909" s="337">
        <f ca="1">TODAY()-C909</f>
        <v>220</v>
      </c>
      <c r="E909" s="338" t="s">
        <v>57</v>
      </c>
      <c r="F909" s="167">
        <v>13</v>
      </c>
      <c r="G909" s="136" t="s">
        <v>204</v>
      </c>
      <c r="H909" s="339" t="s">
        <v>175</v>
      </c>
      <c r="I909" s="348" t="s">
        <v>327</v>
      </c>
      <c r="J909" s="340" t="s">
        <v>332</v>
      </c>
      <c r="K909" s="1052" t="s">
        <v>138</v>
      </c>
      <c r="L909" s="1329">
        <v>971000</v>
      </c>
      <c r="M909" s="1623">
        <v>13000</v>
      </c>
      <c r="N909" s="1063">
        <f t="shared" si="210"/>
        <v>984000</v>
      </c>
      <c r="O909" s="903">
        <v>60000</v>
      </c>
      <c r="P909" s="206" t="s">
        <v>326</v>
      </c>
      <c r="Q909" s="352" t="s">
        <v>139</v>
      </c>
      <c r="R909" s="279">
        <v>1033</v>
      </c>
      <c r="S909" s="279">
        <v>90</v>
      </c>
      <c r="T909" s="350"/>
      <c r="U909" s="288"/>
      <c r="V909" s="136"/>
      <c r="W909" s="1625" t="s">
        <v>80</v>
      </c>
      <c r="X909" s="343" t="s">
        <v>3802</v>
      </c>
      <c r="Y909" s="338" t="s">
        <v>205</v>
      </c>
      <c r="Z909" s="108">
        <v>41536</v>
      </c>
      <c r="AA909" s="2638"/>
      <c r="AB909" s="2637">
        <v>41536</v>
      </c>
      <c r="AC909" s="2639">
        <v>924000</v>
      </c>
      <c r="AD909" s="2640" t="s">
        <v>83</v>
      </c>
      <c r="AE909" s="1053"/>
      <c r="AF909" s="351" t="s">
        <v>419</v>
      </c>
      <c r="AG909" s="187"/>
      <c r="AH909" s="279"/>
      <c r="AI909" s="279"/>
      <c r="AJ909" s="352"/>
      <c r="AK909" s="352"/>
      <c r="AL909" s="153"/>
      <c r="AM909" s="153"/>
      <c r="AN909" s="2641"/>
      <c r="AO909" s="2642"/>
      <c r="AP909" s="352"/>
      <c r="AQ909" s="153"/>
      <c r="AR909" s="153"/>
      <c r="AS909" s="153"/>
      <c r="AV909" s="2643"/>
      <c r="AW909" s="1742"/>
      <c r="AX909" s="1055"/>
      <c r="BW909" s="1056">
        <v>958904.8</v>
      </c>
      <c r="BZ909" s="1056">
        <v>958904.8</v>
      </c>
    </row>
    <row r="910" spans="1:78" s="343" customFormat="1" ht="14" customHeight="1">
      <c r="A910" s="2057">
        <v>38</v>
      </c>
      <c r="B910" s="136" t="s">
        <v>85</v>
      </c>
      <c r="C910" s="108">
        <v>41522</v>
      </c>
      <c r="D910" s="337">
        <f ca="1">TODAY()-C910</f>
        <v>22</v>
      </c>
      <c r="E910" s="338" t="s">
        <v>343</v>
      </c>
      <c r="F910" s="167">
        <v>13</v>
      </c>
      <c r="G910" s="136" t="s">
        <v>204</v>
      </c>
      <c r="H910" s="339" t="s">
        <v>457</v>
      </c>
      <c r="I910" s="348" t="s">
        <v>837</v>
      </c>
      <c r="J910" s="340" t="s">
        <v>461</v>
      </c>
      <c r="K910" s="341" t="s">
        <v>465</v>
      </c>
      <c r="L910" s="1063">
        <v>492000</v>
      </c>
      <c r="M910" s="1063">
        <v>6000</v>
      </c>
      <c r="N910" s="1063">
        <f t="shared" si="210"/>
        <v>498000</v>
      </c>
      <c r="O910" s="1723"/>
      <c r="P910" s="918" t="s">
        <v>826</v>
      </c>
      <c r="Q910" s="352" t="s">
        <v>139</v>
      </c>
      <c r="R910" s="279">
        <v>1033</v>
      </c>
      <c r="S910" s="279">
        <v>90</v>
      </c>
      <c r="T910" s="1725"/>
      <c r="U910" s="191">
        <v>40000</v>
      </c>
      <c r="V910" s="136"/>
      <c r="W910" s="339" t="s">
        <v>80</v>
      </c>
      <c r="X910" s="344" t="s">
        <v>3574</v>
      </c>
      <c r="Y910" s="338" t="s">
        <v>205</v>
      </c>
      <c r="Z910" s="108">
        <v>41538</v>
      </c>
      <c r="AA910" s="136"/>
      <c r="AB910" s="136">
        <v>41501</v>
      </c>
      <c r="AC910" s="2565">
        <v>40000</v>
      </c>
      <c r="AD910" s="277" t="s">
        <v>83</v>
      </c>
      <c r="AE910" s="344"/>
      <c r="AF910" s="2485" t="s">
        <v>2865</v>
      </c>
      <c r="AG910" s="187"/>
      <c r="AH910" s="277"/>
      <c r="AI910" s="338" t="s">
        <v>165</v>
      </c>
      <c r="AJ910" s="338"/>
      <c r="AK910" s="338"/>
      <c r="AL910" s="136"/>
      <c r="AM910" s="136"/>
      <c r="AN910" s="136"/>
      <c r="AO910" s="136"/>
      <c r="AP910" s="338"/>
      <c r="AQ910" s="108"/>
      <c r="AR910" s="108"/>
      <c r="AS910" s="108"/>
      <c r="AX910" s="415"/>
      <c r="BW910" s="345"/>
      <c r="BZ910" s="345" t="e">
        <v>#N/A</v>
      </c>
    </row>
    <row r="911" spans="1:78" s="343" customFormat="1" ht="14.25" customHeight="1">
      <c r="A911" s="2057">
        <v>39</v>
      </c>
      <c r="B911" s="2342" t="s">
        <v>85</v>
      </c>
      <c r="C911" s="153">
        <v>41519</v>
      </c>
      <c r="D911" s="337">
        <f t="shared" ref="D911" ca="1" si="212">TODAY()-C911</f>
        <v>25</v>
      </c>
      <c r="E911" s="338" t="s">
        <v>61</v>
      </c>
      <c r="F911" s="203">
        <v>13</v>
      </c>
      <c r="G911" s="136" t="s">
        <v>204</v>
      </c>
      <c r="H911" s="339" t="s">
        <v>174</v>
      </c>
      <c r="I911" s="2341" t="s">
        <v>2016</v>
      </c>
      <c r="J911" s="1624" t="s">
        <v>792</v>
      </c>
      <c r="K911" s="341" t="s">
        <v>25</v>
      </c>
      <c r="L911" s="1063">
        <v>816000</v>
      </c>
      <c r="M911" s="1063">
        <v>0</v>
      </c>
      <c r="N911" s="1063">
        <f t="shared" si="210"/>
        <v>816000</v>
      </c>
      <c r="O911" s="903">
        <v>30000</v>
      </c>
      <c r="P911" s="918" t="s">
        <v>1965</v>
      </c>
      <c r="Q911" s="352" t="s">
        <v>139</v>
      </c>
      <c r="R911" s="279">
        <v>1033</v>
      </c>
      <c r="S911" s="277">
        <v>90</v>
      </c>
      <c r="T911" s="1724"/>
      <c r="U911" s="191"/>
      <c r="V911" s="136"/>
      <c r="W911" s="339" t="s">
        <v>80</v>
      </c>
      <c r="X911" s="344" t="s">
        <v>2074</v>
      </c>
      <c r="Y911" s="338" t="s">
        <v>205</v>
      </c>
      <c r="Z911" s="136">
        <v>41538</v>
      </c>
      <c r="AA911" s="354"/>
      <c r="AB911" s="136">
        <v>41496</v>
      </c>
      <c r="AC911" s="2565">
        <v>1000</v>
      </c>
      <c r="AD911" s="277" t="s">
        <v>83</v>
      </c>
      <c r="AE911" s="344"/>
      <c r="AF911" s="2485" t="s">
        <v>2865</v>
      </c>
      <c r="AG911" s="187"/>
      <c r="AH911" s="277"/>
      <c r="AI911" s="338" t="s">
        <v>165</v>
      </c>
      <c r="AJ911" s="338"/>
      <c r="AK911" s="338"/>
      <c r="AL911" s="136"/>
      <c r="AM911" s="136"/>
      <c r="AN911" s="136"/>
      <c r="AO911" s="136"/>
      <c r="AP911" s="338"/>
      <c r="AQ911" s="108"/>
      <c r="AR911" s="108"/>
      <c r="AS911" s="108"/>
      <c r="AX911" s="415"/>
      <c r="BW911" s="345"/>
      <c r="BZ911" s="345"/>
    </row>
    <row r="912" spans="1:78" s="343" customFormat="1" ht="14.25" customHeight="1">
      <c r="A912" s="2057">
        <v>40</v>
      </c>
      <c r="B912" s="136" t="s">
        <v>85</v>
      </c>
      <c r="C912" s="153">
        <v>41491</v>
      </c>
      <c r="D912" s="346">
        <f t="shared" ref="D912" ca="1" si="213">TODAY()-C912</f>
        <v>53</v>
      </c>
      <c r="E912" s="338" t="s">
        <v>57</v>
      </c>
      <c r="F912" s="203">
        <v>13</v>
      </c>
      <c r="G912" s="136" t="s">
        <v>204</v>
      </c>
      <c r="H912" s="339" t="s">
        <v>62</v>
      </c>
      <c r="I912" s="1841" t="s">
        <v>1771</v>
      </c>
      <c r="J912" s="1624" t="s">
        <v>308</v>
      </c>
      <c r="K912" s="341" t="s">
        <v>286</v>
      </c>
      <c r="L912" s="1063">
        <v>789000</v>
      </c>
      <c r="M912" s="1063">
        <v>13000</v>
      </c>
      <c r="N912" s="1063">
        <f t="shared" si="210"/>
        <v>802000</v>
      </c>
      <c r="O912" s="903">
        <v>53000</v>
      </c>
      <c r="P912" s="156" t="s">
        <v>1737</v>
      </c>
      <c r="Q912" s="352" t="s">
        <v>139</v>
      </c>
      <c r="R912" s="279">
        <v>1033</v>
      </c>
      <c r="S912" s="279">
        <v>90</v>
      </c>
      <c r="T912" s="342"/>
      <c r="U912" s="191"/>
      <c r="V912" s="136"/>
      <c r="W912" s="339" t="s">
        <v>80</v>
      </c>
      <c r="X912" s="343" t="s">
        <v>3415</v>
      </c>
      <c r="Y912" s="338" t="s">
        <v>205</v>
      </c>
      <c r="Z912" s="136">
        <v>41538</v>
      </c>
      <c r="AA912" s="354">
        <v>0.5</v>
      </c>
      <c r="AB912" s="136">
        <v>41528</v>
      </c>
      <c r="AC912" s="349">
        <v>1000</v>
      </c>
      <c r="AD912" s="355" t="s">
        <v>111</v>
      </c>
      <c r="AE912" s="344"/>
      <c r="AF912" s="351" t="s">
        <v>1876</v>
      </c>
      <c r="AG912" s="187"/>
      <c r="AH912" s="277"/>
      <c r="AI912" s="338" t="s">
        <v>165</v>
      </c>
      <c r="AJ912" s="338"/>
      <c r="AK912" s="338"/>
      <c r="AL912" s="136"/>
      <c r="AM912" s="136"/>
      <c r="AN912" s="136"/>
      <c r="AO912" s="136"/>
      <c r="AP912" s="338"/>
      <c r="AQ912" s="108"/>
      <c r="AR912" s="108"/>
      <c r="AS912" s="108"/>
      <c r="AX912" s="415"/>
      <c r="BW912" s="345"/>
      <c r="BZ912" s="345"/>
    </row>
    <row r="913" spans="1:78" s="338" customFormat="1" ht="13.5" customHeight="1">
      <c r="A913" s="2057">
        <v>41</v>
      </c>
      <c r="B913" s="136" t="s">
        <v>85</v>
      </c>
      <c r="C913" s="108">
        <v>41490</v>
      </c>
      <c r="D913" s="337">
        <f ca="1">TODAY()-C913</f>
        <v>54</v>
      </c>
      <c r="E913" s="338" t="s">
        <v>57</v>
      </c>
      <c r="F913" s="203">
        <v>13</v>
      </c>
      <c r="G913" s="136" t="s">
        <v>204</v>
      </c>
      <c r="H913" s="339" t="s">
        <v>62</v>
      </c>
      <c r="I913" s="1425" t="s">
        <v>1508</v>
      </c>
      <c r="J913" s="340" t="s">
        <v>308</v>
      </c>
      <c r="K913" s="341" t="s">
        <v>25</v>
      </c>
      <c r="L913" s="1063">
        <v>789000</v>
      </c>
      <c r="M913" s="1063">
        <v>0</v>
      </c>
      <c r="N913" s="1063">
        <f t="shared" si="210"/>
        <v>789000</v>
      </c>
      <c r="O913" s="903">
        <v>53000</v>
      </c>
      <c r="P913" s="156" t="s">
        <v>1500</v>
      </c>
      <c r="Q913" s="352" t="s">
        <v>139</v>
      </c>
      <c r="R913" s="277">
        <v>1033</v>
      </c>
      <c r="S913" s="277">
        <v>90</v>
      </c>
      <c r="T913" s="342"/>
      <c r="U913" s="187"/>
      <c r="V913" s="136"/>
      <c r="W913" s="1625" t="s">
        <v>80</v>
      </c>
      <c r="X913" s="344" t="s">
        <v>3487</v>
      </c>
      <c r="Y913" s="338" t="s">
        <v>205</v>
      </c>
      <c r="Z913" s="108">
        <v>41537</v>
      </c>
      <c r="AA913" s="792"/>
      <c r="AB913" s="136">
        <v>41531</v>
      </c>
      <c r="AC913" s="349">
        <v>1000</v>
      </c>
      <c r="AD913" s="277" t="s">
        <v>111</v>
      </c>
      <c r="AE913" s="2236"/>
      <c r="AF913" s="351" t="s">
        <v>1876</v>
      </c>
      <c r="AG913" s="187"/>
      <c r="AH913" s="277"/>
      <c r="AI913" s="277"/>
      <c r="AL913" s="136"/>
      <c r="AM913" s="136"/>
      <c r="AN913" s="136"/>
      <c r="AO913" s="2022"/>
      <c r="AQ913" s="136"/>
      <c r="AR913" s="136"/>
      <c r="AS913" s="136"/>
      <c r="AX913" s="2237"/>
      <c r="BW913" s="136"/>
      <c r="BZ913" s="136"/>
    </row>
    <row r="914" spans="1:78" s="343" customFormat="1" ht="14.25" customHeight="1">
      <c r="A914" s="2057">
        <v>42</v>
      </c>
      <c r="B914" s="136" t="s">
        <v>85</v>
      </c>
      <c r="C914" s="108">
        <v>41533</v>
      </c>
      <c r="D914" s="2726">
        <f ca="1">TODAY()-C914</f>
        <v>11</v>
      </c>
      <c r="E914" s="338" t="s">
        <v>57</v>
      </c>
      <c r="F914" s="203">
        <v>13</v>
      </c>
      <c r="G914" s="136" t="s">
        <v>204</v>
      </c>
      <c r="H914" s="339" t="s">
        <v>62</v>
      </c>
      <c r="I914" s="348" t="s">
        <v>2176</v>
      </c>
      <c r="J914" s="1624" t="s">
        <v>308</v>
      </c>
      <c r="K914" s="341" t="s">
        <v>155</v>
      </c>
      <c r="L914" s="1063">
        <v>789000</v>
      </c>
      <c r="M914" s="1063">
        <v>13000</v>
      </c>
      <c r="N914" s="1063">
        <f t="shared" si="210"/>
        <v>802000</v>
      </c>
      <c r="O914" s="903">
        <v>53000</v>
      </c>
      <c r="P914" s="918" t="s">
        <v>2087</v>
      </c>
      <c r="Q914" s="791" t="s">
        <v>139</v>
      </c>
      <c r="R914" s="279">
        <v>1033</v>
      </c>
      <c r="S914" s="277">
        <v>90</v>
      </c>
      <c r="T914" s="342"/>
      <c r="U914" s="191"/>
      <c r="V914" s="136"/>
      <c r="W914" s="339" t="s">
        <v>80</v>
      </c>
      <c r="X914" s="344" t="s">
        <v>3419</v>
      </c>
      <c r="Y914" s="338" t="s">
        <v>205</v>
      </c>
      <c r="Z914" s="136">
        <v>41537</v>
      </c>
      <c r="AA914" s="136"/>
      <c r="AB914" s="136">
        <v>41527</v>
      </c>
      <c r="AC914" s="2565">
        <v>1000</v>
      </c>
      <c r="AD914" s="355" t="s">
        <v>111</v>
      </c>
      <c r="AE914" s="2236"/>
      <c r="AF914" s="2485" t="s">
        <v>2865</v>
      </c>
      <c r="AG914" s="187"/>
      <c r="AH914" s="277"/>
      <c r="AI914" s="338" t="s">
        <v>165</v>
      </c>
      <c r="AJ914" s="338"/>
      <c r="AK914" s="338"/>
      <c r="AL914" s="136"/>
      <c r="AM914" s="136"/>
      <c r="AN914" s="136"/>
      <c r="AO914" s="136"/>
      <c r="AP914" s="338"/>
      <c r="AQ914" s="108"/>
      <c r="AR914" s="108"/>
      <c r="AS914" s="108"/>
      <c r="AT914" s="338"/>
      <c r="AX914" s="415"/>
      <c r="BW914" s="345"/>
      <c r="BZ914" s="345"/>
    </row>
    <row r="915" spans="1:78" s="343" customFormat="1" ht="14" customHeight="1">
      <c r="A915" s="2057">
        <v>43</v>
      </c>
      <c r="B915" s="136" t="s">
        <v>85</v>
      </c>
      <c r="C915" s="153">
        <v>41471</v>
      </c>
      <c r="D915" s="337">
        <f ca="1">TODAY()-C915</f>
        <v>73</v>
      </c>
      <c r="E915" s="338" t="s">
        <v>133</v>
      </c>
      <c r="F915" s="203">
        <v>13</v>
      </c>
      <c r="G915" s="136" t="s">
        <v>204</v>
      </c>
      <c r="H915" s="339" t="s">
        <v>17</v>
      </c>
      <c r="I915" s="348" t="s">
        <v>1539</v>
      </c>
      <c r="J915" s="2727" t="s">
        <v>291</v>
      </c>
      <c r="K915" s="2728" t="s">
        <v>25</v>
      </c>
      <c r="L915" s="1063">
        <v>617000</v>
      </c>
      <c r="M915" s="1063">
        <v>0</v>
      </c>
      <c r="N915" s="1063">
        <f t="shared" si="210"/>
        <v>617000</v>
      </c>
      <c r="O915" s="1657" t="s">
        <v>894</v>
      </c>
      <c r="P915" s="1299" t="s">
        <v>1524</v>
      </c>
      <c r="Q915" s="352" t="s">
        <v>139</v>
      </c>
      <c r="R915" s="279">
        <v>1033</v>
      </c>
      <c r="S915" s="277">
        <v>90</v>
      </c>
      <c r="T915" s="350"/>
      <c r="U915" s="191"/>
      <c r="V915" s="136"/>
      <c r="W915" s="1625" t="s">
        <v>80</v>
      </c>
      <c r="X915" s="344" t="s">
        <v>3715</v>
      </c>
      <c r="Y915" s="338" t="s">
        <v>205</v>
      </c>
      <c r="Z915" s="108">
        <v>41539</v>
      </c>
      <c r="AA915" s="354">
        <v>0.58333333333333337</v>
      </c>
      <c r="AB915" s="108">
        <v>41535</v>
      </c>
      <c r="AC915" s="1993">
        <v>1000</v>
      </c>
      <c r="AD915" s="342" t="s">
        <v>83</v>
      </c>
      <c r="AE915" s="1661"/>
      <c r="AF915" s="351" t="s">
        <v>1519</v>
      </c>
      <c r="AG915" s="187"/>
      <c r="AH915" s="1660"/>
      <c r="AI915" s="338" t="s">
        <v>165</v>
      </c>
      <c r="AJ915" s="791"/>
      <c r="AK915" s="791"/>
      <c r="AL915" s="108"/>
      <c r="AM915" s="108"/>
      <c r="AN915" s="2729"/>
      <c r="AO915" s="2730"/>
      <c r="AP915" s="791"/>
      <c r="AQ915" s="108"/>
      <c r="AR915" s="108"/>
      <c r="AS915" s="108"/>
      <c r="AX915" s="415"/>
      <c r="BW915" s="345"/>
      <c r="BZ915" s="345"/>
    </row>
    <row r="916" spans="1:78" s="343" customFormat="1" ht="14" customHeight="1">
      <c r="A916" s="2057">
        <v>44</v>
      </c>
      <c r="B916" s="781" t="s">
        <v>85</v>
      </c>
      <c r="C916" s="153">
        <v>41372</v>
      </c>
      <c r="D916" s="346">
        <f ca="1">TODAY()-C916</f>
        <v>172</v>
      </c>
      <c r="E916" s="347" t="s">
        <v>249</v>
      </c>
      <c r="F916" s="203">
        <v>13</v>
      </c>
      <c r="G916" s="136" t="s">
        <v>204</v>
      </c>
      <c r="H916" s="353" t="s">
        <v>314</v>
      </c>
      <c r="I916" s="348" t="s">
        <v>626</v>
      </c>
      <c r="J916" s="340" t="s">
        <v>310</v>
      </c>
      <c r="K916" s="341" t="s">
        <v>143</v>
      </c>
      <c r="L916" s="1329">
        <v>1251500</v>
      </c>
      <c r="M916" s="1063">
        <v>16000</v>
      </c>
      <c r="N916" s="1329">
        <f t="shared" si="210"/>
        <v>1267500</v>
      </c>
      <c r="O916" s="903">
        <v>120000</v>
      </c>
      <c r="P916" s="156" t="s">
        <v>614</v>
      </c>
      <c r="Q916" s="791" t="s">
        <v>139</v>
      </c>
      <c r="R916" s="277">
        <v>1033</v>
      </c>
      <c r="S916" s="277">
        <v>90</v>
      </c>
      <c r="T916" s="2731"/>
      <c r="U916" s="191"/>
      <c r="V916" s="136"/>
      <c r="W916" s="353" t="s">
        <v>80</v>
      </c>
      <c r="X916" s="344" t="s">
        <v>3930</v>
      </c>
      <c r="Y916" s="338" t="s">
        <v>205</v>
      </c>
      <c r="Z916" s="136">
        <v>41539</v>
      </c>
      <c r="AA916" s="792"/>
      <c r="AB916" s="2022">
        <v>41539</v>
      </c>
      <c r="AC916" s="349">
        <v>1147500</v>
      </c>
      <c r="AD916" s="277" t="s">
        <v>83</v>
      </c>
      <c r="AE916" s="344"/>
      <c r="AF916" s="351" t="s">
        <v>1519</v>
      </c>
      <c r="AG916" s="187"/>
      <c r="AH916" s="277"/>
      <c r="AI916" s="277"/>
      <c r="AJ916" s="338"/>
      <c r="AK916" s="338"/>
      <c r="AL916" s="136"/>
      <c r="AM916" s="136"/>
      <c r="AN916" s="136"/>
      <c r="AO916" s="136"/>
      <c r="AP916" s="338"/>
      <c r="AQ916" s="108"/>
      <c r="AR916" s="108"/>
      <c r="AS916" s="108"/>
      <c r="AX916" s="415">
        <v>25424</v>
      </c>
      <c r="BW916" s="345" t="e">
        <v>#N/A</v>
      </c>
      <c r="BZ916" s="345">
        <v>1154399.99</v>
      </c>
    </row>
    <row r="917" spans="1:78" s="343" customFormat="1" ht="14.25" customHeight="1">
      <c r="A917" s="2057">
        <v>45</v>
      </c>
      <c r="B917" s="136" t="s">
        <v>85</v>
      </c>
      <c r="C917" s="108">
        <v>41490</v>
      </c>
      <c r="D917" s="337">
        <f t="shared" ref="D917" ca="1" si="214">TODAY()-C917</f>
        <v>54</v>
      </c>
      <c r="E917" s="338" t="s">
        <v>57</v>
      </c>
      <c r="F917" s="203">
        <v>13</v>
      </c>
      <c r="G917" s="136" t="s">
        <v>204</v>
      </c>
      <c r="H917" s="339" t="s">
        <v>42</v>
      </c>
      <c r="I917" s="348" t="s">
        <v>1770</v>
      </c>
      <c r="J917" s="1624" t="s">
        <v>701</v>
      </c>
      <c r="K917" s="341" t="s">
        <v>138</v>
      </c>
      <c r="L917" s="2566">
        <v>849000</v>
      </c>
      <c r="M917" s="1063">
        <v>13000</v>
      </c>
      <c r="N917" s="2566">
        <f t="shared" si="210"/>
        <v>862000</v>
      </c>
      <c r="O917" s="903">
        <v>60000</v>
      </c>
      <c r="P917" s="918" t="s">
        <v>1736</v>
      </c>
      <c r="Q917" s="791" t="s">
        <v>139</v>
      </c>
      <c r="R917" s="277">
        <v>1033</v>
      </c>
      <c r="S917" s="277">
        <v>90</v>
      </c>
      <c r="T917" s="342"/>
      <c r="U917" s="191"/>
      <c r="V917" s="136"/>
      <c r="W917" s="339" t="s">
        <v>80</v>
      </c>
      <c r="X917" s="343" t="s">
        <v>3928</v>
      </c>
      <c r="Y917" s="338" t="s">
        <v>205</v>
      </c>
      <c r="Z917" s="136">
        <v>41538</v>
      </c>
      <c r="AA917" s="136"/>
      <c r="AB917" s="136">
        <v>41538</v>
      </c>
      <c r="AC917" s="349">
        <v>802000</v>
      </c>
      <c r="AD917" s="277" t="s">
        <v>83</v>
      </c>
      <c r="AE917" s="344"/>
      <c r="AF917" s="2485" t="s">
        <v>2865</v>
      </c>
      <c r="AG917" s="187"/>
      <c r="AH917" s="277"/>
      <c r="AI917" s="338" t="s">
        <v>165</v>
      </c>
      <c r="AJ917" s="338"/>
      <c r="AK917" s="338"/>
      <c r="AL917" s="136"/>
      <c r="AM917" s="136"/>
      <c r="AN917" s="136"/>
      <c r="AO917" s="136"/>
      <c r="AP917" s="338"/>
      <c r="AQ917" s="108"/>
      <c r="AR917" s="108"/>
      <c r="AS917" s="108"/>
      <c r="AX917" s="415"/>
      <c r="BW917" s="345"/>
      <c r="BZ917" s="345"/>
    </row>
    <row r="918" spans="1:78" s="343" customFormat="1" ht="14.25" customHeight="1">
      <c r="A918" s="2057">
        <v>46</v>
      </c>
      <c r="B918" s="781" t="s">
        <v>85</v>
      </c>
      <c r="C918" s="108">
        <v>41527</v>
      </c>
      <c r="D918" s="337">
        <f t="shared" ref="D918:D931" ca="1" si="215">TODAY()-C918</f>
        <v>17</v>
      </c>
      <c r="E918" s="338" t="s">
        <v>57</v>
      </c>
      <c r="F918" s="203">
        <v>13</v>
      </c>
      <c r="G918" s="136" t="s">
        <v>204</v>
      </c>
      <c r="H918" s="339" t="s">
        <v>62</v>
      </c>
      <c r="I918" s="1425" t="s">
        <v>2182</v>
      </c>
      <c r="J918" s="1624" t="s">
        <v>308</v>
      </c>
      <c r="K918" s="341" t="s">
        <v>34</v>
      </c>
      <c r="L918" s="1063">
        <v>789000</v>
      </c>
      <c r="M918" s="1063">
        <v>13000</v>
      </c>
      <c r="N918" s="1063">
        <f t="shared" si="210"/>
        <v>802000</v>
      </c>
      <c r="O918" s="903">
        <v>53000</v>
      </c>
      <c r="P918" s="918" t="s">
        <v>2094</v>
      </c>
      <c r="Q918" s="791" t="s">
        <v>139</v>
      </c>
      <c r="R918" s="277">
        <v>1033</v>
      </c>
      <c r="S918" s="277">
        <v>90</v>
      </c>
      <c r="T918" s="342"/>
      <c r="U918" s="191"/>
      <c r="V918" s="136"/>
      <c r="W918" s="339" t="s">
        <v>80</v>
      </c>
      <c r="X918" s="344" t="s">
        <v>3927</v>
      </c>
      <c r="Y918" s="338" t="s">
        <v>205</v>
      </c>
      <c r="Z918" s="136">
        <v>41538</v>
      </c>
      <c r="AA918" s="354"/>
      <c r="AB918" s="136">
        <v>41538</v>
      </c>
      <c r="AC918" s="349">
        <v>748000</v>
      </c>
      <c r="AD918" s="277" t="s">
        <v>83</v>
      </c>
      <c r="AE918" s="344"/>
      <c r="AF918" s="2485" t="s">
        <v>2865</v>
      </c>
      <c r="AG918" s="187"/>
      <c r="AH918" s="277"/>
      <c r="AI918" s="338" t="s">
        <v>165</v>
      </c>
      <c r="AJ918" s="338"/>
      <c r="AK918" s="338"/>
      <c r="AL918" s="136"/>
      <c r="AM918" s="136"/>
      <c r="AN918" s="136"/>
      <c r="AO918" s="136"/>
      <c r="AP918" s="338"/>
      <c r="AQ918" s="108"/>
      <c r="AR918" s="108"/>
      <c r="AS918" s="108"/>
      <c r="AT918" s="338"/>
      <c r="AX918" s="415"/>
      <c r="BW918" s="345"/>
      <c r="BZ918" s="345"/>
    </row>
    <row r="919" spans="1:78" s="343" customFormat="1" ht="14.25" customHeight="1">
      <c r="A919" s="2057">
        <v>47</v>
      </c>
      <c r="B919" s="136" t="s">
        <v>85</v>
      </c>
      <c r="C919" s="153">
        <v>41511</v>
      </c>
      <c r="D919" s="346">
        <f t="shared" ca="1" si="215"/>
        <v>33</v>
      </c>
      <c r="E919" s="338" t="s">
        <v>169</v>
      </c>
      <c r="F919" s="203">
        <v>13</v>
      </c>
      <c r="G919" s="136" t="s">
        <v>204</v>
      </c>
      <c r="H919" s="339" t="s">
        <v>129</v>
      </c>
      <c r="I919" s="1425" t="s">
        <v>2009</v>
      </c>
      <c r="J919" s="1624" t="s">
        <v>441</v>
      </c>
      <c r="K919" s="341" t="s">
        <v>15</v>
      </c>
      <c r="L919" s="1063">
        <v>593000</v>
      </c>
      <c r="M919" s="1063">
        <v>11000</v>
      </c>
      <c r="N919" s="1063">
        <f t="shared" si="210"/>
        <v>604000</v>
      </c>
      <c r="O919" s="903">
        <v>30000</v>
      </c>
      <c r="P919" s="156" t="s">
        <v>1939</v>
      </c>
      <c r="Q919" s="791" t="s">
        <v>139</v>
      </c>
      <c r="R919" s="277">
        <v>1033</v>
      </c>
      <c r="S919" s="277">
        <v>90</v>
      </c>
      <c r="T919" s="342"/>
      <c r="U919" s="191"/>
      <c r="V919" s="136"/>
      <c r="W919" s="353" t="s">
        <v>80</v>
      </c>
      <c r="X919" s="344" t="s">
        <v>3929</v>
      </c>
      <c r="Y919" s="338" t="s">
        <v>205</v>
      </c>
      <c r="Z919" s="136">
        <v>41538</v>
      </c>
      <c r="AA919" s="354"/>
      <c r="AB919" s="136">
        <v>41538</v>
      </c>
      <c r="AC919" s="349">
        <v>567000</v>
      </c>
      <c r="AD919" s="277" t="s">
        <v>83</v>
      </c>
      <c r="AE919" s="344"/>
      <c r="AF919" s="351" t="s">
        <v>1876</v>
      </c>
      <c r="AG919" s="187"/>
      <c r="AH919" s="277"/>
      <c r="AI919" s="338" t="s">
        <v>165</v>
      </c>
      <c r="AJ919" s="338"/>
      <c r="AK919" s="338"/>
      <c r="AL919" s="136"/>
      <c r="AM919" s="136"/>
      <c r="AN919" s="136"/>
      <c r="AO919" s="136"/>
      <c r="AP919" s="338"/>
      <c r="AQ919" s="108"/>
      <c r="AR919" s="108"/>
      <c r="AS919" s="108"/>
      <c r="AX919" s="415"/>
      <c r="BW919" s="345"/>
      <c r="BZ919" s="345"/>
    </row>
    <row r="920" spans="1:78" s="343" customFormat="1" ht="14.25" customHeight="1">
      <c r="A920" s="2057">
        <v>48</v>
      </c>
      <c r="B920" s="136" t="s">
        <v>85</v>
      </c>
      <c r="C920" s="108">
        <v>41505</v>
      </c>
      <c r="D920" s="337">
        <f t="shared" ca="1" si="215"/>
        <v>39</v>
      </c>
      <c r="E920" s="338" t="s">
        <v>61</v>
      </c>
      <c r="F920" s="203">
        <v>13</v>
      </c>
      <c r="G920" s="136" t="s">
        <v>204</v>
      </c>
      <c r="H920" s="339" t="s">
        <v>219</v>
      </c>
      <c r="I920" s="1841" t="s">
        <v>2121</v>
      </c>
      <c r="J920" s="1624" t="s">
        <v>307</v>
      </c>
      <c r="K920" s="341" t="s">
        <v>116</v>
      </c>
      <c r="L920" s="1063">
        <v>760000</v>
      </c>
      <c r="M920" s="1063">
        <v>11000</v>
      </c>
      <c r="N920" s="1063">
        <f t="shared" ref="N920:N931" si="216">L920+M920</f>
        <v>771000</v>
      </c>
      <c r="O920" s="903">
        <v>30000</v>
      </c>
      <c r="P920" s="156" t="s">
        <v>2042</v>
      </c>
      <c r="Q920" s="352" t="s">
        <v>139</v>
      </c>
      <c r="R920" s="277">
        <v>1033</v>
      </c>
      <c r="S920" s="277">
        <v>90</v>
      </c>
      <c r="T920" s="342"/>
      <c r="U920" s="191"/>
      <c r="V920" s="136"/>
      <c r="W920" s="1625" t="s">
        <v>80</v>
      </c>
      <c r="X920" s="344" t="s">
        <v>3219</v>
      </c>
      <c r="Y920" s="338" t="s">
        <v>205</v>
      </c>
      <c r="Z920" s="136">
        <v>41540</v>
      </c>
      <c r="AA920" s="136"/>
      <c r="AB920" s="136">
        <v>41524</v>
      </c>
      <c r="AC920" s="349">
        <v>1000</v>
      </c>
      <c r="AD920" s="277" t="s">
        <v>111</v>
      </c>
      <c r="AE920" s="344"/>
      <c r="AF920" s="351" t="s">
        <v>1876</v>
      </c>
      <c r="AG920" s="187"/>
      <c r="AH920" s="277"/>
      <c r="AI920" s="338"/>
      <c r="AJ920" s="338"/>
      <c r="AK920" s="338"/>
      <c r="AL920" s="136"/>
      <c r="AM920" s="136"/>
      <c r="AN920" s="136"/>
      <c r="AO920" s="136"/>
      <c r="AP920" s="338"/>
      <c r="AQ920" s="108"/>
      <c r="AR920" s="108"/>
      <c r="AS920" s="108"/>
      <c r="AX920" s="415"/>
      <c r="BW920" s="345"/>
      <c r="BZ920" s="345"/>
    </row>
    <row r="921" spans="1:78" s="343" customFormat="1" ht="14" customHeight="1">
      <c r="A921" s="2057">
        <v>49</v>
      </c>
      <c r="B921" s="2342" t="s">
        <v>85</v>
      </c>
      <c r="C921" s="108">
        <v>41519</v>
      </c>
      <c r="D921" s="337">
        <f t="shared" ca="1" si="215"/>
        <v>25</v>
      </c>
      <c r="E921" s="338" t="s">
        <v>343</v>
      </c>
      <c r="F921" s="203">
        <v>13</v>
      </c>
      <c r="G921" s="136" t="s">
        <v>204</v>
      </c>
      <c r="H921" s="339" t="s">
        <v>457</v>
      </c>
      <c r="I921" s="348" t="s">
        <v>836</v>
      </c>
      <c r="J921" s="340" t="s">
        <v>461</v>
      </c>
      <c r="K921" s="341" t="s">
        <v>690</v>
      </c>
      <c r="L921" s="1063">
        <v>492000</v>
      </c>
      <c r="M921" s="1063">
        <v>6000</v>
      </c>
      <c r="N921" s="1063">
        <f t="shared" si="216"/>
        <v>498000</v>
      </c>
      <c r="O921" s="1723"/>
      <c r="P921" s="918" t="s">
        <v>825</v>
      </c>
      <c r="Q921" s="791" t="s">
        <v>139</v>
      </c>
      <c r="R921" s="277">
        <v>1033</v>
      </c>
      <c r="S921" s="277">
        <v>90</v>
      </c>
      <c r="T921" s="1724"/>
      <c r="U921" s="191"/>
      <c r="V921" s="136"/>
      <c r="W921" s="339" t="s">
        <v>80</v>
      </c>
      <c r="X921" s="343" t="s">
        <v>3716</v>
      </c>
      <c r="Y921" s="338" t="s">
        <v>205</v>
      </c>
      <c r="Z921" s="136">
        <v>41540</v>
      </c>
      <c r="AA921" s="354"/>
      <c r="AB921" s="136">
        <v>41535</v>
      </c>
      <c r="AC921" s="349"/>
      <c r="AD921" s="2749" t="s">
        <v>111</v>
      </c>
      <c r="AE921" s="344"/>
      <c r="AF921" s="2485" t="s">
        <v>2865</v>
      </c>
      <c r="AG921" s="187"/>
      <c r="AH921" s="277"/>
      <c r="AI921" s="277"/>
      <c r="AJ921" s="338"/>
      <c r="AK921" s="338"/>
      <c r="AL921" s="136"/>
      <c r="AM921" s="136"/>
      <c r="AN921" s="136"/>
      <c r="AO921" s="136"/>
      <c r="AP921" s="338"/>
      <c r="AQ921" s="108"/>
      <c r="AR921" s="108"/>
      <c r="AS921" s="108"/>
      <c r="AX921" s="415"/>
      <c r="BW921" s="345"/>
      <c r="BZ921" s="345" t="e">
        <v>#N/A</v>
      </c>
    </row>
    <row r="922" spans="1:78" s="338" customFormat="1" ht="13.5" customHeight="1">
      <c r="A922" s="2057">
        <v>50</v>
      </c>
      <c r="B922" s="136" t="s">
        <v>85</v>
      </c>
      <c r="C922" s="108">
        <v>41533</v>
      </c>
      <c r="D922" s="337">
        <f t="shared" ca="1" si="215"/>
        <v>11</v>
      </c>
      <c r="E922" s="338" t="s">
        <v>249</v>
      </c>
      <c r="F922" s="203">
        <v>13</v>
      </c>
      <c r="G922" s="136" t="s">
        <v>204</v>
      </c>
      <c r="H922" s="339" t="s">
        <v>79</v>
      </c>
      <c r="I922" s="348" t="s">
        <v>3146</v>
      </c>
      <c r="J922" s="340" t="s">
        <v>365</v>
      </c>
      <c r="K922" s="341" t="s">
        <v>90</v>
      </c>
      <c r="L922" s="1063">
        <v>1109000</v>
      </c>
      <c r="M922" s="1063">
        <v>16000</v>
      </c>
      <c r="N922" s="1063">
        <f t="shared" si="216"/>
        <v>1125000</v>
      </c>
      <c r="O922" s="903">
        <v>70000</v>
      </c>
      <c r="P922" s="2322" t="s">
        <v>3092</v>
      </c>
      <c r="Q922" s="791" t="s">
        <v>139</v>
      </c>
      <c r="R922" s="277">
        <v>1033</v>
      </c>
      <c r="S922" s="277">
        <v>90</v>
      </c>
      <c r="T922" s="342"/>
      <c r="U922" s="187"/>
      <c r="V922" s="136"/>
      <c r="W922" s="339" t="s">
        <v>80</v>
      </c>
      <c r="X922" s="344" t="s">
        <v>3495</v>
      </c>
      <c r="Y922" s="338" t="s">
        <v>205</v>
      </c>
      <c r="Z922" s="136">
        <v>41541</v>
      </c>
      <c r="AA922" s="136"/>
      <c r="AB922" s="136">
        <v>41531</v>
      </c>
      <c r="AC922" s="2565">
        <v>1000</v>
      </c>
      <c r="AD922" s="355" t="s">
        <v>83</v>
      </c>
      <c r="AE922" s="2236"/>
      <c r="AF922" s="351" t="s">
        <v>2865</v>
      </c>
      <c r="AG922" s="187"/>
      <c r="AH922" s="1728"/>
      <c r="AI922" s="338" t="s">
        <v>165</v>
      </c>
      <c r="AL922" s="136"/>
      <c r="AM922" s="136"/>
      <c r="AN922" s="136"/>
      <c r="AO922" s="2022"/>
      <c r="AQ922" s="136"/>
      <c r="AR922" s="136"/>
      <c r="AS922" s="136"/>
      <c r="AX922" s="2237"/>
      <c r="BW922" s="136"/>
      <c r="BZ922" s="136"/>
    </row>
    <row r="923" spans="1:78" s="343" customFormat="1" ht="14.25" customHeight="1">
      <c r="A923" s="2057">
        <v>51</v>
      </c>
      <c r="B923" s="781" t="s">
        <v>85</v>
      </c>
      <c r="C923" s="108">
        <v>41515</v>
      </c>
      <c r="D923" s="337">
        <f t="shared" ca="1" si="215"/>
        <v>29</v>
      </c>
      <c r="E923" s="338" t="s">
        <v>169</v>
      </c>
      <c r="F923" s="203">
        <v>13</v>
      </c>
      <c r="G923" s="136" t="s">
        <v>204</v>
      </c>
      <c r="H923" s="339" t="s">
        <v>1</v>
      </c>
      <c r="I923" s="348" t="s">
        <v>2467</v>
      </c>
      <c r="J923" s="1624" t="s">
        <v>443</v>
      </c>
      <c r="K923" s="341" t="s">
        <v>20</v>
      </c>
      <c r="L923" s="1063">
        <v>648000</v>
      </c>
      <c r="M923" s="1063">
        <v>11000</v>
      </c>
      <c r="N923" s="1063">
        <f t="shared" si="216"/>
        <v>659000</v>
      </c>
      <c r="O923" s="903">
        <v>30000</v>
      </c>
      <c r="P923" s="918" t="s">
        <v>2054</v>
      </c>
      <c r="Q923" s="791" t="s">
        <v>139</v>
      </c>
      <c r="R923" s="277">
        <v>1033</v>
      </c>
      <c r="S923" s="277">
        <v>90</v>
      </c>
      <c r="T923" s="342"/>
      <c r="U923" s="191"/>
      <c r="V923" s="136"/>
      <c r="W923" s="339" t="s">
        <v>80</v>
      </c>
      <c r="X923" s="343" t="s">
        <v>3795</v>
      </c>
      <c r="Y923" s="338" t="s">
        <v>205</v>
      </c>
      <c r="Z923" s="136">
        <v>41541</v>
      </c>
      <c r="AA923" s="354"/>
      <c r="AB923" s="136">
        <v>41529</v>
      </c>
      <c r="AC923" s="2565">
        <v>1000</v>
      </c>
      <c r="AD923" s="277" t="s">
        <v>111</v>
      </c>
      <c r="AE923" s="344"/>
      <c r="AF923" s="351" t="s">
        <v>2865</v>
      </c>
      <c r="AG923" s="187"/>
      <c r="AH923" s="277"/>
      <c r="AI923" s="338"/>
      <c r="AJ923" s="338"/>
      <c r="AK923" s="338"/>
      <c r="AL923" s="136"/>
      <c r="AM923" s="136"/>
      <c r="AN923" s="136"/>
      <c r="AO923" s="136"/>
      <c r="AP923" s="338"/>
      <c r="AQ923" s="108"/>
      <c r="AR923" s="108"/>
      <c r="AS923" s="108"/>
      <c r="AX923" s="415"/>
      <c r="BW923" s="345"/>
      <c r="BZ923" s="345"/>
    </row>
    <row r="924" spans="1:78" s="343" customFormat="1" ht="14.25" customHeight="1">
      <c r="A924" s="2057">
        <v>52</v>
      </c>
      <c r="B924" s="136" t="s">
        <v>85</v>
      </c>
      <c r="C924" s="153">
        <v>41518</v>
      </c>
      <c r="D924" s="346">
        <f t="shared" ca="1" si="215"/>
        <v>26</v>
      </c>
      <c r="E924" s="338" t="s">
        <v>61</v>
      </c>
      <c r="F924" s="203">
        <v>13</v>
      </c>
      <c r="G924" s="136" t="s">
        <v>204</v>
      </c>
      <c r="H924" s="353" t="s">
        <v>724</v>
      </c>
      <c r="I924" s="2341" t="s">
        <v>2018</v>
      </c>
      <c r="J924" s="1624" t="s">
        <v>728</v>
      </c>
      <c r="K924" s="341" t="s">
        <v>25</v>
      </c>
      <c r="L924" s="2768">
        <v>756000</v>
      </c>
      <c r="M924" s="2566">
        <v>0</v>
      </c>
      <c r="N924" s="2566">
        <f t="shared" si="216"/>
        <v>756000</v>
      </c>
      <c r="O924" s="903">
        <v>30000</v>
      </c>
      <c r="P924" s="918" t="s">
        <v>1967</v>
      </c>
      <c r="Q924" s="352" t="s">
        <v>139</v>
      </c>
      <c r="R924" s="279">
        <v>1033</v>
      </c>
      <c r="S924" s="279">
        <v>90</v>
      </c>
      <c r="T924" s="342"/>
      <c r="U924" s="191"/>
      <c r="V924" s="136"/>
      <c r="W924" s="353" t="s">
        <v>80</v>
      </c>
      <c r="X924" s="344" t="s">
        <v>3494</v>
      </c>
      <c r="Y924" s="338" t="s">
        <v>205</v>
      </c>
      <c r="Z924" s="108">
        <v>41541</v>
      </c>
      <c r="AA924" s="136"/>
      <c r="AB924" s="136">
        <v>41531</v>
      </c>
      <c r="AC924" s="2565">
        <v>1000</v>
      </c>
      <c r="AD924" s="277" t="s">
        <v>111</v>
      </c>
      <c r="AE924" s="344"/>
      <c r="AF924" s="351" t="s">
        <v>2865</v>
      </c>
      <c r="AG924" s="187"/>
      <c r="AH924" s="277"/>
      <c r="AI924" s="338" t="s">
        <v>165</v>
      </c>
      <c r="AJ924" s="338"/>
      <c r="AK924" s="338"/>
      <c r="AL924" s="136"/>
      <c r="AM924" s="136"/>
      <c r="AN924" s="136"/>
      <c r="AO924" s="136"/>
      <c r="AP924" s="338"/>
      <c r="AQ924" s="108"/>
      <c r="AR924" s="108"/>
      <c r="AS924" s="108"/>
      <c r="AT924" s="343" t="s">
        <v>3382</v>
      </c>
      <c r="AX924" s="415"/>
      <c r="BW924" s="345"/>
      <c r="BZ924" s="345"/>
    </row>
    <row r="925" spans="1:78" s="338" customFormat="1" ht="13.5" customHeight="1">
      <c r="A925" s="2057">
        <v>53</v>
      </c>
      <c r="B925" s="136" t="s">
        <v>85</v>
      </c>
      <c r="C925" s="153">
        <v>41518</v>
      </c>
      <c r="D925" s="346">
        <f t="shared" ca="1" si="215"/>
        <v>26</v>
      </c>
      <c r="E925" s="2616" t="s">
        <v>249</v>
      </c>
      <c r="F925" s="203">
        <v>13</v>
      </c>
      <c r="G925" s="136" t="s">
        <v>204</v>
      </c>
      <c r="H925" s="353" t="s">
        <v>314</v>
      </c>
      <c r="I925" s="1425" t="s">
        <v>2772</v>
      </c>
      <c r="J925" s="340" t="s">
        <v>310</v>
      </c>
      <c r="K925" s="341" t="s">
        <v>16</v>
      </c>
      <c r="L925" s="1329">
        <v>1251500</v>
      </c>
      <c r="M925" s="1063">
        <v>16000</v>
      </c>
      <c r="N925" s="1329">
        <f t="shared" si="216"/>
        <v>1267500</v>
      </c>
      <c r="O925" s="903">
        <v>120000</v>
      </c>
      <c r="P925" s="2322" t="s">
        <v>2746</v>
      </c>
      <c r="Q925" s="352" t="s">
        <v>139</v>
      </c>
      <c r="R925" s="279">
        <v>1033</v>
      </c>
      <c r="S925" s="279">
        <v>90</v>
      </c>
      <c r="T925" s="350"/>
      <c r="U925" s="187"/>
      <c r="V925" s="136"/>
      <c r="W925" s="353" t="s">
        <v>80</v>
      </c>
      <c r="X925" s="344" t="s">
        <v>3221</v>
      </c>
      <c r="Y925" s="338" t="s">
        <v>205</v>
      </c>
      <c r="Z925" s="136">
        <v>41541</v>
      </c>
      <c r="AA925" s="136"/>
      <c r="AB925" s="136">
        <v>41524</v>
      </c>
      <c r="AC925" s="349">
        <v>10000</v>
      </c>
      <c r="AD925" s="355" t="s">
        <v>111</v>
      </c>
      <c r="AE925" s="2236"/>
      <c r="AF925" s="351" t="s">
        <v>2865</v>
      </c>
      <c r="AG925" s="187"/>
      <c r="AH925" s="1728"/>
      <c r="AI925" s="1728"/>
      <c r="AL925" s="136"/>
      <c r="AM925" s="136"/>
      <c r="AN925" s="136"/>
      <c r="AO925" s="2022"/>
      <c r="AQ925" s="136"/>
      <c r="AR925" s="136"/>
      <c r="AS925" s="136"/>
      <c r="AX925" s="2237"/>
      <c r="BW925" s="136"/>
      <c r="BZ925" s="136"/>
    </row>
    <row r="926" spans="1:78" s="343" customFormat="1" ht="14" customHeight="1">
      <c r="A926" s="2057">
        <v>54</v>
      </c>
      <c r="B926" s="136" t="s">
        <v>85</v>
      </c>
      <c r="C926" s="108">
        <v>41496</v>
      </c>
      <c r="D926" s="337">
        <f t="shared" ca="1" si="215"/>
        <v>48</v>
      </c>
      <c r="E926" s="338" t="s">
        <v>61</v>
      </c>
      <c r="F926" s="203">
        <v>13</v>
      </c>
      <c r="G926" s="136" t="s">
        <v>204</v>
      </c>
      <c r="H926" s="339" t="s">
        <v>219</v>
      </c>
      <c r="I926" s="1841" t="s">
        <v>1865</v>
      </c>
      <c r="J926" s="344" t="s">
        <v>307</v>
      </c>
      <c r="K926" s="338" t="s">
        <v>116</v>
      </c>
      <c r="L926" s="1329">
        <v>760000</v>
      </c>
      <c r="M926" s="1063">
        <v>11000</v>
      </c>
      <c r="N926" s="1063">
        <f t="shared" si="216"/>
        <v>771000</v>
      </c>
      <c r="O926" s="903">
        <v>30000</v>
      </c>
      <c r="P926" s="918" t="s">
        <v>1851</v>
      </c>
      <c r="Q926" s="791" t="s">
        <v>139</v>
      </c>
      <c r="R926" s="279">
        <v>1033</v>
      </c>
      <c r="S926" s="279">
        <v>90</v>
      </c>
      <c r="T926" s="350"/>
      <c r="U926" s="191"/>
      <c r="V926" s="136"/>
      <c r="W926" s="339" t="s">
        <v>80</v>
      </c>
      <c r="X926" s="344" t="s">
        <v>3096</v>
      </c>
      <c r="Y926" s="338" t="s">
        <v>205</v>
      </c>
      <c r="Z926" s="108">
        <v>41541</v>
      </c>
      <c r="AA926" s="354"/>
      <c r="AB926" s="136">
        <v>41523</v>
      </c>
      <c r="AC926" s="349"/>
      <c r="AD926" s="277" t="s">
        <v>111</v>
      </c>
      <c r="AE926" s="344"/>
      <c r="AF926" s="351" t="s">
        <v>2865</v>
      </c>
      <c r="AG926" s="187"/>
      <c r="AH926" s="277"/>
      <c r="AI926" s="277"/>
      <c r="AJ926" s="338" t="s">
        <v>157</v>
      </c>
      <c r="AK926" s="338" t="s">
        <v>190</v>
      </c>
      <c r="AL926" s="136">
        <v>41492</v>
      </c>
      <c r="AM926" s="136"/>
      <c r="AN926" s="136"/>
      <c r="AO926" s="136"/>
      <c r="AP926" s="338">
        <v>1</v>
      </c>
      <c r="AQ926" s="108"/>
      <c r="AR926" s="108"/>
      <c r="AS926" s="108"/>
      <c r="AT926" s="343" t="s">
        <v>1880</v>
      </c>
      <c r="AX926" s="415"/>
      <c r="BW926" s="345"/>
      <c r="BZ926" s="345"/>
    </row>
    <row r="927" spans="1:78" s="343" customFormat="1" ht="14" customHeight="1">
      <c r="A927" s="2057">
        <v>55</v>
      </c>
      <c r="B927" s="136" t="s">
        <v>85</v>
      </c>
      <c r="C927" s="108">
        <v>41532</v>
      </c>
      <c r="D927" s="337">
        <f t="shared" ca="1" si="215"/>
        <v>12</v>
      </c>
      <c r="E927" s="2616" t="s">
        <v>343</v>
      </c>
      <c r="F927" s="203">
        <v>13</v>
      </c>
      <c r="G927" s="2342" t="s">
        <v>204</v>
      </c>
      <c r="H927" s="2765" t="s">
        <v>457</v>
      </c>
      <c r="I927" s="348" t="s">
        <v>893</v>
      </c>
      <c r="J927" s="340" t="s">
        <v>461</v>
      </c>
      <c r="K927" s="341" t="s">
        <v>465</v>
      </c>
      <c r="L927" s="1063">
        <v>492000</v>
      </c>
      <c r="M927" s="1063">
        <v>6000</v>
      </c>
      <c r="N927" s="1063">
        <f t="shared" si="216"/>
        <v>498000</v>
      </c>
      <c r="O927" s="1723"/>
      <c r="P927" s="918" t="s">
        <v>888</v>
      </c>
      <c r="Q927" s="352" t="s">
        <v>139</v>
      </c>
      <c r="R927" s="279">
        <v>1033</v>
      </c>
      <c r="S927" s="279">
        <v>90</v>
      </c>
      <c r="T927" s="1725"/>
      <c r="U927" s="191"/>
      <c r="V927" s="136"/>
      <c r="W927" s="339" t="s">
        <v>80</v>
      </c>
      <c r="X927" s="343" t="s">
        <v>3394</v>
      </c>
      <c r="Y927" s="338" t="s">
        <v>205</v>
      </c>
      <c r="Z927" s="136">
        <v>41541</v>
      </c>
      <c r="AA927" s="136"/>
      <c r="AB927" s="136">
        <v>41527</v>
      </c>
      <c r="AC927" s="349"/>
      <c r="AD927" s="355" t="s">
        <v>3395</v>
      </c>
      <c r="AE927" s="344"/>
      <c r="AF927" s="351" t="s">
        <v>2865</v>
      </c>
      <c r="AG927" s="187"/>
      <c r="AH927" s="277"/>
      <c r="AI927" s="277"/>
      <c r="AJ927" s="338"/>
      <c r="AK927" s="338"/>
      <c r="AL927" s="136"/>
      <c r="AM927" s="136"/>
      <c r="AN927" s="136"/>
      <c r="AO927" s="136"/>
      <c r="AP927" s="338"/>
      <c r="AQ927" s="108"/>
      <c r="AR927" s="108"/>
      <c r="AS927" s="108"/>
      <c r="AT927" s="2766"/>
      <c r="AX927" s="415"/>
      <c r="BW927" s="345"/>
      <c r="BZ927" s="345" t="e">
        <v>#N/A</v>
      </c>
    </row>
    <row r="928" spans="1:78" s="343" customFormat="1" ht="12.75" customHeight="1">
      <c r="A928" s="2057">
        <v>56</v>
      </c>
      <c r="B928" s="136" t="s">
        <v>85</v>
      </c>
      <c r="C928" s="108">
        <v>41443</v>
      </c>
      <c r="D928" s="337">
        <f t="shared" ca="1" si="215"/>
        <v>101</v>
      </c>
      <c r="E928" s="136" t="s">
        <v>61</v>
      </c>
      <c r="F928" s="203">
        <v>13</v>
      </c>
      <c r="G928" s="136" t="s">
        <v>204</v>
      </c>
      <c r="H928" s="353" t="s">
        <v>724</v>
      </c>
      <c r="I928" s="348" t="s">
        <v>815</v>
      </c>
      <c r="J928" s="340" t="s">
        <v>728</v>
      </c>
      <c r="K928" s="341" t="s">
        <v>138</v>
      </c>
      <c r="L928" s="2768">
        <v>756000</v>
      </c>
      <c r="M928" s="1063">
        <v>11000</v>
      </c>
      <c r="N928" s="2768">
        <f t="shared" si="216"/>
        <v>767000</v>
      </c>
      <c r="O928" s="903">
        <v>30000</v>
      </c>
      <c r="P928" s="918" t="s">
        <v>807</v>
      </c>
      <c r="Q928" s="791" t="s">
        <v>139</v>
      </c>
      <c r="R928" s="277">
        <v>1033</v>
      </c>
      <c r="S928" s="279">
        <v>90</v>
      </c>
      <c r="T928" s="831"/>
      <c r="U928" s="191"/>
      <c r="V928" s="136"/>
      <c r="W928" s="353" t="s">
        <v>80</v>
      </c>
      <c r="X928" s="344" t="s">
        <v>3484</v>
      </c>
      <c r="Y928" s="338" t="s">
        <v>205</v>
      </c>
      <c r="Z928" s="136">
        <v>41541</v>
      </c>
      <c r="AA928" s="354"/>
      <c r="AB928" s="136">
        <v>41532</v>
      </c>
      <c r="AC928" s="349">
        <v>2000</v>
      </c>
      <c r="AD928" s="355" t="s">
        <v>754</v>
      </c>
      <c r="AE928" s="344"/>
      <c r="AF928" s="351" t="s">
        <v>2865</v>
      </c>
      <c r="AG928" s="187"/>
      <c r="AH928" s="277"/>
      <c r="AI928" s="338" t="s">
        <v>165</v>
      </c>
      <c r="AJ928" s="338"/>
      <c r="AK928" s="338"/>
      <c r="AL928" s="136"/>
      <c r="AM928" s="136"/>
      <c r="AN928" s="136"/>
      <c r="AO928" s="136"/>
      <c r="AP928" s="338"/>
      <c r="AQ928" s="108"/>
      <c r="AR928" s="108"/>
      <c r="AS928" s="108"/>
      <c r="AX928" s="415"/>
      <c r="BA928" s="343" t="s">
        <v>1135</v>
      </c>
      <c r="BW928" s="345"/>
      <c r="BZ928" s="345" t="e">
        <v>#N/A</v>
      </c>
    </row>
    <row r="929" spans="1:78" s="343" customFormat="1" ht="14" customHeight="1">
      <c r="A929" s="2057">
        <v>57</v>
      </c>
      <c r="B929" s="136" t="s">
        <v>85</v>
      </c>
      <c r="C929" s="108">
        <v>41519</v>
      </c>
      <c r="D929" s="337">
        <f t="shared" ca="1" si="215"/>
        <v>25</v>
      </c>
      <c r="E929" s="338" t="s">
        <v>343</v>
      </c>
      <c r="F929" s="203">
        <v>13</v>
      </c>
      <c r="G929" s="136" t="s">
        <v>204</v>
      </c>
      <c r="H929" s="339" t="s">
        <v>829</v>
      </c>
      <c r="I929" s="1841" t="s">
        <v>968</v>
      </c>
      <c r="J929" s="340" t="s">
        <v>780</v>
      </c>
      <c r="K929" s="341" t="s">
        <v>690</v>
      </c>
      <c r="L929" s="1063">
        <v>524000</v>
      </c>
      <c r="M929" s="1063">
        <v>6000</v>
      </c>
      <c r="N929" s="1063">
        <f t="shared" si="216"/>
        <v>530000</v>
      </c>
      <c r="O929" s="1723"/>
      <c r="P929" s="918" t="s">
        <v>911</v>
      </c>
      <c r="Q929" s="791" t="s">
        <v>139</v>
      </c>
      <c r="R929" s="277">
        <v>1033</v>
      </c>
      <c r="S929" s="277">
        <v>90</v>
      </c>
      <c r="T929" s="1724"/>
      <c r="U929" s="191"/>
      <c r="V929" s="136"/>
      <c r="W929" s="339" t="s">
        <v>80</v>
      </c>
      <c r="X929" s="343" t="s">
        <v>3483</v>
      </c>
      <c r="Y929" s="338" t="s">
        <v>205</v>
      </c>
      <c r="Z929" s="136">
        <v>41541</v>
      </c>
      <c r="AA929" s="136"/>
      <c r="AB929" s="136">
        <v>41532</v>
      </c>
      <c r="AC929" s="349">
        <v>2000</v>
      </c>
      <c r="AD929" s="355" t="s">
        <v>111</v>
      </c>
      <c r="AE929" s="2767"/>
      <c r="AF929" s="351" t="s">
        <v>2865</v>
      </c>
      <c r="AG929" s="187"/>
      <c r="AH929" s="277"/>
      <c r="AI929" s="277"/>
      <c r="AJ929" s="338"/>
      <c r="AK929" s="338"/>
      <c r="AL929" s="136"/>
      <c r="AM929" s="136"/>
      <c r="AN929" s="136"/>
      <c r="AO929" s="136"/>
      <c r="AP929" s="338"/>
      <c r="AQ929" s="108"/>
      <c r="AR929" s="108"/>
      <c r="AS929" s="108"/>
      <c r="AX929" s="415"/>
      <c r="BW929" s="345"/>
      <c r="BZ929" s="345" t="e">
        <v>#N/A</v>
      </c>
    </row>
    <row r="930" spans="1:78" s="343" customFormat="1" ht="14.25" customHeight="1">
      <c r="A930" s="2057">
        <v>58</v>
      </c>
      <c r="B930" s="136" t="s">
        <v>85</v>
      </c>
      <c r="C930" s="108">
        <v>41529</v>
      </c>
      <c r="D930" s="337">
        <f t="shared" ca="1" si="215"/>
        <v>15</v>
      </c>
      <c r="E930" s="338" t="s">
        <v>57</v>
      </c>
      <c r="F930" s="167">
        <v>13</v>
      </c>
      <c r="G930" s="136" t="s">
        <v>204</v>
      </c>
      <c r="H930" s="339" t="s">
        <v>1016</v>
      </c>
      <c r="I930" s="348" t="s">
        <v>2588</v>
      </c>
      <c r="J930" s="1624" t="s">
        <v>1033</v>
      </c>
      <c r="K930" s="341" t="s">
        <v>64</v>
      </c>
      <c r="L930" s="2566">
        <v>856000</v>
      </c>
      <c r="M930" s="1063">
        <v>13000</v>
      </c>
      <c r="N930" s="2566">
        <f t="shared" si="216"/>
        <v>869000</v>
      </c>
      <c r="O930" s="903">
        <v>60000</v>
      </c>
      <c r="P930" s="918" t="s">
        <v>2450</v>
      </c>
      <c r="Q930" s="791" t="s">
        <v>139</v>
      </c>
      <c r="R930" s="279">
        <v>1033</v>
      </c>
      <c r="S930" s="279">
        <v>90</v>
      </c>
      <c r="T930" s="350"/>
      <c r="U930" s="288"/>
      <c r="V930" s="136"/>
      <c r="W930" s="339" t="s">
        <v>80</v>
      </c>
      <c r="X930" s="344" t="s">
        <v>3796</v>
      </c>
      <c r="Y930" s="338" t="s">
        <v>205</v>
      </c>
      <c r="Z930" s="136">
        <v>41541</v>
      </c>
      <c r="AA930" s="136"/>
      <c r="AB930" s="2022">
        <v>41536</v>
      </c>
      <c r="AC930" s="2565">
        <v>0</v>
      </c>
      <c r="AD930" s="355" t="s">
        <v>83</v>
      </c>
      <c r="AE930" s="344"/>
      <c r="AF930" s="351" t="s">
        <v>2865</v>
      </c>
      <c r="AG930" s="187"/>
      <c r="AH930" s="277"/>
      <c r="AI930" s="338" t="s">
        <v>165</v>
      </c>
      <c r="AJ930" s="338"/>
      <c r="AK930" s="338"/>
      <c r="AL930" s="136"/>
      <c r="AM930" s="136"/>
      <c r="AN930" s="136"/>
      <c r="AO930" s="136"/>
      <c r="AP930" s="338"/>
      <c r="AQ930" s="108"/>
      <c r="AR930" s="108"/>
      <c r="AS930" s="108"/>
      <c r="AX930" s="415"/>
      <c r="BW930" s="345"/>
      <c r="BZ930" s="345"/>
    </row>
    <row r="931" spans="1:78" s="338" customFormat="1" ht="13.5" customHeight="1">
      <c r="A931" s="2057">
        <v>59</v>
      </c>
      <c r="B931" s="136" t="s">
        <v>85</v>
      </c>
      <c r="C931" s="108">
        <v>41532</v>
      </c>
      <c r="D931" s="337">
        <f t="shared" ca="1" si="215"/>
        <v>12</v>
      </c>
      <c r="E931" s="338" t="s">
        <v>57</v>
      </c>
      <c r="F931" s="167">
        <v>13</v>
      </c>
      <c r="G931" s="136" t="s">
        <v>204</v>
      </c>
      <c r="H931" s="339" t="s">
        <v>42</v>
      </c>
      <c r="I931" s="1841" t="s">
        <v>2768</v>
      </c>
      <c r="J931" s="340" t="s">
        <v>701</v>
      </c>
      <c r="K931" s="341" t="s">
        <v>286</v>
      </c>
      <c r="L931" s="2566">
        <v>849000</v>
      </c>
      <c r="M931" s="1063">
        <v>13000</v>
      </c>
      <c r="N931" s="2566">
        <f t="shared" si="216"/>
        <v>862000</v>
      </c>
      <c r="O931" s="903">
        <v>60000</v>
      </c>
      <c r="P931" s="2322" t="s">
        <v>2737</v>
      </c>
      <c r="Q931" s="791" t="s">
        <v>139</v>
      </c>
      <c r="R931" s="277">
        <v>1033</v>
      </c>
      <c r="S931" s="277">
        <v>90</v>
      </c>
      <c r="T931" s="342"/>
      <c r="U931" s="187"/>
      <c r="V931" s="136"/>
      <c r="W931" s="353" t="s">
        <v>80</v>
      </c>
      <c r="X931" s="344" t="s">
        <v>3899</v>
      </c>
      <c r="Y931" s="338" t="s">
        <v>205</v>
      </c>
      <c r="Z931" s="136">
        <v>41541</v>
      </c>
      <c r="AA931" s="136"/>
      <c r="AB931" s="2022">
        <v>41537</v>
      </c>
      <c r="AC931" s="349">
        <v>1000</v>
      </c>
      <c r="AD931" s="355" t="s">
        <v>83</v>
      </c>
      <c r="AE931" s="2236"/>
      <c r="AF931" s="351" t="s">
        <v>2865</v>
      </c>
      <c r="AG931" s="187"/>
      <c r="AH931" s="1728"/>
      <c r="AI931" s="338" t="s">
        <v>165</v>
      </c>
      <c r="AL931" s="136"/>
      <c r="AM931" s="136"/>
      <c r="AN931" s="136"/>
      <c r="AO931" s="2022"/>
      <c r="AQ931" s="136"/>
      <c r="AR931" s="136"/>
      <c r="AS931" s="136"/>
      <c r="AX931" s="2237"/>
      <c r="BW931" s="136"/>
      <c r="BZ931" s="136"/>
    </row>
    <row r="932" spans="1:78" s="338" customFormat="1" ht="13.5" customHeight="1">
      <c r="A932" s="2057">
        <v>60</v>
      </c>
      <c r="B932" s="2342" t="s">
        <v>85</v>
      </c>
      <c r="C932" s="108">
        <v>41529</v>
      </c>
      <c r="D932" s="337">
        <f t="shared" ref="D932:D942" ca="1" si="217">TODAY()-C932</f>
        <v>15</v>
      </c>
      <c r="E932" s="338" t="s">
        <v>61</v>
      </c>
      <c r="F932" s="167">
        <v>13</v>
      </c>
      <c r="G932" s="136" t="s">
        <v>204</v>
      </c>
      <c r="H932" s="339" t="s">
        <v>219</v>
      </c>
      <c r="I932" s="136" t="s">
        <v>3115</v>
      </c>
      <c r="J932" s="340" t="s">
        <v>307</v>
      </c>
      <c r="K932" s="341" t="s">
        <v>34</v>
      </c>
      <c r="L932" s="1329">
        <v>760000</v>
      </c>
      <c r="M932" s="1063">
        <v>11000</v>
      </c>
      <c r="N932" s="1063">
        <f>L932+M932</f>
        <v>771000</v>
      </c>
      <c r="O932" s="903">
        <v>30000</v>
      </c>
      <c r="P932" s="2322" t="s">
        <v>3060</v>
      </c>
      <c r="Q932" s="791" t="s">
        <v>139</v>
      </c>
      <c r="R932" s="277">
        <v>1033</v>
      </c>
      <c r="S932" s="277">
        <v>90</v>
      </c>
      <c r="T932" s="342"/>
      <c r="U932" s="187"/>
      <c r="V932" s="136"/>
      <c r="W932" s="339" t="s">
        <v>80</v>
      </c>
      <c r="X932" s="344" t="s">
        <v>3432</v>
      </c>
      <c r="Y932" s="338" t="s">
        <v>205</v>
      </c>
      <c r="Z932" s="136">
        <v>41542</v>
      </c>
      <c r="AA932" s="354"/>
      <c r="AB932" s="2022">
        <v>41515</v>
      </c>
      <c r="AC932" s="349">
        <v>2000</v>
      </c>
      <c r="AD932" s="277" t="s">
        <v>111</v>
      </c>
      <c r="AE932" s="2236"/>
      <c r="AF932" s="351" t="s">
        <v>2865</v>
      </c>
      <c r="AG932" s="187"/>
      <c r="AH932" s="1728"/>
      <c r="AI932" s="338" t="s">
        <v>165</v>
      </c>
      <c r="AL932" s="136"/>
      <c r="AM932" s="136"/>
      <c r="AN932" s="136"/>
      <c r="AO932" s="2022"/>
      <c r="AQ932" s="136"/>
      <c r="AR932" s="136"/>
      <c r="AS932" s="136"/>
      <c r="AX932" s="2237"/>
      <c r="BW932" s="136"/>
      <c r="BZ932" s="136"/>
    </row>
    <row r="933" spans="1:78" s="343" customFormat="1" ht="14.25" customHeight="1">
      <c r="A933" s="2057">
        <v>61</v>
      </c>
      <c r="B933" s="136" t="s">
        <v>85</v>
      </c>
      <c r="C933" s="108">
        <v>41515</v>
      </c>
      <c r="D933" s="337">
        <f t="shared" ca="1" si="217"/>
        <v>29</v>
      </c>
      <c r="E933" s="338" t="s">
        <v>249</v>
      </c>
      <c r="F933" s="167">
        <v>13</v>
      </c>
      <c r="G933" s="136" t="s">
        <v>204</v>
      </c>
      <c r="H933" s="339" t="s">
        <v>141</v>
      </c>
      <c r="I933" s="1841" t="s">
        <v>2660</v>
      </c>
      <c r="J933" s="1624" t="s">
        <v>316</v>
      </c>
      <c r="K933" s="341" t="s">
        <v>143</v>
      </c>
      <c r="L933" s="1063">
        <v>1185500</v>
      </c>
      <c r="M933" s="1063">
        <v>16000</v>
      </c>
      <c r="N933" s="1063">
        <f>L933+M933</f>
        <v>1201500</v>
      </c>
      <c r="O933" s="903">
        <v>120000</v>
      </c>
      <c r="P933" s="918" t="s">
        <v>2630</v>
      </c>
      <c r="Q933" s="791" t="s">
        <v>139</v>
      </c>
      <c r="R933" s="279">
        <v>1033</v>
      </c>
      <c r="S933" s="279">
        <v>90</v>
      </c>
      <c r="T933" s="342"/>
      <c r="U933" s="191"/>
      <c r="V933" s="136"/>
      <c r="W933" s="2824" t="s">
        <v>80</v>
      </c>
      <c r="X933" s="343" t="s">
        <v>3916</v>
      </c>
      <c r="Y933" s="338" t="s">
        <v>205</v>
      </c>
      <c r="Z933" s="108">
        <v>41542</v>
      </c>
      <c r="AA933" s="1622">
        <v>0.63194444444444442</v>
      </c>
      <c r="AB933" s="136">
        <v>41538</v>
      </c>
      <c r="AC933" s="1868"/>
      <c r="AD933" s="1610" t="s">
        <v>83</v>
      </c>
      <c r="AE933" s="344"/>
      <c r="AF933" s="351" t="s">
        <v>2865</v>
      </c>
      <c r="AG933" s="187"/>
      <c r="AH933" s="277"/>
      <c r="AI933" s="338" t="s">
        <v>165</v>
      </c>
      <c r="AJ933" s="338" t="s">
        <v>157</v>
      </c>
      <c r="AK933" s="338" t="s">
        <v>190</v>
      </c>
      <c r="AL933" s="136">
        <v>41520</v>
      </c>
      <c r="AM933" s="136"/>
      <c r="AN933" s="136"/>
      <c r="AO933" s="136"/>
      <c r="AP933" s="338">
        <v>1</v>
      </c>
      <c r="AQ933" s="108"/>
      <c r="AR933" s="108"/>
      <c r="AS933" s="108"/>
      <c r="AT933" s="343" t="s">
        <v>3379</v>
      </c>
      <c r="AX933" s="415"/>
      <c r="BW933" s="345"/>
      <c r="BZ933" s="345"/>
    </row>
    <row r="934" spans="1:78" s="338" customFormat="1" ht="13.5" customHeight="1">
      <c r="A934" s="2057">
        <v>62</v>
      </c>
      <c r="B934" s="136" t="s">
        <v>85</v>
      </c>
      <c r="C934" s="108">
        <v>41534</v>
      </c>
      <c r="D934" s="337">
        <f t="shared" ca="1" si="217"/>
        <v>10</v>
      </c>
      <c r="E934" s="338" t="s">
        <v>61</v>
      </c>
      <c r="F934" s="167">
        <v>13</v>
      </c>
      <c r="G934" s="136" t="s">
        <v>204</v>
      </c>
      <c r="H934" s="353" t="s">
        <v>724</v>
      </c>
      <c r="I934" s="1841" t="s">
        <v>3345</v>
      </c>
      <c r="J934" s="340" t="s">
        <v>728</v>
      </c>
      <c r="K934" s="341" t="s">
        <v>116</v>
      </c>
      <c r="L934" s="2768">
        <v>756000</v>
      </c>
      <c r="M934" s="1063">
        <v>11000</v>
      </c>
      <c r="N934" s="2768">
        <f t="shared" ref="N934" si="218">L934+M934</f>
        <v>767000</v>
      </c>
      <c r="O934" s="903">
        <v>30000</v>
      </c>
      <c r="P934" s="2322" t="s">
        <v>3279</v>
      </c>
      <c r="Q934" s="791" t="s">
        <v>139</v>
      </c>
      <c r="R934" s="279">
        <v>1033</v>
      </c>
      <c r="S934" s="279">
        <v>90</v>
      </c>
      <c r="T934" s="350"/>
      <c r="U934" s="187"/>
      <c r="V934" s="136"/>
      <c r="W934" s="353" t="s">
        <v>80</v>
      </c>
      <c r="X934" s="344" t="s">
        <v>3800</v>
      </c>
      <c r="Y934" s="338" t="s">
        <v>205</v>
      </c>
      <c r="Z934" s="108">
        <v>41542</v>
      </c>
      <c r="AA934" s="136"/>
      <c r="AB934" s="2022">
        <v>41536</v>
      </c>
      <c r="AC934" s="2565">
        <v>1000</v>
      </c>
      <c r="AD934" s="355" t="s">
        <v>83</v>
      </c>
      <c r="AE934" s="2236"/>
      <c r="AF934" s="351" t="s">
        <v>2865</v>
      </c>
      <c r="AG934" s="187"/>
      <c r="AH934" s="1728"/>
      <c r="AI934" s="338" t="s">
        <v>165</v>
      </c>
      <c r="AL934" s="136"/>
      <c r="AM934" s="136"/>
      <c r="AN934" s="136"/>
      <c r="AO934" s="2022"/>
      <c r="AQ934" s="136"/>
      <c r="AR934" s="136"/>
      <c r="AS934" s="136"/>
      <c r="AX934" s="2237"/>
      <c r="BW934" s="136"/>
      <c r="BZ934" s="136"/>
    </row>
    <row r="935" spans="1:78" s="347" customFormat="1" ht="13.5" customHeight="1">
      <c r="A935" s="2057">
        <v>63</v>
      </c>
      <c r="B935" s="136" t="s">
        <v>85</v>
      </c>
      <c r="C935" s="108">
        <v>41535</v>
      </c>
      <c r="D935" s="337">
        <f t="shared" ca="1" si="217"/>
        <v>9</v>
      </c>
      <c r="E935" s="338" t="s">
        <v>268</v>
      </c>
      <c r="F935" s="167">
        <v>13</v>
      </c>
      <c r="G935" s="136" t="s">
        <v>204</v>
      </c>
      <c r="H935" s="339" t="s">
        <v>542</v>
      </c>
      <c r="I935" s="2568" t="s">
        <v>3421</v>
      </c>
      <c r="J935" s="1051" t="s">
        <v>337</v>
      </c>
      <c r="K935" s="1052" t="s">
        <v>72</v>
      </c>
      <c r="L935" s="1329">
        <v>1833000</v>
      </c>
      <c r="M935" s="1329">
        <v>19000</v>
      </c>
      <c r="N935" s="1329">
        <f t="shared" ref="N935:N942" si="219">L935+M935</f>
        <v>1852000</v>
      </c>
      <c r="O935" s="1476">
        <v>200000</v>
      </c>
      <c r="P935" s="2548" t="s">
        <v>3422</v>
      </c>
      <c r="Q935" s="352" t="s">
        <v>139</v>
      </c>
      <c r="R935" s="279">
        <v>1033</v>
      </c>
      <c r="S935" s="277">
        <v>90</v>
      </c>
      <c r="T935" s="1725"/>
      <c r="U935" s="1352"/>
      <c r="V935" s="781"/>
      <c r="W935" s="353" t="s">
        <v>80</v>
      </c>
      <c r="X935" s="1053" t="s">
        <v>3311</v>
      </c>
      <c r="Y935" s="338" t="s">
        <v>205</v>
      </c>
      <c r="Z935" s="153">
        <v>41542</v>
      </c>
      <c r="AA935" s="781"/>
      <c r="AB935" s="781">
        <v>41526</v>
      </c>
      <c r="AC935" s="938">
        <v>5000</v>
      </c>
      <c r="AD935" s="2825" t="s">
        <v>111</v>
      </c>
      <c r="AE935" s="2826"/>
      <c r="AF935" s="351" t="s">
        <v>2865</v>
      </c>
      <c r="AG935" s="1352"/>
      <c r="AH935" s="2827"/>
      <c r="AI935" s="2827"/>
      <c r="AL935" s="781"/>
      <c r="AM935" s="781"/>
      <c r="AN935" s="781"/>
      <c r="AO935" s="2828"/>
      <c r="AQ935" s="781"/>
      <c r="AR935" s="781"/>
      <c r="AS935" s="781"/>
      <c r="AX935" s="2829"/>
      <c r="BW935" s="781"/>
      <c r="BZ935" s="781"/>
    </row>
    <row r="936" spans="1:78" s="343" customFormat="1" ht="14.25" customHeight="1">
      <c r="A936" s="2057">
        <v>64</v>
      </c>
      <c r="B936" s="136" t="s">
        <v>85</v>
      </c>
      <c r="C936" s="153">
        <v>41519</v>
      </c>
      <c r="D936" s="337">
        <f t="shared" ca="1" si="217"/>
        <v>25</v>
      </c>
      <c r="E936" s="338" t="s">
        <v>142</v>
      </c>
      <c r="F936" s="203">
        <v>13</v>
      </c>
      <c r="G936" s="136" t="s">
        <v>204</v>
      </c>
      <c r="H936" s="339" t="s">
        <v>1826</v>
      </c>
      <c r="I936" s="2341" t="s">
        <v>2583</v>
      </c>
      <c r="J936" s="1624" t="s">
        <v>1825</v>
      </c>
      <c r="K936" s="341" t="s">
        <v>171</v>
      </c>
      <c r="L936" s="1063">
        <v>844000</v>
      </c>
      <c r="M936" s="1063">
        <v>13000</v>
      </c>
      <c r="N936" s="1063">
        <f t="shared" si="219"/>
        <v>857000</v>
      </c>
      <c r="O936" s="903">
        <v>60000</v>
      </c>
      <c r="P936" s="918" t="s">
        <v>2442</v>
      </c>
      <c r="Q936" s="352" t="s">
        <v>139</v>
      </c>
      <c r="R936" s="279">
        <v>1033</v>
      </c>
      <c r="S936" s="279">
        <v>90</v>
      </c>
      <c r="T936" s="342"/>
      <c r="U936" s="191"/>
      <c r="V936" s="136"/>
      <c r="W936" s="339" t="s">
        <v>80</v>
      </c>
      <c r="X936" s="344" t="s">
        <v>3714</v>
      </c>
      <c r="Y936" s="338" t="s">
        <v>205</v>
      </c>
      <c r="Z936" s="136">
        <v>41542</v>
      </c>
      <c r="AA936" s="136"/>
      <c r="AB936" s="136">
        <v>41535</v>
      </c>
      <c r="AC936" s="2565">
        <v>2000</v>
      </c>
      <c r="AD936" s="277" t="s">
        <v>111</v>
      </c>
      <c r="AE936" s="344"/>
      <c r="AF936" s="351" t="s">
        <v>2865</v>
      </c>
      <c r="AG936" s="187"/>
      <c r="AH936" s="277"/>
      <c r="AI936" s="338" t="s">
        <v>165</v>
      </c>
      <c r="AJ936" s="338"/>
      <c r="AK936" s="338"/>
      <c r="AL936" s="136"/>
      <c r="AM936" s="136"/>
      <c r="AN936" s="136"/>
      <c r="AO936" s="136"/>
      <c r="AP936" s="338"/>
      <c r="AQ936" s="108"/>
      <c r="AR936" s="108"/>
      <c r="AS936" s="108"/>
      <c r="AX936" s="415"/>
      <c r="BW936" s="345"/>
      <c r="BZ936" s="345"/>
    </row>
    <row r="937" spans="1:78" s="343" customFormat="1" ht="15" customHeight="1">
      <c r="A937" s="2057">
        <v>65</v>
      </c>
      <c r="B937" s="2342" t="s">
        <v>85</v>
      </c>
      <c r="C937" s="153">
        <v>41519</v>
      </c>
      <c r="D937" s="346">
        <f t="shared" ca="1" si="217"/>
        <v>25</v>
      </c>
      <c r="E937" s="338" t="s">
        <v>61</v>
      </c>
      <c r="F937" s="203">
        <v>13</v>
      </c>
      <c r="G937" s="136" t="s">
        <v>204</v>
      </c>
      <c r="H937" s="339" t="s">
        <v>174</v>
      </c>
      <c r="I937" s="781" t="s">
        <v>2313</v>
      </c>
      <c r="J937" s="1624" t="s">
        <v>792</v>
      </c>
      <c r="K937" s="341" t="s">
        <v>25</v>
      </c>
      <c r="L937" s="1063">
        <v>816000</v>
      </c>
      <c r="M937" s="1063">
        <v>0</v>
      </c>
      <c r="N937" s="1063">
        <f t="shared" si="219"/>
        <v>816000</v>
      </c>
      <c r="O937" s="903">
        <v>30000</v>
      </c>
      <c r="P937" s="918" t="s">
        <v>2274</v>
      </c>
      <c r="Q937" s="352" t="s">
        <v>139</v>
      </c>
      <c r="R937" s="279">
        <v>1033</v>
      </c>
      <c r="S937" s="279">
        <v>90</v>
      </c>
      <c r="T937" s="342"/>
      <c r="U937" s="191"/>
      <c r="V937" s="136"/>
      <c r="W937" s="1625" t="s">
        <v>80</v>
      </c>
      <c r="X937" s="344" t="s">
        <v>3922</v>
      </c>
      <c r="Y937" s="341" t="s">
        <v>205</v>
      </c>
      <c r="Z937" s="108">
        <v>41543</v>
      </c>
      <c r="AA937" s="136"/>
      <c r="AB937" s="136">
        <v>41538</v>
      </c>
      <c r="AC937" s="2565">
        <v>1000</v>
      </c>
      <c r="AD937" s="355" t="s">
        <v>83</v>
      </c>
      <c r="AE937" s="344"/>
      <c r="AF937" s="351" t="s">
        <v>2865</v>
      </c>
      <c r="AG937" s="187"/>
      <c r="AH937" s="277"/>
      <c r="AI937" s="338" t="s">
        <v>165</v>
      </c>
      <c r="AJ937" s="338"/>
      <c r="AK937" s="338"/>
      <c r="AL937" s="136"/>
      <c r="AM937" s="136"/>
      <c r="AN937" s="136"/>
      <c r="AO937" s="136"/>
      <c r="AP937" s="338"/>
      <c r="AQ937" s="108"/>
      <c r="AR937" s="108"/>
      <c r="AS937" s="108"/>
      <c r="AX937" s="415"/>
      <c r="BW937" s="345"/>
      <c r="BZ937" s="345"/>
    </row>
    <row r="938" spans="1:78" s="343" customFormat="1" ht="14.25" customHeight="1">
      <c r="A938" s="2057">
        <v>66</v>
      </c>
      <c r="B938" s="136" t="s">
        <v>85</v>
      </c>
      <c r="C938" s="108">
        <v>41497</v>
      </c>
      <c r="D938" s="337">
        <f t="shared" ca="1" si="217"/>
        <v>47</v>
      </c>
      <c r="E938" s="338" t="s">
        <v>57</v>
      </c>
      <c r="F938" s="203">
        <v>13</v>
      </c>
      <c r="G938" s="136" t="s">
        <v>204</v>
      </c>
      <c r="H938" s="339" t="s">
        <v>62</v>
      </c>
      <c r="I938" s="1425" t="s">
        <v>1773</v>
      </c>
      <c r="J938" s="1624" t="s">
        <v>308</v>
      </c>
      <c r="K938" s="341" t="s">
        <v>171</v>
      </c>
      <c r="L938" s="1063">
        <v>789000</v>
      </c>
      <c r="M938" s="1063">
        <v>13000</v>
      </c>
      <c r="N938" s="1063">
        <f t="shared" si="219"/>
        <v>802000</v>
      </c>
      <c r="O938" s="903">
        <v>53000</v>
      </c>
      <c r="P938" s="156" t="s">
        <v>1739</v>
      </c>
      <c r="Q938" s="352" t="s">
        <v>139</v>
      </c>
      <c r="R938" s="279">
        <v>1033</v>
      </c>
      <c r="S938" s="279">
        <v>90</v>
      </c>
      <c r="T938" s="342"/>
      <c r="U938" s="191"/>
      <c r="V938" s="136"/>
      <c r="W938" s="353" t="s">
        <v>80</v>
      </c>
      <c r="X938" s="343" t="s">
        <v>2237</v>
      </c>
      <c r="Y938" s="341" t="s">
        <v>205</v>
      </c>
      <c r="Z938" s="136">
        <v>41543</v>
      </c>
      <c r="AA938" s="792"/>
      <c r="AB938" s="136">
        <v>41501</v>
      </c>
      <c r="AC938" s="2565">
        <v>1000</v>
      </c>
      <c r="AD938" s="277" t="s">
        <v>111</v>
      </c>
      <c r="AE938" s="344"/>
      <c r="AF938" s="351" t="s">
        <v>1876</v>
      </c>
      <c r="AG938" s="187"/>
      <c r="AH938" s="277"/>
      <c r="AI938" s="338"/>
      <c r="AJ938" s="338"/>
      <c r="AK938" s="338"/>
      <c r="AL938" s="136"/>
      <c r="AM938" s="136"/>
      <c r="AN938" s="136"/>
      <c r="AO938" s="136"/>
      <c r="AP938" s="338"/>
      <c r="AQ938" s="108"/>
      <c r="AR938" s="108"/>
      <c r="AS938" s="108"/>
      <c r="AX938" s="415"/>
      <c r="BW938" s="345"/>
      <c r="BZ938" s="345"/>
    </row>
    <row r="939" spans="1:78" s="2968" customFormat="1" ht="14.25" customHeight="1">
      <c r="A939" s="2057">
        <v>67</v>
      </c>
      <c r="B939" s="1929" t="s">
        <v>132</v>
      </c>
      <c r="C939" s="2841">
        <v>41310</v>
      </c>
      <c r="D939" s="1536">
        <f t="shared" ca="1" si="217"/>
        <v>234</v>
      </c>
      <c r="E939" s="338" t="s">
        <v>268</v>
      </c>
      <c r="F939" s="1930">
        <v>12</v>
      </c>
      <c r="G939" s="136" t="s">
        <v>204</v>
      </c>
      <c r="H939" s="2958" t="s">
        <v>638</v>
      </c>
      <c r="I939" s="2959" t="s">
        <v>1340</v>
      </c>
      <c r="J939" s="2960" t="s">
        <v>1538</v>
      </c>
      <c r="K939" s="2961" t="s">
        <v>72</v>
      </c>
      <c r="L939" s="2962">
        <v>2275000</v>
      </c>
      <c r="M939" s="2962">
        <v>19000</v>
      </c>
      <c r="N939" s="2962">
        <f t="shared" si="219"/>
        <v>2294000</v>
      </c>
      <c r="O939" s="2963">
        <v>200000</v>
      </c>
      <c r="P939" s="2976" t="s">
        <v>1342</v>
      </c>
      <c r="Q939" s="791" t="s">
        <v>3781</v>
      </c>
      <c r="R939" s="1728">
        <v>1033</v>
      </c>
      <c r="S939" s="279">
        <v>90</v>
      </c>
      <c r="T939" s="2964"/>
      <c r="U939" s="2836"/>
      <c r="V939" s="355" t="s">
        <v>260</v>
      </c>
      <c r="W939" s="339" t="s">
        <v>80</v>
      </c>
      <c r="X939" s="343" t="s">
        <v>3950</v>
      </c>
      <c r="Y939" s="341" t="s">
        <v>205</v>
      </c>
      <c r="Z939" s="2841">
        <v>41543</v>
      </c>
      <c r="AA939" s="2841"/>
      <c r="AB939" s="1929">
        <v>41522</v>
      </c>
      <c r="AC939" s="2965">
        <v>5000</v>
      </c>
      <c r="AD939" s="2966" t="s">
        <v>149</v>
      </c>
      <c r="AE939" s="1931"/>
      <c r="AF939" s="351" t="s">
        <v>2865</v>
      </c>
      <c r="AG939" s="2967"/>
      <c r="AH939" s="2866"/>
      <c r="AI939" s="1930"/>
      <c r="AJ939" s="1930"/>
      <c r="AK939" s="1930"/>
      <c r="AL939" s="1929"/>
      <c r="AM939" s="1929"/>
      <c r="AN939" s="1929"/>
      <c r="AO939" s="1929"/>
      <c r="AP939" s="1930"/>
      <c r="AQ939" s="2841"/>
      <c r="AR939" s="2841"/>
      <c r="AS939" s="2841"/>
      <c r="AX939" s="2969"/>
      <c r="BW939" s="2970"/>
      <c r="BZ939" s="2970"/>
    </row>
    <row r="940" spans="1:78" s="343" customFormat="1" ht="14" customHeight="1">
      <c r="A940" s="2057">
        <v>68</v>
      </c>
      <c r="B940" s="136" t="s">
        <v>85</v>
      </c>
      <c r="C940" s="153">
        <v>41471</v>
      </c>
      <c r="D940" s="337">
        <f t="shared" ca="1" si="217"/>
        <v>73</v>
      </c>
      <c r="E940" s="338" t="s">
        <v>61</v>
      </c>
      <c r="F940" s="203">
        <v>13</v>
      </c>
      <c r="G940" s="136" t="s">
        <v>204</v>
      </c>
      <c r="H940" s="339" t="s">
        <v>174</v>
      </c>
      <c r="I940" s="348" t="s">
        <v>1540</v>
      </c>
      <c r="J940" s="2727" t="s">
        <v>792</v>
      </c>
      <c r="K940" s="2728" t="s">
        <v>116</v>
      </c>
      <c r="L940" s="1063">
        <v>816000</v>
      </c>
      <c r="M940" s="1063">
        <v>11000</v>
      </c>
      <c r="N940" s="1063">
        <f t="shared" si="219"/>
        <v>827000</v>
      </c>
      <c r="O940" s="903">
        <v>30000</v>
      </c>
      <c r="P940" s="2979" t="s">
        <v>1525</v>
      </c>
      <c r="Q940" s="352" t="s">
        <v>139</v>
      </c>
      <c r="R940" s="277">
        <v>1033</v>
      </c>
      <c r="S940" s="277">
        <v>90</v>
      </c>
      <c r="T940" s="342"/>
      <c r="U940" s="191"/>
      <c r="V940" s="136"/>
      <c r="W940" s="1625" t="s">
        <v>80</v>
      </c>
      <c r="X940" s="344" t="s">
        <v>3905</v>
      </c>
      <c r="Y940" s="341" t="s">
        <v>205</v>
      </c>
      <c r="Z940" s="108">
        <v>41543</v>
      </c>
      <c r="AA940" s="792"/>
      <c r="AB940" s="2971">
        <v>41539</v>
      </c>
      <c r="AC940" s="1993">
        <v>2000</v>
      </c>
      <c r="AD940" s="1610" t="s">
        <v>111</v>
      </c>
      <c r="AE940" s="1661"/>
      <c r="AF940" s="351" t="s">
        <v>2865</v>
      </c>
      <c r="AG940" s="191"/>
      <c r="AH940" s="277"/>
      <c r="AI940" s="338" t="s">
        <v>165</v>
      </c>
      <c r="AJ940" s="791"/>
      <c r="AK940" s="791"/>
      <c r="AL940" s="108"/>
      <c r="AM940" s="108"/>
      <c r="AN940" s="2729"/>
      <c r="AO940" s="2730"/>
      <c r="AP940" s="791"/>
      <c r="AQ940" s="108"/>
      <c r="AR940" s="108"/>
      <c r="AS940" s="108"/>
      <c r="AX940" s="415"/>
      <c r="BW940" s="345"/>
      <c r="BZ940" s="345"/>
    </row>
    <row r="941" spans="1:78" s="343" customFormat="1" ht="14.25" customHeight="1">
      <c r="A941" s="2057">
        <v>69</v>
      </c>
      <c r="B941" s="2342" t="s">
        <v>85</v>
      </c>
      <c r="C941" s="108">
        <v>41537</v>
      </c>
      <c r="D941" s="2726">
        <f t="shared" ca="1" si="217"/>
        <v>7</v>
      </c>
      <c r="E941" s="338" t="s">
        <v>57</v>
      </c>
      <c r="F941" s="203">
        <v>13</v>
      </c>
      <c r="G941" s="136" t="s">
        <v>204</v>
      </c>
      <c r="H941" s="339" t="s">
        <v>62</v>
      </c>
      <c r="I941" s="781" t="s">
        <v>2196</v>
      </c>
      <c r="J941" s="2235" t="s">
        <v>308</v>
      </c>
      <c r="K941" s="341" t="s">
        <v>34</v>
      </c>
      <c r="L941" s="1063">
        <v>789000</v>
      </c>
      <c r="M941" s="1063">
        <v>13000</v>
      </c>
      <c r="N941" s="1063">
        <f t="shared" si="219"/>
        <v>802000</v>
      </c>
      <c r="O941" s="903">
        <v>53000</v>
      </c>
      <c r="P941" s="918" t="s">
        <v>2142</v>
      </c>
      <c r="Q941" s="352" t="s">
        <v>139</v>
      </c>
      <c r="R941" s="277">
        <v>1033</v>
      </c>
      <c r="S941" s="277">
        <v>90</v>
      </c>
      <c r="T941" s="342"/>
      <c r="U941" s="191"/>
      <c r="V941" s="136"/>
      <c r="W941" s="339" t="s">
        <v>80</v>
      </c>
      <c r="X941" s="344" t="s">
        <v>3901</v>
      </c>
      <c r="Y941" s="341" t="s">
        <v>205</v>
      </c>
      <c r="Z941" s="136">
        <v>41543</v>
      </c>
      <c r="AA941" s="136"/>
      <c r="AB941" s="136">
        <v>41538</v>
      </c>
      <c r="AC941" s="349"/>
      <c r="AD941" s="355" t="s">
        <v>111</v>
      </c>
      <c r="AE941" s="2236"/>
      <c r="AF941" s="351" t="s">
        <v>2865</v>
      </c>
      <c r="AG941" s="187"/>
      <c r="AH941" s="277"/>
      <c r="AI941" s="338" t="s">
        <v>165</v>
      </c>
      <c r="AJ941" s="338"/>
      <c r="AK941" s="338"/>
      <c r="AL941" s="136"/>
      <c r="AM941" s="136"/>
      <c r="AN941" s="136"/>
      <c r="AO941" s="136"/>
      <c r="AP941" s="338"/>
      <c r="AQ941" s="108"/>
      <c r="AR941" s="108"/>
      <c r="AS941" s="108"/>
      <c r="AT941" s="338"/>
      <c r="AX941" s="415"/>
      <c r="BW941" s="345"/>
      <c r="BZ941" s="345"/>
    </row>
    <row r="942" spans="1:78" s="1054" customFormat="1" ht="14" customHeight="1" thickBot="1">
      <c r="A942" s="2057">
        <v>70</v>
      </c>
      <c r="B942" s="136" t="s">
        <v>85</v>
      </c>
      <c r="C942" s="108">
        <v>41537</v>
      </c>
      <c r="D942" s="2726">
        <f t="shared" ca="1" si="217"/>
        <v>7</v>
      </c>
      <c r="E942" s="338" t="s">
        <v>343</v>
      </c>
      <c r="F942" s="203">
        <v>13</v>
      </c>
      <c r="G942" s="136" t="s">
        <v>204</v>
      </c>
      <c r="H942" s="339" t="s">
        <v>829</v>
      </c>
      <c r="I942" s="781" t="s">
        <v>944</v>
      </c>
      <c r="J942" s="340" t="s">
        <v>780</v>
      </c>
      <c r="K942" s="341" t="s">
        <v>690</v>
      </c>
      <c r="L942" s="1063">
        <v>524000</v>
      </c>
      <c r="M942" s="1329">
        <v>6000</v>
      </c>
      <c r="N942" s="1329">
        <f t="shared" si="219"/>
        <v>530000</v>
      </c>
      <c r="O942" s="1723"/>
      <c r="P942" s="918" t="s">
        <v>936</v>
      </c>
      <c r="Q942" s="791" t="s">
        <v>139</v>
      </c>
      <c r="R942" s="277">
        <v>1033</v>
      </c>
      <c r="S942" s="277">
        <v>90</v>
      </c>
      <c r="T942" s="1724"/>
      <c r="U942" s="191"/>
      <c r="V942" s="136"/>
      <c r="W942" s="339" t="s">
        <v>80</v>
      </c>
      <c r="X942" s="2972" t="s">
        <v>3900</v>
      </c>
      <c r="Y942" s="341" t="s">
        <v>205</v>
      </c>
      <c r="Z942" s="2867">
        <v>41543</v>
      </c>
      <c r="AA942" s="2973">
        <v>0.70833333333333337</v>
      </c>
      <c r="AB942" s="136">
        <v>41538</v>
      </c>
      <c r="AC942" s="2974">
        <v>530000</v>
      </c>
      <c r="AD942" s="2975" t="s">
        <v>83</v>
      </c>
      <c r="AE942" s="1053"/>
      <c r="AF942" s="351" t="s">
        <v>2865</v>
      </c>
      <c r="AG942" s="1352"/>
      <c r="AH942" s="279"/>
      <c r="AI942" s="279"/>
      <c r="AJ942" s="347"/>
      <c r="AK942" s="347"/>
      <c r="AL942" s="781"/>
      <c r="AM942" s="781"/>
      <c r="AN942" s="781"/>
      <c r="AO942" s="781"/>
      <c r="AP942" s="347"/>
      <c r="AQ942" s="153"/>
      <c r="AR942" s="153"/>
      <c r="AS942" s="153"/>
      <c r="AX942" s="1055"/>
      <c r="BW942" s="1056"/>
      <c r="BZ942" s="1056" t="e">
        <v>#N/A</v>
      </c>
    </row>
    <row r="943" spans="1:78" s="320" customFormat="1" ht="14" customHeight="1" thickBot="1">
      <c r="A943" s="317"/>
      <c r="B943" s="318"/>
      <c r="C943" s="117"/>
      <c r="D943" s="319"/>
      <c r="H943" s="321" t="s">
        <v>2860</v>
      </c>
      <c r="I943" s="322"/>
      <c r="J943" s="323"/>
      <c r="L943" s="324"/>
      <c r="M943" s="324"/>
      <c r="N943" s="324"/>
      <c r="O943" s="324"/>
      <c r="Q943" s="325"/>
      <c r="R943" s="326"/>
      <c r="S943" s="326"/>
      <c r="T943" s="327"/>
      <c r="U943" s="328"/>
      <c r="V943" s="318"/>
      <c r="W943" s="329"/>
      <c r="X943" s="330"/>
      <c r="Y943" s="325"/>
      <c r="Z943" s="117"/>
      <c r="AA943" s="117"/>
      <c r="AB943" s="117"/>
      <c r="AC943" s="1869"/>
      <c r="AD943" s="327"/>
      <c r="AE943" s="323"/>
      <c r="AF943" s="331"/>
      <c r="AG943" s="332"/>
      <c r="AH943" s="326"/>
      <c r="AI943" s="326"/>
      <c r="AL943" s="318"/>
      <c r="AM943" s="318"/>
      <c r="AN943" s="318"/>
      <c r="AO943" s="333"/>
      <c r="AQ943" s="327"/>
      <c r="AR943" s="318"/>
      <c r="AS943" s="318"/>
      <c r="AT943" s="334"/>
      <c r="AW943" s="335"/>
      <c r="AX943" s="414"/>
      <c r="BW943" s="336" t="e">
        <v>#N/A</v>
      </c>
      <c r="BZ943" s="336" t="e">
        <v>#N/A</v>
      </c>
    </row>
    <row r="944" spans="1:78" s="130" customFormat="1" ht="14" customHeight="1">
      <c r="A944" s="357">
        <v>1</v>
      </c>
      <c r="B944" s="66" t="s">
        <v>85</v>
      </c>
      <c r="C944" s="134">
        <v>41439</v>
      </c>
      <c r="D944" s="367">
        <f ca="1">TODAY()-C944</f>
        <v>105</v>
      </c>
      <c r="E944" s="135" t="s">
        <v>249</v>
      </c>
      <c r="F944" s="167">
        <v>13</v>
      </c>
      <c r="G944" s="371" t="s">
        <v>206</v>
      </c>
      <c r="H944" s="358" t="s">
        <v>314</v>
      </c>
      <c r="I944" s="373" t="s">
        <v>1055</v>
      </c>
      <c r="J944" s="75" t="s">
        <v>310</v>
      </c>
      <c r="K944" s="359" t="s">
        <v>54</v>
      </c>
      <c r="L944" s="1487">
        <v>1251500</v>
      </c>
      <c r="M944" s="1057">
        <v>16000</v>
      </c>
      <c r="N944" s="1057">
        <f>L944+M944</f>
        <v>1267500</v>
      </c>
      <c r="O944" s="833" t="s">
        <v>2238</v>
      </c>
      <c r="P944" s="918" t="s">
        <v>1041</v>
      </c>
      <c r="Q944" s="368" t="s">
        <v>139</v>
      </c>
      <c r="R944" s="72">
        <v>1033</v>
      </c>
      <c r="S944" s="360">
        <v>93</v>
      </c>
      <c r="T944" s="361" t="s">
        <v>2292</v>
      </c>
      <c r="U944" s="74"/>
      <c r="V944" s="66"/>
      <c r="W944" s="358" t="s">
        <v>80</v>
      </c>
      <c r="X944" s="363" t="s">
        <v>2817</v>
      </c>
      <c r="Y944" s="71" t="s">
        <v>43</v>
      </c>
      <c r="Z944" s="67">
        <v>41519</v>
      </c>
      <c r="AA944" s="71"/>
      <c r="AB944" s="66">
        <v>41519</v>
      </c>
      <c r="AC944" s="985">
        <v>400000</v>
      </c>
      <c r="AD944" s="132" t="s">
        <v>83</v>
      </c>
      <c r="AE944" s="363"/>
      <c r="AF944" s="364" t="s">
        <v>2865</v>
      </c>
      <c r="AG944" s="365"/>
      <c r="AH944" s="1619"/>
      <c r="AI944" s="1619"/>
      <c r="AJ944" s="65"/>
      <c r="AK944" s="65"/>
      <c r="AL944" s="66"/>
      <c r="AM944" s="66"/>
      <c r="AN944" s="66"/>
      <c r="AO944" s="66"/>
      <c r="AP944" s="65"/>
      <c r="AQ944" s="67"/>
      <c r="AR944" s="67"/>
      <c r="AS944" s="67"/>
      <c r="AX944" s="416"/>
      <c r="BW944" s="366"/>
      <c r="BZ944" s="366"/>
    </row>
    <row r="945" spans="1:78" s="130" customFormat="1" ht="14.25" customHeight="1">
      <c r="A945" s="357">
        <v>2</v>
      </c>
      <c r="B945" s="66" t="s">
        <v>85</v>
      </c>
      <c r="C945" s="134">
        <v>41505</v>
      </c>
      <c r="D945" s="367">
        <f ca="1">TODAY()-C945</f>
        <v>39</v>
      </c>
      <c r="E945" s="65" t="s">
        <v>169</v>
      </c>
      <c r="F945" s="167">
        <v>13</v>
      </c>
      <c r="G945" s="371" t="s">
        <v>206</v>
      </c>
      <c r="H945" s="69" t="s">
        <v>129</v>
      </c>
      <c r="I945" s="66" t="s">
        <v>1989</v>
      </c>
      <c r="J945" s="1594" t="s">
        <v>441</v>
      </c>
      <c r="K945" s="359" t="s">
        <v>77</v>
      </c>
      <c r="L945" s="1057">
        <v>593000</v>
      </c>
      <c r="M945" s="1057">
        <v>0</v>
      </c>
      <c r="N945" s="1057">
        <f>L945+M945</f>
        <v>593000</v>
      </c>
      <c r="O945" s="833">
        <v>30000</v>
      </c>
      <c r="P945" s="918" t="s">
        <v>1942</v>
      </c>
      <c r="Q945" s="368" t="s">
        <v>139</v>
      </c>
      <c r="R945" s="360">
        <v>1033</v>
      </c>
      <c r="S945" s="360">
        <v>93</v>
      </c>
      <c r="T945" s="73" t="s">
        <v>2292</v>
      </c>
      <c r="U945" s="74"/>
      <c r="V945" s="66"/>
      <c r="W945" s="358" t="s">
        <v>80</v>
      </c>
      <c r="X945" s="130" t="s">
        <v>2600</v>
      </c>
      <c r="Y945" s="65" t="s">
        <v>990</v>
      </c>
      <c r="Z945" s="67">
        <v>41519</v>
      </c>
      <c r="AA945" s="71"/>
      <c r="AB945" s="67">
        <v>41509</v>
      </c>
      <c r="AC945" s="1888">
        <v>1</v>
      </c>
      <c r="AD945" s="132" t="s">
        <v>111</v>
      </c>
      <c r="AE945" s="1894" t="s">
        <v>2792</v>
      </c>
      <c r="AF945" s="364" t="s">
        <v>2865</v>
      </c>
      <c r="AG945" s="365"/>
      <c r="AH945" s="72"/>
      <c r="AI945" s="65"/>
      <c r="AJ945" s="65"/>
      <c r="AK945" s="65"/>
      <c r="AL945" s="66"/>
      <c r="AM945" s="66"/>
      <c r="AN945" s="66"/>
      <c r="AO945" s="66"/>
      <c r="AP945" s="65"/>
      <c r="AQ945" s="67"/>
      <c r="AR945" s="67"/>
      <c r="AS945" s="67"/>
      <c r="AX945" s="416"/>
      <c r="BW945" s="366"/>
      <c r="BZ945" s="366"/>
    </row>
    <row r="946" spans="1:78" s="65" customFormat="1" ht="14.25" customHeight="1">
      <c r="A946" s="357">
        <v>3</v>
      </c>
      <c r="B946" s="66" t="s">
        <v>132</v>
      </c>
      <c r="C946" s="67">
        <v>41373</v>
      </c>
      <c r="D946" s="68">
        <f ca="1">TODAY()-C946</f>
        <v>171</v>
      </c>
      <c r="E946" s="65" t="s">
        <v>57</v>
      </c>
      <c r="F946" s="167">
        <v>13</v>
      </c>
      <c r="G946" s="371" t="s">
        <v>206</v>
      </c>
      <c r="H946" s="69" t="s">
        <v>259</v>
      </c>
      <c r="I946" s="66" t="s">
        <v>1274</v>
      </c>
      <c r="J946" s="75" t="s">
        <v>1275</v>
      </c>
      <c r="K946" s="359" t="s">
        <v>25</v>
      </c>
      <c r="L946" s="1057">
        <v>911000</v>
      </c>
      <c r="M946" s="1057">
        <v>0</v>
      </c>
      <c r="N946" s="1057">
        <f>L946+M946</f>
        <v>911000</v>
      </c>
      <c r="O946" s="833">
        <v>60000</v>
      </c>
      <c r="P946" s="156" t="s">
        <v>1276</v>
      </c>
      <c r="Q946" s="71" t="s">
        <v>139</v>
      </c>
      <c r="R946" s="72">
        <v>1047</v>
      </c>
      <c r="S946" s="72">
        <v>93</v>
      </c>
      <c r="T946" s="73" t="s">
        <v>2292</v>
      </c>
      <c r="U946" s="365"/>
      <c r="V946" s="73" t="s">
        <v>260</v>
      </c>
      <c r="W946" s="362" t="s">
        <v>80</v>
      </c>
      <c r="X946" s="363" t="s">
        <v>2602</v>
      </c>
      <c r="Y946" s="359" t="s">
        <v>1890</v>
      </c>
      <c r="Z946" s="67">
        <v>41519</v>
      </c>
      <c r="AA946" s="66"/>
      <c r="AB946" s="66">
        <v>41499</v>
      </c>
      <c r="AC946" s="1573">
        <v>5000</v>
      </c>
      <c r="AD946" s="369" t="s">
        <v>111</v>
      </c>
      <c r="AE946" s="1385" t="s">
        <v>2808</v>
      </c>
      <c r="AF946" s="364" t="s">
        <v>35</v>
      </c>
      <c r="AG946" s="365"/>
      <c r="AH946" s="72"/>
      <c r="AI946" s="72"/>
      <c r="AL946" s="66"/>
      <c r="AM946" s="66"/>
      <c r="AN946" s="66"/>
      <c r="AO946" s="137"/>
      <c r="AQ946" s="66"/>
      <c r="AR946" s="66"/>
      <c r="AS946" s="66"/>
      <c r="AT946" s="75" t="s">
        <v>2645</v>
      </c>
      <c r="AX946" s="1001"/>
      <c r="BW946" s="66"/>
      <c r="BZ946" s="66"/>
    </row>
    <row r="947" spans="1:78" s="130" customFormat="1" ht="14" customHeight="1">
      <c r="A947" s="357">
        <v>4</v>
      </c>
      <c r="B947" s="66" t="s">
        <v>85</v>
      </c>
      <c r="C947" s="67">
        <v>40784</v>
      </c>
      <c r="D947" s="2123">
        <f ca="1">TODAY()-C947</f>
        <v>760</v>
      </c>
      <c r="E947" s="65" t="s">
        <v>45</v>
      </c>
      <c r="F947" s="65">
        <v>11</v>
      </c>
      <c r="G947" s="65" t="s">
        <v>206</v>
      </c>
      <c r="H947" s="69" t="s">
        <v>297</v>
      </c>
      <c r="I947" s="66" t="s">
        <v>52</v>
      </c>
      <c r="J947" s="75" t="s">
        <v>86</v>
      </c>
      <c r="K947" s="71" t="s">
        <v>14</v>
      </c>
      <c r="L947" s="70">
        <v>1268000</v>
      </c>
      <c r="M947" s="70">
        <v>14000</v>
      </c>
      <c r="N947" s="2124">
        <v>980000</v>
      </c>
      <c r="O947" s="2124" t="s">
        <v>273</v>
      </c>
      <c r="P947" s="156" t="s">
        <v>106</v>
      </c>
      <c r="Q947" s="363" t="s">
        <v>21</v>
      </c>
      <c r="R947" s="798">
        <v>1033</v>
      </c>
      <c r="S947" s="813">
        <v>93</v>
      </c>
      <c r="T947" s="73" t="s">
        <v>2292</v>
      </c>
      <c r="U947" s="74">
        <v>2136.77</v>
      </c>
      <c r="V947" s="67"/>
      <c r="W947" s="69" t="s">
        <v>80</v>
      </c>
      <c r="X947" s="1003" t="s">
        <v>2862</v>
      </c>
      <c r="Y947" s="65" t="s">
        <v>125</v>
      </c>
      <c r="Z947" s="66">
        <v>41521</v>
      </c>
      <c r="AA947" s="65"/>
      <c r="AB947" s="66">
        <v>41509</v>
      </c>
      <c r="AC947" s="1573">
        <v>980000</v>
      </c>
      <c r="AD947" s="369" t="s">
        <v>2656</v>
      </c>
      <c r="AE947" s="75"/>
      <c r="AF947" s="2125" t="s">
        <v>216</v>
      </c>
      <c r="AG947" s="132"/>
      <c r="AH947" s="132"/>
      <c r="AI947" s="132"/>
      <c r="AJ947" s="71"/>
      <c r="AK947" s="71"/>
      <c r="AL947" s="67"/>
      <c r="AM947" s="67"/>
      <c r="AN947" s="1000"/>
      <c r="AO947" s="1627"/>
      <c r="AP947" s="71"/>
      <c r="AQ947" s="67"/>
      <c r="AR947" s="67"/>
      <c r="AS947" s="67"/>
      <c r="AX947" s="416"/>
      <c r="BW947" s="366">
        <v>1033254.01</v>
      </c>
      <c r="BZ947" s="366">
        <v>1033254.01</v>
      </c>
    </row>
    <row r="948" spans="1:78" s="130" customFormat="1" ht="14.25" customHeight="1">
      <c r="A948" s="357">
        <v>5</v>
      </c>
      <c r="B948" s="66" t="s">
        <v>85</v>
      </c>
      <c r="C948" s="67">
        <v>41503</v>
      </c>
      <c r="D948" s="68">
        <f ca="1">TODAY()-C948</f>
        <v>41</v>
      </c>
      <c r="E948" s="65" t="s">
        <v>268</v>
      </c>
      <c r="F948" s="167">
        <v>13</v>
      </c>
      <c r="G948" s="66" t="s">
        <v>206</v>
      </c>
      <c r="H948" s="69" t="s">
        <v>542</v>
      </c>
      <c r="I948" s="370" t="s">
        <v>2043</v>
      </c>
      <c r="J948" s="1594" t="s">
        <v>337</v>
      </c>
      <c r="K948" s="359" t="s">
        <v>13</v>
      </c>
      <c r="L948" s="1057">
        <v>1833000</v>
      </c>
      <c r="M948" s="1057">
        <v>0</v>
      </c>
      <c r="N948" s="1057">
        <f t="shared" ref="N948:N954" si="220">L948+M948</f>
        <v>1833000</v>
      </c>
      <c r="O948" s="833">
        <v>200000</v>
      </c>
      <c r="P948" s="918" t="s">
        <v>2044</v>
      </c>
      <c r="Q948" s="368" t="s">
        <v>139</v>
      </c>
      <c r="R948" s="72">
        <v>1033</v>
      </c>
      <c r="S948" s="72">
        <v>93</v>
      </c>
      <c r="T948" s="73" t="s">
        <v>2292</v>
      </c>
      <c r="U948" s="74"/>
      <c r="V948" s="66"/>
      <c r="W948" s="69" t="s">
        <v>80</v>
      </c>
      <c r="X948" s="363" t="s">
        <v>2748</v>
      </c>
      <c r="Y948" s="65" t="s">
        <v>125</v>
      </c>
      <c r="Z948" s="66">
        <v>41521</v>
      </c>
      <c r="AA948" s="66"/>
      <c r="AB948" s="66">
        <v>41513</v>
      </c>
      <c r="AC948" s="1573">
        <v>10000</v>
      </c>
      <c r="AD948" s="369" t="s">
        <v>111</v>
      </c>
      <c r="AE948" s="363" t="s">
        <v>2784</v>
      </c>
      <c r="AF948" s="364" t="s">
        <v>2865</v>
      </c>
      <c r="AG948" s="365"/>
      <c r="AH948" s="72"/>
      <c r="AI948" s="65" t="s">
        <v>165</v>
      </c>
      <c r="AJ948" s="65"/>
      <c r="AK948" s="65"/>
      <c r="AL948" s="66"/>
      <c r="AM948" s="66"/>
      <c r="AN948" s="66"/>
      <c r="AO948" s="66"/>
      <c r="AP948" s="65"/>
      <c r="AQ948" s="67"/>
      <c r="AR948" s="67"/>
      <c r="AS948" s="67"/>
      <c r="AX948" s="416"/>
      <c r="BW948" s="366"/>
      <c r="BZ948" s="366"/>
    </row>
    <row r="949" spans="1:78" s="130" customFormat="1" ht="14.25" customHeight="1">
      <c r="A949" s="357">
        <v>6</v>
      </c>
      <c r="B949" s="66" t="s">
        <v>85</v>
      </c>
      <c r="C949" s="67">
        <v>41502</v>
      </c>
      <c r="D949" s="68">
        <f t="shared" ref="D949" ca="1" si="221">TODAY()-C949</f>
        <v>42</v>
      </c>
      <c r="E949" s="65" t="s">
        <v>61</v>
      </c>
      <c r="F949" s="167">
        <v>13</v>
      </c>
      <c r="G949" s="66" t="s">
        <v>206</v>
      </c>
      <c r="H949" s="69" t="s">
        <v>105</v>
      </c>
      <c r="I949" s="370" t="s">
        <v>1932</v>
      </c>
      <c r="J949" s="1594" t="s">
        <v>1935</v>
      </c>
      <c r="K949" s="359" t="s">
        <v>130</v>
      </c>
      <c r="L949" s="1487">
        <v>1072000</v>
      </c>
      <c r="M949" s="1057">
        <v>11000</v>
      </c>
      <c r="N949" s="1057">
        <f t="shared" si="220"/>
        <v>1083000</v>
      </c>
      <c r="O949" s="833">
        <v>30000</v>
      </c>
      <c r="P949" s="918" t="s">
        <v>1926</v>
      </c>
      <c r="Q949" s="368" t="s">
        <v>139</v>
      </c>
      <c r="R949" s="360">
        <v>1033</v>
      </c>
      <c r="S949" s="360">
        <v>93</v>
      </c>
      <c r="T949" s="73" t="s">
        <v>2292</v>
      </c>
      <c r="U949" s="74"/>
      <c r="V949" s="66"/>
      <c r="W949" s="69" t="s">
        <v>80</v>
      </c>
      <c r="X949" s="130" t="s">
        <v>1877</v>
      </c>
      <c r="Y949" s="65" t="s">
        <v>125</v>
      </c>
      <c r="Z949" s="66">
        <v>41521</v>
      </c>
      <c r="AA949" s="66"/>
      <c r="AB949" s="66">
        <v>41484</v>
      </c>
      <c r="AC949" s="1573">
        <v>10000</v>
      </c>
      <c r="AD949" s="369" t="s">
        <v>111</v>
      </c>
      <c r="AE949" s="363" t="s">
        <v>2783</v>
      </c>
      <c r="AF949" s="364" t="s">
        <v>2865</v>
      </c>
      <c r="AG949" s="365"/>
      <c r="AH949" s="72"/>
      <c r="AI949" s="65"/>
      <c r="AJ949" s="65"/>
      <c r="AK949" s="65"/>
      <c r="AL949" s="66"/>
      <c r="AM949" s="66"/>
      <c r="AN949" s="66"/>
      <c r="AO949" s="66"/>
      <c r="AP949" s="65"/>
      <c r="AQ949" s="67"/>
      <c r="AR949" s="67"/>
      <c r="AS949" s="67"/>
      <c r="AT949" s="1059" t="s">
        <v>2641</v>
      </c>
      <c r="AX949" s="416"/>
      <c r="BW949" s="366"/>
      <c r="BZ949" s="366"/>
    </row>
    <row r="950" spans="1:78" s="130" customFormat="1" ht="14" customHeight="1">
      <c r="A950" s="357">
        <v>7</v>
      </c>
      <c r="B950" s="66" t="s">
        <v>85</v>
      </c>
      <c r="C950" s="134">
        <v>41460</v>
      </c>
      <c r="D950" s="367">
        <f ca="1">TODAY()-C950</f>
        <v>84</v>
      </c>
      <c r="E950" s="65" t="s">
        <v>57</v>
      </c>
      <c r="F950" s="167">
        <v>13</v>
      </c>
      <c r="G950" s="66" t="s">
        <v>206</v>
      </c>
      <c r="H950" s="358" t="s">
        <v>42</v>
      </c>
      <c r="I950" s="370" t="s">
        <v>1158</v>
      </c>
      <c r="J950" s="75" t="s">
        <v>701</v>
      </c>
      <c r="K950" s="359" t="s">
        <v>127</v>
      </c>
      <c r="L950" s="1487">
        <v>849000</v>
      </c>
      <c r="M950" s="1487">
        <v>13000</v>
      </c>
      <c r="N950" s="1057">
        <f t="shared" si="220"/>
        <v>862000</v>
      </c>
      <c r="O950" s="833">
        <v>60000</v>
      </c>
      <c r="P950" s="156" t="s">
        <v>1148</v>
      </c>
      <c r="Q950" s="71" t="s">
        <v>139</v>
      </c>
      <c r="R950" s="72">
        <v>1033</v>
      </c>
      <c r="S950" s="360">
        <v>93</v>
      </c>
      <c r="T950" s="361" t="s">
        <v>2292</v>
      </c>
      <c r="U950" s="74"/>
      <c r="V950" s="66"/>
      <c r="W950" s="358" t="s">
        <v>80</v>
      </c>
      <c r="X950" s="130" t="s">
        <v>2826</v>
      </c>
      <c r="Y950" s="774" t="s">
        <v>1890</v>
      </c>
      <c r="Z950" s="67">
        <v>41522</v>
      </c>
      <c r="AA950" s="67"/>
      <c r="AB950" s="67">
        <v>41516</v>
      </c>
      <c r="AC950" s="985">
        <v>1000</v>
      </c>
      <c r="AD950" s="73" t="s">
        <v>111</v>
      </c>
      <c r="AE950" s="363"/>
      <c r="AF950" s="364" t="s">
        <v>1876</v>
      </c>
      <c r="AG950" s="365"/>
      <c r="AH950" s="72"/>
      <c r="AI950" s="65" t="s">
        <v>165</v>
      </c>
      <c r="AJ950" s="65"/>
      <c r="AK950" s="65"/>
      <c r="AL950" s="66"/>
      <c r="AM950" s="66"/>
      <c r="AN950" s="66"/>
      <c r="AO950" s="66"/>
      <c r="AP950" s="65"/>
      <c r="AQ950" s="67"/>
      <c r="AR950" s="67"/>
      <c r="AS950" s="67"/>
      <c r="AX950" s="416"/>
      <c r="BW950" s="366"/>
      <c r="BZ950" s="366"/>
    </row>
    <row r="951" spans="1:78" s="130" customFormat="1" ht="14.25" customHeight="1">
      <c r="A951" s="357">
        <v>8</v>
      </c>
      <c r="B951" s="66" t="s">
        <v>85</v>
      </c>
      <c r="C951" s="67">
        <v>41496</v>
      </c>
      <c r="D951" s="68">
        <f ca="1">TODAY()-C951</f>
        <v>48</v>
      </c>
      <c r="E951" s="65" t="s">
        <v>57</v>
      </c>
      <c r="F951" s="167">
        <v>13</v>
      </c>
      <c r="G951" s="66" t="s">
        <v>206</v>
      </c>
      <c r="H951" s="69" t="s">
        <v>62</v>
      </c>
      <c r="I951" s="370" t="s">
        <v>1772</v>
      </c>
      <c r="J951" s="1594" t="s">
        <v>308</v>
      </c>
      <c r="K951" s="359" t="s">
        <v>34</v>
      </c>
      <c r="L951" s="1057">
        <v>789000</v>
      </c>
      <c r="M951" s="1057">
        <v>13000</v>
      </c>
      <c r="N951" s="1057">
        <f t="shared" si="220"/>
        <v>802000</v>
      </c>
      <c r="O951" s="833">
        <v>53000</v>
      </c>
      <c r="P951" s="156" t="s">
        <v>1738</v>
      </c>
      <c r="Q951" s="71" t="s">
        <v>139</v>
      </c>
      <c r="R951" s="72">
        <v>1033</v>
      </c>
      <c r="S951" s="72">
        <v>93</v>
      </c>
      <c r="T951" s="361" t="s">
        <v>2292</v>
      </c>
      <c r="U951" s="74"/>
      <c r="V951" s="66"/>
      <c r="W951" s="69" t="s">
        <v>80</v>
      </c>
      <c r="X951" s="130" t="s">
        <v>2135</v>
      </c>
      <c r="Y951" s="65" t="s">
        <v>187</v>
      </c>
      <c r="Z951" s="66">
        <v>41522</v>
      </c>
      <c r="AA951" s="66"/>
      <c r="AB951" s="66">
        <v>41498</v>
      </c>
      <c r="AC951" s="1573">
        <v>1000</v>
      </c>
      <c r="AD951" s="72" t="s">
        <v>111</v>
      </c>
      <c r="AE951" s="363" t="s">
        <v>2812</v>
      </c>
      <c r="AF951" s="364" t="s">
        <v>1876</v>
      </c>
      <c r="AG951" s="365"/>
      <c r="AH951" s="72"/>
      <c r="AI951" s="65"/>
      <c r="AJ951" s="65"/>
      <c r="AK951" s="65"/>
      <c r="AL951" s="66"/>
      <c r="AM951" s="66"/>
      <c r="AN951" s="66"/>
      <c r="AO951" s="66"/>
      <c r="AP951" s="65"/>
      <c r="AQ951" s="67"/>
      <c r="AR951" s="67"/>
      <c r="AS951" s="67"/>
      <c r="AT951" s="1059" t="s">
        <v>2646</v>
      </c>
      <c r="AX951" s="416"/>
      <c r="BW951" s="366"/>
      <c r="BZ951" s="366"/>
    </row>
    <row r="952" spans="1:78" s="130" customFormat="1" ht="14" customHeight="1">
      <c r="A952" s="357">
        <v>9</v>
      </c>
      <c r="B952" s="66" t="s">
        <v>85</v>
      </c>
      <c r="C952" s="67">
        <v>41505</v>
      </c>
      <c r="D952" s="68">
        <f ca="1">TODAY()-C952</f>
        <v>39</v>
      </c>
      <c r="E952" s="65" t="s">
        <v>343</v>
      </c>
      <c r="F952" s="167">
        <v>13</v>
      </c>
      <c r="G952" s="66" t="s">
        <v>206</v>
      </c>
      <c r="H952" s="69" t="s">
        <v>712</v>
      </c>
      <c r="I952" s="66" t="s">
        <v>719</v>
      </c>
      <c r="J952" s="75" t="s">
        <v>722</v>
      </c>
      <c r="K952" s="359" t="s">
        <v>67</v>
      </c>
      <c r="L952" s="1057">
        <v>429000</v>
      </c>
      <c r="M952" s="1057">
        <v>6000</v>
      </c>
      <c r="N952" s="1057">
        <f t="shared" si="220"/>
        <v>435000</v>
      </c>
      <c r="O952" s="1478"/>
      <c r="P952" s="156" t="s">
        <v>709</v>
      </c>
      <c r="Q952" s="71" t="s">
        <v>139</v>
      </c>
      <c r="R952" s="72">
        <v>1033</v>
      </c>
      <c r="S952" s="72">
        <v>93</v>
      </c>
      <c r="T952" s="361" t="s">
        <v>2292</v>
      </c>
      <c r="U952" s="74">
        <v>61235</v>
      </c>
      <c r="V952" s="66"/>
      <c r="W952" s="69" t="s">
        <v>80</v>
      </c>
      <c r="X952" s="363" t="s">
        <v>2655</v>
      </c>
      <c r="Y952" s="65" t="s">
        <v>312</v>
      </c>
      <c r="Z952" s="67">
        <v>41522</v>
      </c>
      <c r="AA952" s="67"/>
      <c r="AB952" s="67">
        <v>41510</v>
      </c>
      <c r="AC952" s="985">
        <v>3000</v>
      </c>
      <c r="AD952" s="132" t="s">
        <v>111</v>
      </c>
      <c r="AE952" s="1385" t="s">
        <v>2784</v>
      </c>
      <c r="AF952" s="364" t="s">
        <v>1876</v>
      </c>
      <c r="AG952" s="365"/>
      <c r="AH952" s="72"/>
      <c r="AI952" s="72"/>
      <c r="AJ952" s="65"/>
      <c r="AK952" s="65"/>
      <c r="AL952" s="66"/>
      <c r="AM952" s="66"/>
      <c r="AN952" s="66"/>
      <c r="AO952" s="66"/>
      <c r="AP952" s="65"/>
      <c r="AQ952" s="67"/>
      <c r="AR952" s="67"/>
      <c r="AS952" s="67"/>
      <c r="AX952" s="416"/>
      <c r="BW952" s="366"/>
      <c r="BZ952" s="366" t="e">
        <v>#N/A</v>
      </c>
    </row>
    <row r="953" spans="1:78" s="130" customFormat="1" ht="14.25" customHeight="1">
      <c r="A953" s="357">
        <v>10</v>
      </c>
      <c r="B953" s="66" t="s">
        <v>85</v>
      </c>
      <c r="C953" s="134">
        <v>41505</v>
      </c>
      <c r="D953" s="367">
        <f ca="1">TODAY()-C953</f>
        <v>39</v>
      </c>
      <c r="E953" s="65" t="s">
        <v>133</v>
      </c>
      <c r="F953" s="167">
        <v>13</v>
      </c>
      <c r="G953" s="66" t="s">
        <v>206</v>
      </c>
      <c r="H953" s="69" t="s">
        <v>78</v>
      </c>
      <c r="I953" s="370" t="s">
        <v>1994</v>
      </c>
      <c r="J953" s="1594" t="s">
        <v>289</v>
      </c>
      <c r="K953" s="359" t="s">
        <v>171</v>
      </c>
      <c r="L953" s="1057">
        <v>529000</v>
      </c>
      <c r="M953" s="1057">
        <v>10000</v>
      </c>
      <c r="N953" s="1057">
        <f t="shared" si="220"/>
        <v>539000</v>
      </c>
      <c r="O953" s="896" t="s">
        <v>894</v>
      </c>
      <c r="P953" s="918" t="s">
        <v>1952</v>
      </c>
      <c r="Q953" s="368" t="s">
        <v>139</v>
      </c>
      <c r="R953" s="360">
        <v>1033</v>
      </c>
      <c r="S953" s="360">
        <v>93</v>
      </c>
      <c r="T953" s="361" t="s">
        <v>2292</v>
      </c>
      <c r="U953" s="74"/>
      <c r="V953" s="66"/>
      <c r="W953" s="358" t="s">
        <v>80</v>
      </c>
      <c r="X953" s="363" t="s">
        <v>2864</v>
      </c>
      <c r="Y953" s="359" t="s">
        <v>125</v>
      </c>
      <c r="Z953" s="66">
        <v>41523</v>
      </c>
      <c r="AA953" s="66"/>
      <c r="AB953" s="66">
        <v>41520</v>
      </c>
      <c r="AC953" s="1573">
        <v>10000</v>
      </c>
      <c r="AD953" s="369" t="s">
        <v>111</v>
      </c>
      <c r="AE953" s="363"/>
      <c r="AF953" s="364" t="s">
        <v>2865</v>
      </c>
      <c r="AG953" s="365"/>
      <c r="AH953" s="72"/>
      <c r="AI953" s="65"/>
      <c r="AJ953" s="65"/>
      <c r="AK953" s="65"/>
      <c r="AL953" s="66"/>
      <c r="AM953" s="66"/>
      <c r="AN953" s="66"/>
      <c r="AO953" s="66"/>
      <c r="AP953" s="65"/>
      <c r="AQ953" s="67"/>
      <c r="AR953" s="67"/>
      <c r="AS953" s="67"/>
      <c r="AX953" s="416"/>
      <c r="BW953" s="366"/>
      <c r="BZ953" s="366"/>
    </row>
    <row r="954" spans="1:78" s="130" customFormat="1" ht="14" customHeight="1">
      <c r="A954" s="357">
        <v>11</v>
      </c>
      <c r="B954" s="66" t="s">
        <v>85</v>
      </c>
      <c r="C954" s="67">
        <v>41378</v>
      </c>
      <c r="D954" s="68">
        <f ca="1">TODAY()-C954</f>
        <v>166</v>
      </c>
      <c r="E954" s="65" t="s">
        <v>61</v>
      </c>
      <c r="F954" s="167">
        <v>13</v>
      </c>
      <c r="G954" s="65" t="s">
        <v>206</v>
      </c>
      <c r="H954" s="69" t="s">
        <v>666</v>
      </c>
      <c r="I954" s="66" t="s">
        <v>669</v>
      </c>
      <c r="J954" s="75" t="s">
        <v>670</v>
      </c>
      <c r="K954" s="359" t="s">
        <v>130</v>
      </c>
      <c r="L954" s="1057">
        <v>1011000</v>
      </c>
      <c r="M954" s="1057">
        <v>11000</v>
      </c>
      <c r="N954" s="1057">
        <f t="shared" si="220"/>
        <v>1022000</v>
      </c>
      <c r="O954" s="833">
        <v>30000</v>
      </c>
      <c r="P954" s="918" t="s">
        <v>663</v>
      </c>
      <c r="Q954" s="71" t="s">
        <v>139</v>
      </c>
      <c r="R954" s="72">
        <v>1033</v>
      </c>
      <c r="S954" s="72">
        <v>93</v>
      </c>
      <c r="T954" s="361" t="s">
        <v>2292</v>
      </c>
      <c r="U954" s="74">
        <v>42000</v>
      </c>
      <c r="V954" s="66"/>
      <c r="W954" s="69" t="s">
        <v>80</v>
      </c>
      <c r="X954" s="363" t="s">
        <v>2961</v>
      </c>
      <c r="Y954" s="65" t="s">
        <v>43</v>
      </c>
      <c r="Z954" s="66">
        <v>41523</v>
      </c>
      <c r="AA954" s="66"/>
      <c r="AB954" s="66">
        <v>41521</v>
      </c>
      <c r="AC954" s="1573">
        <v>10000</v>
      </c>
      <c r="AD954" s="369" t="s">
        <v>83</v>
      </c>
      <c r="AE954" s="1875"/>
      <c r="AF954" s="364" t="s">
        <v>2865</v>
      </c>
      <c r="AG954" s="365"/>
      <c r="AH954" s="72"/>
      <c r="AI954" s="72"/>
      <c r="AJ954" s="65"/>
      <c r="AK954" s="65"/>
      <c r="AL954" s="66"/>
      <c r="AM954" s="66"/>
      <c r="AN954" s="66"/>
      <c r="AO954" s="66"/>
      <c r="AP954" s="65"/>
      <c r="AQ954" s="67"/>
      <c r="AR954" s="67"/>
      <c r="AS954" s="67"/>
      <c r="AX954" s="416">
        <v>10169</v>
      </c>
      <c r="BW954" s="366"/>
      <c r="BZ954" s="366">
        <v>943559</v>
      </c>
    </row>
    <row r="955" spans="1:78" s="130" customFormat="1" ht="14" customHeight="1">
      <c r="A955" s="357">
        <v>12</v>
      </c>
      <c r="B955" s="66" t="s">
        <v>85</v>
      </c>
      <c r="C955" s="67">
        <v>41416</v>
      </c>
      <c r="D955" s="68">
        <f t="shared" ref="D955" ca="1" si="222">TODAY()-C955</f>
        <v>128</v>
      </c>
      <c r="E955" s="65" t="s">
        <v>45</v>
      </c>
      <c r="F955" s="65">
        <v>12</v>
      </c>
      <c r="G955" s="66" t="s">
        <v>206</v>
      </c>
      <c r="H955" s="69" t="s">
        <v>296</v>
      </c>
      <c r="I955" s="370" t="s">
        <v>856</v>
      </c>
      <c r="J955" s="363" t="s">
        <v>189</v>
      </c>
      <c r="K955" s="359" t="s">
        <v>333</v>
      </c>
      <c r="L955" s="70">
        <v>1262000</v>
      </c>
      <c r="M955" s="70">
        <v>14000</v>
      </c>
      <c r="N955" s="2124">
        <v>1174000</v>
      </c>
      <c r="O955" s="70"/>
      <c r="P955" s="918" t="s">
        <v>850</v>
      </c>
      <c r="Q955" s="71" t="s">
        <v>139</v>
      </c>
      <c r="R955" s="72">
        <v>1033</v>
      </c>
      <c r="S955" s="132">
        <v>93</v>
      </c>
      <c r="T955" s="361" t="s">
        <v>2292</v>
      </c>
      <c r="U955" s="74">
        <v>14823.5</v>
      </c>
      <c r="V955" s="66"/>
      <c r="W955" s="358" t="s">
        <v>80</v>
      </c>
      <c r="X955" s="130" t="s">
        <v>2652</v>
      </c>
      <c r="Y955" s="65" t="s">
        <v>312</v>
      </c>
      <c r="Z955" s="67">
        <v>41523</v>
      </c>
      <c r="AA955" s="131"/>
      <c r="AB955" s="67">
        <v>41509</v>
      </c>
      <c r="AC955" s="985">
        <v>1000</v>
      </c>
      <c r="AD955" s="132" t="s">
        <v>111</v>
      </c>
      <c r="AE955" s="363" t="s">
        <v>2781</v>
      </c>
      <c r="AF955" s="364" t="s">
        <v>2865</v>
      </c>
      <c r="AG955" s="365"/>
      <c r="AH955" s="72"/>
      <c r="AI955" s="72"/>
      <c r="AJ955" s="65"/>
      <c r="AK955" s="65"/>
      <c r="AL955" s="66"/>
      <c r="AM955" s="66"/>
      <c r="AN955" s="66"/>
      <c r="AO955" s="66"/>
      <c r="AP955" s="65"/>
      <c r="AQ955" s="67"/>
      <c r="AR955" s="67"/>
      <c r="AS955" s="67"/>
      <c r="AT955" s="130" t="s">
        <v>2640</v>
      </c>
      <c r="AX955" s="416"/>
      <c r="BW955" s="366"/>
      <c r="BZ955" s="366">
        <v>1104471.94</v>
      </c>
    </row>
    <row r="956" spans="1:78" s="130" customFormat="1" ht="14" customHeight="1">
      <c r="A956" s="357">
        <v>13</v>
      </c>
      <c r="B956" s="66" t="s">
        <v>85</v>
      </c>
      <c r="C956" s="67">
        <v>41448</v>
      </c>
      <c r="D956" s="68">
        <f ca="1">TODAY()-C956</f>
        <v>96</v>
      </c>
      <c r="E956" s="65" t="s">
        <v>169</v>
      </c>
      <c r="F956" s="167">
        <v>13</v>
      </c>
      <c r="G956" s="66" t="s">
        <v>206</v>
      </c>
      <c r="H956" s="69" t="s">
        <v>2</v>
      </c>
      <c r="I956" s="370" t="s">
        <v>1010</v>
      </c>
      <c r="J956" s="75" t="s">
        <v>445</v>
      </c>
      <c r="K956" s="359" t="s">
        <v>15</v>
      </c>
      <c r="L956" s="1057">
        <v>655000</v>
      </c>
      <c r="M956" s="1057">
        <v>11000</v>
      </c>
      <c r="N956" s="1057">
        <f t="shared" ref="N956:N967" si="223">L956+M956</f>
        <v>666000</v>
      </c>
      <c r="O956" s="833">
        <v>30000</v>
      </c>
      <c r="P956" s="156" t="s">
        <v>862</v>
      </c>
      <c r="Q956" s="368" t="s">
        <v>139</v>
      </c>
      <c r="R956" s="72">
        <v>1033</v>
      </c>
      <c r="S956" s="72">
        <v>93</v>
      </c>
      <c r="T956" s="361" t="s">
        <v>2292</v>
      </c>
      <c r="U956" s="74"/>
      <c r="V956" s="66"/>
      <c r="W956" s="69" t="s">
        <v>80</v>
      </c>
      <c r="X956" s="130" t="s">
        <v>2793</v>
      </c>
      <c r="Y956" s="65" t="s">
        <v>121</v>
      </c>
      <c r="Z956" s="66">
        <v>41523</v>
      </c>
      <c r="AA956" s="67"/>
      <c r="AB956" s="67">
        <v>41516</v>
      </c>
      <c r="AC956" s="985">
        <v>1000</v>
      </c>
      <c r="AD956" s="132" t="s">
        <v>111</v>
      </c>
      <c r="AE956" s="363"/>
      <c r="AF956" s="364" t="s">
        <v>1519</v>
      </c>
      <c r="AG956" s="365"/>
      <c r="AH956" s="72"/>
      <c r="AI956" s="72"/>
      <c r="AJ956" s="65"/>
      <c r="AK956" s="65"/>
      <c r="AL956" s="66"/>
      <c r="AM956" s="66"/>
      <c r="AN956" s="66"/>
      <c r="AO956" s="66"/>
      <c r="AP956" s="65"/>
      <c r="AQ956" s="67"/>
      <c r="AR956" s="67"/>
      <c r="AS956" s="67"/>
      <c r="AT956" s="130" t="s">
        <v>2031</v>
      </c>
      <c r="AX956" s="416"/>
      <c r="BA956" s="130" t="s">
        <v>1135</v>
      </c>
      <c r="BW956" s="366"/>
      <c r="BZ956" s="366" t="e">
        <v>#N/A</v>
      </c>
    </row>
    <row r="957" spans="1:78" s="130" customFormat="1" ht="14" customHeight="1">
      <c r="A957" s="357">
        <v>14</v>
      </c>
      <c r="B957" s="66" t="s">
        <v>85</v>
      </c>
      <c r="C957" s="134">
        <v>41414</v>
      </c>
      <c r="D957" s="367">
        <f ca="1">TODAY()-C957</f>
        <v>130</v>
      </c>
      <c r="E957" s="66" t="s">
        <v>61</v>
      </c>
      <c r="F957" s="203">
        <v>13</v>
      </c>
      <c r="G957" s="66" t="s">
        <v>206</v>
      </c>
      <c r="H957" s="358" t="s">
        <v>724</v>
      </c>
      <c r="I957" s="370" t="s">
        <v>832</v>
      </c>
      <c r="J957" s="75" t="s">
        <v>728</v>
      </c>
      <c r="K957" s="359" t="s">
        <v>286</v>
      </c>
      <c r="L957" s="1487">
        <v>756000</v>
      </c>
      <c r="M957" s="1057">
        <v>11000</v>
      </c>
      <c r="N957" s="1487">
        <f t="shared" si="223"/>
        <v>767000</v>
      </c>
      <c r="O957" s="833">
        <v>30000</v>
      </c>
      <c r="P957" s="918" t="s">
        <v>811</v>
      </c>
      <c r="Q957" s="368" t="s">
        <v>139</v>
      </c>
      <c r="R957" s="360">
        <v>1033</v>
      </c>
      <c r="S957" s="360">
        <v>93</v>
      </c>
      <c r="T957" s="361" t="s">
        <v>2292</v>
      </c>
      <c r="U957" s="74">
        <v>15000</v>
      </c>
      <c r="V957" s="66"/>
      <c r="W957" s="358" t="s">
        <v>80</v>
      </c>
      <c r="X957" s="363" t="s">
        <v>3188</v>
      </c>
      <c r="Y957" s="65" t="s">
        <v>187</v>
      </c>
      <c r="Z957" s="66">
        <v>41523</v>
      </c>
      <c r="AA957" s="66"/>
      <c r="AB957" s="66">
        <v>41523</v>
      </c>
      <c r="AC957" s="1573">
        <v>700000</v>
      </c>
      <c r="AD957" s="369" t="s">
        <v>83</v>
      </c>
      <c r="AE957" s="363"/>
      <c r="AF957" s="364" t="s">
        <v>2865</v>
      </c>
      <c r="AG957" s="365"/>
      <c r="AH957" s="72"/>
      <c r="AI957" s="72"/>
      <c r="AJ957" s="65"/>
      <c r="AK957" s="65"/>
      <c r="AL957" s="66"/>
      <c r="AM957" s="66"/>
      <c r="AN957" s="66"/>
      <c r="AO957" s="66"/>
      <c r="AP957" s="65"/>
      <c r="AQ957" s="67"/>
      <c r="AR957" s="67"/>
      <c r="AS957" s="67"/>
      <c r="AX957" s="416">
        <v>10169</v>
      </c>
      <c r="BW957" s="366"/>
      <c r="BZ957" s="366">
        <v>709309</v>
      </c>
    </row>
    <row r="958" spans="1:78" s="1630" customFormat="1" ht="14" customHeight="1">
      <c r="A958" s="357">
        <v>15</v>
      </c>
      <c r="B958" s="66" t="s">
        <v>85</v>
      </c>
      <c r="C958" s="134">
        <v>41496</v>
      </c>
      <c r="D958" s="367">
        <f ca="1">TODAY()-C958</f>
        <v>48</v>
      </c>
      <c r="E958" s="135" t="s">
        <v>57</v>
      </c>
      <c r="F958" s="203">
        <v>13</v>
      </c>
      <c r="G958" s="66" t="s">
        <v>206</v>
      </c>
      <c r="H958" s="358" t="s">
        <v>42</v>
      </c>
      <c r="I958" s="2224" t="s">
        <v>1875</v>
      </c>
      <c r="J958" s="372" t="s">
        <v>701</v>
      </c>
      <c r="K958" s="135" t="s">
        <v>34</v>
      </c>
      <c r="L958" s="1487">
        <v>849000</v>
      </c>
      <c r="M958" s="1487">
        <v>13000</v>
      </c>
      <c r="N958" s="1487">
        <f t="shared" si="223"/>
        <v>862000</v>
      </c>
      <c r="O958" s="833">
        <v>60000</v>
      </c>
      <c r="P958" s="2240" t="s">
        <v>1861</v>
      </c>
      <c r="Q958" s="368" t="s">
        <v>139</v>
      </c>
      <c r="R958" s="360">
        <v>1033</v>
      </c>
      <c r="S958" s="360">
        <v>93</v>
      </c>
      <c r="T958" s="361" t="s">
        <v>2292</v>
      </c>
      <c r="U958" s="1628"/>
      <c r="V958" s="371"/>
      <c r="W958" s="358" t="s">
        <v>80</v>
      </c>
      <c r="X958" s="372" t="s">
        <v>2791</v>
      </c>
      <c r="Y958" s="135" t="s">
        <v>2226</v>
      </c>
      <c r="Z958" s="67">
        <v>41524</v>
      </c>
      <c r="AA958" s="371"/>
      <c r="AB958" s="371">
        <v>41515</v>
      </c>
      <c r="AC958" s="1870">
        <v>1000</v>
      </c>
      <c r="AD958" s="772" t="s">
        <v>111</v>
      </c>
      <c r="AE958" s="372"/>
      <c r="AF958" s="364" t="s">
        <v>2865</v>
      </c>
      <c r="AG958" s="1330"/>
      <c r="AH958" s="360"/>
      <c r="AI958" s="360"/>
      <c r="AJ958" s="135"/>
      <c r="AK958" s="135"/>
      <c r="AL958" s="371"/>
      <c r="AM958" s="371"/>
      <c r="AN958" s="371"/>
      <c r="AO958" s="371"/>
      <c r="AP958" s="135"/>
      <c r="AQ958" s="134"/>
      <c r="AR958" s="134"/>
      <c r="AS958" s="134"/>
      <c r="AX958" s="1631"/>
      <c r="BW958" s="1632"/>
      <c r="BZ958" s="1632"/>
    </row>
    <row r="959" spans="1:78" s="130" customFormat="1" ht="14.25" customHeight="1">
      <c r="A959" s="357">
        <v>16</v>
      </c>
      <c r="B959" s="66" t="s">
        <v>85</v>
      </c>
      <c r="C959" s="134">
        <v>41505</v>
      </c>
      <c r="D959" s="367">
        <f ca="1">TODAY()-C959</f>
        <v>39</v>
      </c>
      <c r="E959" s="65" t="s">
        <v>268</v>
      </c>
      <c r="F959" s="203">
        <v>13</v>
      </c>
      <c r="G959" s="66" t="s">
        <v>206</v>
      </c>
      <c r="H959" s="69" t="s">
        <v>2071</v>
      </c>
      <c r="I959" s="370" t="s">
        <v>2126</v>
      </c>
      <c r="J959" s="1594" t="s">
        <v>2133</v>
      </c>
      <c r="K959" s="359" t="s">
        <v>60</v>
      </c>
      <c r="L959" s="1057">
        <v>1738000</v>
      </c>
      <c r="M959" s="1057">
        <v>19000</v>
      </c>
      <c r="N959" s="1057">
        <f t="shared" si="223"/>
        <v>1757000</v>
      </c>
      <c r="O959" s="833">
        <v>200000</v>
      </c>
      <c r="P959" s="918" t="s">
        <v>2051</v>
      </c>
      <c r="Q959" s="368" t="s">
        <v>139</v>
      </c>
      <c r="R959" s="360">
        <v>1033</v>
      </c>
      <c r="S959" s="360">
        <v>93</v>
      </c>
      <c r="T959" s="361" t="s">
        <v>2292</v>
      </c>
      <c r="U959" s="74"/>
      <c r="V959" s="66"/>
      <c r="W959" s="69" t="s">
        <v>80</v>
      </c>
      <c r="X959" s="130" t="s">
        <v>2797</v>
      </c>
      <c r="Y959" s="65" t="s">
        <v>312</v>
      </c>
      <c r="Z959" s="67">
        <v>41526</v>
      </c>
      <c r="AA959" s="66"/>
      <c r="AB959" s="66">
        <v>41516</v>
      </c>
      <c r="AC959" s="1573">
        <v>1000</v>
      </c>
      <c r="AD959" s="369" t="s">
        <v>111</v>
      </c>
      <c r="AE959" s="363"/>
      <c r="AF959" s="364" t="s">
        <v>2865</v>
      </c>
      <c r="AG959" s="365"/>
      <c r="AH959" s="72"/>
      <c r="AI959" s="65" t="s">
        <v>165</v>
      </c>
      <c r="AJ959" s="65"/>
      <c r="AK959" s="65"/>
      <c r="AL959" s="66"/>
      <c r="AM959" s="66"/>
      <c r="AN959" s="66"/>
      <c r="AO959" s="66"/>
      <c r="AP959" s="65"/>
      <c r="AQ959" s="67"/>
      <c r="AR959" s="67"/>
      <c r="AS959" s="67"/>
      <c r="AX959" s="416"/>
      <c r="BW959" s="366"/>
      <c r="BZ959" s="366"/>
    </row>
    <row r="960" spans="1:78" s="130" customFormat="1" ht="14.25" customHeight="1">
      <c r="A960" s="357">
        <v>17</v>
      </c>
      <c r="B960" s="66" t="s">
        <v>85</v>
      </c>
      <c r="C960" s="134">
        <v>41485</v>
      </c>
      <c r="D960" s="68">
        <f t="shared" ref="D960" ca="1" si="224">TODAY()-C960</f>
        <v>59</v>
      </c>
      <c r="E960" s="65" t="s">
        <v>249</v>
      </c>
      <c r="F960" s="203">
        <v>13</v>
      </c>
      <c r="G960" s="66" t="s">
        <v>206</v>
      </c>
      <c r="H960" s="69" t="s">
        <v>279</v>
      </c>
      <c r="I960" s="1694" t="s">
        <v>1698</v>
      </c>
      <c r="J960" s="1594" t="s">
        <v>304</v>
      </c>
      <c r="K960" s="359" t="s">
        <v>90</v>
      </c>
      <c r="L960" s="1057">
        <v>1060000</v>
      </c>
      <c r="M960" s="1057">
        <v>16000</v>
      </c>
      <c r="N960" s="1057">
        <f t="shared" si="223"/>
        <v>1076000</v>
      </c>
      <c r="O960" s="833" t="s">
        <v>2923</v>
      </c>
      <c r="P960" s="156" t="s">
        <v>1653</v>
      </c>
      <c r="Q960" s="71" t="s">
        <v>139</v>
      </c>
      <c r="R960" s="360">
        <v>1033</v>
      </c>
      <c r="S960" s="360">
        <v>93</v>
      </c>
      <c r="T960" s="73" t="s">
        <v>2292</v>
      </c>
      <c r="U960" s="74"/>
      <c r="V960" s="66"/>
      <c r="W960" s="358" t="s">
        <v>80</v>
      </c>
      <c r="X960" s="363" t="s">
        <v>2035</v>
      </c>
      <c r="Y960" s="65" t="s">
        <v>187</v>
      </c>
      <c r="Z960" s="66">
        <v>41527</v>
      </c>
      <c r="AA960" s="775">
        <v>0.5</v>
      </c>
      <c r="AB960" s="66">
        <v>41494</v>
      </c>
      <c r="AC960" s="1573">
        <v>3000</v>
      </c>
      <c r="AD960" s="369" t="s">
        <v>83</v>
      </c>
      <c r="AE960" s="363" t="s">
        <v>2335</v>
      </c>
      <c r="AF960" s="364" t="s">
        <v>1876</v>
      </c>
      <c r="AG960" s="365"/>
      <c r="AH960" s="72"/>
      <c r="AI960" s="65" t="s">
        <v>165</v>
      </c>
      <c r="AJ960" s="65"/>
      <c r="AK960" s="65"/>
      <c r="AL960" s="66"/>
      <c r="AM960" s="66"/>
      <c r="AN960" s="66"/>
      <c r="AO960" s="66"/>
      <c r="AP960" s="65"/>
      <c r="AQ960" s="67"/>
      <c r="AR960" s="67"/>
      <c r="AS960" s="67"/>
      <c r="AX960" s="416"/>
      <c r="BW960" s="366"/>
      <c r="BZ960" s="366"/>
    </row>
    <row r="961" spans="1:78" s="130" customFormat="1" ht="14.25" customHeight="1">
      <c r="A961" s="357">
        <v>18</v>
      </c>
      <c r="B961" s="66" t="s">
        <v>85</v>
      </c>
      <c r="C961" s="134">
        <v>41505</v>
      </c>
      <c r="D961" s="367">
        <f ca="1">TODAY()-C961</f>
        <v>39</v>
      </c>
      <c r="E961" s="65" t="s">
        <v>133</v>
      </c>
      <c r="F961" s="203">
        <v>13</v>
      </c>
      <c r="G961" s="66" t="s">
        <v>206</v>
      </c>
      <c r="H961" s="69" t="s">
        <v>50</v>
      </c>
      <c r="I961" s="370" t="s">
        <v>2001</v>
      </c>
      <c r="J961" s="1594" t="s">
        <v>306</v>
      </c>
      <c r="K961" s="359" t="s">
        <v>25</v>
      </c>
      <c r="L961" s="1487">
        <v>647000</v>
      </c>
      <c r="M961" s="1057">
        <v>0</v>
      </c>
      <c r="N961" s="1057">
        <f t="shared" si="223"/>
        <v>647000</v>
      </c>
      <c r="O961" s="896" t="s">
        <v>894</v>
      </c>
      <c r="P961" s="918" t="s">
        <v>1959</v>
      </c>
      <c r="Q961" s="368" t="s">
        <v>139</v>
      </c>
      <c r="R961" s="360">
        <v>1033</v>
      </c>
      <c r="S961" s="360">
        <v>93</v>
      </c>
      <c r="T961" s="361" t="s">
        <v>2292</v>
      </c>
      <c r="U961" s="74"/>
      <c r="V961" s="66"/>
      <c r="W961" s="358" t="s">
        <v>80</v>
      </c>
      <c r="X961" s="363" t="s">
        <v>3206</v>
      </c>
      <c r="Y961" s="359" t="s">
        <v>723</v>
      </c>
      <c r="Z961" s="66">
        <v>41528</v>
      </c>
      <c r="AA961" s="775">
        <v>0.75</v>
      </c>
      <c r="AB961" s="66">
        <v>41525</v>
      </c>
      <c r="AC961" s="1573">
        <v>1000</v>
      </c>
      <c r="AD961" s="369" t="s">
        <v>83</v>
      </c>
      <c r="AE961" s="363"/>
      <c r="AF961" s="364" t="s">
        <v>2865</v>
      </c>
      <c r="AG961" s="365"/>
      <c r="AH961" s="72"/>
      <c r="AI961" s="65"/>
      <c r="AJ961" s="65"/>
      <c r="AK961" s="65"/>
      <c r="AL961" s="66"/>
      <c r="AM961" s="66"/>
      <c r="AN961" s="66"/>
      <c r="AO961" s="66"/>
      <c r="AP961" s="65"/>
      <c r="AQ961" s="67"/>
      <c r="AR961" s="67"/>
      <c r="AS961" s="67"/>
      <c r="AX961" s="416"/>
      <c r="BW961" s="366"/>
      <c r="BZ961" s="366"/>
    </row>
    <row r="962" spans="1:78" s="130" customFormat="1" ht="14.25" customHeight="1">
      <c r="A962" s="357">
        <v>19</v>
      </c>
      <c r="B962" s="66" t="s">
        <v>85</v>
      </c>
      <c r="C962" s="134">
        <v>41519</v>
      </c>
      <c r="D962" s="68">
        <f ca="1">TODAY()-C962</f>
        <v>25</v>
      </c>
      <c r="E962" s="65" t="s">
        <v>61</v>
      </c>
      <c r="F962" s="203">
        <v>13</v>
      </c>
      <c r="G962" s="66" t="s">
        <v>206</v>
      </c>
      <c r="H962" s="69" t="s">
        <v>274</v>
      </c>
      <c r="I962" s="2144" t="s">
        <v>2206</v>
      </c>
      <c r="J962" s="1893" t="s">
        <v>727</v>
      </c>
      <c r="K962" s="359" t="s">
        <v>34</v>
      </c>
      <c r="L962" s="1057">
        <v>700000</v>
      </c>
      <c r="M962" s="1057">
        <v>11000</v>
      </c>
      <c r="N962" s="1057">
        <f t="shared" si="223"/>
        <v>711000</v>
      </c>
      <c r="O962" s="833">
        <v>30000</v>
      </c>
      <c r="P962" s="918" t="s">
        <v>2162</v>
      </c>
      <c r="Q962" s="368" t="s">
        <v>139</v>
      </c>
      <c r="R962" s="360">
        <v>1033</v>
      </c>
      <c r="S962" s="360">
        <v>93</v>
      </c>
      <c r="T962" s="73" t="s">
        <v>2292</v>
      </c>
      <c r="U962" s="74"/>
      <c r="V962" s="66"/>
      <c r="W962" s="69" t="s">
        <v>80</v>
      </c>
      <c r="X962" s="363" t="s">
        <v>2811</v>
      </c>
      <c r="Y962" s="359" t="s">
        <v>5</v>
      </c>
      <c r="Z962" s="66">
        <v>41528</v>
      </c>
      <c r="AA962" s="66"/>
      <c r="AB962" s="66">
        <v>41517</v>
      </c>
      <c r="AC962" s="1573">
        <v>1000</v>
      </c>
      <c r="AD962" s="369" t="s">
        <v>111</v>
      </c>
      <c r="AE962" s="1385" t="s">
        <v>3361</v>
      </c>
      <c r="AF962" s="364" t="s">
        <v>2865</v>
      </c>
      <c r="AG962" s="365"/>
      <c r="AH962" s="72"/>
      <c r="AI962" s="65" t="s">
        <v>165</v>
      </c>
      <c r="AJ962" s="65"/>
      <c r="AK962" s="65"/>
      <c r="AL962" s="66"/>
      <c r="AM962" s="66"/>
      <c r="AN962" s="66"/>
      <c r="AO962" s="66"/>
      <c r="AP962" s="65"/>
      <c r="AQ962" s="67"/>
      <c r="AR962" s="67"/>
      <c r="AS962" s="67"/>
      <c r="AT962" s="65" t="s">
        <v>3360</v>
      </c>
      <c r="AX962" s="416"/>
      <c r="BW962" s="366"/>
      <c r="BZ962" s="366"/>
    </row>
    <row r="963" spans="1:78" s="130" customFormat="1" ht="14" customHeight="1">
      <c r="A963" s="357">
        <v>20</v>
      </c>
      <c r="B963" s="66" t="s">
        <v>85</v>
      </c>
      <c r="C963" s="67">
        <v>41514</v>
      </c>
      <c r="D963" s="68">
        <f t="shared" ref="D963" ca="1" si="225">TODAY()-C963</f>
        <v>30</v>
      </c>
      <c r="E963" s="65" t="s">
        <v>343</v>
      </c>
      <c r="F963" s="203">
        <v>13</v>
      </c>
      <c r="G963" s="66" t="s">
        <v>206</v>
      </c>
      <c r="H963" s="69" t="s">
        <v>829</v>
      </c>
      <c r="I963" s="1354" t="s">
        <v>890</v>
      </c>
      <c r="J963" s="75" t="s">
        <v>780</v>
      </c>
      <c r="K963" s="359" t="s">
        <v>466</v>
      </c>
      <c r="L963" s="1057">
        <v>524000</v>
      </c>
      <c r="M963" s="1057">
        <v>6000</v>
      </c>
      <c r="N963" s="1057">
        <f t="shared" si="223"/>
        <v>530000</v>
      </c>
      <c r="O963" s="1478"/>
      <c r="P963" s="156" t="s">
        <v>885</v>
      </c>
      <c r="Q963" s="71" t="s">
        <v>139</v>
      </c>
      <c r="R963" s="72">
        <v>1033</v>
      </c>
      <c r="S963" s="72">
        <v>93</v>
      </c>
      <c r="T963" s="361" t="s">
        <v>2292</v>
      </c>
      <c r="U963" s="74"/>
      <c r="V963" s="66"/>
      <c r="W963" s="362" t="s">
        <v>80</v>
      </c>
      <c r="X963" s="363" t="s">
        <v>858</v>
      </c>
      <c r="Y963" s="65" t="s">
        <v>121</v>
      </c>
      <c r="Z963" s="67">
        <v>41528</v>
      </c>
      <c r="AA963" s="775"/>
      <c r="AB963" s="66">
        <v>41412</v>
      </c>
      <c r="AC963" s="1573">
        <v>50000</v>
      </c>
      <c r="AD963" s="369" t="s">
        <v>83</v>
      </c>
      <c r="AE963" s="1894"/>
      <c r="AF963" s="364" t="s">
        <v>1876</v>
      </c>
      <c r="AG963" s="365"/>
      <c r="AH963" s="72"/>
      <c r="AI963" s="65" t="s">
        <v>165</v>
      </c>
      <c r="AJ963" s="65"/>
      <c r="AK963" s="65"/>
      <c r="AL963" s="66"/>
      <c r="AM963" s="66"/>
      <c r="AN963" s="66"/>
      <c r="AO963" s="66"/>
      <c r="AP963" s="65"/>
      <c r="AQ963" s="67"/>
      <c r="AR963" s="67"/>
      <c r="AS963" s="67"/>
      <c r="AX963" s="416"/>
      <c r="BW963" s="366"/>
      <c r="BZ963" s="366" t="e">
        <v>#N/A</v>
      </c>
    </row>
    <row r="964" spans="1:78" s="130" customFormat="1" ht="14" customHeight="1">
      <c r="A964" s="357">
        <v>21</v>
      </c>
      <c r="B964" s="66" t="s">
        <v>85</v>
      </c>
      <c r="C964" s="67">
        <v>41478</v>
      </c>
      <c r="D964" s="367">
        <f ca="1">TODAY()-C964</f>
        <v>66</v>
      </c>
      <c r="E964" s="65" t="s">
        <v>249</v>
      </c>
      <c r="F964" s="167">
        <v>13</v>
      </c>
      <c r="G964" s="66" t="s">
        <v>206</v>
      </c>
      <c r="H964" s="69" t="s">
        <v>141</v>
      </c>
      <c r="I964" s="778" t="s">
        <v>1595</v>
      </c>
      <c r="J964" s="75" t="s">
        <v>316</v>
      </c>
      <c r="K964" s="359" t="s">
        <v>143</v>
      </c>
      <c r="L964" s="1057">
        <v>1185500</v>
      </c>
      <c r="M964" s="1057">
        <v>16000</v>
      </c>
      <c r="N964" s="1057">
        <f t="shared" si="223"/>
        <v>1201500</v>
      </c>
      <c r="O964" s="833">
        <v>120000</v>
      </c>
      <c r="P964" s="1488" t="s">
        <v>1592</v>
      </c>
      <c r="Q964" s="368" t="s">
        <v>139</v>
      </c>
      <c r="R964" s="360">
        <v>1033</v>
      </c>
      <c r="S964" s="360">
        <v>93</v>
      </c>
      <c r="T964" s="73" t="s">
        <v>2292</v>
      </c>
      <c r="U964" s="74"/>
      <c r="V964" s="66"/>
      <c r="W964" s="69" t="s">
        <v>80</v>
      </c>
      <c r="X964" s="1059" t="s">
        <v>3187</v>
      </c>
      <c r="Y964" s="65" t="s">
        <v>312</v>
      </c>
      <c r="Z964" s="67">
        <v>41528</v>
      </c>
      <c r="AA964" s="131">
        <v>0.5</v>
      </c>
      <c r="AB964" s="67">
        <v>41523</v>
      </c>
      <c r="AC964" s="985">
        <v>635000</v>
      </c>
      <c r="AD964" s="73" t="s">
        <v>83</v>
      </c>
      <c r="AE964" s="1385"/>
      <c r="AF964" s="364" t="s">
        <v>1519</v>
      </c>
      <c r="AG964" s="365"/>
      <c r="AH964" s="1595"/>
      <c r="AI964" s="65"/>
      <c r="AJ964" s="65"/>
      <c r="AK964" s="65"/>
      <c r="AL964" s="66"/>
      <c r="AM964" s="66"/>
      <c r="AN964" s="66"/>
      <c r="AO964" s="66"/>
      <c r="AP964" s="65"/>
      <c r="AQ964" s="67"/>
      <c r="AR964" s="67"/>
      <c r="AS964" s="67"/>
      <c r="AX964" s="416"/>
      <c r="BW964" s="366"/>
      <c r="BZ964" s="366"/>
    </row>
    <row r="965" spans="1:78" s="130" customFormat="1" ht="14.25" customHeight="1">
      <c r="A965" s="357">
        <v>22</v>
      </c>
      <c r="B965" s="66" t="s">
        <v>85</v>
      </c>
      <c r="C965" s="134">
        <v>41516</v>
      </c>
      <c r="D965" s="367">
        <f ca="1">TODAY()-C965</f>
        <v>28</v>
      </c>
      <c r="E965" s="65" t="s">
        <v>57</v>
      </c>
      <c r="F965" s="167">
        <v>13</v>
      </c>
      <c r="G965" s="66" t="s">
        <v>206</v>
      </c>
      <c r="H965" s="69" t="s">
        <v>49</v>
      </c>
      <c r="I965" s="1354" t="s">
        <v>2464</v>
      </c>
      <c r="J965" s="1594" t="s">
        <v>409</v>
      </c>
      <c r="K965" s="359" t="s">
        <v>64</v>
      </c>
      <c r="L965" s="1057">
        <v>904000</v>
      </c>
      <c r="M965" s="2333">
        <v>13000</v>
      </c>
      <c r="N965" s="1057">
        <f t="shared" si="223"/>
        <v>917000</v>
      </c>
      <c r="O965" s="833">
        <v>60000</v>
      </c>
      <c r="P965" s="918" t="s">
        <v>2282</v>
      </c>
      <c r="Q965" s="368" t="s">
        <v>139</v>
      </c>
      <c r="R965" s="360">
        <v>1033</v>
      </c>
      <c r="S965" s="360">
        <v>93</v>
      </c>
      <c r="T965" s="73" t="s">
        <v>2292</v>
      </c>
      <c r="U965" s="74"/>
      <c r="V965" s="66"/>
      <c r="W965" s="69" t="s">
        <v>80</v>
      </c>
      <c r="X965" s="130" t="s">
        <v>2837</v>
      </c>
      <c r="Y965" s="65" t="s">
        <v>125</v>
      </c>
      <c r="Z965" s="66">
        <v>41529</v>
      </c>
      <c r="AA965" s="66"/>
      <c r="AB965" s="66">
        <v>41519</v>
      </c>
      <c r="AC965" s="1573">
        <v>3000</v>
      </c>
      <c r="AD965" s="369" t="s">
        <v>111</v>
      </c>
      <c r="AE965" s="363" t="s">
        <v>3362</v>
      </c>
      <c r="AF965" s="364" t="s">
        <v>2865</v>
      </c>
      <c r="AG965" s="365"/>
      <c r="AH965" s="72"/>
      <c r="AI965" s="65" t="s">
        <v>165</v>
      </c>
      <c r="AJ965" s="65" t="s">
        <v>984</v>
      </c>
      <c r="AK965" s="65" t="s">
        <v>544</v>
      </c>
      <c r="AL965" s="66">
        <v>41519</v>
      </c>
      <c r="AM965" s="66">
        <v>41519</v>
      </c>
      <c r="AN965" s="66">
        <v>41520</v>
      </c>
      <c r="AO965" s="66"/>
      <c r="AP965" s="65">
        <v>1</v>
      </c>
      <c r="AQ965" s="67"/>
      <c r="AR965" s="67"/>
      <c r="AS965" s="67"/>
      <c r="AT965" s="130" t="s">
        <v>3370</v>
      </c>
      <c r="AX965" s="416"/>
      <c r="BW965" s="366"/>
      <c r="BZ965" s="366"/>
    </row>
    <row r="966" spans="1:78" s="130" customFormat="1" ht="14" customHeight="1">
      <c r="A966" s="357">
        <v>23</v>
      </c>
      <c r="B966" s="66" t="s">
        <v>85</v>
      </c>
      <c r="C966" s="67">
        <v>41450</v>
      </c>
      <c r="D966" s="68">
        <f ca="1">TODAY()-C966</f>
        <v>94</v>
      </c>
      <c r="E966" s="65" t="s">
        <v>249</v>
      </c>
      <c r="F966" s="167">
        <v>13</v>
      </c>
      <c r="G966" s="66" t="s">
        <v>206</v>
      </c>
      <c r="H966" s="358" t="s">
        <v>314</v>
      </c>
      <c r="I966" s="370" t="s">
        <v>1080</v>
      </c>
      <c r="J966" s="75" t="s">
        <v>310</v>
      </c>
      <c r="K966" s="359" t="s">
        <v>54</v>
      </c>
      <c r="L966" s="1487">
        <v>1251500</v>
      </c>
      <c r="M966" s="1057">
        <v>16000</v>
      </c>
      <c r="N966" s="1057">
        <f t="shared" si="223"/>
        <v>1267500</v>
      </c>
      <c r="O966" s="833">
        <v>120000</v>
      </c>
      <c r="P966" s="918" t="s">
        <v>1078</v>
      </c>
      <c r="Q966" s="368" t="s">
        <v>139</v>
      </c>
      <c r="R966" s="360">
        <v>1033</v>
      </c>
      <c r="S966" s="360">
        <v>93</v>
      </c>
      <c r="T966" s="73" t="s">
        <v>2292</v>
      </c>
      <c r="U966" s="74"/>
      <c r="V966" s="66"/>
      <c r="W966" s="358" t="s">
        <v>80</v>
      </c>
      <c r="X966" s="363" t="s">
        <v>3207</v>
      </c>
      <c r="Y966" s="65" t="s">
        <v>125</v>
      </c>
      <c r="Z966" s="66">
        <v>41529</v>
      </c>
      <c r="AA966" s="771"/>
      <c r="AB966" s="66">
        <v>41526</v>
      </c>
      <c r="AC966" s="1573">
        <v>10000</v>
      </c>
      <c r="AD966" s="72" t="s">
        <v>83</v>
      </c>
      <c r="AE966" s="363"/>
      <c r="AF966" s="364" t="s">
        <v>2865</v>
      </c>
      <c r="AG966" s="365"/>
      <c r="AH966" s="72"/>
      <c r="AI966" s="65" t="s">
        <v>165</v>
      </c>
      <c r="AJ966" s="65"/>
      <c r="AK966" s="65"/>
      <c r="AL966" s="66"/>
      <c r="AM966" s="66"/>
      <c r="AN966" s="66"/>
      <c r="AO966" s="66"/>
      <c r="AP966" s="65"/>
      <c r="AQ966" s="67"/>
      <c r="AR966" s="67"/>
      <c r="AS966" s="67"/>
      <c r="AX966" s="416"/>
      <c r="BA966" s="130" t="s">
        <v>1135</v>
      </c>
      <c r="BW966" s="366"/>
      <c r="BZ966" s="366"/>
    </row>
    <row r="967" spans="1:78" s="130" customFormat="1" ht="14" customHeight="1">
      <c r="A967" s="357">
        <v>24</v>
      </c>
      <c r="B967" s="66" t="s">
        <v>85</v>
      </c>
      <c r="C967" s="67">
        <v>41459</v>
      </c>
      <c r="D967" s="68">
        <f t="shared" ref="D967" ca="1" si="226">TODAY()-C967</f>
        <v>85</v>
      </c>
      <c r="E967" s="65" t="s">
        <v>249</v>
      </c>
      <c r="F967" s="167">
        <v>13</v>
      </c>
      <c r="G967" s="66" t="s">
        <v>206</v>
      </c>
      <c r="H967" s="69" t="s">
        <v>314</v>
      </c>
      <c r="I967" s="370" t="s">
        <v>1124</v>
      </c>
      <c r="J967" s="75" t="s">
        <v>310</v>
      </c>
      <c r="K967" s="359" t="s">
        <v>16</v>
      </c>
      <c r="L967" s="1057">
        <v>1251500</v>
      </c>
      <c r="M967" s="1057">
        <v>16000</v>
      </c>
      <c r="N967" s="1057">
        <f t="shared" si="223"/>
        <v>1267500</v>
      </c>
      <c r="O967" s="833">
        <v>120000</v>
      </c>
      <c r="P967" s="156" t="s">
        <v>1109</v>
      </c>
      <c r="Q967" s="71" t="s">
        <v>139</v>
      </c>
      <c r="R967" s="72">
        <v>1033</v>
      </c>
      <c r="S967" s="72">
        <v>93</v>
      </c>
      <c r="T967" s="73" t="s">
        <v>2292</v>
      </c>
      <c r="U967" s="74"/>
      <c r="V967" s="66"/>
      <c r="W967" s="69" t="s">
        <v>80</v>
      </c>
      <c r="X967" s="1059" t="s">
        <v>2658</v>
      </c>
      <c r="Y967" s="65" t="s">
        <v>43</v>
      </c>
      <c r="Z967" s="66">
        <v>41529</v>
      </c>
      <c r="AA967" s="67"/>
      <c r="AB967" s="67">
        <v>41511</v>
      </c>
      <c r="AC967" s="985">
        <v>5000</v>
      </c>
      <c r="AD967" s="73" t="s">
        <v>111</v>
      </c>
      <c r="AE967" s="363" t="s">
        <v>3363</v>
      </c>
      <c r="AF967" s="364" t="s">
        <v>1876</v>
      </c>
      <c r="AG967" s="365"/>
      <c r="AH967" s="72"/>
      <c r="AI967" s="65" t="s">
        <v>165</v>
      </c>
      <c r="AJ967" s="65" t="s">
        <v>984</v>
      </c>
      <c r="AK967" s="65" t="s">
        <v>544</v>
      </c>
      <c r="AL967" s="66">
        <v>41511</v>
      </c>
      <c r="AM967" s="66">
        <v>41511</v>
      </c>
      <c r="AN967" s="66">
        <v>41513</v>
      </c>
      <c r="AO967" s="66"/>
      <c r="AP967" s="65">
        <v>1</v>
      </c>
      <c r="AQ967" s="67"/>
      <c r="AR967" s="67"/>
      <c r="AS967" s="67"/>
      <c r="AT967" s="130" t="s">
        <v>3369</v>
      </c>
      <c r="AX967" s="416"/>
      <c r="BW967" s="366"/>
      <c r="BZ967" s="366"/>
    </row>
    <row r="968" spans="1:78" s="130" customFormat="1" ht="14" customHeight="1">
      <c r="A968" s="357">
        <v>25</v>
      </c>
      <c r="B968" s="66" t="s">
        <v>85</v>
      </c>
      <c r="C968" s="67">
        <v>41522</v>
      </c>
      <c r="D968" s="68">
        <f ca="1">TODAY()-C968</f>
        <v>22</v>
      </c>
      <c r="E968" s="65" t="s">
        <v>343</v>
      </c>
      <c r="F968" s="167">
        <v>13</v>
      </c>
      <c r="G968" s="778" t="s">
        <v>206</v>
      </c>
      <c r="H968" s="69" t="s">
        <v>457</v>
      </c>
      <c r="I968" s="370" t="s">
        <v>841</v>
      </c>
      <c r="J968" s="75" t="s">
        <v>461</v>
      </c>
      <c r="K968" s="359" t="s">
        <v>465</v>
      </c>
      <c r="L968" s="1057">
        <v>492000</v>
      </c>
      <c r="M968" s="1057">
        <v>6000</v>
      </c>
      <c r="N968" s="1057">
        <f t="shared" ref="N968:N975" si="227">L968+M968</f>
        <v>498000</v>
      </c>
      <c r="O968" s="1478"/>
      <c r="P968" s="918" t="s">
        <v>819</v>
      </c>
      <c r="Q968" s="71" t="s">
        <v>139</v>
      </c>
      <c r="R968" s="360">
        <v>1033</v>
      </c>
      <c r="S968" s="72">
        <v>93</v>
      </c>
      <c r="T968" s="73" t="s">
        <v>2292</v>
      </c>
      <c r="U968" s="74"/>
      <c r="V968" s="66"/>
      <c r="W968" s="69" t="s">
        <v>80</v>
      </c>
      <c r="X968" s="363" t="s">
        <v>726</v>
      </c>
      <c r="Y968" s="65" t="s">
        <v>723</v>
      </c>
      <c r="Z968" s="67">
        <v>41530</v>
      </c>
      <c r="AA968" s="775">
        <v>0.625</v>
      </c>
      <c r="AB968" s="66">
        <v>41375</v>
      </c>
      <c r="AC968" s="1573">
        <v>50000</v>
      </c>
      <c r="AD968" s="369" t="s">
        <v>188</v>
      </c>
      <c r="AE968" s="363"/>
      <c r="AF968" s="364" t="s">
        <v>2865</v>
      </c>
      <c r="AG968" s="365"/>
      <c r="AH968" s="72"/>
      <c r="AI968" s="72"/>
      <c r="AJ968" s="65"/>
      <c r="AK968" s="65"/>
      <c r="AL968" s="66"/>
      <c r="AM968" s="66"/>
      <c r="AN968" s="66"/>
      <c r="AO968" s="66"/>
      <c r="AP968" s="65"/>
      <c r="AQ968" s="67"/>
      <c r="AR968" s="67"/>
      <c r="AS968" s="67"/>
      <c r="AX968" s="416"/>
      <c r="BW968" s="366"/>
      <c r="BZ968" s="366" t="e">
        <v>#N/A</v>
      </c>
    </row>
    <row r="969" spans="1:78" s="1720" customFormat="1" ht="14.25" customHeight="1">
      <c r="A969" s="357">
        <v>26</v>
      </c>
      <c r="B969" s="778" t="s">
        <v>85</v>
      </c>
      <c r="C969" s="67">
        <v>41501</v>
      </c>
      <c r="D969" s="68">
        <f ca="1">TODAY()-C969</f>
        <v>43</v>
      </c>
      <c r="E969" s="774" t="s">
        <v>133</v>
      </c>
      <c r="F969" s="167">
        <v>13</v>
      </c>
      <c r="G969" s="778" t="s">
        <v>206</v>
      </c>
      <c r="H969" s="1719" t="s">
        <v>50</v>
      </c>
      <c r="I969" s="1821" t="s">
        <v>2003</v>
      </c>
      <c r="J969" s="2464" t="s">
        <v>306</v>
      </c>
      <c r="K969" s="1695" t="s">
        <v>171</v>
      </c>
      <c r="L969" s="2484">
        <v>647000</v>
      </c>
      <c r="M969" s="2333">
        <v>10000</v>
      </c>
      <c r="N969" s="2333">
        <f t="shared" si="227"/>
        <v>657000</v>
      </c>
      <c r="O969" s="2465" t="s">
        <v>894</v>
      </c>
      <c r="P969" s="2523" t="s">
        <v>1961</v>
      </c>
      <c r="Q969" s="71" t="s">
        <v>139</v>
      </c>
      <c r="R969" s="72">
        <v>1033</v>
      </c>
      <c r="S969" s="72">
        <v>93</v>
      </c>
      <c r="T969" s="73" t="s">
        <v>2292</v>
      </c>
      <c r="U969" s="1716"/>
      <c r="V969" s="778"/>
      <c r="W969" s="2466" t="s">
        <v>80</v>
      </c>
      <c r="X969" s="1396" t="s">
        <v>3191</v>
      </c>
      <c r="Y969" s="1695" t="s">
        <v>312</v>
      </c>
      <c r="Z969" s="778">
        <v>41530</v>
      </c>
      <c r="AA969" s="2467">
        <v>0.75</v>
      </c>
      <c r="AB969" s="1696">
        <v>41523</v>
      </c>
      <c r="AC969" s="1871">
        <v>230000</v>
      </c>
      <c r="AD969" s="1616" t="s">
        <v>111</v>
      </c>
      <c r="AE969" s="1396" t="s">
        <v>3363</v>
      </c>
      <c r="AF969" s="364" t="s">
        <v>2865</v>
      </c>
      <c r="AG969" s="2468"/>
      <c r="AH969" s="1620"/>
      <c r="AI969" s="774"/>
      <c r="AJ969" s="774" t="s">
        <v>984</v>
      </c>
      <c r="AK969" s="774" t="s">
        <v>190</v>
      </c>
      <c r="AL969" s="778">
        <v>41523</v>
      </c>
      <c r="AM969" s="778">
        <v>41523</v>
      </c>
      <c r="AN969" s="778">
        <v>41526</v>
      </c>
      <c r="AO969" s="778"/>
      <c r="AP969" s="774">
        <v>1</v>
      </c>
      <c r="AQ969" s="1696"/>
      <c r="AR969" s="1696"/>
      <c r="AS969" s="1696"/>
      <c r="AT969" s="1720" t="s">
        <v>3375</v>
      </c>
      <c r="AX969" s="2469"/>
      <c r="BW969" s="2470"/>
      <c r="BZ969" s="2470"/>
    </row>
    <row r="970" spans="1:78" s="130" customFormat="1" ht="14" customHeight="1">
      <c r="A970" s="357">
        <v>27</v>
      </c>
      <c r="B970" s="66" t="s">
        <v>85</v>
      </c>
      <c r="C970" s="67">
        <v>41524</v>
      </c>
      <c r="D970" s="68">
        <f ca="1">TODAY()-C970</f>
        <v>20</v>
      </c>
      <c r="E970" s="65" t="s">
        <v>343</v>
      </c>
      <c r="F970" s="167">
        <v>13</v>
      </c>
      <c r="G970" s="778" t="s">
        <v>206</v>
      </c>
      <c r="H970" s="69" t="s">
        <v>829</v>
      </c>
      <c r="I970" s="370" t="s">
        <v>975</v>
      </c>
      <c r="J970" s="75" t="s">
        <v>780</v>
      </c>
      <c r="K970" s="359" t="s">
        <v>465</v>
      </c>
      <c r="L970" s="1057">
        <v>524000</v>
      </c>
      <c r="M970" s="1057">
        <v>6000</v>
      </c>
      <c r="N970" s="1057">
        <f t="shared" si="227"/>
        <v>530000</v>
      </c>
      <c r="O970" s="1478"/>
      <c r="P970" s="918" t="s">
        <v>902</v>
      </c>
      <c r="Q970" s="368" t="s">
        <v>139</v>
      </c>
      <c r="R970" s="360">
        <v>1033</v>
      </c>
      <c r="S970" s="72">
        <v>93</v>
      </c>
      <c r="T970" s="73" t="s">
        <v>2292</v>
      </c>
      <c r="U970" s="74"/>
      <c r="V970" s="66"/>
      <c r="W970" s="358" t="s">
        <v>80</v>
      </c>
      <c r="X970" s="363" t="s">
        <v>1046</v>
      </c>
      <c r="Y970" s="65" t="s">
        <v>990</v>
      </c>
      <c r="Z970" s="67">
        <v>41530</v>
      </c>
      <c r="AA970" s="771" t="s">
        <v>3254</v>
      </c>
      <c r="AB970" s="66">
        <v>41438</v>
      </c>
      <c r="AC970" s="1573">
        <v>51500</v>
      </c>
      <c r="AD970" s="72" t="s">
        <v>111</v>
      </c>
      <c r="AE970" s="363"/>
      <c r="AF970" s="364" t="s">
        <v>2865</v>
      </c>
      <c r="AG970" s="365"/>
      <c r="AH970" s="72"/>
      <c r="AI970" s="72"/>
      <c r="AJ970" s="65"/>
      <c r="AK970" s="65" t="s">
        <v>190</v>
      </c>
      <c r="AL970" s="66">
        <v>41470</v>
      </c>
      <c r="AM970" s="66"/>
      <c r="AN970" s="66"/>
      <c r="AO970" s="66"/>
      <c r="AP970" s="65">
        <v>0</v>
      </c>
      <c r="AQ970" s="67"/>
      <c r="AR970" s="67"/>
      <c r="AS970" s="67"/>
      <c r="AT970" s="1003" t="s">
        <v>3373</v>
      </c>
      <c r="AX970" s="416"/>
      <c r="BW970" s="366"/>
      <c r="BZ970" s="366" t="e">
        <v>#N/A</v>
      </c>
    </row>
    <row r="971" spans="1:78" s="130" customFormat="1" ht="14.25" customHeight="1">
      <c r="A971" s="357">
        <v>28</v>
      </c>
      <c r="B971" s="66" t="s">
        <v>85</v>
      </c>
      <c r="C971" s="134">
        <v>41523</v>
      </c>
      <c r="D971" s="367">
        <f ca="1">TODAY()-C971</f>
        <v>21</v>
      </c>
      <c r="E971" s="65" t="s">
        <v>61</v>
      </c>
      <c r="F971" s="167">
        <v>13</v>
      </c>
      <c r="G971" s="778" t="s">
        <v>206</v>
      </c>
      <c r="H971" s="69" t="s">
        <v>274</v>
      </c>
      <c r="I971" s="1354" t="s">
        <v>2109</v>
      </c>
      <c r="J971" s="1594" t="s">
        <v>727</v>
      </c>
      <c r="K971" s="359" t="s">
        <v>25</v>
      </c>
      <c r="L971" s="1057">
        <v>700000</v>
      </c>
      <c r="M971" s="1057">
        <v>0</v>
      </c>
      <c r="N971" s="1057">
        <f t="shared" si="227"/>
        <v>700000</v>
      </c>
      <c r="O971" s="833">
        <v>30000</v>
      </c>
      <c r="P971" s="918" t="s">
        <v>2059</v>
      </c>
      <c r="Q971" s="368" t="s">
        <v>139</v>
      </c>
      <c r="R971" s="360">
        <v>1033</v>
      </c>
      <c r="S971" s="360">
        <v>93</v>
      </c>
      <c r="T971" s="73" t="s">
        <v>2292</v>
      </c>
      <c r="U971" s="74"/>
      <c r="V971" s="66"/>
      <c r="W971" s="69" t="s">
        <v>80</v>
      </c>
      <c r="X971" s="130" t="s">
        <v>2962</v>
      </c>
      <c r="Y971" s="65" t="s">
        <v>5</v>
      </c>
      <c r="Z971" s="66">
        <v>41531</v>
      </c>
      <c r="AA971" s="775">
        <v>0.5</v>
      </c>
      <c r="AB971" s="66">
        <v>41521</v>
      </c>
      <c r="AC971" s="1573">
        <v>1000</v>
      </c>
      <c r="AD971" s="369" t="s">
        <v>111</v>
      </c>
      <c r="AE971" s="363" t="s">
        <v>3383</v>
      </c>
      <c r="AF971" s="364" t="s">
        <v>2865</v>
      </c>
      <c r="AG971" s="365"/>
      <c r="AH971" s="72"/>
      <c r="AI971" s="65" t="s">
        <v>165</v>
      </c>
      <c r="AJ971" s="65" t="s">
        <v>157</v>
      </c>
      <c r="AK971" s="65" t="s">
        <v>190</v>
      </c>
      <c r="AL971" s="66">
        <v>41521</v>
      </c>
      <c r="AM971" s="66"/>
      <c r="AN971" s="66">
        <v>41524</v>
      </c>
      <c r="AO971" s="66"/>
      <c r="AP971" s="65">
        <v>1</v>
      </c>
      <c r="AQ971" s="67"/>
      <c r="AR971" s="67"/>
      <c r="AS971" s="67"/>
      <c r="AT971" s="130" t="s">
        <v>3374</v>
      </c>
      <c r="AX971" s="416"/>
      <c r="BW971" s="366"/>
      <c r="BZ971" s="366"/>
    </row>
    <row r="972" spans="1:78" s="130" customFormat="1" ht="14.25" customHeight="1">
      <c r="A972" s="357">
        <v>29</v>
      </c>
      <c r="B972" s="66" t="s">
        <v>85</v>
      </c>
      <c r="C972" s="134">
        <v>41522</v>
      </c>
      <c r="D972" s="367">
        <f t="shared" ref="D972" ca="1" si="228">TODAY()-C972</f>
        <v>22</v>
      </c>
      <c r="E972" s="65" t="s">
        <v>57</v>
      </c>
      <c r="F972" s="167">
        <v>13</v>
      </c>
      <c r="G972" s="66" t="s">
        <v>206</v>
      </c>
      <c r="H972" s="69" t="s">
        <v>62</v>
      </c>
      <c r="I972" s="1694" t="s">
        <v>2193</v>
      </c>
      <c r="J972" s="1893" t="s">
        <v>308</v>
      </c>
      <c r="K972" s="359" t="s">
        <v>184</v>
      </c>
      <c r="L972" s="1057">
        <v>789000</v>
      </c>
      <c r="M972" s="1057">
        <v>13000</v>
      </c>
      <c r="N972" s="1057">
        <f t="shared" si="227"/>
        <v>802000</v>
      </c>
      <c r="O972" s="833">
        <v>53000</v>
      </c>
      <c r="P972" s="918" t="s">
        <v>2139</v>
      </c>
      <c r="Q972" s="71" t="s">
        <v>139</v>
      </c>
      <c r="R972" s="360">
        <v>1033</v>
      </c>
      <c r="S972" s="360">
        <v>93</v>
      </c>
      <c r="T972" s="73" t="s">
        <v>2292</v>
      </c>
      <c r="U972" s="74"/>
      <c r="V972" s="66"/>
      <c r="W972" s="358" t="s">
        <v>80</v>
      </c>
      <c r="X972" s="363" t="s">
        <v>2863</v>
      </c>
      <c r="Y972" s="359" t="s">
        <v>2226</v>
      </c>
      <c r="Z972" s="66">
        <v>41531</v>
      </c>
      <c r="AA972" s="775">
        <v>0.41666666666666669</v>
      </c>
      <c r="AB972" s="66">
        <v>41520</v>
      </c>
      <c r="AC972" s="1573">
        <v>1000</v>
      </c>
      <c r="AD972" s="369" t="s">
        <v>83</v>
      </c>
      <c r="AE972" s="1385"/>
      <c r="AF972" s="364" t="s">
        <v>2865</v>
      </c>
      <c r="AG972" s="365"/>
      <c r="AH972" s="72"/>
      <c r="AI972" s="65" t="s">
        <v>165</v>
      </c>
      <c r="AJ972" s="65"/>
      <c r="AK972" s="65"/>
      <c r="AL972" s="66"/>
      <c r="AM972" s="66"/>
      <c r="AN972" s="66"/>
      <c r="AO972" s="66"/>
      <c r="AP972" s="65"/>
      <c r="AQ972" s="67"/>
      <c r="AR972" s="67"/>
      <c r="AS972" s="67"/>
      <c r="AT972" s="65"/>
      <c r="AX972" s="416"/>
      <c r="BW972" s="366"/>
      <c r="BZ972" s="366"/>
    </row>
    <row r="973" spans="1:78" s="130" customFormat="1" ht="14" customHeight="1">
      <c r="A973" s="357">
        <v>30</v>
      </c>
      <c r="B973" s="66" t="s">
        <v>85</v>
      </c>
      <c r="C973" s="67">
        <v>41445</v>
      </c>
      <c r="D973" s="68">
        <f t="shared" ref="D973" ca="1" si="229">TODAY()-C973</f>
        <v>99</v>
      </c>
      <c r="E973" s="65" t="s">
        <v>169</v>
      </c>
      <c r="F973" s="167">
        <v>13</v>
      </c>
      <c r="G973" s="66" t="s">
        <v>206</v>
      </c>
      <c r="H973" s="69" t="s">
        <v>3</v>
      </c>
      <c r="I973" s="370" t="s">
        <v>881</v>
      </c>
      <c r="J973" s="363" t="s">
        <v>444</v>
      </c>
      <c r="K973" s="359" t="s">
        <v>77</v>
      </c>
      <c r="L973" s="1057">
        <v>685000</v>
      </c>
      <c r="M973" s="1057">
        <v>0</v>
      </c>
      <c r="N973" s="1057">
        <f t="shared" si="227"/>
        <v>685000</v>
      </c>
      <c r="O973" s="833">
        <v>30000</v>
      </c>
      <c r="P973" s="156" t="s">
        <v>878</v>
      </c>
      <c r="Q973" s="71" t="s">
        <v>139</v>
      </c>
      <c r="R973" s="72">
        <v>1033</v>
      </c>
      <c r="S973" s="72">
        <v>93</v>
      </c>
      <c r="T973" s="73" t="s">
        <v>2292</v>
      </c>
      <c r="U973" s="74"/>
      <c r="V973" s="66"/>
      <c r="W973" s="69" t="s">
        <v>80</v>
      </c>
      <c r="X973" s="130" t="s">
        <v>2657</v>
      </c>
      <c r="Y973" s="65" t="s">
        <v>990</v>
      </c>
      <c r="Z973" s="66">
        <v>41531</v>
      </c>
      <c r="AA973" s="131">
        <v>0.45833333333333331</v>
      </c>
      <c r="AB973" s="67">
        <v>41511</v>
      </c>
      <c r="AC973" s="985">
        <v>5000</v>
      </c>
      <c r="AD973" s="132" t="s">
        <v>83</v>
      </c>
      <c r="AE973" s="363" t="s">
        <v>2782</v>
      </c>
      <c r="AF973" s="364" t="s">
        <v>1519</v>
      </c>
      <c r="AG973" s="365"/>
      <c r="AH973" s="72"/>
      <c r="AI973" s="72"/>
      <c r="AJ973" s="65"/>
      <c r="AK973" s="65"/>
      <c r="AL973" s="66"/>
      <c r="AM973" s="66"/>
      <c r="AN973" s="66"/>
      <c r="AO973" s="66"/>
      <c r="AP973" s="65"/>
      <c r="AQ973" s="67"/>
      <c r="AR973" s="67"/>
      <c r="AS973" s="67"/>
      <c r="AX973" s="416"/>
      <c r="BA973" s="130" t="s">
        <v>1135</v>
      </c>
      <c r="BW973" s="366"/>
      <c r="BZ973" s="366" t="e">
        <v>#N/A</v>
      </c>
    </row>
    <row r="974" spans="1:78" s="130" customFormat="1" ht="14" customHeight="1">
      <c r="A974" s="357">
        <v>31</v>
      </c>
      <c r="B974" s="66" t="s">
        <v>85</v>
      </c>
      <c r="C974" s="134">
        <v>41522</v>
      </c>
      <c r="D974" s="367">
        <f ca="1">TODAY()-C974</f>
        <v>22</v>
      </c>
      <c r="E974" s="65" t="s">
        <v>343</v>
      </c>
      <c r="F974" s="167">
        <v>13</v>
      </c>
      <c r="G974" s="778" t="s">
        <v>206</v>
      </c>
      <c r="H974" s="69" t="s">
        <v>830</v>
      </c>
      <c r="I974" s="370" t="s">
        <v>840</v>
      </c>
      <c r="J974" s="75" t="s">
        <v>847</v>
      </c>
      <c r="K974" s="359" t="s">
        <v>795</v>
      </c>
      <c r="L974" s="1057">
        <v>455000</v>
      </c>
      <c r="M974" s="1487">
        <v>0</v>
      </c>
      <c r="N974" s="1487">
        <f t="shared" si="227"/>
        <v>455000</v>
      </c>
      <c r="O974" s="1478"/>
      <c r="P974" s="918" t="s">
        <v>818</v>
      </c>
      <c r="Q974" s="368" t="s">
        <v>139</v>
      </c>
      <c r="R974" s="360">
        <v>1033</v>
      </c>
      <c r="S974" s="360">
        <v>93</v>
      </c>
      <c r="T974" s="73" t="s">
        <v>2292</v>
      </c>
      <c r="U974" s="74"/>
      <c r="V974" s="66"/>
      <c r="W974" s="2472" t="s">
        <v>80</v>
      </c>
      <c r="X974" s="1630" t="s">
        <v>796</v>
      </c>
      <c r="Y974" s="135" t="s">
        <v>723</v>
      </c>
      <c r="Z974" s="67">
        <v>41531</v>
      </c>
      <c r="AA974" s="2473">
        <v>0.625</v>
      </c>
      <c r="AB974" s="66">
        <v>41403</v>
      </c>
      <c r="AC974" s="2474">
        <v>50000</v>
      </c>
      <c r="AD974" s="2475" t="s">
        <v>83</v>
      </c>
      <c r="AE974" s="363"/>
      <c r="AF974" s="364" t="s">
        <v>2865</v>
      </c>
      <c r="AG974" s="365"/>
      <c r="AH974" s="72"/>
      <c r="AI974" s="72"/>
      <c r="AJ974" s="65"/>
      <c r="AK974" s="65"/>
      <c r="AL974" s="66"/>
      <c r="AM974" s="66"/>
      <c r="AN974" s="66"/>
      <c r="AO974" s="66"/>
      <c r="AP974" s="65"/>
      <c r="AQ974" s="67"/>
      <c r="AR974" s="67"/>
      <c r="AS974" s="67"/>
      <c r="AX974" s="416"/>
      <c r="BW974" s="366"/>
      <c r="BZ974" s="366" t="e">
        <v>#N/A</v>
      </c>
    </row>
    <row r="975" spans="1:78" s="130" customFormat="1" ht="14.25" customHeight="1">
      <c r="A975" s="357">
        <v>32</v>
      </c>
      <c r="B975" s="66" t="s">
        <v>85</v>
      </c>
      <c r="C975" s="134">
        <v>41516</v>
      </c>
      <c r="D975" s="367">
        <f t="shared" ref="D975" ca="1" si="230">TODAY()-C975</f>
        <v>28</v>
      </c>
      <c r="E975" s="65" t="s">
        <v>57</v>
      </c>
      <c r="F975" s="167">
        <v>13</v>
      </c>
      <c r="G975" s="66" t="s">
        <v>206</v>
      </c>
      <c r="H975" s="69" t="s">
        <v>1016</v>
      </c>
      <c r="I975" s="1354" t="s">
        <v>2589</v>
      </c>
      <c r="J975" s="1594" t="s">
        <v>1033</v>
      </c>
      <c r="K975" s="359" t="s">
        <v>138</v>
      </c>
      <c r="L975" s="1057">
        <v>856000</v>
      </c>
      <c r="M975" s="1057">
        <v>13000</v>
      </c>
      <c r="N975" s="1057">
        <f t="shared" si="227"/>
        <v>869000</v>
      </c>
      <c r="O975" s="833">
        <v>60000</v>
      </c>
      <c r="P975" s="918" t="s">
        <v>2451</v>
      </c>
      <c r="Q975" s="368" t="s">
        <v>139</v>
      </c>
      <c r="R975" s="360">
        <v>1033</v>
      </c>
      <c r="S975" s="360">
        <v>93</v>
      </c>
      <c r="T975" s="73" t="s">
        <v>2292</v>
      </c>
      <c r="U975" s="74"/>
      <c r="V975" s="66"/>
      <c r="W975" s="69" t="s">
        <v>80</v>
      </c>
      <c r="X975" s="363" t="s">
        <v>2809</v>
      </c>
      <c r="Y975" s="359" t="s">
        <v>1890</v>
      </c>
      <c r="Z975" s="67">
        <v>41531</v>
      </c>
      <c r="AA975" s="775">
        <v>0.70833333333333337</v>
      </c>
      <c r="AB975" s="66">
        <v>41517</v>
      </c>
      <c r="AC975" s="1573">
        <v>5000</v>
      </c>
      <c r="AD975" s="369" t="s">
        <v>111</v>
      </c>
      <c r="AE975" s="363" t="s">
        <v>3359</v>
      </c>
      <c r="AF975" s="364" t="s">
        <v>2865</v>
      </c>
      <c r="AG975" s="365"/>
      <c r="AH975" s="72"/>
      <c r="AI975" s="65" t="s">
        <v>165</v>
      </c>
      <c r="AJ975" s="65" t="s">
        <v>157</v>
      </c>
      <c r="AK975" s="65" t="s">
        <v>190</v>
      </c>
      <c r="AL975" s="66">
        <v>41517</v>
      </c>
      <c r="AM975" s="66">
        <v>41517</v>
      </c>
      <c r="AN975" s="66">
        <v>41518</v>
      </c>
      <c r="AO975" s="66"/>
      <c r="AP975" s="65">
        <v>1</v>
      </c>
      <c r="AQ975" s="67"/>
      <c r="AR975" s="67"/>
      <c r="AS975" s="67"/>
      <c r="AT975" s="130" t="s">
        <v>3371</v>
      </c>
      <c r="AX975" s="416"/>
      <c r="BW975" s="366"/>
      <c r="BZ975" s="366"/>
    </row>
    <row r="976" spans="1:78" s="65" customFormat="1" ht="13.5" customHeight="1">
      <c r="A976" s="357">
        <v>33</v>
      </c>
      <c r="B976" s="66" t="s">
        <v>85</v>
      </c>
      <c r="C976" s="67">
        <v>41491</v>
      </c>
      <c r="D976" s="68">
        <f ca="1">TODAY()-C976</f>
        <v>53</v>
      </c>
      <c r="E976" s="65" t="s">
        <v>169</v>
      </c>
      <c r="F976" s="167">
        <v>13</v>
      </c>
      <c r="G976" s="66" t="s">
        <v>206</v>
      </c>
      <c r="H976" s="69" t="s">
        <v>129</v>
      </c>
      <c r="I976" s="66" t="s">
        <v>1506</v>
      </c>
      <c r="J976" s="75" t="s">
        <v>441</v>
      </c>
      <c r="K976" s="359" t="s">
        <v>94</v>
      </c>
      <c r="L976" s="1057">
        <v>593000</v>
      </c>
      <c r="M976" s="1057">
        <v>11000</v>
      </c>
      <c r="N976" s="1057">
        <f t="shared" ref="N976:N988" si="231">L976+M976</f>
        <v>604000</v>
      </c>
      <c r="O976" s="833">
        <v>30000</v>
      </c>
      <c r="P976" s="918" t="s">
        <v>1496</v>
      </c>
      <c r="Q976" s="368" t="s">
        <v>139</v>
      </c>
      <c r="R976" s="72">
        <v>1033</v>
      </c>
      <c r="S976" s="72">
        <v>93</v>
      </c>
      <c r="T976" s="73" t="s">
        <v>2292</v>
      </c>
      <c r="U976" s="365"/>
      <c r="V976" s="66"/>
      <c r="W976" s="362" t="s">
        <v>80</v>
      </c>
      <c r="X976" s="363" t="s">
        <v>3462</v>
      </c>
      <c r="Y976" s="359" t="s">
        <v>121</v>
      </c>
      <c r="Z976" s="67">
        <v>41531</v>
      </c>
      <c r="AA976" s="775">
        <v>0.79166666666666663</v>
      </c>
      <c r="AB976" s="66">
        <v>41531</v>
      </c>
      <c r="AC976" s="1573">
        <v>574000</v>
      </c>
      <c r="AD976" s="369" t="s">
        <v>83</v>
      </c>
      <c r="AE976" s="1385"/>
      <c r="AF976" s="364" t="s">
        <v>2865</v>
      </c>
      <c r="AG976" s="365"/>
      <c r="AH976" s="72"/>
      <c r="AI976" s="72"/>
      <c r="AL976" s="66"/>
      <c r="AM976" s="66"/>
      <c r="AN976" s="66"/>
      <c r="AO976" s="137"/>
      <c r="AQ976" s="66"/>
      <c r="AR976" s="66"/>
      <c r="AS976" s="66"/>
      <c r="AX976" s="1001"/>
      <c r="BW976" s="66"/>
      <c r="BZ976" s="66"/>
    </row>
    <row r="977" spans="1:78" s="130" customFormat="1" ht="14.25" customHeight="1">
      <c r="A977" s="357">
        <v>34</v>
      </c>
      <c r="B977" s="2522" t="s">
        <v>85</v>
      </c>
      <c r="C977" s="134">
        <v>41505</v>
      </c>
      <c r="D977" s="367">
        <f ca="1">TODAY()-C977</f>
        <v>39</v>
      </c>
      <c r="E977" s="65" t="s">
        <v>61</v>
      </c>
      <c r="F977" s="167">
        <v>13</v>
      </c>
      <c r="G977" s="66" t="s">
        <v>206</v>
      </c>
      <c r="H977" s="69" t="s">
        <v>219</v>
      </c>
      <c r="I977" s="370" t="s">
        <v>2120</v>
      </c>
      <c r="J977" s="1594" t="s">
        <v>307</v>
      </c>
      <c r="K977" s="359" t="s">
        <v>116</v>
      </c>
      <c r="L977" s="1487">
        <v>760000</v>
      </c>
      <c r="M977" s="1057">
        <v>11000</v>
      </c>
      <c r="N977" s="1057">
        <f t="shared" si="231"/>
        <v>771000</v>
      </c>
      <c r="O977" s="833">
        <v>30000</v>
      </c>
      <c r="P977" s="918" t="s">
        <v>2041</v>
      </c>
      <c r="Q977" s="368" t="s">
        <v>139</v>
      </c>
      <c r="R977" s="360">
        <v>1033</v>
      </c>
      <c r="S977" s="360">
        <v>93</v>
      </c>
      <c r="T977" s="73" t="s">
        <v>2292</v>
      </c>
      <c r="U977" s="74"/>
      <c r="V977" s="66"/>
      <c r="W977" s="358" t="s">
        <v>80</v>
      </c>
      <c r="X977" s="130" t="s">
        <v>3256</v>
      </c>
      <c r="Y977" s="65" t="s">
        <v>2226</v>
      </c>
      <c r="Z977" s="67">
        <v>41533</v>
      </c>
      <c r="AA977" s="131">
        <v>0.66666666666666663</v>
      </c>
      <c r="AB977" s="67">
        <v>41526</v>
      </c>
      <c r="AC977" s="985">
        <v>1000</v>
      </c>
      <c r="AD977" s="132" t="s">
        <v>111</v>
      </c>
      <c r="AE977" s="363" t="s">
        <v>3365</v>
      </c>
      <c r="AF977" s="364" t="s">
        <v>2865</v>
      </c>
      <c r="AG977" s="365"/>
      <c r="AH977" s="72"/>
      <c r="AI977" s="65"/>
      <c r="AJ977" s="65" t="s">
        <v>984</v>
      </c>
      <c r="AK977" s="65" t="s">
        <v>544</v>
      </c>
      <c r="AL977" s="66">
        <v>41526</v>
      </c>
      <c r="AM977" s="66">
        <v>41527</v>
      </c>
      <c r="AN977" s="66"/>
      <c r="AO977" s="66"/>
      <c r="AP977" s="65"/>
      <c r="AQ977" s="67"/>
      <c r="AR977" s="67"/>
      <c r="AS977" s="67"/>
      <c r="AT977" s="130" t="s">
        <v>3315</v>
      </c>
      <c r="AX977" s="416"/>
      <c r="BW977" s="366"/>
      <c r="BZ977" s="366"/>
    </row>
    <row r="978" spans="1:78" s="130" customFormat="1" ht="14.25" customHeight="1">
      <c r="A978" s="357">
        <v>35</v>
      </c>
      <c r="B978" s="2522" t="s">
        <v>85</v>
      </c>
      <c r="C978" s="134">
        <v>41519</v>
      </c>
      <c r="D978" s="367">
        <f ca="1">TODAY()-C978</f>
        <v>25</v>
      </c>
      <c r="E978" s="65" t="s">
        <v>61</v>
      </c>
      <c r="F978" s="167">
        <v>13</v>
      </c>
      <c r="G978" s="66" t="s">
        <v>206</v>
      </c>
      <c r="H978" s="358" t="s">
        <v>163</v>
      </c>
      <c r="I978" s="370" t="s">
        <v>2692</v>
      </c>
      <c r="J978" s="1594" t="s">
        <v>959</v>
      </c>
      <c r="K978" s="359" t="s">
        <v>25</v>
      </c>
      <c r="L978" s="1487">
        <v>860000</v>
      </c>
      <c r="M978" s="1487">
        <v>0</v>
      </c>
      <c r="N978" s="1487">
        <f t="shared" si="231"/>
        <v>860000</v>
      </c>
      <c r="O978" s="833">
        <v>30000</v>
      </c>
      <c r="P978" s="918" t="s">
        <v>2615</v>
      </c>
      <c r="Q978" s="368" t="s">
        <v>139</v>
      </c>
      <c r="R978" s="360">
        <v>1033</v>
      </c>
      <c r="S978" s="360">
        <v>93</v>
      </c>
      <c r="T978" s="73" t="s">
        <v>2292</v>
      </c>
      <c r="U978" s="74"/>
      <c r="V978" s="66"/>
      <c r="W978" s="69" t="s">
        <v>80</v>
      </c>
      <c r="X978" s="130" t="s">
        <v>3038</v>
      </c>
      <c r="Y978" s="65" t="s">
        <v>5</v>
      </c>
      <c r="Z978" s="67">
        <v>41533</v>
      </c>
      <c r="AA978" s="131">
        <v>0.70833333333333337</v>
      </c>
      <c r="AB978" s="67">
        <v>41522</v>
      </c>
      <c r="AC978" s="985">
        <v>10000</v>
      </c>
      <c r="AD978" s="132" t="s">
        <v>111</v>
      </c>
      <c r="AE978" s="363" t="s">
        <v>3384</v>
      </c>
      <c r="AF978" s="364" t="s">
        <v>2865</v>
      </c>
      <c r="AG978" s="365"/>
      <c r="AH978" s="72"/>
      <c r="AI978" s="65" t="s">
        <v>165</v>
      </c>
      <c r="AJ978" s="65" t="s">
        <v>157</v>
      </c>
      <c r="AK978" s="65" t="s">
        <v>4</v>
      </c>
      <c r="AL978" s="66">
        <v>41523</v>
      </c>
      <c r="AM978" s="66"/>
      <c r="AN978" s="66">
        <v>41524</v>
      </c>
      <c r="AO978" s="66"/>
      <c r="AP978" s="65">
        <v>1</v>
      </c>
      <c r="AQ978" s="67"/>
      <c r="AR978" s="67"/>
      <c r="AS978" s="67"/>
      <c r="AT978" s="130" t="s">
        <v>3377</v>
      </c>
      <c r="AX978" s="416"/>
      <c r="BW978" s="366"/>
      <c r="BZ978" s="366"/>
    </row>
    <row r="979" spans="1:78" s="65" customFormat="1" ht="13.5" customHeight="1">
      <c r="A979" s="357">
        <v>36</v>
      </c>
      <c r="B979" s="66" t="s">
        <v>85</v>
      </c>
      <c r="C979" s="134">
        <v>41519</v>
      </c>
      <c r="D979" s="367">
        <f t="shared" ref="D979" ca="1" si="232">TODAY()-C979</f>
        <v>25</v>
      </c>
      <c r="E979" s="65" t="s">
        <v>343</v>
      </c>
      <c r="F979" s="167">
        <v>13</v>
      </c>
      <c r="G979" s="778" t="s">
        <v>206</v>
      </c>
      <c r="H979" s="69" t="s">
        <v>459</v>
      </c>
      <c r="I979" s="370" t="s">
        <v>2842</v>
      </c>
      <c r="J979" s="75" t="s">
        <v>463</v>
      </c>
      <c r="K979" s="359" t="s">
        <v>67</v>
      </c>
      <c r="L979" s="1057">
        <v>569000</v>
      </c>
      <c r="M979" s="1057">
        <v>6000</v>
      </c>
      <c r="N979" s="1057">
        <f t="shared" si="231"/>
        <v>575000</v>
      </c>
      <c r="O979" s="833"/>
      <c r="P979" s="2322" t="s">
        <v>2843</v>
      </c>
      <c r="Q979" s="71" t="s">
        <v>139</v>
      </c>
      <c r="R979" s="360">
        <v>1033</v>
      </c>
      <c r="S979" s="360">
        <v>93</v>
      </c>
      <c r="T979" s="73" t="s">
        <v>2292</v>
      </c>
      <c r="U979" s="365"/>
      <c r="V979" s="66"/>
      <c r="W979" s="358" t="s">
        <v>80</v>
      </c>
      <c r="X979" s="363" t="s">
        <v>3358</v>
      </c>
      <c r="Y979" s="359" t="s">
        <v>723</v>
      </c>
      <c r="Z979" s="66">
        <v>41533</v>
      </c>
      <c r="AA979" s="775">
        <v>0.41666666666666669</v>
      </c>
      <c r="AB979" s="66">
        <v>41527</v>
      </c>
      <c r="AC979" s="1573">
        <v>1000</v>
      </c>
      <c r="AD979" s="369" t="s">
        <v>111</v>
      </c>
      <c r="AE979" s="1385" t="s">
        <v>784</v>
      </c>
      <c r="AF979" s="364" t="s">
        <v>2865</v>
      </c>
      <c r="AG979" s="365"/>
      <c r="AH979" s="1619"/>
      <c r="AI979" s="1619"/>
      <c r="AJ979" s="65" t="s">
        <v>157</v>
      </c>
      <c r="AK979" s="65" t="s">
        <v>544</v>
      </c>
      <c r="AL979" s="66">
        <v>41527</v>
      </c>
      <c r="AM979" s="66">
        <v>41527</v>
      </c>
      <c r="AN979" s="66"/>
      <c r="AO979" s="137"/>
      <c r="AQ979" s="66"/>
      <c r="AR979" s="66"/>
      <c r="AS979" s="66"/>
      <c r="AT979" s="65" t="s">
        <v>3372</v>
      </c>
      <c r="AX979" s="1001"/>
      <c r="BW979" s="66"/>
      <c r="BZ979" s="66"/>
    </row>
    <row r="980" spans="1:78" s="130" customFormat="1" ht="14" customHeight="1">
      <c r="A980" s="357">
        <v>37</v>
      </c>
      <c r="B980" s="66" t="s">
        <v>85</v>
      </c>
      <c r="C980" s="67">
        <v>41360</v>
      </c>
      <c r="D980" s="367">
        <f t="shared" ref="D980:D988" ca="1" si="233">TODAY()-C980</f>
        <v>184</v>
      </c>
      <c r="E980" s="65" t="s">
        <v>268</v>
      </c>
      <c r="F980" s="167">
        <v>13</v>
      </c>
      <c r="G980" s="66" t="s">
        <v>206</v>
      </c>
      <c r="H980" s="69" t="s">
        <v>542</v>
      </c>
      <c r="I980" s="370" t="s">
        <v>569</v>
      </c>
      <c r="J980" s="75" t="s">
        <v>337</v>
      </c>
      <c r="K980" s="359" t="s">
        <v>68</v>
      </c>
      <c r="L980" s="1057">
        <v>1833000</v>
      </c>
      <c r="M980" s="1057">
        <v>19000</v>
      </c>
      <c r="N980" s="1057">
        <f t="shared" si="231"/>
        <v>1852000</v>
      </c>
      <c r="O980" s="833">
        <v>200000</v>
      </c>
      <c r="P980" s="918" t="s">
        <v>503</v>
      </c>
      <c r="Q980" s="368" t="s">
        <v>139</v>
      </c>
      <c r="R980" s="360">
        <v>1033</v>
      </c>
      <c r="S980" s="360">
        <v>93</v>
      </c>
      <c r="T980" s="73" t="s">
        <v>2292</v>
      </c>
      <c r="U980" s="74"/>
      <c r="V980" s="66"/>
      <c r="W980" s="69" t="s">
        <v>80</v>
      </c>
      <c r="X980" s="363" t="s">
        <v>3356</v>
      </c>
      <c r="Y980" s="65" t="s">
        <v>187</v>
      </c>
      <c r="Z980" s="66">
        <v>41534</v>
      </c>
      <c r="AA980" s="775">
        <v>0.5</v>
      </c>
      <c r="AB980" s="66">
        <v>41527</v>
      </c>
      <c r="AC980" s="1573">
        <v>5000</v>
      </c>
      <c r="AD980" s="369" t="s">
        <v>188</v>
      </c>
      <c r="AE980" s="363"/>
      <c r="AF980" s="364" t="s">
        <v>2865</v>
      </c>
      <c r="AG980" s="365"/>
      <c r="AH980" s="72"/>
      <c r="AI980" s="72"/>
      <c r="AJ980" s="65"/>
      <c r="AK980" s="65"/>
      <c r="AL980" s="66"/>
      <c r="AM980" s="66"/>
      <c r="AN980" s="66"/>
      <c r="AO980" s="66"/>
      <c r="AP980" s="65"/>
      <c r="AQ980" s="67"/>
      <c r="AR980" s="67"/>
      <c r="AS980" s="67"/>
      <c r="AX980" s="416"/>
      <c r="BW980" s="366">
        <v>1665924.99</v>
      </c>
      <c r="BZ980" s="366">
        <v>1665924.99</v>
      </c>
    </row>
    <row r="981" spans="1:78" s="130" customFormat="1" ht="14" customHeight="1">
      <c r="A981" s="357">
        <v>38</v>
      </c>
      <c r="B981" s="66" t="s">
        <v>85</v>
      </c>
      <c r="C981" s="67">
        <v>41497</v>
      </c>
      <c r="D981" s="68">
        <f t="shared" ca="1" si="233"/>
        <v>47</v>
      </c>
      <c r="E981" s="65" t="s">
        <v>57</v>
      </c>
      <c r="F981" s="167">
        <v>13</v>
      </c>
      <c r="G981" s="66" t="s">
        <v>206</v>
      </c>
      <c r="H981" s="69" t="s">
        <v>62</v>
      </c>
      <c r="I981" s="66" t="s">
        <v>1873</v>
      </c>
      <c r="J981" s="363" t="s">
        <v>308</v>
      </c>
      <c r="K981" s="65" t="s">
        <v>34</v>
      </c>
      <c r="L981" s="1057">
        <v>789000</v>
      </c>
      <c r="M981" s="1057">
        <v>13000</v>
      </c>
      <c r="N981" s="1057">
        <f t="shared" si="231"/>
        <v>802000</v>
      </c>
      <c r="O981" s="833">
        <v>53000</v>
      </c>
      <c r="P981" s="156" t="s">
        <v>1859</v>
      </c>
      <c r="Q981" s="368" t="s">
        <v>139</v>
      </c>
      <c r="R981" s="72">
        <v>1033</v>
      </c>
      <c r="S981" s="72">
        <v>93</v>
      </c>
      <c r="T981" s="73" t="s">
        <v>2292</v>
      </c>
      <c r="U981" s="74"/>
      <c r="V981" s="66"/>
      <c r="W981" s="69" t="s">
        <v>80</v>
      </c>
      <c r="X981" s="363" t="s">
        <v>3456</v>
      </c>
      <c r="Y981" s="359" t="s">
        <v>990</v>
      </c>
      <c r="Z981" s="66">
        <v>41534</v>
      </c>
      <c r="AA981" s="775">
        <v>0.66666666666666663</v>
      </c>
      <c r="AB981" s="66">
        <v>41525</v>
      </c>
      <c r="AC981" s="1573">
        <v>1000</v>
      </c>
      <c r="AD981" s="369" t="s">
        <v>111</v>
      </c>
      <c r="AE981" s="1385" t="s">
        <v>3366</v>
      </c>
      <c r="AF981" s="364" t="s">
        <v>1876</v>
      </c>
      <c r="AG981" s="365"/>
      <c r="AH981" s="72"/>
      <c r="AI981" s="65" t="s">
        <v>165</v>
      </c>
      <c r="AJ981" s="65" t="s">
        <v>984</v>
      </c>
      <c r="AK981" s="65" t="s">
        <v>4</v>
      </c>
      <c r="AL981" s="66">
        <v>41525</v>
      </c>
      <c r="AM981" s="66">
        <v>41525</v>
      </c>
      <c r="AN981" s="66">
        <v>41526</v>
      </c>
      <c r="AO981" s="66"/>
      <c r="AP981" s="65">
        <v>1</v>
      </c>
      <c r="AQ981" s="67"/>
      <c r="AR981" s="67"/>
      <c r="AS981" s="67"/>
      <c r="AT981" s="65" t="s">
        <v>3318</v>
      </c>
      <c r="AX981" s="416"/>
      <c r="BW981" s="366"/>
      <c r="BZ981" s="366"/>
    </row>
    <row r="982" spans="1:78" s="130" customFormat="1" ht="14" customHeight="1">
      <c r="A982" s="357">
        <v>39</v>
      </c>
      <c r="B982" s="2522" t="s">
        <v>85</v>
      </c>
      <c r="C982" s="67">
        <v>41525</v>
      </c>
      <c r="D982" s="68">
        <f t="shared" ca="1" si="233"/>
        <v>19</v>
      </c>
      <c r="E982" s="65" t="s">
        <v>57</v>
      </c>
      <c r="F982" s="167">
        <v>13</v>
      </c>
      <c r="G982" s="66" t="s">
        <v>206</v>
      </c>
      <c r="H982" s="69" t="s">
        <v>62</v>
      </c>
      <c r="I982" s="370" t="s">
        <v>1869</v>
      </c>
      <c r="J982" s="363" t="s">
        <v>308</v>
      </c>
      <c r="K982" s="65" t="s">
        <v>155</v>
      </c>
      <c r="L982" s="1057">
        <v>789000</v>
      </c>
      <c r="M982" s="1057">
        <v>13000</v>
      </c>
      <c r="N982" s="1057">
        <f t="shared" si="231"/>
        <v>802000</v>
      </c>
      <c r="O982" s="833">
        <v>53000</v>
      </c>
      <c r="P982" s="918" t="s">
        <v>1855</v>
      </c>
      <c r="Q982" s="368" t="s">
        <v>139</v>
      </c>
      <c r="R982" s="360">
        <v>1033</v>
      </c>
      <c r="S982" s="360">
        <v>93</v>
      </c>
      <c r="T982" s="73" t="s">
        <v>2292</v>
      </c>
      <c r="U982" s="74"/>
      <c r="V982" s="66"/>
      <c r="W982" s="69" t="s">
        <v>80</v>
      </c>
      <c r="X982" s="363" t="s">
        <v>2700</v>
      </c>
      <c r="Y982" s="65" t="s">
        <v>2226</v>
      </c>
      <c r="Z982" s="66">
        <v>41534</v>
      </c>
      <c r="AA982" s="775">
        <v>0.70833333333333337</v>
      </c>
      <c r="AB982" s="66">
        <v>41513</v>
      </c>
      <c r="AC982" s="1573">
        <v>1000</v>
      </c>
      <c r="AD982" s="369" t="s">
        <v>111</v>
      </c>
      <c r="AE982" s="363" t="s">
        <v>3368</v>
      </c>
      <c r="AF982" s="364" t="s">
        <v>2865</v>
      </c>
      <c r="AG982" s="365"/>
      <c r="AH982" s="72"/>
      <c r="AI982" s="65" t="s">
        <v>165</v>
      </c>
      <c r="AJ982" s="65"/>
      <c r="AK982" s="65" t="s">
        <v>190</v>
      </c>
      <c r="AL982" s="66"/>
      <c r="AM982" s="66"/>
      <c r="AN982" s="66"/>
      <c r="AO982" s="66"/>
      <c r="AP982" s="65">
        <v>1</v>
      </c>
      <c r="AQ982" s="67"/>
      <c r="AR982" s="67"/>
      <c r="AS982" s="67"/>
      <c r="AT982" s="130" t="s">
        <v>3471</v>
      </c>
      <c r="AX982" s="416"/>
      <c r="BW982" s="366"/>
      <c r="BZ982" s="366"/>
    </row>
    <row r="983" spans="1:78" s="130" customFormat="1" ht="14" customHeight="1">
      <c r="A983" s="357">
        <v>40</v>
      </c>
      <c r="B983" s="371" t="s">
        <v>85</v>
      </c>
      <c r="C983" s="134">
        <v>41421</v>
      </c>
      <c r="D983" s="367">
        <f t="shared" ca="1" si="233"/>
        <v>123</v>
      </c>
      <c r="E983" s="66" t="s">
        <v>61</v>
      </c>
      <c r="F983" s="167">
        <v>13</v>
      </c>
      <c r="G983" s="66" t="s">
        <v>206</v>
      </c>
      <c r="H983" s="358" t="s">
        <v>724</v>
      </c>
      <c r="I983" s="370" t="s">
        <v>833</v>
      </c>
      <c r="J983" s="75" t="s">
        <v>834</v>
      </c>
      <c r="K983" s="359" t="s">
        <v>138</v>
      </c>
      <c r="L983" s="1487">
        <v>756000</v>
      </c>
      <c r="M983" s="1057">
        <v>11000</v>
      </c>
      <c r="N983" s="1487">
        <f t="shared" si="231"/>
        <v>767000</v>
      </c>
      <c r="O983" s="833">
        <v>30000</v>
      </c>
      <c r="P983" s="918" t="s">
        <v>812</v>
      </c>
      <c r="Q983" s="368" t="s">
        <v>139</v>
      </c>
      <c r="R983" s="360">
        <v>1033</v>
      </c>
      <c r="S983" s="360">
        <v>93</v>
      </c>
      <c r="T983" s="73" t="s">
        <v>2292</v>
      </c>
      <c r="U983" s="74"/>
      <c r="V983" s="66"/>
      <c r="W983" s="358" t="s">
        <v>80</v>
      </c>
      <c r="X983" s="363" t="s">
        <v>3200</v>
      </c>
      <c r="Y983" s="65" t="s">
        <v>312</v>
      </c>
      <c r="Z983" s="66">
        <v>41534</v>
      </c>
      <c r="AA983" s="66" t="s">
        <v>3254</v>
      </c>
      <c r="AB983" s="66">
        <v>41524</v>
      </c>
      <c r="AC983" s="1573">
        <v>3000</v>
      </c>
      <c r="AD983" s="369" t="s">
        <v>111</v>
      </c>
      <c r="AE983" s="363" t="s">
        <v>3364</v>
      </c>
      <c r="AF983" s="364" t="s">
        <v>2865</v>
      </c>
      <c r="AG983" s="365"/>
      <c r="AH983" s="72"/>
      <c r="AI983" s="72"/>
      <c r="AJ983" s="65" t="s">
        <v>984</v>
      </c>
      <c r="AK983" s="65" t="s">
        <v>544</v>
      </c>
      <c r="AL983" s="66">
        <v>41524</v>
      </c>
      <c r="AM983" s="66">
        <v>41524</v>
      </c>
      <c r="AN983" s="66">
        <v>41524</v>
      </c>
      <c r="AO983" s="66"/>
      <c r="AP983" s="65">
        <v>1</v>
      </c>
      <c r="AQ983" s="67"/>
      <c r="AR983" s="67"/>
      <c r="AS983" s="67"/>
      <c r="AT983" s="130" t="s">
        <v>3314</v>
      </c>
      <c r="AX983" s="416">
        <v>10169</v>
      </c>
      <c r="BA983" s="130" t="s">
        <v>1135</v>
      </c>
      <c r="BE983" s="2540" t="s">
        <v>1136</v>
      </c>
      <c r="BW983" s="366"/>
      <c r="BZ983" s="366">
        <v>709309</v>
      </c>
    </row>
    <row r="984" spans="1:78" s="65" customFormat="1" ht="13.5" customHeight="1">
      <c r="A984" s="357">
        <v>41</v>
      </c>
      <c r="B984" s="66" t="s">
        <v>85</v>
      </c>
      <c r="C984" s="134">
        <v>41527</v>
      </c>
      <c r="D984" s="367">
        <f t="shared" ca="1" si="233"/>
        <v>17</v>
      </c>
      <c r="E984" s="65" t="s">
        <v>128</v>
      </c>
      <c r="F984" s="167">
        <v>13</v>
      </c>
      <c r="G984" s="778" t="s">
        <v>206</v>
      </c>
      <c r="H984" s="69" t="s">
        <v>541</v>
      </c>
      <c r="I984" s="1354" t="s">
        <v>3097</v>
      </c>
      <c r="J984" s="75" t="s">
        <v>1120</v>
      </c>
      <c r="K984" s="359" t="s">
        <v>14</v>
      </c>
      <c r="L984" s="1057">
        <v>1880000</v>
      </c>
      <c r="M984" s="1057">
        <v>0</v>
      </c>
      <c r="N984" s="1057">
        <f t="shared" si="231"/>
        <v>1880000</v>
      </c>
      <c r="O984" s="833">
        <v>90000</v>
      </c>
      <c r="P984" s="2322" t="s">
        <v>3039</v>
      </c>
      <c r="Q984" s="368" t="s">
        <v>139</v>
      </c>
      <c r="R984" s="360">
        <v>1033</v>
      </c>
      <c r="S984" s="360">
        <v>93</v>
      </c>
      <c r="T984" s="73" t="s">
        <v>2292</v>
      </c>
      <c r="U984" s="365"/>
      <c r="V984" s="66"/>
      <c r="W984" s="358" t="s">
        <v>80</v>
      </c>
      <c r="X984" s="363" t="s">
        <v>3094</v>
      </c>
      <c r="Y984" s="65" t="s">
        <v>125</v>
      </c>
      <c r="Z984" s="66">
        <v>41534</v>
      </c>
      <c r="AA984" s="775">
        <v>0.625</v>
      </c>
      <c r="AB984" s="66">
        <v>41522</v>
      </c>
      <c r="AC984" s="1573">
        <v>10000</v>
      </c>
      <c r="AD984" s="369" t="s">
        <v>83</v>
      </c>
      <c r="AE984" s="1385" t="s">
        <v>3571</v>
      </c>
      <c r="AF984" s="364" t="s">
        <v>2865</v>
      </c>
      <c r="AG984" s="365"/>
      <c r="AH984" s="1619"/>
      <c r="AI984" s="1619"/>
      <c r="AL984" s="66"/>
      <c r="AM984" s="66"/>
      <c r="AN984" s="66"/>
      <c r="AO984" s="137"/>
      <c r="AQ984" s="66"/>
      <c r="AR984" s="66"/>
      <c r="AS984" s="66"/>
      <c r="AX984" s="1001"/>
      <c r="BW984" s="66"/>
      <c r="BZ984" s="66"/>
    </row>
    <row r="985" spans="1:78" s="65" customFormat="1" ht="13.5" customHeight="1">
      <c r="A985" s="357">
        <v>42</v>
      </c>
      <c r="B985" s="2522" t="s">
        <v>85</v>
      </c>
      <c r="C985" s="67">
        <v>41519</v>
      </c>
      <c r="D985" s="68">
        <f t="shared" ca="1" si="233"/>
        <v>25</v>
      </c>
      <c r="E985" s="65" t="s">
        <v>343</v>
      </c>
      <c r="F985" s="167">
        <v>13</v>
      </c>
      <c r="G985" s="66" t="s">
        <v>206</v>
      </c>
      <c r="H985" s="69" t="s">
        <v>459</v>
      </c>
      <c r="I985" s="370" t="s">
        <v>2840</v>
      </c>
      <c r="J985" s="75" t="s">
        <v>463</v>
      </c>
      <c r="K985" s="359" t="s">
        <v>465</v>
      </c>
      <c r="L985" s="1057">
        <v>569000</v>
      </c>
      <c r="M985" s="1057">
        <v>6000</v>
      </c>
      <c r="N985" s="1057">
        <f t="shared" si="231"/>
        <v>575000</v>
      </c>
      <c r="O985" s="833"/>
      <c r="P985" s="2322" t="s">
        <v>2841</v>
      </c>
      <c r="Q985" s="71" t="s">
        <v>139</v>
      </c>
      <c r="R985" s="72">
        <v>1033</v>
      </c>
      <c r="S985" s="72">
        <v>93</v>
      </c>
      <c r="T985" s="73" t="s">
        <v>2292</v>
      </c>
      <c r="U985" s="365"/>
      <c r="V985" s="66"/>
      <c r="W985" s="69" t="s">
        <v>80</v>
      </c>
      <c r="X985" s="363" t="s">
        <v>3202</v>
      </c>
      <c r="Y985" s="359" t="s">
        <v>121</v>
      </c>
      <c r="Z985" s="66">
        <v>41534</v>
      </c>
      <c r="AA985" s="775">
        <v>0.75</v>
      </c>
      <c r="AB985" s="66">
        <v>41524</v>
      </c>
      <c r="AC985" s="1573">
        <v>5000</v>
      </c>
      <c r="AD985" s="369" t="s">
        <v>111</v>
      </c>
      <c r="AE985" s="1385" t="s">
        <v>3466</v>
      </c>
      <c r="AF985" s="364" t="s">
        <v>2865</v>
      </c>
      <c r="AG985" s="365"/>
      <c r="AH985" s="1619"/>
      <c r="AI985" s="1619"/>
      <c r="AJ985" s="65" t="s">
        <v>984</v>
      </c>
      <c r="AK985" s="65" t="s">
        <v>544</v>
      </c>
      <c r="AL985" s="66">
        <v>41524</v>
      </c>
      <c r="AM985" s="66">
        <v>41524</v>
      </c>
      <c r="AN985" s="66"/>
      <c r="AO985" s="137"/>
      <c r="AQ985" s="66"/>
      <c r="AR985" s="66"/>
      <c r="AS985" s="66"/>
      <c r="AT985" s="65" t="s">
        <v>3316</v>
      </c>
      <c r="AX985" s="1001"/>
      <c r="BW985" s="66"/>
      <c r="BZ985" s="66"/>
    </row>
    <row r="986" spans="1:78" s="135" customFormat="1" ht="13.5" customHeight="1">
      <c r="A986" s="357">
        <v>43</v>
      </c>
      <c r="B986" s="2522" t="s">
        <v>85</v>
      </c>
      <c r="C986" s="134">
        <v>41531</v>
      </c>
      <c r="D986" s="367">
        <f t="shared" ca="1" si="233"/>
        <v>13</v>
      </c>
      <c r="E986" s="135" t="s">
        <v>57</v>
      </c>
      <c r="F986" s="167">
        <v>13</v>
      </c>
      <c r="G986" s="66" t="s">
        <v>206</v>
      </c>
      <c r="H986" s="358" t="s">
        <v>175</v>
      </c>
      <c r="I986" s="370" t="s">
        <v>2848</v>
      </c>
      <c r="J986" s="2541" t="s">
        <v>332</v>
      </c>
      <c r="K986" s="2542" t="s">
        <v>127</v>
      </c>
      <c r="L986" s="1487">
        <v>971000</v>
      </c>
      <c r="M986" s="1487">
        <v>13000</v>
      </c>
      <c r="N986" s="1487">
        <f t="shared" si="231"/>
        <v>984000</v>
      </c>
      <c r="O986" s="833">
        <v>60000</v>
      </c>
      <c r="P986" s="2548" t="s">
        <v>2849</v>
      </c>
      <c r="Q986" s="368" t="s">
        <v>139</v>
      </c>
      <c r="R986" s="360">
        <v>1033</v>
      </c>
      <c r="S986" s="360">
        <v>93</v>
      </c>
      <c r="T986" s="73" t="s">
        <v>2292</v>
      </c>
      <c r="U986" s="1330"/>
      <c r="V986" s="371"/>
      <c r="W986" s="358" t="s">
        <v>80</v>
      </c>
      <c r="X986" s="372" t="s">
        <v>2850</v>
      </c>
      <c r="Y986" s="2542" t="s">
        <v>125</v>
      </c>
      <c r="Z986" s="371">
        <v>41534</v>
      </c>
      <c r="AA986" s="371"/>
      <c r="AB986" s="371">
        <v>41518</v>
      </c>
      <c r="AC986" s="1870">
        <v>5000</v>
      </c>
      <c r="AD986" s="772" t="s">
        <v>83</v>
      </c>
      <c r="AE986" s="2543"/>
      <c r="AF986" s="364" t="s">
        <v>2865</v>
      </c>
      <c r="AG986" s="1330"/>
      <c r="AH986" s="2544"/>
      <c r="AI986" s="65" t="s">
        <v>165</v>
      </c>
      <c r="AL986" s="371"/>
      <c r="AM986" s="371"/>
      <c r="AN986" s="371"/>
      <c r="AO986" s="2545"/>
      <c r="AQ986" s="371"/>
      <c r="AR986" s="371"/>
      <c r="AS986" s="371"/>
      <c r="AX986" s="2546"/>
      <c r="BW986" s="371"/>
      <c r="BZ986" s="371"/>
    </row>
    <row r="987" spans="1:78" s="130" customFormat="1" ht="14.25" customHeight="1">
      <c r="A987" s="357">
        <v>44</v>
      </c>
      <c r="B987" s="66" t="s">
        <v>85</v>
      </c>
      <c r="C987" s="134">
        <v>41519</v>
      </c>
      <c r="D987" s="367">
        <f t="shared" ca="1" si="233"/>
        <v>25</v>
      </c>
      <c r="E987" s="65" t="s">
        <v>57</v>
      </c>
      <c r="F987" s="167">
        <v>13</v>
      </c>
      <c r="G987" s="778" t="s">
        <v>206</v>
      </c>
      <c r="H987" s="358" t="s">
        <v>175</v>
      </c>
      <c r="I987" s="1354" t="s">
        <v>2693</v>
      </c>
      <c r="J987" s="1594" t="s">
        <v>332</v>
      </c>
      <c r="K987" s="359" t="s">
        <v>138</v>
      </c>
      <c r="L987" s="1487">
        <v>971000</v>
      </c>
      <c r="M987" s="2333">
        <v>13000</v>
      </c>
      <c r="N987" s="1057">
        <f t="shared" si="231"/>
        <v>984000</v>
      </c>
      <c r="O987" s="833">
        <v>60000</v>
      </c>
      <c r="P987" s="918" t="s">
        <v>2625</v>
      </c>
      <c r="Q987" s="71" t="s">
        <v>139</v>
      </c>
      <c r="R987" s="72">
        <v>1033</v>
      </c>
      <c r="S987" s="72">
        <v>93</v>
      </c>
      <c r="T987" s="73" t="s">
        <v>2292</v>
      </c>
      <c r="U987" s="74"/>
      <c r="V987" s="66"/>
      <c r="W987" s="69" t="s">
        <v>80</v>
      </c>
      <c r="X987" s="130" t="s">
        <v>3408</v>
      </c>
      <c r="Y987" s="65" t="s">
        <v>723</v>
      </c>
      <c r="Z987" s="67">
        <v>41534</v>
      </c>
      <c r="AA987" s="131">
        <v>0.625</v>
      </c>
      <c r="AB987" s="67">
        <v>41528</v>
      </c>
      <c r="AC987" s="985">
        <v>1000</v>
      </c>
      <c r="AD987" s="132" t="s">
        <v>83</v>
      </c>
      <c r="AE987" s="363"/>
      <c r="AF987" s="364" t="s">
        <v>2865</v>
      </c>
      <c r="AG987" s="365"/>
      <c r="AH987" s="72"/>
      <c r="AI987" s="65" t="s">
        <v>165</v>
      </c>
      <c r="AJ987" s="65"/>
      <c r="AK987" s="65"/>
      <c r="AL987" s="66"/>
      <c r="AM987" s="66"/>
      <c r="AN987" s="66"/>
      <c r="AO987" s="66"/>
      <c r="AP987" s="65"/>
      <c r="AQ987" s="67"/>
      <c r="AR987" s="67"/>
      <c r="AS987" s="67"/>
      <c r="AX987" s="416"/>
      <c r="BW987" s="366"/>
      <c r="BZ987" s="366"/>
    </row>
    <row r="988" spans="1:78" s="65" customFormat="1" ht="13.5" customHeight="1">
      <c r="A988" s="357">
        <v>45</v>
      </c>
      <c r="B988" s="2522" t="s">
        <v>85</v>
      </c>
      <c r="C988" s="134">
        <v>41525</v>
      </c>
      <c r="D988" s="367">
        <f t="shared" ca="1" si="233"/>
        <v>19</v>
      </c>
      <c r="E988" s="774" t="s">
        <v>249</v>
      </c>
      <c r="F988" s="167">
        <v>13</v>
      </c>
      <c r="G988" s="66" t="s">
        <v>206</v>
      </c>
      <c r="H988" s="358" t="s">
        <v>141</v>
      </c>
      <c r="I988" s="370" t="s">
        <v>3136</v>
      </c>
      <c r="J988" s="75" t="s">
        <v>316</v>
      </c>
      <c r="K988" s="359" t="s">
        <v>143</v>
      </c>
      <c r="L988" s="1057">
        <v>1185500</v>
      </c>
      <c r="M988" s="1057">
        <v>16000</v>
      </c>
      <c r="N988" s="1057">
        <f t="shared" si="231"/>
        <v>1201500</v>
      </c>
      <c r="O988" s="833">
        <v>120000</v>
      </c>
      <c r="P988" s="2322" t="s">
        <v>3082</v>
      </c>
      <c r="Q988" s="368" t="s">
        <v>139</v>
      </c>
      <c r="R988" s="360">
        <v>1033</v>
      </c>
      <c r="S988" s="360">
        <v>93</v>
      </c>
      <c r="T988" s="73" t="s">
        <v>2292</v>
      </c>
      <c r="U988" s="365"/>
      <c r="V988" s="66"/>
      <c r="W988" s="358" t="s">
        <v>80</v>
      </c>
      <c r="X988" s="363" t="s">
        <v>3424</v>
      </c>
      <c r="Y988" s="359" t="s">
        <v>187</v>
      </c>
      <c r="Z988" s="66">
        <v>41534</v>
      </c>
      <c r="AA988" s="775">
        <v>0.79166666666666663</v>
      </c>
      <c r="AB988" s="66">
        <v>41529</v>
      </c>
      <c r="AC988" s="1573">
        <v>500000</v>
      </c>
      <c r="AD988" s="369" t="s">
        <v>111</v>
      </c>
      <c r="AE988" s="1385" t="s">
        <v>3481</v>
      </c>
      <c r="AF988" s="364" t="s">
        <v>2865</v>
      </c>
      <c r="AG988" s="365"/>
      <c r="AH988" s="1619"/>
      <c r="AI988" s="1619"/>
      <c r="AL988" s="66"/>
      <c r="AM988" s="66"/>
      <c r="AN988" s="66"/>
      <c r="AO988" s="137"/>
      <c r="AQ988" s="66"/>
      <c r="AR988" s="66"/>
      <c r="AS988" s="66"/>
      <c r="AX988" s="1001"/>
      <c r="BW988" s="66"/>
      <c r="BZ988" s="66"/>
    </row>
    <row r="989" spans="1:78" s="130" customFormat="1" ht="14.25" customHeight="1">
      <c r="A989" s="357">
        <v>46</v>
      </c>
      <c r="B989" s="2522" t="s">
        <v>85</v>
      </c>
      <c r="C989" s="67">
        <v>41527</v>
      </c>
      <c r="D989" s="68">
        <f ca="1">TODAY()-C989</f>
        <v>17</v>
      </c>
      <c r="E989" s="65" t="s">
        <v>169</v>
      </c>
      <c r="F989" s="167">
        <v>13</v>
      </c>
      <c r="G989" s="66" t="s">
        <v>206</v>
      </c>
      <c r="H989" s="69" t="s">
        <v>81</v>
      </c>
      <c r="I989" s="370" t="s">
        <v>2328</v>
      </c>
      <c r="J989" s="1594" t="s">
        <v>439</v>
      </c>
      <c r="K989" s="359" t="s">
        <v>77</v>
      </c>
      <c r="L989" s="1057">
        <v>623000</v>
      </c>
      <c r="M989" s="1057">
        <v>0</v>
      </c>
      <c r="N989" s="1057">
        <f>L989+M989</f>
        <v>623000</v>
      </c>
      <c r="O989" s="833">
        <v>30000</v>
      </c>
      <c r="P989" s="918" t="s">
        <v>2257</v>
      </c>
      <c r="Q989" s="368" t="s">
        <v>139</v>
      </c>
      <c r="R989" s="360">
        <v>1033</v>
      </c>
      <c r="S989" s="360">
        <v>93</v>
      </c>
      <c r="T989" s="73" t="s">
        <v>2292</v>
      </c>
      <c r="U989" s="74"/>
      <c r="V989" s="66"/>
      <c r="W989" s="69" t="s">
        <v>80</v>
      </c>
      <c r="X989" s="130" t="s">
        <v>2601</v>
      </c>
      <c r="Y989" s="65" t="s">
        <v>312</v>
      </c>
      <c r="Z989" s="66">
        <v>41535</v>
      </c>
      <c r="AA989" s="66"/>
      <c r="AB989" s="66">
        <v>41508</v>
      </c>
      <c r="AC989" s="1573">
        <v>3000</v>
      </c>
      <c r="AD989" s="369" t="s">
        <v>111</v>
      </c>
      <c r="AE989" s="363"/>
      <c r="AF989" s="364" t="s">
        <v>2865</v>
      </c>
      <c r="AG989" s="365"/>
      <c r="AH989" s="72"/>
      <c r="AI989" s="65" t="s">
        <v>165</v>
      </c>
      <c r="AJ989" s="65"/>
      <c r="AK989" s="65"/>
      <c r="AL989" s="66"/>
      <c r="AM989" s="66"/>
      <c r="AN989" s="66"/>
      <c r="AO989" s="66"/>
      <c r="AP989" s="65"/>
      <c r="AQ989" s="67"/>
      <c r="AR989" s="67"/>
      <c r="AS989" s="67"/>
      <c r="AX989" s="416"/>
      <c r="BW989" s="366"/>
      <c r="BZ989" s="366"/>
    </row>
    <row r="990" spans="1:78" s="130" customFormat="1" ht="14" customHeight="1">
      <c r="A990" s="357">
        <v>47</v>
      </c>
      <c r="B990" s="2522" t="s">
        <v>85</v>
      </c>
      <c r="C990" s="134">
        <v>41522</v>
      </c>
      <c r="D990" s="367">
        <f t="shared" ref="D990" ca="1" si="234">TODAY()-C990</f>
        <v>22</v>
      </c>
      <c r="E990" s="65" t="s">
        <v>343</v>
      </c>
      <c r="F990" s="167">
        <v>13</v>
      </c>
      <c r="G990" s="66" t="s">
        <v>206</v>
      </c>
      <c r="H990" s="69" t="s">
        <v>457</v>
      </c>
      <c r="I990" s="370" t="s">
        <v>842</v>
      </c>
      <c r="J990" s="75" t="s">
        <v>461</v>
      </c>
      <c r="K990" s="359" t="s">
        <v>690</v>
      </c>
      <c r="L990" s="1057">
        <v>492000</v>
      </c>
      <c r="M990" s="1057">
        <v>6000</v>
      </c>
      <c r="N990" s="1057">
        <f t="shared" ref="N990" si="235">L990+M990</f>
        <v>498000</v>
      </c>
      <c r="O990" s="1478"/>
      <c r="P990" s="918" t="s">
        <v>820</v>
      </c>
      <c r="Q990" s="368" t="s">
        <v>139</v>
      </c>
      <c r="R990" s="360">
        <v>1033</v>
      </c>
      <c r="S990" s="360">
        <v>93</v>
      </c>
      <c r="T990" s="73" t="s">
        <v>2292</v>
      </c>
      <c r="U990" s="74"/>
      <c r="V990" s="66"/>
      <c r="W990" s="362" t="s">
        <v>80</v>
      </c>
      <c r="X990" s="130" t="s">
        <v>799</v>
      </c>
      <c r="Y990" s="71" t="s">
        <v>723</v>
      </c>
      <c r="Z990" s="67">
        <v>41535</v>
      </c>
      <c r="AA990" s="131">
        <v>0.625</v>
      </c>
      <c r="AB990" s="66">
        <v>41405</v>
      </c>
      <c r="AC990" s="985">
        <v>50000</v>
      </c>
      <c r="AD990" s="132" t="s">
        <v>83</v>
      </c>
      <c r="AE990" s="363" t="s">
        <v>3478</v>
      </c>
      <c r="AF990" s="364" t="s">
        <v>2865</v>
      </c>
      <c r="AG990" s="365"/>
      <c r="AH990" s="72"/>
      <c r="AI990" s="72"/>
      <c r="AJ990" s="65"/>
      <c r="AK990" s="65"/>
      <c r="AL990" s="66"/>
      <c r="AM990" s="66"/>
      <c r="AN990" s="66"/>
      <c r="AO990" s="66"/>
      <c r="AP990" s="65"/>
      <c r="AQ990" s="67"/>
      <c r="AR990" s="67"/>
      <c r="AS990" s="67"/>
      <c r="AX990" s="416"/>
      <c r="BW990" s="366"/>
      <c r="BZ990" s="366" t="e">
        <v>#N/A</v>
      </c>
    </row>
    <row r="991" spans="1:78" s="130" customFormat="1" ht="14.25" customHeight="1">
      <c r="A991" s="357">
        <v>48</v>
      </c>
      <c r="B991" s="66" t="s">
        <v>85</v>
      </c>
      <c r="C991" s="67">
        <v>41516</v>
      </c>
      <c r="D991" s="68">
        <f t="shared" ref="D991" ca="1" si="236">TODAY()-C991</f>
        <v>28</v>
      </c>
      <c r="E991" s="65" t="s">
        <v>133</v>
      </c>
      <c r="F991" s="167">
        <v>13</v>
      </c>
      <c r="G991" s="66" t="s">
        <v>206</v>
      </c>
      <c r="H991" s="69" t="s">
        <v>50</v>
      </c>
      <c r="I991" s="1354" t="s">
        <v>2311</v>
      </c>
      <c r="J991" s="1594" t="s">
        <v>306</v>
      </c>
      <c r="K991" s="359" t="s">
        <v>184</v>
      </c>
      <c r="L991" s="1057">
        <v>647000</v>
      </c>
      <c r="M991" s="1057">
        <v>10000</v>
      </c>
      <c r="N991" s="1057">
        <f t="shared" ref="N991" si="237">L991+M991</f>
        <v>657000</v>
      </c>
      <c r="O991" s="896" t="s">
        <v>894</v>
      </c>
      <c r="P991" s="918" t="s">
        <v>2272</v>
      </c>
      <c r="Q991" s="71" t="s">
        <v>139</v>
      </c>
      <c r="R991" s="72">
        <v>1033</v>
      </c>
      <c r="S991" s="72">
        <v>93</v>
      </c>
      <c r="T991" s="73" t="s">
        <v>2292</v>
      </c>
      <c r="U991" s="74"/>
      <c r="V991" s="66"/>
      <c r="W991" s="69" t="s">
        <v>80</v>
      </c>
      <c r="X991" s="130" t="s">
        <v>2814</v>
      </c>
      <c r="Y991" s="65" t="s">
        <v>990</v>
      </c>
      <c r="Z991" s="66">
        <v>41535</v>
      </c>
      <c r="AA991" s="775">
        <v>0.75</v>
      </c>
      <c r="AB991" s="66">
        <v>41518</v>
      </c>
      <c r="AC991" s="1573">
        <v>1000</v>
      </c>
      <c r="AD991" s="369" t="s">
        <v>111</v>
      </c>
      <c r="AE991" s="363" t="s">
        <v>3511</v>
      </c>
      <c r="AF991" s="364" t="s">
        <v>2865</v>
      </c>
      <c r="AG991" s="365"/>
      <c r="AH991" s="72"/>
      <c r="AI991" s="65" t="s">
        <v>165</v>
      </c>
      <c r="AJ991" s="65" t="s">
        <v>984</v>
      </c>
      <c r="AK991" s="65" t="s">
        <v>985</v>
      </c>
      <c r="AL991" s="66">
        <v>41518</v>
      </c>
      <c r="AM991" s="66">
        <v>41518</v>
      </c>
      <c r="AN991" s="66">
        <v>41519</v>
      </c>
      <c r="AO991" s="66"/>
      <c r="AP991" s="65">
        <v>1</v>
      </c>
      <c r="AQ991" s="67"/>
      <c r="AR991" s="67"/>
      <c r="AS991" s="67"/>
      <c r="AT991" s="130" t="s">
        <v>3313</v>
      </c>
      <c r="AU991" s="130" t="s">
        <v>754</v>
      </c>
      <c r="AX991" s="416"/>
      <c r="BW991" s="366"/>
      <c r="BZ991" s="366"/>
    </row>
    <row r="992" spans="1:78" s="65" customFormat="1" ht="13.5" customHeight="1">
      <c r="A992" s="357">
        <v>49</v>
      </c>
      <c r="B992" s="2522" t="s">
        <v>85</v>
      </c>
      <c r="C992" s="134">
        <v>41522</v>
      </c>
      <c r="D992" s="367">
        <f t="shared" ref="D992:D997" ca="1" si="238">TODAY()-C992</f>
        <v>22</v>
      </c>
      <c r="E992" s="65" t="s">
        <v>61</v>
      </c>
      <c r="F992" s="167">
        <v>13</v>
      </c>
      <c r="G992" s="66" t="s">
        <v>206</v>
      </c>
      <c r="H992" s="69" t="s">
        <v>193</v>
      </c>
      <c r="I992" s="370" t="s">
        <v>2762</v>
      </c>
      <c r="J992" s="75" t="s">
        <v>1032</v>
      </c>
      <c r="K992" s="359" t="s">
        <v>10</v>
      </c>
      <c r="L992" s="1487">
        <v>834000</v>
      </c>
      <c r="M992" s="1057">
        <v>0</v>
      </c>
      <c r="N992" s="1057">
        <f t="shared" ref="N992:N997" si="239">L992+M992</f>
        <v>834000</v>
      </c>
      <c r="O992" s="833">
        <v>30000</v>
      </c>
      <c r="P992" s="2322" t="s">
        <v>2730</v>
      </c>
      <c r="Q992" s="368" t="s">
        <v>139</v>
      </c>
      <c r="R992" s="360">
        <v>1033</v>
      </c>
      <c r="S992" s="360">
        <v>93</v>
      </c>
      <c r="T992" s="73" t="s">
        <v>2292</v>
      </c>
      <c r="U992" s="365"/>
      <c r="V992" s="66"/>
      <c r="W992" s="358" t="s">
        <v>80</v>
      </c>
      <c r="X992" s="1396" t="s">
        <v>3470</v>
      </c>
      <c r="Y992" s="65" t="s">
        <v>990</v>
      </c>
      <c r="Z992" s="66">
        <v>41535</v>
      </c>
      <c r="AA992" s="66"/>
      <c r="AB992" s="66">
        <v>41531</v>
      </c>
      <c r="AC992" s="1573">
        <v>1000</v>
      </c>
      <c r="AD992" s="369" t="s">
        <v>111</v>
      </c>
      <c r="AE992" s="1385" t="s">
        <v>3480</v>
      </c>
      <c r="AF992" s="364" t="s">
        <v>2865</v>
      </c>
      <c r="AG992" s="365"/>
      <c r="AH992" s="1619"/>
      <c r="AI992" s="65" t="s">
        <v>165</v>
      </c>
      <c r="AL992" s="66"/>
      <c r="AM992" s="66"/>
      <c r="AN992" s="66"/>
      <c r="AO992" s="137"/>
      <c r="AQ992" s="66"/>
      <c r="AR992" s="66"/>
      <c r="AS992" s="66"/>
      <c r="AX992" s="1001"/>
      <c r="BW992" s="66"/>
      <c r="BZ992" s="66"/>
    </row>
    <row r="993" spans="1:78" s="130" customFormat="1" ht="14.25" customHeight="1">
      <c r="A993" s="357">
        <v>50</v>
      </c>
      <c r="B993" s="2522" t="s">
        <v>85</v>
      </c>
      <c r="C993" s="134">
        <v>41518</v>
      </c>
      <c r="D993" s="367">
        <f t="shared" ca="1" si="238"/>
        <v>26</v>
      </c>
      <c r="E993" s="65" t="s">
        <v>61</v>
      </c>
      <c r="F993" s="167">
        <v>13</v>
      </c>
      <c r="G993" s="66" t="s">
        <v>206</v>
      </c>
      <c r="H993" s="358" t="s">
        <v>724</v>
      </c>
      <c r="I993" s="370" t="s">
        <v>2019</v>
      </c>
      <c r="J993" s="1594" t="s">
        <v>728</v>
      </c>
      <c r="K993" s="359" t="s">
        <v>25</v>
      </c>
      <c r="L993" s="1487">
        <v>756000</v>
      </c>
      <c r="M993" s="1057">
        <v>0</v>
      </c>
      <c r="N993" s="1057">
        <f t="shared" si="239"/>
        <v>756000</v>
      </c>
      <c r="O993" s="833">
        <v>30000</v>
      </c>
      <c r="P993" s="918" t="s">
        <v>1968</v>
      </c>
      <c r="Q993" s="368" t="s">
        <v>139</v>
      </c>
      <c r="R993" s="360">
        <v>1033</v>
      </c>
      <c r="S993" s="360">
        <v>93</v>
      </c>
      <c r="T993" s="73" t="s">
        <v>2292</v>
      </c>
      <c r="U993" s="74"/>
      <c r="V993" s="66"/>
      <c r="W993" s="358" t="s">
        <v>80</v>
      </c>
      <c r="X993" s="363" t="s">
        <v>3782</v>
      </c>
      <c r="Y993" s="359" t="s">
        <v>312</v>
      </c>
      <c r="Z993" s="66">
        <v>41536</v>
      </c>
      <c r="AA993" s="66"/>
      <c r="AB993" s="66">
        <v>41527</v>
      </c>
      <c r="AC993" s="1573">
        <v>5000</v>
      </c>
      <c r="AD993" s="369" t="s">
        <v>111</v>
      </c>
      <c r="AE993" s="363" t="s">
        <v>3467</v>
      </c>
      <c r="AF993" s="364" t="s">
        <v>2865</v>
      </c>
      <c r="AG993" s="365"/>
      <c r="AH993" s="72"/>
      <c r="AI993" s="65" t="s">
        <v>165</v>
      </c>
      <c r="AJ993" s="65" t="s">
        <v>157</v>
      </c>
      <c r="AK993" s="65" t="s">
        <v>190</v>
      </c>
      <c r="AL993" s="66">
        <v>41528</v>
      </c>
      <c r="AM993" s="66"/>
      <c r="AN993" s="66"/>
      <c r="AO993" s="66"/>
      <c r="AP993" s="65">
        <v>1</v>
      </c>
      <c r="AQ993" s="67"/>
      <c r="AR993" s="67"/>
      <c r="AS993" s="67"/>
      <c r="AT993" s="130" t="s">
        <v>3472</v>
      </c>
      <c r="AX993" s="416"/>
      <c r="BW993" s="366"/>
      <c r="BZ993" s="366"/>
    </row>
    <row r="994" spans="1:78" s="130" customFormat="1" ht="14.25" customHeight="1">
      <c r="A994" s="357">
        <v>51</v>
      </c>
      <c r="B994" s="66" t="s">
        <v>85</v>
      </c>
      <c r="C994" s="134">
        <v>41532</v>
      </c>
      <c r="D994" s="367">
        <f t="shared" ca="1" si="238"/>
        <v>12</v>
      </c>
      <c r="E994" s="65" t="s">
        <v>57</v>
      </c>
      <c r="F994" s="167">
        <v>13</v>
      </c>
      <c r="G994" s="66" t="s">
        <v>206</v>
      </c>
      <c r="H994" s="358" t="s">
        <v>42</v>
      </c>
      <c r="I994" s="370" t="s">
        <v>2315</v>
      </c>
      <c r="J994" s="1594" t="s">
        <v>701</v>
      </c>
      <c r="K994" s="359" t="s">
        <v>64</v>
      </c>
      <c r="L994" s="1057">
        <v>849000</v>
      </c>
      <c r="M994" s="1057">
        <v>13000</v>
      </c>
      <c r="N994" s="1057">
        <f t="shared" si="239"/>
        <v>862000</v>
      </c>
      <c r="O994" s="833">
        <v>60000</v>
      </c>
      <c r="P994" s="918" t="s">
        <v>2278</v>
      </c>
      <c r="Q994" s="368" t="s">
        <v>139</v>
      </c>
      <c r="R994" s="360">
        <v>1033</v>
      </c>
      <c r="S994" s="360">
        <v>93</v>
      </c>
      <c r="T994" s="73" t="s">
        <v>2292</v>
      </c>
      <c r="U994" s="74"/>
      <c r="V994" s="66"/>
      <c r="W994" s="69" t="s">
        <v>80</v>
      </c>
      <c r="X994" s="130" t="s">
        <v>3625</v>
      </c>
      <c r="Y994" s="65" t="s">
        <v>125</v>
      </c>
      <c r="Z994" s="66">
        <v>41536</v>
      </c>
      <c r="AA994" s="775">
        <v>0.625</v>
      </c>
      <c r="AB994" s="66">
        <v>41534</v>
      </c>
      <c r="AC994" s="2622">
        <v>302000</v>
      </c>
      <c r="AD994" s="369" t="s">
        <v>83</v>
      </c>
      <c r="AE994" s="363"/>
      <c r="AF994" s="364" t="s">
        <v>2865</v>
      </c>
      <c r="AG994" s="365"/>
      <c r="AH994" s="72"/>
      <c r="AI994" s="65"/>
      <c r="AJ994" s="65"/>
      <c r="AK994" s="65"/>
      <c r="AL994" s="66"/>
      <c r="AM994" s="66"/>
      <c r="AN994" s="66"/>
      <c r="AO994" s="66"/>
      <c r="AP994" s="65"/>
      <c r="AQ994" s="67"/>
      <c r="AR994" s="67"/>
      <c r="AS994" s="67"/>
      <c r="AX994" s="416"/>
      <c r="BW994" s="366"/>
      <c r="BZ994" s="366"/>
    </row>
    <row r="995" spans="1:78" s="130" customFormat="1" ht="14" customHeight="1">
      <c r="A995" s="357">
        <v>52</v>
      </c>
      <c r="B995" s="66" t="s">
        <v>85</v>
      </c>
      <c r="C995" s="67">
        <v>41319</v>
      </c>
      <c r="D995" s="367">
        <f t="shared" ca="1" si="238"/>
        <v>225</v>
      </c>
      <c r="E995" s="65" t="s">
        <v>249</v>
      </c>
      <c r="F995" s="167">
        <v>13</v>
      </c>
      <c r="G995" s="66" t="s">
        <v>206</v>
      </c>
      <c r="H995" s="69" t="s">
        <v>314</v>
      </c>
      <c r="I995" s="370" t="s">
        <v>315</v>
      </c>
      <c r="J995" s="75" t="s">
        <v>310</v>
      </c>
      <c r="K995" s="359" t="s">
        <v>143</v>
      </c>
      <c r="L995" s="1487">
        <v>1251500</v>
      </c>
      <c r="M995" s="1057">
        <v>16000</v>
      </c>
      <c r="N995" s="1057">
        <f t="shared" si="239"/>
        <v>1267500</v>
      </c>
      <c r="O995" s="833">
        <v>120000</v>
      </c>
      <c r="P995" s="156" t="s">
        <v>313</v>
      </c>
      <c r="Q995" s="71" t="s">
        <v>139</v>
      </c>
      <c r="R995" s="72">
        <v>1033</v>
      </c>
      <c r="S995" s="132">
        <v>93</v>
      </c>
      <c r="T995" s="73" t="s">
        <v>2292</v>
      </c>
      <c r="U995" s="74"/>
      <c r="V995" s="369"/>
      <c r="W995" s="362" t="s">
        <v>80</v>
      </c>
      <c r="X995" s="363" t="s">
        <v>3427</v>
      </c>
      <c r="Y995" s="65" t="s">
        <v>121</v>
      </c>
      <c r="Z995" s="67">
        <v>41536</v>
      </c>
      <c r="AA995" s="775">
        <v>0.41666666666666669</v>
      </c>
      <c r="AB995" s="66">
        <v>41529</v>
      </c>
      <c r="AC995" s="1573">
        <v>10000</v>
      </c>
      <c r="AD995" s="369" t="s">
        <v>83</v>
      </c>
      <c r="AE995" s="363"/>
      <c r="AF995" s="364" t="s">
        <v>419</v>
      </c>
      <c r="AG995" s="365"/>
      <c r="AH995" s="72"/>
      <c r="AI995" s="72"/>
      <c r="AJ995" s="71"/>
      <c r="AK995" s="71"/>
      <c r="AL995" s="67"/>
      <c r="AM995" s="67"/>
      <c r="AN995" s="1000"/>
      <c r="AO995" s="2623"/>
      <c r="AP995" s="71"/>
      <c r="AQ995" s="67"/>
      <c r="AR995" s="67"/>
      <c r="AS995" s="67"/>
      <c r="AX995" s="416"/>
      <c r="BV995" s="2624"/>
      <c r="BW995" s="366">
        <v>1154399.99</v>
      </c>
      <c r="BZ995" s="366">
        <v>1154399.99</v>
      </c>
    </row>
    <row r="996" spans="1:78" s="1630" customFormat="1" ht="14" customHeight="1">
      <c r="A996" s="357">
        <v>53</v>
      </c>
      <c r="B996" s="66" t="s">
        <v>85</v>
      </c>
      <c r="C996" s="134">
        <v>41367</v>
      </c>
      <c r="D996" s="367">
        <f t="shared" ca="1" si="238"/>
        <v>177</v>
      </c>
      <c r="E996" s="135" t="s">
        <v>249</v>
      </c>
      <c r="F996" s="167">
        <v>13</v>
      </c>
      <c r="G996" s="66" t="s">
        <v>206</v>
      </c>
      <c r="H996" s="358" t="s">
        <v>446</v>
      </c>
      <c r="I996" s="370" t="s">
        <v>553</v>
      </c>
      <c r="J996" s="2541" t="s">
        <v>447</v>
      </c>
      <c r="K996" s="2542" t="s">
        <v>54</v>
      </c>
      <c r="L996" s="1057">
        <v>1457000</v>
      </c>
      <c r="M996" s="1057">
        <v>16000</v>
      </c>
      <c r="N996" s="1487">
        <f t="shared" si="239"/>
        <v>1473000</v>
      </c>
      <c r="O996" s="833" t="s">
        <v>2924</v>
      </c>
      <c r="P996" s="2240" t="s">
        <v>485</v>
      </c>
      <c r="Q996" s="368" t="s">
        <v>139</v>
      </c>
      <c r="R996" s="360">
        <v>1033</v>
      </c>
      <c r="S996" s="360">
        <v>93</v>
      </c>
      <c r="T996" s="73" t="s">
        <v>2292</v>
      </c>
      <c r="U996" s="1628"/>
      <c r="V996" s="371"/>
      <c r="W996" s="358" t="s">
        <v>80</v>
      </c>
      <c r="X996" s="372" t="s">
        <v>3778</v>
      </c>
      <c r="Y996" s="65" t="s">
        <v>2226</v>
      </c>
      <c r="Z996" s="67">
        <v>41536</v>
      </c>
      <c r="AA996" s="371"/>
      <c r="AB996" s="371">
        <v>41536</v>
      </c>
      <c r="AC996" s="1870">
        <v>10000</v>
      </c>
      <c r="AD996" s="772" t="s">
        <v>83</v>
      </c>
      <c r="AE996" s="372"/>
      <c r="AF996" s="364" t="s">
        <v>2865</v>
      </c>
      <c r="AG996" s="1330"/>
      <c r="AH996" s="360"/>
      <c r="AI996" s="360"/>
      <c r="AJ996" s="135"/>
      <c r="AK996" s="135"/>
      <c r="AL996" s="371"/>
      <c r="AM996" s="371"/>
      <c r="AN996" s="371"/>
      <c r="AO996" s="371"/>
      <c r="AP996" s="135"/>
      <c r="AQ996" s="134"/>
      <c r="AR996" s="134"/>
      <c r="AS996" s="134"/>
      <c r="AX996" s="416">
        <v>25424</v>
      </c>
      <c r="BW996" s="1632" t="e">
        <v>#N/A</v>
      </c>
      <c r="BZ996" s="1632">
        <v>1314987.5</v>
      </c>
    </row>
    <row r="997" spans="1:78" s="130" customFormat="1" ht="14" customHeight="1">
      <c r="A997" s="357">
        <v>54</v>
      </c>
      <c r="B997" s="66" t="s">
        <v>85</v>
      </c>
      <c r="C997" s="134">
        <v>41476</v>
      </c>
      <c r="D997" s="367">
        <f t="shared" ca="1" si="238"/>
        <v>68</v>
      </c>
      <c r="E997" s="65" t="s">
        <v>128</v>
      </c>
      <c r="F997" s="167">
        <v>13</v>
      </c>
      <c r="G997" s="66" t="s">
        <v>206</v>
      </c>
      <c r="H997" s="69" t="s">
        <v>1568</v>
      </c>
      <c r="I997" s="778" t="s">
        <v>1600</v>
      </c>
      <c r="J997" s="75" t="s">
        <v>1610</v>
      </c>
      <c r="K997" s="359" t="s">
        <v>77</v>
      </c>
      <c r="L997" s="1057">
        <v>1750000</v>
      </c>
      <c r="M997" s="1057">
        <v>0</v>
      </c>
      <c r="N997" s="1057">
        <f t="shared" si="239"/>
        <v>1750000</v>
      </c>
      <c r="O997" s="833">
        <v>90000</v>
      </c>
      <c r="P997" s="2322" t="s">
        <v>1566</v>
      </c>
      <c r="Q997" s="71" t="s">
        <v>139</v>
      </c>
      <c r="R997" s="360">
        <v>1033</v>
      </c>
      <c r="S997" s="72">
        <v>93</v>
      </c>
      <c r="T997" s="73" t="s">
        <v>2292</v>
      </c>
      <c r="U997" s="74"/>
      <c r="V997" s="66"/>
      <c r="W997" s="358" t="s">
        <v>80</v>
      </c>
      <c r="X997" s="363" t="s">
        <v>3461</v>
      </c>
      <c r="Y997" s="65" t="s">
        <v>125</v>
      </c>
      <c r="Z997" s="134">
        <v>41536</v>
      </c>
      <c r="AA997" s="775">
        <v>0.66666666666666663</v>
      </c>
      <c r="AB997" s="66">
        <v>41531</v>
      </c>
      <c r="AC997" s="1573">
        <v>20000</v>
      </c>
      <c r="AD997" s="369" t="s">
        <v>111</v>
      </c>
      <c r="AE997" s="363" t="s">
        <v>3468</v>
      </c>
      <c r="AF997" s="364" t="s">
        <v>2865</v>
      </c>
      <c r="AG997" s="365"/>
      <c r="AH997" s="72"/>
      <c r="AI997" s="65" t="s">
        <v>165</v>
      </c>
      <c r="AJ997" s="65"/>
      <c r="AK997" s="65"/>
      <c r="AL997" s="66"/>
      <c r="AM997" s="66"/>
      <c r="AN997" s="66"/>
      <c r="AO997" s="66"/>
      <c r="AP997" s="65"/>
      <c r="AQ997" s="67"/>
      <c r="AR997" s="67"/>
      <c r="AS997" s="67"/>
      <c r="AX997" s="416"/>
      <c r="BW997" s="366"/>
      <c r="BZ997" s="366"/>
    </row>
    <row r="998" spans="1:78" s="130" customFormat="1" ht="14.25" customHeight="1">
      <c r="A998" s="357">
        <v>63</v>
      </c>
      <c r="B998" s="66" t="s">
        <v>85</v>
      </c>
      <c r="C998" s="67">
        <v>41525</v>
      </c>
      <c r="D998" s="68">
        <f ca="1">TODAY()-C998</f>
        <v>19</v>
      </c>
      <c r="E998" s="65" t="s">
        <v>57</v>
      </c>
      <c r="F998" s="167">
        <v>13</v>
      </c>
      <c r="G998" s="66" t="s">
        <v>206</v>
      </c>
      <c r="H998" s="69" t="s">
        <v>62</v>
      </c>
      <c r="I998" s="1694" t="s">
        <v>2183</v>
      </c>
      <c r="J998" s="1594" t="s">
        <v>308</v>
      </c>
      <c r="K998" s="359" t="s">
        <v>34</v>
      </c>
      <c r="L998" s="1057">
        <v>789000</v>
      </c>
      <c r="M998" s="1057">
        <v>13000</v>
      </c>
      <c r="N998" s="1057">
        <f>L998+M998</f>
        <v>802000</v>
      </c>
      <c r="O998" s="833">
        <v>53000</v>
      </c>
      <c r="P998" s="918" t="s">
        <v>2095</v>
      </c>
      <c r="Q998" s="368" t="s">
        <v>139</v>
      </c>
      <c r="R998" s="360">
        <v>1033</v>
      </c>
      <c r="S998" s="360">
        <v>93</v>
      </c>
      <c r="T998" s="73" t="s">
        <v>2292</v>
      </c>
      <c r="U998" s="74"/>
      <c r="V998" s="66"/>
      <c r="W998" s="69" t="s">
        <v>80</v>
      </c>
      <c r="X998" s="363" t="s">
        <v>3624</v>
      </c>
      <c r="Y998" s="359" t="s">
        <v>43</v>
      </c>
      <c r="Z998" s="66">
        <v>41537</v>
      </c>
      <c r="AA998" s="66"/>
      <c r="AB998" s="66">
        <v>41534</v>
      </c>
      <c r="AC998" s="1573">
        <v>2000</v>
      </c>
      <c r="AD998" s="369" t="s">
        <v>111</v>
      </c>
      <c r="AE998" s="363" t="s">
        <v>3792</v>
      </c>
      <c r="AF998" s="364" t="s">
        <v>2865</v>
      </c>
      <c r="AG998" s="365"/>
      <c r="AH998" s="72"/>
      <c r="AJ998" s="65"/>
      <c r="AK998" s="65"/>
      <c r="AL998" s="66"/>
      <c r="AM998" s="66"/>
      <c r="AN998" s="66"/>
      <c r="AO998" s="66"/>
      <c r="AP998" s="65"/>
      <c r="AQ998" s="67"/>
      <c r="AR998" s="67"/>
      <c r="AS998" s="67"/>
      <c r="AT998" s="65"/>
      <c r="AU998" s="65" t="s">
        <v>165</v>
      </c>
      <c r="AX998" s="416"/>
      <c r="BW998" s="366"/>
      <c r="BZ998" s="366"/>
    </row>
    <row r="999" spans="1:78" s="130" customFormat="1" ht="14.25" customHeight="1">
      <c r="A999" s="357">
        <v>55</v>
      </c>
      <c r="B999" s="66" t="s">
        <v>85</v>
      </c>
      <c r="C999" s="134">
        <v>41514</v>
      </c>
      <c r="D999" s="367">
        <f t="shared" ref="D999" ca="1" si="240">TODAY()-C999</f>
        <v>30</v>
      </c>
      <c r="E999" s="65" t="s">
        <v>169</v>
      </c>
      <c r="F999" s="167">
        <v>13</v>
      </c>
      <c r="G999" s="66" t="s">
        <v>206</v>
      </c>
      <c r="H999" s="69" t="s">
        <v>129</v>
      </c>
      <c r="I999" s="370" t="s">
        <v>2010</v>
      </c>
      <c r="J999" s="1594" t="s">
        <v>441</v>
      </c>
      <c r="K999" s="359" t="s">
        <v>53</v>
      </c>
      <c r="L999" s="1057">
        <v>593000</v>
      </c>
      <c r="M999" s="1057">
        <v>0</v>
      </c>
      <c r="N999" s="1057">
        <f t="shared" ref="N999:N1007" si="241">L999+M999</f>
        <v>593000</v>
      </c>
      <c r="O999" s="833">
        <v>30000</v>
      </c>
      <c r="P999" s="918" t="s">
        <v>1940</v>
      </c>
      <c r="Q999" s="71" t="s">
        <v>139</v>
      </c>
      <c r="R999" s="72">
        <v>1033</v>
      </c>
      <c r="S999" s="72">
        <v>93</v>
      </c>
      <c r="T999" s="73" t="s">
        <v>2292</v>
      </c>
      <c r="U999" s="74"/>
      <c r="V999" s="66"/>
      <c r="W999" s="69" t="s">
        <v>80</v>
      </c>
      <c r="X999" s="363" t="s">
        <v>3204</v>
      </c>
      <c r="Y999" s="359" t="s">
        <v>2226</v>
      </c>
      <c r="Z999" s="66">
        <v>41537</v>
      </c>
      <c r="AA999" s="66"/>
      <c r="AB999" s="66">
        <v>41525</v>
      </c>
      <c r="AC999" s="1573">
        <v>1000</v>
      </c>
      <c r="AD999" s="369" t="s">
        <v>111</v>
      </c>
      <c r="AE999" s="363" t="s">
        <v>3788</v>
      </c>
      <c r="AF999" s="364" t="s">
        <v>2865</v>
      </c>
      <c r="AG999" s="365"/>
      <c r="AH999" s="72"/>
      <c r="AI999" s="65" t="s">
        <v>165</v>
      </c>
      <c r="AJ999" s="65" t="s">
        <v>984</v>
      </c>
      <c r="AK999" s="65" t="s">
        <v>544</v>
      </c>
      <c r="AL999" s="66">
        <v>41525</v>
      </c>
      <c r="AM999" s="66">
        <v>41525</v>
      </c>
      <c r="AN999" s="66">
        <v>41527</v>
      </c>
      <c r="AO999" s="66"/>
      <c r="AP999" s="65">
        <v>1</v>
      </c>
      <c r="AQ999" s="67"/>
      <c r="AR999" s="67"/>
      <c r="AS999" s="67"/>
      <c r="AT999" s="130" t="s">
        <v>3317</v>
      </c>
      <c r="AX999" s="416"/>
      <c r="BW999" s="366"/>
      <c r="BZ999" s="366"/>
    </row>
    <row r="1000" spans="1:78" s="130" customFormat="1" ht="14" customHeight="1">
      <c r="A1000" s="357">
        <v>56</v>
      </c>
      <c r="B1000" s="66" t="s">
        <v>85</v>
      </c>
      <c r="C1000" s="67">
        <v>41327</v>
      </c>
      <c r="D1000" s="68">
        <f t="shared" ref="D1000" ca="1" si="242">TODAY()-C1000</f>
        <v>217</v>
      </c>
      <c r="E1000" s="65" t="s">
        <v>268</v>
      </c>
      <c r="F1000" s="167">
        <v>13</v>
      </c>
      <c r="G1000" s="66" t="s">
        <v>206</v>
      </c>
      <c r="H1000" s="69" t="s">
        <v>542</v>
      </c>
      <c r="I1000" s="370" t="s">
        <v>336</v>
      </c>
      <c r="J1000" s="75" t="s">
        <v>337</v>
      </c>
      <c r="K1000" s="359" t="s">
        <v>13</v>
      </c>
      <c r="L1000" s="1057">
        <v>1833000</v>
      </c>
      <c r="M1000" s="1057">
        <v>0</v>
      </c>
      <c r="N1000" s="1057">
        <f t="shared" si="241"/>
        <v>1833000</v>
      </c>
      <c r="O1000" s="833">
        <v>200000</v>
      </c>
      <c r="P1000" s="918" t="s">
        <v>335</v>
      </c>
      <c r="Q1000" s="368" t="s">
        <v>3781</v>
      </c>
      <c r="R1000" s="72">
        <v>1033</v>
      </c>
      <c r="S1000" s="72">
        <v>93</v>
      </c>
      <c r="T1000" s="73" t="s">
        <v>2292</v>
      </c>
      <c r="U1000" s="74"/>
      <c r="V1000" s="66"/>
      <c r="W1000" s="362" t="s">
        <v>80</v>
      </c>
      <c r="X1000" s="363" t="s">
        <v>3869</v>
      </c>
      <c r="Y1000" s="65" t="s">
        <v>43</v>
      </c>
      <c r="Z1000" s="67">
        <v>41537</v>
      </c>
      <c r="AA1000" s="66"/>
      <c r="AB1000" s="66">
        <v>41505</v>
      </c>
      <c r="AC1000" s="1573" t="s">
        <v>323</v>
      </c>
      <c r="AD1000" s="2668" t="s">
        <v>149</v>
      </c>
      <c r="AE1000" s="363"/>
      <c r="AF1000" s="364" t="s">
        <v>2865</v>
      </c>
      <c r="AG1000" s="365"/>
      <c r="AH1000" s="72"/>
      <c r="AI1000" s="72"/>
      <c r="AJ1000" s="71"/>
      <c r="AK1000" s="71"/>
      <c r="AL1000" s="67"/>
      <c r="AM1000" s="67"/>
      <c r="AN1000" s="1000"/>
      <c r="AO1000" s="2623"/>
      <c r="AP1000" s="71"/>
      <c r="AQ1000" s="67"/>
      <c r="AR1000" s="67"/>
      <c r="AS1000" s="67"/>
      <c r="AX1000" s="416"/>
      <c r="BW1000" s="366">
        <v>1645099.81</v>
      </c>
      <c r="BZ1000" s="366">
        <v>1645099.81</v>
      </c>
    </row>
    <row r="1001" spans="1:78" s="130" customFormat="1" ht="14" customHeight="1">
      <c r="A1001" s="357">
        <v>57</v>
      </c>
      <c r="B1001" s="2522" t="s">
        <v>85</v>
      </c>
      <c r="C1001" s="67">
        <v>41331</v>
      </c>
      <c r="D1001" s="68">
        <f ca="1">TODAY()-C1001</f>
        <v>213</v>
      </c>
      <c r="E1001" s="65" t="s">
        <v>268</v>
      </c>
      <c r="F1001" s="167">
        <v>13</v>
      </c>
      <c r="G1001" s="66" t="s">
        <v>206</v>
      </c>
      <c r="H1001" s="69" t="s">
        <v>542</v>
      </c>
      <c r="I1001" s="370" t="s">
        <v>400</v>
      </c>
      <c r="J1001" s="75" t="s">
        <v>337</v>
      </c>
      <c r="K1001" s="359" t="s">
        <v>60</v>
      </c>
      <c r="L1001" s="1057">
        <v>1833000</v>
      </c>
      <c r="M1001" s="1057">
        <v>19000</v>
      </c>
      <c r="N1001" s="1057">
        <f t="shared" si="241"/>
        <v>1852000</v>
      </c>
      <c r="O1001" s="833">
        <v>200000</v>
      </c>
      <c r="P1001" s="918" t="s">
        <v>381</v>
      </c>
      <c r="Q1001" s="71" t="s">
        <v>37</v>
      </c>
      <c r="R1001" s="72">
        <v>1033</v>
      </c>
      <c r="S1001" s="72">
        <v>93</v>
      </c>
      <c r="T1001" s="73" t="s">
        <v>2292</v>
      </c>
      <c r="U1001" s="74"/>
      <c r="V1001" s="369"/>
      <c r="W1001" s="362" t="s">
        <v>80</v>
      </c>
      <c r="X1001" s="130" t="s">
        <v>3872</v>
      </c>
      <c r="Y1001" s="65" t="s">
        <v>121</v>
      </c>
      <c r="Z1001" s="67">
        <v>41538</v>
      </c>
      <c r="AA1001" s="71"/>
      <c r="AB1001" s="66">
        <v>41538</v>
      </c>
      <c r="AC1001" s="985"/>
      <c r="AD1001" s="132"/>
      <c r="AE1001" s="363" t="s">
        <v>3706</v>
      </c>
      <c r="AF1001" s="364" t="s">
        <v>2865</v>
      </c>
      <c r="AG1001" s="365"/>
      <c r="AH1001" s="72"/>
      <c r="AI1001" s="72"/>
      <c r="AJ1001" s="65"/>
      <c r="AK1001" s="65"/>
      <c r="AL1001" s="66"/>
      <c r="AM1001" s="66"/>
      <c r="AN1001" s="66"/>
      <c r="AO1001" s="66"/>
      <c r="AP1001" s="65"/>
      <c r="AQ1001" s="67"/>
      <c r="AR1001" s="67"/>
      <c r="AS1001" s="67"/>
      <c r="AT1001" s="1059" t="s">
        <v>2642</v>
      </c>
      <c r="AX1001" s="416"/>
      <c r="BW1001" s="366">
        <v>1658974.79</v>
      </c>
      <c r="BZ1001" s="366">
        <v>1658974.79</v>
      </c>
    </row>
    <row r="1002" spans="1:78" s="130" customFormat="1" ht="14.25" customHeight="1">
      <c r="A1002" s="357">
        <v>58</v>
      </c>
      <c r="B1002" s="2522" t="s">
        <v>85</v>
      </c>
      <c r="C1002" s="67">
        <v>41529</v>
      </c>
      <c r="D1002" s="68">
        <f ca="1">TODAY()-C1002</f>
        <v>15</v>
      </c>
      <c r="E1002" s="65" t="s">
        <v>57</v>
      </c>
      <c r="F1002" s="167">
        <v>13</v>
      </c>
      <c r="G1002" s="66" t="s">
        <v>206</v>
      </c>
      <c r="H1002" s="69" t="s">
        <v>62</v>
      </c>
      <c r="I1002" s="370" t="s">
        <v>2178</v>
      </c>
      <c r="J1002" s="1594" t="s">
        <v>308</v>
      </c>
      <c r="K1002" s="359" t="s">
        <v>184</v>
      </c>
      <c r="L1002" s="1057">
        <v>789000</v>
      </c>
      <c r="M1002" s="1057">
        <v>13000</v>
      </c>
      <c r="N1002" s="1057">
        <f t="shared" si="241"/>
        <v>802000</v>
      </c>
      <c r="O1002" s="833">
        <v>53000</v>
      </c>
      <c r="P1002" s="918" t="s">
        <v>2089</v>
      </c>
      <c r="Q1002" s="368" t="s">
        <v>139</v>
      </c>
      <c r="R1002" s="360">
        <v>1033</v>
      </c>
      <c r="S1002" s="360">
        <v>93</v>
      </c>
      <c r="T1002" s="73" t="s">
        <v>2292</v>
      </c>
      <c r="U1002" s="74"/>
      <c r="V1002" s="66"/>
      <c r="W1002" s="358" t="s">
        <v>80</v>
      </c>
      <c r="X1002" s="363" t="s">
        <v>3533</v>
      </c>
      <c r="Y1002" s="359" t="s">
        <v>990</v>
      </c>
      <c r="Z1002" s="66">
        <v>41538</v>
      </c>
      <c r="AA1002" s="66"/>
      <c r="AB1002" s="66">
        <v>41529</v>
      </c>
      <c r="AC1002" s="1573">
        <v>1000</v>
      </c>
      <c r="AD1002" s="369" t="s">
        <v>111</v>
      </c>
      <c r="AE1002" s="363" t="s">
        <v>3790</v>
      </c>
      <c r="AF1002" s="364" t="s">
        <v>2865</v>
      </c>
      <c r="AG1002" s="365"/>
      <c r="AH1002" s="72"/>
      <c r="AI1002" s="65" t="s">
        <v>165</v>
      </c>
      <c r="AJ1002" s="65"/>
      <c r="AK1002" s="65"/>
      <c r="AL1002" s="66"/>
      <c r="AM1002" s="66"/>
      <c r="AN1002" s="66"/>
      <c r="AO1002" s="66"/>
      <c r="AP1002" s="65"/>
      <c r="AQ1002" s="67"/>
      <c r="AR1002" s="67"/>
      <c r="AS1002" s="67"/>
      <c r="AT1002" s="65"/>
      <c r="AX1002" s="416"/>
      <c r="BW1002" s="366"/>
      <c r="BZ1002" s="366"/>
    </row>
    <row r="1003" spans="1:78" s="135" customFormat="1" ht="13.5" customHeight="1">
      <c r="A1003" s="357">
        <v>59</v>
      </c>
      <c r="B1003" s="371" t="s">
        <v>85</v>
      </c>
      <c r="C1003" s="134">
        <v>41533</v>
      </c>
      <c r="D1003" s="367">
        <f ca="1">TODAY()-C1003</f>
        <v>11</v>
      </c>
      <c r="E1003" s="135" t="s">
        <v>249</v>
      </c>
      <c r="F1003" s="167">
        <v>13</v>
      </c>
      <c r="G1003" s="66" t="s">
        <v>206</v>
      </c>
      <c r="H1003" s="69" t="s">
        <v>360</v>
      </c>
      <c r="I1003" s="2669" t="s">
        <v>3189</v>
      </c>
      <c r="J1003" s="2541" t="s">
        <v>366</v>
      </c>
      <c r="K1003" s="2542" t="s">
        <v>90</v>
      </c>
      <c r="L1003" s="1487">
        <v>1448000</v>
      </c>
      <c r="M1003" s="1487">
        <v>16000</v>
      </c>
      <c r="N1003" s="1487">
        <f t="shared" si="241"/>
        <v>1464000</v>
      </c>
      <c r="O1003" s="2670">
        <v>120000</v>
      </c>
      <c r="P1003" s="2548" t="s">
        <v>3190</v>
      </c>
      <c r="Q1003" s="368" t="s">
        <v>139</v>
      </c>
      <c r="R1003" s="360">
        <v>1033</v>
      </c>
      <c r="S1003" s="360">
        <v>93</v>
      </c>
      <c r="T1003" s="73" t="s">
        <v>2292</v>
      </c>
      <c r="U1003" s="1330"/>
      <c r="V1003" s="371"/>
      <c r="W1003" s="358" t="s">
        <v>80</v>
      </c>
      <c r="X1003" s="372" t="s">
        <v>1056</v>
      </c>
      <c r="Y1003" s="2542" t="s">
        <v>43</v>
      </c>
      <c r="Z1003" s="371">
        <v>41538</v>
      </c>
      <c r="AA1003" s="2671">
        <v>0.41666666666666669</v>
      </c>
      <c r="AB1003" s="371">
        <v>41438</v>
      </c>
      <c r="AC1003" s="1870">
        <v>10000</v>
      </c>
      <c r="AD1003" s="772" t="s">
        <v>864</v>
      </c>
      <c r="AE1003" s="2543"/>
      <c r="AF1003" s="364" t="s">
        <v>2865</v>
      </c>
      <c r="AG1003" s="1330"/>
      <c r="AH1003" s="2544"/>
      <c r="AI1003" s="2544"/>
      <c r="AL1003" s="371"/>
      <c r="AM1003" s="371"/>
      <c r="AN1003" s="371"/>
      <c r="AO1003" s="2545"/>
      <c r="AQ1003" s="371"/>
      <c r="AR1003" s="371"/>
      <c r="AS1003" s="371"/>
      <c r="AX1003" s="2546"/>
      <c r="BW1003" s="371"/>
      <c r="BZ1003" s="371"/>
    </row>
    <row r="1004" spans="1:78" s="65" customFormat="1" ht="13.5" customHeight="1">
      <c r="A1004" s="357">
        <v>60</v>
      </c>
      <c r="B1004" s="66" t="s">
        <v>85</v>
      </c>
      <c r="C1004" s="67">
        <v>41526</v>
      </c>
      <c r="D1004" s="68">
        <f t="shared" ref="D1004:D1005" ca="1" si="243">TODAY()-C1004</f>
        <v>18</v>
      </c>
      <c r="E1004" s="65" t="s">
        <v>128</v>
      </c>
      <c r="F1004" s="167">
        <v>13</v>
      </c>
      <c r="G1004" s="66" t="s">
        <v>206</v>
      </c>
      <c r="H1004" s="69" t="s">
        <v>36</v>
      </c>
      <c r="I1004" s="370" t="s">
        <v>2844</v>
      </c>
      <c r="J1004" s="75" t="s">
        <v>1555</v>
      </c>
      <c r="K1004" s="359" t="s">
        <v>77</v>
      </c>
      <c r="L1004" s="1057">
        <v>1790000</v>
      </c>
      <c r="M1004" s="1057">
        <v>0</v>
      </c>
      <c r="N1004" s="1057">
        <f t="shared" si="241"/>
        <v>1790000</v>
      </c>
      <c r="O1004" s="833">
        <v>80000</v>
      </c>
      <c r="P1004" s="2322" t="s">
        <v>2845</v>
      </c>
      <c r="Q1004" s="368" t="s">
        <v>139</v>
      </c>
      <c r="R1004" s="360">
        <v>1033</v>
      </c>
      <c r="S1004" s="360">
        <v>93</v>
      </c>
      <c r="T1004" s="73" t="s">
        <v>2292</v>
      </c>
      <c r="U1004" s="365"/>
      <c r="V1004" s="66"/>
      <c r="W1004" s="69" t="s">
        <v>80</v>
      </c>
      <c r="X1004" s="363" t="s">
        <v>2810</v>
      </c>
      <c r="Y1004" s="65" t="s">
        <v>187</v>
      </c>
      <c r="Z1004" s="66">
        <v>41538</v>
      </c>
      <c r="AA1004" s="775">
        <v>0.41666666666666669</v>
      </c>
      <c r="AB1004" s="66">
        <v>41517</v>
      </c>
      <c r="AC1004" s="1573">
        <v>100000</v>
      </c>
      <c r="AD1004" s="369" t="s">
        <v>83</v>
      </c>
      <c r="AE1004" s="363" t="s">
        <v>3385</v>
      </c>
      <c r="AF1004" s="364" t="s">
        <v>2865</v>
      </c>
      <c r="AG1004" s="365"/>
      <c r="AH1004" s="1619"/>
      <c r="AI1004" s="65" t="s">
        <v>165</v>
      </c>
      <c r="AL1004" s="66"/>
      <c r="AM1004" s="66"/>
      <c r="AN1004" s="66"/>
      <c r="AO1004" s="137"/>
      <c r="AQ1004" s="66"/>
      <c r="AR1004" s="66"/>
      <c r="AS1004" s="66"/>
      <c r="AX1004" s="1001"/>
      <c r="BW1004" s="66"/>
      <c r="BZ1004" s="66"/>
    </row>
    <row r="1005" spans="1:78" s="130" customFormat="1" ht="14.25" customHeight="1">
      <c r="A1005" s="357">
        <v>61</v>
      </c>
      <c r="B1005" s="66" t="s">
        <v>85</v>
      </c>
      <c r="C1005" s="134">
        <v>41523</v>
      </c>
      <c r="D1005" s="367">
        <f t="shared" ca="1" si="243"/>
        <v>21</v>
      </c>
      <c r="E1005" s="65" t="s">
        <v>57</v>
      </c>
      <c r="F1005" s="167">
        <v>13</v>
      </c>
      <c r="G1005" s="66" t="s">
        <v>206</v>
      </c>
      <c r="H1005" s="69" t="s">
        <v>62</v>
      </c>
      <c r="I1005" s="1694" t="s">
        <v>2197</v>
      </c>
      <c r="J1005" s="1893" t="s">
        <v>308</v>
      </c>
      <c r="K1005" s="359" t="s">
        <v>184</v>
      </c>
      <c r="L1005" s="1057">
        <v>789000</v>
      </c>
      <c r="M1005" s="1057">
        <v>13000</v>
      </c>
      <c r="N1005" s="1057">
        <f t="shared" si="241"/>
        <v>802000</v>
      </c>
      <c r="O1005" s="833">
        <v>53000</v>
      </c>
      <c r="P1005" s="918" t="s">
        <v>2143</v>
      </c>
      <c r="Q1005" s="368" t="s">
        <v>139</v>
      </c>
      <c r="R1005" s="360">
        <v>1033</v>
      </c>
      <c r="S1005" s="360">
        <v>93</v>
      </c>
      <c r="T1005" s="73" t="s">
        <v>2292</v>
      </c>
      <c r="U1005" s="74"/>
      <c r="V1005" s="66"/>
      <c r="W1005" s="69" t="s">
        <v>80</v>
      </c>
      <c r="X1005" s="363" t="s">
        <v>3095</v>
      </c>
      <c r="Y1005" s="359" t="s">
        <v>990</v>
      </c>
      <c r="Z1005" s="66">
        <v>41538</v>
      </c>
      <c r="AA1005" s="66"/>
      <c r="AB1005" s="66">
        <v>41522</v>
      </c>
      <c r="AC1005" s="1573">
        <v>5000</v>
      </c>
      <c r="AD1005" s="369" t="s">
        <v>111</v>
      </c>
      <c r="AE1005" s="363" t="s">
        <v>3789</v>
      </c>
      <c r="AF1005" s="364" t="s">
        <v>2865</v>
      </c>
      <c r="AG1005" s="365"/>
      <c r="AH1005" s="72"/>
      <c r="AI1005" s="65" t="s">
        <v>165</v>
      </c>
      <c r="AJ1005" s="65"/>
      <c r="AK1005" s="65" t="s">
        <v>4</v>
      </c>
      <c r="AL1005" s="66">
        <v>41523</v>
      </c>
      <c r="AM1005" s="66"/>
      <c r="AN1005" s="66"/>
      <c r="AO1005" s="66"/>
      <c r="AP1005" s="65"/>
      <c r="AQ1005" s="67"/>
      <c r="AR1005" s="67"/>
      <c r="AS1005" s="67"/>
      <c r="AT1005" s="65" t="s">
        <v>3376</v>
      </c>
      <c r="AX1005" s="416"/>
      <c r="BW1005" s="366"/>
      <c r="BZ1005" s="366"/>
    </row>
    <row r="1006" spans="1:78" s="130" customFormat="1" ht="14.25" customHeight="1">
      <c r="A1006" s="357">
        <v>62</v>
      </c>
      <c r="B1006" s="2522" t="s">
        <v>85</v>
      </c>
      <c r="C1006" s="134">
        <v>41502</v>
      </c>
      <c r="D1006" s="367">
        <f ca="1">TODAY()-C1006</f>
        <v>42</v>
      </c>
      <c r="E1006" s="65" t="s">
        <v>133</v>
      </c>
      <c r="F1006" s="167">
        <v>13</v>
      </c>
      <c r="G1006" s="66" t="s">
        <v>206</v>
      </c>
      <c r="H1006" s="69" t="s">
        <v>50</v>
      </c>
      <c r="I1006" s="370" t="s">
        <v>2002</v>
      </c>
      <c r="J1006" s="1594" t="s">
        <v>306</v>
      </c>
      <c r="K1006" s="359" t="s">
        <v>171</v>
      </c>
      <c r="L1006" s="1487">
        <v>647000</v>
      </c>
      <c r="M1006" s="1057">
        <v>10000</v>
      </c>
      <c r="N1006" s="1057">
        <f t="shared" si="241"/>
        <v>657000</v>
      </c>
      <c r="O1006" s="896" t="s">
        <v>894</v>
      </c>
      <c r="P1006" s="918" t="s">
        <v>1960</v>
      </c>
      <c r="Q1006" s="368" t="s">
        <v>139</v>
      </c>
      <c r="R1006" s="360">
        <v>1033</v>
      </c>
      <c r="S1006" s="360">
        <v>93</v>
      </c>
      <c r="T1006" s="73" t="s">
        <v>2292</v>
      </c>
      <c r="U1006" s="74"/>
      <c r="V1006" s="66"/>
      <c r="W1006" s="358" t="s">
        <v>80</v>
      </c>
      <c r="X1006" s="363" t="s">
        <v>3570</v>
      </c>
      <c r="Y1006" s="359" t="s">
        <v>5</v>
      </c>
      <c r="Z1006" s="66">
        <v>41538</v>
      </c>
      <c r="AA1006" s="66"/>
      <c r="AB1006" s="66">
        <v>41533</v>
      </c>
      <c r="AC1006" s="1573"/>
      <c r="AD1006" s="369" t="s">
        <v>111</v>
      </c>
      <c r="AE1006" s="363" t="s">
        <v>3784</v>
      </c>
      <c r="AF1006" s="364" t="s">
        <v>2865</v>
      </c>
      <c r="AG1006" s="365"/>
      <c r="AH1006" s="72"/>
      <c r="AI1006" s="65"/>
      <c r="AJ1006" s="65"/>
      <c r="AK1006" s="65"/>
      <c r="AL1006" s="66"/>
      <c r="AM1006" s="66"/>
      <c r="AN1006" s="66"/>
      <c r="AO1006" s="66"/>
      <c r="AP1006" s="65"/>
      <c r="AQ1006" s="67"/>
      <c r="AR1006" s="67"/>
      <c r="AS1006" s="67"/>
      <c r="AX1006" s="416"/>
      <c r="BW1006" s="366"/>
      <c r="BZ1006" s="366"/>
    </row>
    <row r="1007" spans="1:78" s="130" customFormat="1" ht="14.25" customHeight="1">
      <c r="A1007" s="357">
        <v>64</v>
      </c>
      <c r="B1007" s="66" t="s">
        <v>85</v>
      </c>
      <c r="C1007" s="67">
        <v>41440</v>
      </c>
      <c r="D1007" s="68">
        <f t="shared" ref="D1007" ca="1" si="244">TODAY()-C1007</f>
        <v>104</v>
      </c>
      <c r="E1007" s="65" t="s">
        <v>57</v>
      </c>
      <c r="F1007" s="167">
        <v>13</v>
      </c>
      <c r="G1007" s="66" t="s">
        <v>204</v>
      </c>
      <c r="H1007" s="69" t="s">
        <v>42</v>
      </c>
      <c r="I1007" s="370" t="s">
        <v>957</v>
      </c>
      <c r="J1007" s="75" t="s">
        <v>701</v>
      </c>
      <c r="K1007" s="359" t="s">
        <v>127</v>
      </c>
      <c r="L1007" s="1057">
        <v>849000</v>
      </c>
      <c r="M1007" s="1057">
        <v>13000</v>
      </c>
      <c r="N1007" s="1057">
        <f t="shared" si="241"/>
        <v>862000</v>
      </c>
      <c r="O1007" s="833">
        <v>60000</v>
      </c>
      <c r="P1007" s="156" t="s">
        <v>899</v>
      </c>
      <c r="Q1007" s="368" t="s">
        <v>139</v>
      </c>
      <c r="R1007" s="360">
        <v>1033</v>
      </c>
      <c r="S1007" s="360">
        <v>90</v>
      </c>
      <c r="T1007" s="2830" t="s">
        <v>3885</v>
      </c>
      <c r="U1007" s="74"/>
      <c r="V1007" s="66"/>
      <c r="W1007" s="358" t="s">
        <v>80</v>
      </c>
      <c r="X1007" s="363" t="s">
        <v>3877</v>
      </c>
      <c r="Y1007" s="65" t="s">
        <v>312</v>
      </c>
      <c r="Z1007" s="66">
        <v>41538</v>
      </c>
      <c r="AA1007" s="771"/>
      <c r="AB1007" s="66">
        <v>41538</v>
      </c>
      <c r="AC1007" s="1573"/>
      <c r="AD1007" s="72" t="s">
        <v>83</v>
      </c>
      <c r="AE1007" s="363"/>
      <c r="AF1007" s="364" t="s">
        <v>993</v>
      </c>
      <c r="AG1007" s="365"/>
      <c r="AH1007" s="72"/>
      <c r="AI1007" s="72"/>
      <c r="AJ1007" s="65"/>
      <c r="AK1007" s="65"/>
      <c r="AL1007" s="66"/>
      <c r="AM1007" s="66"/>
      <c r="AN1007" s="66"/>
      <c r="AO1007" s="66"/>
      <c r="AP1007" s="65"/>
      <c r="AQ1007" s="67"/>
      <c r="AR1007" s="67"/>
      <c r="AS1007" s="67"/>
      <c r="AX1007" s="416"/>
      <c r="BA1007" s="130" t="s">
        <v>1135</v>
      </c>
      <c r="BW1007" s="366"/>
      <c r="BZ1007" s="366" t="e">
        <v>#N/A</v>
      </c>
    </row>
    <row r="1008" spans="1:78" s="130" customFormat="1" ht="14.25" customHeight="1">
      <c r="A1008" s="357">
        <v>65</v>
      </c>
      <c r="B1008" s="2522" t="s">
        <v>85</v>
      </c>
      <c r="C1008" s="67">
        <v>41529</v>
      </c>
      <c r="D1008" s="68">
        <f ca="1">TODAY()-C1008</f>
        <v>15</v>
      </c>
      <c r="E1008" s="65" t="s">
        <v>57</v>
      </c>
      <c r="F1008" s="167">
        <v>13</v>
      </c>
      <c r="G1008" s="66" t="s">
        <v>206</v>
      </c>
      <c r="H1008" s="69" t="s">
        <v>62</v>
      </c>
      <c r="I1008" s="370" t="s">
        <v>2199</v>
      </c>
      <c r="J1008" s="1893" t="s">
        <v>308</v>
      </c>
      <c r="K1008" s="359" t="s">
        <v>34</v>
      </c>
      <c r="L1008" s="1057">
        <v>789000</v>
      </c>
      <c r="M1008" s="1057">
        <v>13000</v>
      </c>
      <c r="N1008" s="1057">
        <f>L1008+M1008</f>
        <v>802000</v>
      </c>
      <c r="O1008" s="833">
        <v>53000</v>
      </c>
      <c r="P1008" s="918" t="s">
        <v>2145</v>
      </c>
      <c r="Q1008" s="368" t="s">
        <v>139</v>
      </c>
      <c r="R1008" s="360">
        <v>1033</v>
      </c>
      <c r="S1008" s="360">
        <v>93</v>
      </c>
      <c r="T1008" s="73" t="s">
        <v>2292</v>
      </c>
      <c r="U1008" s="74"/>
      <c r="V1008" s="66"/>
      <c r="W1008" s="69" t="s">
        <v>80</v>
      </c>
      <c r="X1008" s="363" t="s">
        <v>2866</v>
      </c>
      <c r="Y1008" s="65" t="s">
        <v>990</v>
      </c>
      <c r="Z1008" s="66">
        <v>41539</v>
      </c>
      <c r="AA1008" s="775">
        <v>0.45833333333333331</v>
      </c>
      <c r="AB1008" s="66">
        <v>41505</v>
      </c>
      <c r="AC1008" s="1573">
        <v>10000</v>
      </c>
      <c r="AD1008" s="369" t="s">
        <v>111</v>
      </c>
      <c r="AE1008" s="363" t="s">
        <v>3866</v>
      </c>
      <c r="AF1008" s="364" t="s">
        <v>2865</v>
      </c>
      <c r="AG1008" s="365"/>
      <c r="AH1008" s="72"/>
      <c r="AI1008" s="65" t="s">
        <v>165</v>
      </c>
      <c r="AJ1008" s="65"/>
      <c r="AK1008" s="65"/>
      <c r="AL1008" s="66"/>
      <c r="AM1008" s="66"/>
      <c r="AN1008" s="66"/>
      <c r="AO1008" s="66"/>
      <c r="AP1008" s="65"/>
      <c r="AQ1008" s="67"/>
      <c r="AR1008" s="67"/>
      <c r="AS1008" s="67"/>
      <c r="AT1008" s="1059" t="s">
        <v>2644</v>
      </c>
      <c r="AX1008" s="416"/>
      <c r="BW1008" s="366"/>
      <c r="BZ1008" s="366"/>
    </row>
    <row r="1009" spans="1:78" s="130" customFormat="1" ht="14.25" customHeight="1">
      <c r="A1009" s="357">
        <v>66</v>
      </c>
      <c r="B1009" s="2522" t="s">
        <v>85</v>
      </c>
      <c r="C1009" s="67">
        <v>41529</v>
      </c>
      <c r="D1009" s="68">
        <f t="shared" ref="D1009" ca="1" si="245">TODAY()-C1009</f>
        <v>15</v>
      </c>
      <c r="E1009" s="65" t="s">
        <v>57</v>
      </c>
      <c r="F1009" s="167">
        <v>13</v>
      </c>
      <c r="G1009" s="66" t="s">
        <v>206</v>
      </c>
      <c r="H1009" s="69" t="s">
        <v>62</v>
      </c>
      <c r="I1009" s="370" t="s">
        <v>2180</v>
      </c>
      <c r="J1009" s="1594" t="s">
        <v>308</v>
      </c>
      <c r="K1009" s="359" t="s">
        <v>184</v>
      </c>
      <c r="L1009" s="1057">
        <v>789000</v>
      </c>
      <c r="M1009" s="1057">
        <v>13000</v>
      </c>
      <c r="N1009" s="1057">
        <f t="shared" ref="N1009" si="246">L1009+M1009</f>
        <v>802000</v>
      </c>
      <c r="O1009" s="833">
        <v>53000</v>
      </c>
      <c r="P1009" s="918" t="s">
        <v>2091</v>
      </c>
      <c r="Q1009" s="368" t="s">
        <v>139</v>
      </c>
      <c r="R1009" s="360">
        <v>1033</v>
      </c>
      <c r="S1009" s="360">
        <v>93</v>
      </c>
      <c r="T1009" s="73" t="s">
        <v>2292</v>
      </c>
      <c r="U1009" s="74"/>
      <c r="V1009" s="66"/>
      <c r="W1009" s="69" t="s">
        <v>80</v>
      </c>
      <c r="X1009" s="363" t="s">
        <v>3197</v>
      </c>
      <c r="Y1009" s="359" t="s">
        <v>187</v>
      </c>
      <c r="Z1009" s="66">
        <v>41539</v>
      </c>
      <c r="AA1009" s="775">
        <v>0.375</v>
      </c>
      <c r="AB1009" s="66">
        <v>41524</v>
      </c>
      <c r="AC1009" s="1573">
        <v>1000</v>
      </c>
      <c r="AD1009" s="369" t="s">
        <v>83</v>
      </c>
      <c r="AE1009" s="1385" t="s">
        <v>3479</v>
      </c>
      <c r="AF1009" s="364" t="s">
        <v>2865</v>
      </c>
      <c r="AG1009" s="365"/>
      <c r="AH1009" s="72"/>
      <c r="AI1009" s="65" t="s">
        <v>165</v>
      </c>
      <c r="AJ1009" s="65"/>
      <c r="AK1009" s="65"/>
      <c r="AL1009" s="66"/>
      <c r="AM1009" s="66"/>
      <c r="AN1009" s="66"/>
      <c r="AO1009" s="66"/>
      <c r="AP1009" s="65"/>
      <c r="AQ1009" s="67"/>
      <c r="AR1009" s="67"/>
      <c r="AS1009" s="67"/>
      <c r="AT1009" s="65"/>
      <c r="AX1009" s="416"/>
      <c r="BW1009" s="366"/>
      <c r="BZ1009" s="366"/>
    </row>
    <row r="1010" spans="1:78" s="65" customFormat="1" ht="13.5" customHeight="1">
      <c r="A1010" s="357">
        <v>67</v>
      </c>
      <c r="B1010" s="2522" t="s">
        <v>85</v>
      </c>
      <c r="C1010" s="67">
        <v>41529</v>
      </c>
      <c r="D1010" s="68">
        <f t="shared" ref="D1010:D1015" ca="1" si="247">TODAY()-C1010</f>
        <v>15</v>
      </c>
      <c r="E1010" s="65" t="s">
        <v>57</v>
      </c>
      <c r="F1010" s="167">
        <v>13</v>
      </c>
      <c r="G1010" s="66" t="s">
        <v>206</v>
      </c>
      <c r="H1010" s="69" t="s">
        <v>2851</v>
      </c>
      <c r="I1010" s="370" t="s">
        <v>2846</v>
      </c>
      <c r="J1010" s="75" t="s">
        <v>2867</v>
      </c>
      <c r="K1010" s="359" t="s">
        <v>138</v>
      </c>
      <c r="L1010" s="1057">
        <v>995000</v>
      </c>
      <c r="M1010" s="1057">
        <v>13000</v>
      </c>
      <c r="N1010" s="1057">
        <f t="shared" ref="N1010:N1015" si="248">L1010+M1010</f>
        <v>1008000</v>
      </c>
      <c r="O1010" s="833">
        <v>60000</v>
      </c>
      <c r="P1010" s="2322" t="s">
        <v>2847</v>
      </c>
      <c r="Q1010" s="368" t="s">
        <v>139</v>
      </c>
      <c r="R1010" s="360">
        <v>1033</v>
      </c>
      <c r="S1010" s="360">
        <v>93</v>
      </c>
      <c r="T1010" s="361" t="s">
        <v>2292</v>
      </c>
      <c r="U1010" s="365">
        <v>18500</v>
      </c>
      <c r="V1010" s="66"/>
      <c r="W1010" s="69" t="s">
        <v>80</v>
      </c>
      <c r="X1010" s="130" t="s">
        <v>3803</v>
      </c>
      <c r="Y1010" s="65" t="s">
        <v>121</v>
      </c>
      <c r="Z1010" s="67">
        <v>41539</v>
      </c>
      <c r="AA1010" s="131" t="s">
        <v>3878</v>
      </c>
      <c r="AB1010" s="67">
        <v>41537</v>
      </c>
      <c r="AC1010" s="985">
        <v>5000</v>
      </c>
      <c r="AD1010" s="132" t="s">
        <v>83</v>
      </c>
      <c r="AE1010" s="1385"/>
      <c r="AF1010" s="364" t="s">
        <v>2865</v>
      </c>
      <c r="AG1010" s="365"/>
      <c r="AH1010" s="1619"/>
      <c r="AI1010" s="65" t="s">
        <v>165</v>
      </c>
      <c r="AL1010" s="66"/>
      <c r="AM1010" s="66"/>
      <c r="AN1010" s="66"/>
      <c r="AO1010" s="137"/>
      <c r="AQ1010" s="66"/>
      <c r="AR1010" s="66"/>
      <c r="AS1010" s="66"/>
      <c r="AX1010" s="1001"/>
      <c r="BW1010" s="66"/>
      <c r="BZ1010" s="66"/>
    </row>
    <row r="1011" spans="1:78" s="130" customFormat="1" ht="14.25" customHeight="1">
      <c r="A1011" s="357">
        <v>68</v>
      </c>
      <c r="B1011" s="66" t="s">
        <v>85</v>
      </c>
      <c r="C1011" s="134">
        <v>41484</v>
      </c>
      <c r="D1011" s="68">
        <f t="shared" ca="1" si="247"/>
        <v>60</v>
      </c>
      <c r="E1011" s="774" t="s">
        <v>133</v>
      </c>
      <c r="F1011" s="167">
        <v>13</v>
      </c>
      <c r="G1011" s="66" t="s">
        <v>206</v>
      </c>
      <c r="H1011" s="69" t="s">
        <v>50</v>
      </c>
      <c r="I1011" s="66" t="s">
        <v>1701</v>
      </c>
      <c r="J1011" s="1594" t="s">
        <v>306</v>
      </c>
      <c r="K1011" s="359" t="s">
        <v>127</v>
      </c>
      <c r="L1011" s="1057">
        <v>647000</v>
      </c>
      <c r="M1011" s="1057">
        <v>10000</v>
      </c>
      <c r="N1011" s="1057">
        <f t="shared" si="248"/>
        <v>657000</v>
      </c>
      <c r="O1011" s="896" t="s">
        <v>894</v>
      </c>
      <c r="P1011" s="156" t="s">
        <v>1656</v>
      </c>
      <c r="Q1011" s="368" t="s">
        <v>139</v>
      </c>
      <c r="R1011" s="360">
        <v>1033</v>
      </c>
      <c r="S1011" s="360">
        <v>93</v>
      </c>
      <c r="T1011" s="361" t="s">
        <v>2292</v>
      </c>
      <c r="U1011" s="74"/>
      <c r="V1011" s="369"/>
      <c r="W1011" s="358" t="s">
        <v>80</v>
      </c>
      <c r="X1011" s="363" t="s">
        <v>3701</v>
      </c>
      <c r="Y1011" s="65" t="s">
        <v>187</v>
      </c>
      <c r="Z1011" s="66">
        <v>41540</v>
      </c>
      <c r="AA1011" s="66" t="s">
        <v>3254</v>
      </c>
      <c r="AB1011" s="66">
        <v>41535</v>
      </c>
      <c r="AC1011" s="1573">
        <v>2000</v>
      </c>
      <c r="AD1011" s="369" t="s">
        <v>111</v>
      </c>
      <c r="AE1011" s="363" t="s">
        <v>3886</v>
      </c>
      <c r="AF1011" s="364" t="s">
        <v>1519</v>
      </c>
      <c r="AG1011" s="365"/>
      <c r="AH1011" s="1595"/>
      <c r="AI1011" s="65" t="s">
        <v>165</v>
      </c>
      <c r="AJ1011" s="65"/>
      <c r="AK1011" s="65"/>
      <c r="AL1011" s="66"/>
      <c r="AM1011" s="66"/>
      <c r="AN1011" s="66"/>
      <c r="AO1011" s="66"/>
      <c r="AP1011" s="65"/>
      <c r="AQ1011" s="67"/>
      <c r="AR1011" s="67"/>
      <c r="AS1011" s="67"/>
      <c r="AX1011" s="416"/>
      <c r="BW1011" s="366"/>
      <c r="BZ1011" s="366"/>
    </row>
    <row r="1012" spans="1:78" s="130" customFormat="1" ht="14.25" customHeight="1">
      <c r="A1012" s="357">
        <v>69</v>
      </c>
      <c r="B1012" s="2522" t="s">
        <v>85</v>
      </c>
      <c r="C1012" s="67">
        <v>41529</v>
      </c>
      <c r="D1012" s="68">
        <f t="shared" ca="1" si="247"/>
        <v>15</v>
      </c>
      <c r="E1012" s="65" t="s">
        <v>57</v>
      </c>
      <c r="F1012" s="167">
        <v>13</v>
      </c>
      <c r="G1012" s="66" t="s">
        <v>206</v>
      </c>
      <c r="H1012" s="69" t="s">
        <v>62</v>
      </c>
      <c r="I1012" s="370" t="s">
        <v>2177</v>
      </c>
      <c r="J1012" s="1594" t="s">
        <v>308</v>
      </c>
      <c r="K1012" s="359" t="s">
        <v>155</v>
      </c>
      <c r="L1012" s="1057">
        <v>789000</v>
      </c>
      <c r="M1012" s="1057">
        <v>13000</v>
      </c>
      <c r="N1012" s="1057">
        <f t="shared" si="248"/>
        <v>802000</v>
      </c>
      <c r="O1012" s="833">
        <v>53000</v>
      </c>
      <c r="P1012" s="918" t="s">
        <v>2088</v>
      </c>
      <c r="Q1012" s="368" t="s">
        <v>139</v>
      </c>
      <c r="R1012" s="360">
        <v>1033</v>
      </c>
      <c r="S1012" s="360">
        <v>93</v>
      </c>
      <c r="T1012" s="361" t="s">
        <v>2292</v>
      </c>
      <c r="U1012" s="74"/>
      <c r="V1012" s="66"/>
      <c r="W1012" s="69" t="s">
        <v>80</v>
      </c>
      <c r="X1012" s="363" t="s">
        <v>3702</v>
      </c>
      <c r="Y1012" s="359" t="s">
        <v>990</v>
      </c>
      <c r="Z1012" s="66">
        <v>41540</v>
      </c>
      <c r="AA1012" s="775">
        <v>0.5</v>
      </c>
      <c r="AB1012" s="66">
        <v>41528</v>
      </c>
      <c r="AC1012" s="1573" t="s">
        <v>323</v>
      </c>
      <c r="AD1012" s="369" t="s">
        <v>83</v>
      </c>
      <c r="AE1012" s="1385"/>
      <c r="AF1012" s="364" t="s">
        <v>2865</v>
      </c>
      <c r="AG1012" s="365"/>
      <c r="AH1012" s="72"/>
      <c r="AI1012" s="65" t="s">
        <v>165</v>
      </c>
      <c r="AJ1012" s="65"/>
      <c r="AK1012" s="65"/>
      <c r="AL1012" s="66"/>
      <c r="AM1012" s="66"/>
      <c r="AN1012" s="66"/>
      <c r="AO1012" s="66"/>
      <c r="AP1012" s="65"/>
      <c r="AQ1012" s="67"/>
      <c r="AR1012" s="67"/>
      <c r="AS1012" s="67"/>
      <c r="AT1012" s="65"/>
      <c r="AX1012" s="416"/>
      <c r="BW1012" s="366"/>
      <c r="BZ1012" s="366"/>
    </row>
    <row r="1013" spans="1:78" s="130" customFormat="1" ht="14" customHeight="1">
      <c r="A1013" s="357">
        <v>70</v>
      </c>
      <c r="B1013" s="66" t="s">
        <v>85</v>
      </c>
      <c r="C1013" s="67">
        <v>41446</v>
      </c>
      <c r="D1013" s="68">
        <f t="shared" ca="1" si="247"/>
        <v>98</v>
      </c>
      <c r="E1013" s="65" t="s">
        <v>249</v>
      </c>
      <c r="F1013" s="167">
        <v>13</v>
      </c>
      <c r="G1013" s="66" t="s">
        <v>206</v>
      </c>
      <c r="H1013" s="69" t="s">
        <v>279</v>
      </c>
      <c r="I1013" s="370" t="s">
        <v>1052</v>
      </c>
      <c r="J1013" s="75" t="s">
        <v>304</v>
      </c>
      <c r="K1013" s="359" t="s">
        <v>143</v>
      </c>
      <c r="L1013" s="1057">
        <v>1060000</v>
      </c>
      <c r="M1013" s="1057">
        <v>16000</v>
      </c>
      <c r="N1013" s="1057">
        <f t="shared" si="248"/>
        <v>1076000</v>
      </c>
      <c r="O1013" s="833" t="s">
        <v>2923</v>
      </c>
      <c r="P1013" s="156" t="s">
        <v>1038</v>
      </c>
      <c r="Q1013" s="71" t="s">
        <v>139</v>
      </c>
      <c r="R1013" s="72">
        <v>1033</v>
      </c>
      <c r="S1013" s="360">
        <v>93</v>
      </c>
      <c r="T1013" s="361" t="s">
        <v>2292</v>
      </c>
      <c r="U1013" s="74"/>
      <c r="V1013" s="66"/>
      <c r="W1013" s="69" t="s">
        <v>80</v>
      </c>
      <c r="X1013" s="363" t="s">
        <v>3783</v>
      </c>
      <c r="Y1013" s="71" t="s">
        <v>121</v>
      </c>
      <c r="Z1013" s="67">
        <v>41540</v>
      </c>
      <c r="AA1013" s="71" t="s">
        <v>3649</v>
      </c>
      <c r="AB1013" s="66">
        <v>41536</v>
      </c>
      <c r="AC1013" s="985">
        <v>1000</v>
      </c>
      <c r="AD1013" s="132" t="s">
        <v>111</v>
      </c>
      <c r="AE1013" s="363" t="s">
        <v>3874</v>
      </c>
      <c r="AF1013" s="364" t="s">
        <v>993</v>
      </c>
      <c r="AG1013" s="365"/>
      <c r="AH1013" s="72"/>
      <c r="AI1013" s="65" t="s">
        <v>165</v>
      </c>
      <c r="AJ1013" s="65"/>
      <c r="AK1013" s="65"/>
      <c r="AL1013" s="66"/>
      <c r="AM1013" s="66"/>
      <c r="AN1013" s="66"/>
      <c r="AO1013" s="66"/>
      <c r="AP1013" s="65"/>
      <c r="AQ1013" s="67"/>
      <c r="AR1013" s="67"/>
      <c r="AS1013" s="67"/>
      <c r="AX1013" s="416"/>
      <c r="BA1013" s="130" t="s">
        <v>1135</v>
      </c>
      <c r="BC1013" s="130" t="s">
        <v>1150</v>
      </c>
      <c r="BW1013" s="366"/>
      <c r="BZ1013" s="366"/>
    </row>
    <row r="1014" spans="1:78" s="130" customFormat="1" ht="14" customHeight="1">
      <c r="A1014" s="357">
        <v>71</v>
      </c>
      <c r="B1014" s="66" t="s">
        <v>85</v>
      </c>
      <c r="C1014" s="67">
        <v>41445</v>
      </c>
      <c r="D1014" s="68">
        <f t="shared" ca="1" si="247"/>
        <v>99</v>
      </c>
      <c r="E1014" s="65" t="s">
        <v>169</v>
      </c>
      <c r="F1014" s="167">
        <v>13</v>
      </c>
      <c r="G1014" s="66" t="s">
        <v>206</v>
      </c>
      <c r="H1014" s="69" t="s">
        <v>3</v>
      </c>
      <c r="I1014" s="370" t="s">
        <v>880</v>
      </c>
      <c r="J1014" s="363" t="s">
        <v>444</v>
      </c>
      <c r="K1014" s="359" t="s">
        <v>122</v>
      </c>
      <c r="L1014" s="1057">
        <v>685000</v>
      </c>
      <c r="M1014" s="1057">
        <v>11000</v>
      </c>
      <c r="N1014" s="1057">
        <f t="shared" si="248"/>
        <v>696000</v>
      </c>
      <c r="O1014" s="833">
        <v>30000</v>
      </c>
      <c r="P1014" s="156" t="s">
        <v>877</v>
      </c>
      <c r="Q1014" s="368" t="s">
        <v>139</v>
      </c>
      <c r="R1014" s="360">
        <v>1033</v>
      </c>
      <c r="S1014" s="360">
        <v>93</v>
      </c>
      <c r="T1014" s="361" t="s">
        <v>2292</v>
      </c>
      <c r="U1014" s="74"/>
      <c r="V1014" s="66"/>
      <c r="W1014" s="358" t="s">
        <v>80</v>
      </c>
      <c r="X1014" s="363" t="s">
        <v>3698</v>
      </c>
      <c r="Y1014" s="359" t="s">
        <v>187</v>
      </c>
      <c r="Z1014" s="66">
        <v>41541</v>
      </c>
      <c r="AA1014" s="775">
        <v>0.66666666666666663</v>
      </c>
      <c r="AB1014" s="66">
        <v>41535</v>
      </c>
      <c r="AC1014" s="1573">
        <v>5000</v>
      </c>
      <c r="AD1014" s="369" t="s">
        <v>83</v>
      </c>
      <c r="AE1014" s="363"/>
      <c r="AF1014" s="364" t="s">
        <v>1519</v>
      </c>
      <c r="AG1014" s="365"/>
      <c r="AH1014" s="72"/>
      <c r="AI1014" s="72"/>
      <c r="AJ1014" s="65"/>
      <c r="AK1014" s="65"/>
      <c r="AL1014" s="66"/>
      <c r="AM1014" s="66"/>
      <c r="AN1014" s="66"/>
      <c r="AO1014" s="66"/>
      <c r="AP1014" s="65"/>
      <c r="AQ1014" s="67"/>
      <c r="AR1014" s="67"/>
      <c r="AS1014" s="67"/>
      <c r="AX1014" s="416"/>
      <c r="BA1014" s="130" t="s">
        <v>1135</v>
      </c>
      <c r="BW1014" s="366"/>
      <c r="BZ1014" s="366" t="e">
        <v>#N/A</v>
      </c>
    </row>
    <row r="1015" spans="1:78" s="65" customFormat="1" ht="13.5" customHeight="1">
      <c r="A1015" s="357">
        <v>72</v>
      </c>
      <c r="B1015" s="66" t="s">
        <v>85</v>
      </c>
      <c r="C1015" s="134">
        <v>41534</v>
      </c>
      <c r="D1015" s="367">
        <f t="shared" ca="1" si="247"/>
        <v>10</v>
      </c>
      <c r="E1015" s="65" t="s">
        <v>133</v>
      </c>
      <c r="F1015" s="167">
        <v>13</v>
      </c>
      <c r="G1015" s="66" t="s">
        <v>206</v>
      </c>
      <c r="H1015" s="69" t="s">
        <v>50</v>
      </c>
      <c r="I1015" s="1354" t="s">
        <v>3332</v>
      </c>
      <c r="J1015" s="75" t="s">
        <v>306</v>
      </c>
      <c r="K1015" s="359" t="s">
        <v>25</v>
      </c>
      <c r="L1015" s="1487">
        <v>647000</v>
      </c>
      <c r="M1015" s="1057">
        <v>0</v>
      </c>
      <c r="N1015" s="1057">
        <f t="shared" si="248"/>
        <v>647000</v>
      </c>
      <c r="O1015" s="896" t="s">
        <v>894</v>
      </c>
      <c r="P1015" s="2322" t="s">
        <v>3266</v>
      </c>
      <c r="Q1015" s="368" t="s">
        <v>139</v>
      </c>
      <c r="R1015" s="360">
        <v>1033</v>
      </c>
      <c r="S1015" s="360">
        <v>93</v>
      </c>
      <c r="T1015" s="361" t="s">
        <v>2292</v>
      </c>
      <c r="U1015" s="365"/>
      <c r="V1015" s="66"/>
      <c r="W1015" s="358" t="s">
        <v>80</v>
      </c>
      <c r="X1015" s="363" t="s">
        <v>3469</v>
      </c>
      <c r="Y1015" s="359" t="s">
        <v>990</v>
      </c>
      <c r="Z1015" s="67">
        <v>41541</v>
      </c>
      <c r="AA1015" s="775">
        <v>0.375</v>
      </c>
      <c r="AB1015" s="66">
        <v>41527</v>
      </c>
      <c r="AC1015" s="1573">
        <v>5000</v>
      </c>
      <c r="AD1015" s="369" t="s">
        <v>111</v>
      </c>
      <c r="AE1015" s="363" t="s">
        <v>3867</v>
      </c>
      <c r="AF1015" s="364" t="s">
        <v>2865</v>
      </c>
      <c r="AG1015" s="365"/>
      <c r="AH1015" s="1619"/>
      <c r="AI1015" s="65" t="s">
        <v>165</v>
      </c>
      <c r="AL1015" s="66"/>
      <c r="AM1015" s="66"/>
      <c r="AN1015" s="66"/>
      <c r="AO1015" s="137"/>
      <c r="AQ1015" s="66"/>
      <c r="AR1015" s="66"/>
      <c r="AS1015" s="66"/>
      <c r="AX1015" s="1001"/>
      <c r="BW1015" s="66"/>
      <c r="BZ1015" s="66"/>
    </row>
    <row r="1016" spans="1:78" s="130" customFormat="1" ht="14" customHeight="1">
      <c r="A1016" s="357">
        <v>73</v>
      </c>
      <c r="B1016" s="66" t="s">
        <v>85</v>
      </c>
      <c r="C1016" s="134">
        <v>41429</v>
      </c>
      <c r="D1016" s="367">
        <f ca="1">TODAY()-C1016</f>
        <v>115</v>
      </c>
      <c r="E1016" s="65" t="s">
        <v>169</v>
      </c>
      <c r="F1016" s="167">
        <v>13</v>
      </c>
      <c r="G1016" s="66" t="s">
        <v>206</v>
      </c>
      <c r="H1016" s="358" t="s">
        <v>91</v>
      </c>
      <c r="I1016" s="66" t="s">
        <v>679</v>
      </c>
      <c r="J1016" s="75" t="s">
        <v>438</v>
      </c>
      <c r="K1016" s="359" t="s">
        <v>53</v>
      </c>
      <c r="L1016" s="1057">
        <v>630000</v>
      </c>
      <c r="M1016" s="1057">
        <v>0</v>
      </c>
      <c r="N1016" s="1057">
        <f>L1016+M1016</f>
        <v>630000</v>
      </c>
      <c r="O1016" s="833">
        <v>30000</v>
      </c>
      <c r="P1016" s="156" t="s">
        <v>428</v>
      </c>
      <c r="Q1016" s="368" t="s">
        <v>139</v>
      </c>
      <c r="R1016" s="360">
        <v>1033</v>
      </c>
      <c r="S1016" s="360">
        <v>93</v>
      </c>
      <c r="T1016" s="361" t="s">
        <v>2292</v>
      </c>
      <c r="U1016" s="74"/>
      <c r="V1016" s="66"/>
      <c r="W1016" s="358" t="s">
        <v>80</v>
      </c>
      <c r="X1016" s="363" t="s">
        <v>3572</v>
      </c>
      <c r="Y1016" s="66" t="s">
        <v>43</v>
      </c>
      <c r="Z1016" s="66">
        <v>41542</v>
      </c>
      <c r="AA1016" s="775" t="s">
        <v>3959</v>
      </c>
      <c r="AB1016" s="66">
        <v>41534</v>
      </c>
      <c r="AC1016" s="1573">
        <v>5000</v>
      </c>
      <c r="AD1016" s="369" t="s">
        <v>111</v>
      </c>
      <c r="AE1016" s="363" t="s">
        <v>3865</v>
      </c>
      <c r="AF1016" s="364" t="s">
        <v>1519</v>
      </c>
      <c r="AG1016" s="365"/>
      <c r="AH1016" s="72"/>
      <c r="AI1016" s="72"/>
      <c r="AJ1016" s="65"/>
      <c r="AK1016" s="65"/>
      <c r="AL1016" s="66"/>
      <c r="AM1016" s="66"/>
      <c r="AN1016" s="66"/>
      <c r="AO1016" s="66"/>
      <c r="AP1016" s="65"/>
      <c r="AQ1016" s="67"/>
      <c r="AR1016" s="67"/>
      <c r="AS1016" s="67"/>
      <c r="AX1016" s="416"/>
      <c r="BA1016" s="130" t="s">
        <v>1135</v>
      </c>
      <c r="BW1016" s="366" t="e">
        <v>#N/A</v>
      </c>
      <c r="BZ1016" s="366" t="e">
        <v>#N/A</v>
      </c>
    </row>
    <row r="1017" spans="1:78" s="130" customFormat="1" ht="14.25" customHeight="1">
      <c r="A1017" s="357">
        <v>74</v>
      </c>
      <c r="B1017" s="66" t="s">
        <v>85</v>
      </c>
      <c r="C1017" s="67">
        <v>41532</v>
      </c>
      <c r="D1017" s="68">
        <f ca="1">TODAY()-C1017</f>
        <v>12</v>
      </c>
      <c r="E1017" s="65" t="s">
        <v>57</v>
      </c>
      <c r="F1017" s="167">
        <v>13</v>
      </c>
      <c r="G1017" s="66" t="s">
        <v>206</v>
      </c>
      <c r="H1017" s="69" t="s">
        <v>62</v>
      </c>
      <c r="I1017" s="2669" t="s">
        <v>2021</v>
      </c>
      <c r="J1017" s="1594" t="s">
        <v>308</v>
      </c>
      <c r="K1017" s="359" t="s">
        <v>155</v>
      </c>
      <c r="L1017" s="1057">
        <v>789000</v>
      </c>
      <c r="M1017" s="1057">
        <v>13000</v>
      </c>
      <c r="N1017" s="1057">
        <f>L1017+M1017</f>
        <v>802000</v>
      </c>
      <c r="O1017" s="833">
        <v>53000</v>
      </c>
      <c r="P1017" s="918" t="s">
        <v>1974</v>
      </c>
      <c r="Q1017" s="368" t="s">
        <v>139</v>
      </c>
      <c r="R1017" s="360">
        <v>1033</v>
      </c>
      <c r="S1017" s="360">
        <v>93</v>
      </c>
      <c r="T1017" s="361" t="s">
        <v>2292</v>
      </c>
      <c r="U1017" s="74"/>
      <c r="V1017" s="66"/>
      <c r="W1017" s="358" t="s">
        <v>80</v>
      </c>
      <c r="X1017" s="363" t="s">
        <v>3870</v>
      </c>
      <c r="Y1017" s="359" t="s">
        <v>121</v>
      </c>
      <c r="Z1017" s="66">
        <v>41542</v>
      </c>
      <c r="AA1017" s="66" t="s">
        <v>2942</v>
      </c>
      <c r="AB1017" s="66">
        <v>41514</v>
      </c>
      <c r="AC1017" s="1573">
        <v>1000</v>
      </c>
      <c r="AD1017" s="369" t="s">
        <v>111</v>
      </c>
      <c r="AE1017" s="363" t="s">
        <v>3876</v>
      </c>
      <c r="AF1017" s="364" t="s">
        <v>2865</v>
      </c>
      <c r="AG1017" s="365"/>
      <c r="AH1017" s="72"/>
      <c r="AI1017" s="65" t="s">
        <v>165</v>
      </c>
      <c r="AJ1017" s="65"/>
      <c r="AK1017" s="65" t="s">
        <v>190</v>
      </c>
      <c r="AL1017" s="66">
        <v>41526</v>
      </c>
      <c r="AM1017" s="66">
        <v>41526</v>
      </c>
      <c r="AN1017" s="66"/>
      <c r="AO1017" s="66"/>
      <c r="AP1017" s="65">
        <v>1</v>
      </c>
      <c r="AQ1017" s="67"/>
      <c r="AR1017" s="67"/>
      <c r="AS1017" s="67"/>
      <c r="AX1017" s="416"/>
      <c r="BW1017" s="366"/>
      <c r="BZ1017" s="366"/>
    </row>
    <row r="1018" spans="1:78" s="130" customFormat="1" ht="14.25" customHeight="1">
      <c r="A1018" s="357">
        <v>75</v>
      </c>
      <c r="B1018" s="66" t="s">
        <v>85</v>
      </c>
      <c r="C1018" s="134">
        <v>41536</v>
      </c>
      <c r="D1018" s="367">
        <f ca="1">TODAY()-C1018</f>
        <v>8</v>
      </c>
      <c r="E1018" s="65" t="s">
        <v>57</v>
      </c>
      <c r="F1018" s="167">
        <v>13</v>
      </c>
      <c r="G1018" s="66" t="s">
        <v>206</v>
      </c>
      <c r="H1018" s="69" t="s">
        <v>1016</v>
      </c>
      <c r="I1018" s="1354" t="s">
        <v>2040</v>
      </c>
      <c r="J1018" s="1594" t="s">
        <v>1033</v>
      </c>
      <c r="K1018" s="359" t="s">
        <v>25</v>
      </c>
      <c r="L1018" s="1057">
        <v>856000</v>
      </c>
      <c r="M1018" s="1057">
        <v>0</v>
      </c>
      <c r="N1018" s="1057">
        <f>L1018+M1018</f>
        <v>856000</v>
      </c>
      <c r="O1018" s="833">
        <v>60000</v>
      </c>
      <c r="P1018" s="918" t="s">
        <v>1979</v>
      </c>
      <c r="Q1018" s="368" t="s">
        <v>139</v>
      </c>
      <c r="R1018" s="360">
        <v>1033</v>
      </c>
      <c r="S1018" s="360">
        <v>93</v>
      </c>
      <c r="T1018" s="361" t="s">
        <v>2292</v>
      </c>
      <c r="U1018" s="74"/>
      <c r="V1018" s="66"/>
      <c r="W1018" s="358" t="s">
        <v>80</v>
      </c>
      <c r="X1018" s="363" t="s">
        <v>2239</v>
      </c>
      <c r="Y1018" s="359" t="s">
        <v>121</v>
      </c>
      <c r="Z1018" s="66">
        <v>41542</v>
      </c>
      <c r="AA1018" s="66" t="s">
        <v>3879</v>
      </c>
      <c r="AB1018" s="66">
        <v>41503</v>
      </c>
      <c r="AC1018" s="1573">
        <v>1000</v>
      </c>
      <c r="AD1018" s="369" t="s">
        <v>111</v>
      </c>
      <c r="AE1018" s="363" t="s">
        <v>3868</v>
      </c>
      <c r="AF1018" s="364" t="s">
        <v>2865</v>
      </c>
      <c r="AG1018" s="365"/>
      <c r="AH1018" s="72"/>
      <c r="AI1018" s="65" t="s">
        <v>165</v>
      </c>
      <c r="AJ1018" s="65"/>
      <c r="AK1018" s="65"/>
      <c r="AL1018" s="66"/>
      <c r="AM1018" s="66"/>
      <c r="AN1018" s="66"/>
      <c r="AO1018" s="66"/>
      <c r="AP1018" s="65"/>
      <c r="AQ1018" s="67"/>
      <c r="AR1018" s="67"/>
      <c r="AS1018" s="67"/>
      <c r="AX1018" s="416"/>
      <c r="BW1018" s="366"/>
      <c r="BZ1018" s="366"/>
    </row>
    <row r="1019" spans="1:78" s="130" customFormat="1" ht="14" customHeight="1">
      <c r="A1019" s="357">
        <v>76</v>
      </c>
      <c r="B1019" s="66" t="s">
        <v>85</v>
      </c>
      <c r="C1019" s="134">
        <v>41534</v>
      </c>
      <c r="D1019" s="367">
        <f ca="1">TODAY()-C1019</f>
        <v>10</v>
      </c>
      <c r="E1019" s="65" t="s">
        <v>343</v>
      </c>
      <c r="F1019" s="167">
        <v>13</v>
      </c>
      <c r="G1019" s="66" t="s">
        <v>206</v>
      </c>
      <c r="H1019" s="69" t="s">
        <v>457</v>
      </c>
      <c r="I1019" s="370" t="s">
        <v>844</v>
      </c>
      <c r="J1019" s="75" t="s">
        <v>461</v>
      </c>
      <c r="K1019" s="359" t="s">
        <v>67</v>
      </c>
      <c r="L1019" s="1057">
        <v>492000</v>
      </c>
      <c r="M1019" s="1057">
        <v>6000</v>
      </c>
      <c r="N1019" s="1057">
        <f>L1019+M1019</f>
        <v>498000</v>
      </c>
      <c r="O1019" s="1478"/>
      <c r="P1019" s="918" t="s">
        <v>822</v>
      </c>
      <c r="Q1019" s="368" t="s">
        <v>139</v>
      </c>
      <c r="R1019" s="360">
        <v>1033</v>
      </c>
      <c r="S1019" s="360">
        <v>93</v>
      </c>
      <c r="T1019" s="361" t="s">
        <v>2292</v>
      </c>
      <c r="U1019" s="74"/>
      <c r="V1019" s="66"/>
      <c r="W1019" s="69" t="s">
        <v>80</v>
      </c>
      <c r="X1019" s="363" t="s">
        <v>801</v>
      </c>
      <c r="Y1019" s="65" t="s">
        <v>121</v>
      </c>
      <c r="Z1019" s="66">
        <v>41542</v>
      </c>
      <c r="AA1019" s="66" t="s">
        <v>3454</v>
      </c>
      <c r="AB1019" s="66">
        <v>41407</v>
      </c>
      <c r="AC1019" s="1573">
        <v>50000</v>
      </c>
      <c r="AD1019" s="369" t="s">
        <v>111</v>
      </c>
      <c r="AE1019" s="2763" t="s">
        <v>3874</v>
      </c>
      <c r="AF1019" s="364" t="s">
        <v>2865</v>
      </c>
      <c r="AG1019" s="365"/>
      <c r="AH1019" s="72"/>
      <c r="AI1019" s="72"/>
      <c r="AJ1019" s="65" t="s">
        <v>157</v>
      </c>
      <c r="AK1019" s="65" t="s">
        <v>544</v>
      </c>
      <c r="AL1019" s="66">
        <v>41407</v>
      </c>
      <c r="AM1019" s="66">
        <v>41407</v>
      </c>
      <c r="AN1019" s="66">
        <v>41407</v>
      </c>
      <c r="AO1019" s="66"/>
      <c r="AP1019" s="65"/>
      <c r="AQ1019" s="67"/>
      <c r="AR1019" s="67"/>
      <c r="AS1019" s="67"/>
      <c r="AT1019" s="130" t="s">
        <v>859</v>
      </c>
      <c r="AX1019" s="416"/>
      <c r="BW1019" s="366"/>
      <c r="BZ1019" s="366" t="e">
        <v>#N/A</v>
      </c>
    </row>
    <row r="1020" spans="1:78" s="130" customFormat="1" ht="14" customHeight="1">
      <c r="A1020" s="357">
        <v>77</v>
      </c>
      <c r="B1020" s="66" t="s">
        <v>85</v>
      </c>
      <c r="C1020" s="134">
        <v>41459</v>
      </c>
      <c r="D1020" s="68">
        <f t="shared" ref="D1020" ca="1" si="249">TODAY()-C1020</f>
        <v>85</v>
      </c>
      <c r="E1020" s="65" t="s">
        <v>249</v>
      </c>
      <c r="F1020" s="167">
        <v>13</v>
      </c>
      <c r="G1020" s="66" t="s">
        <v>206</v>
      </c>
      <c r="H1020" s="358" t="s">
        <v>314</v>
      </c>
      <c r="I1020" s="370" t="s">
        <v>1126</v>
      </c>
      <c r="J1020" s="75" t="s">
        <v>310</v>
      </c>
      <c r="K1020" s="359" t="s">
        <v>90</v>
      </c>
      <c r="L1020" s="1487">
        <v>1251500</v>
      </c>
      <c r="M1020" s="1057">
        <v>16000</v>
      </c>
      <c r="N1020" s="1057">
        <f t="shared" ref="N1020" si="250">L1020+M1020</f>
        <v>1267500</v>
      </c>
      <c r="O1020" s="833">
        <v>120000</v>
      </c>
      <c r="P1020" s="918" t="s">
        <v>1111</v>
      </c>
      <c r="Q1020" s="71" t="s">
        <v>139</v>
      </c>
      <c r="R1020" s="72">
        <v>1033</v>
      </c>
      <c r="S1020" s="72">
        <v>93</v>
      </c>
      <c r="T1020" s="361" t="s">
        <v>2292</v>
      </c>
      <c r="U1020" s="74"/>
      <c r="V1020" s="66"/>
      <c r="W1020" s="69" t="s">
        <v>80</v>
      </c>
      <c r="X1020" s="2783" t="s">
        <v>3205</v>
      </c>
      <c r="Y1020" s="774" t="s">
        <v>187</v>
      </c>
      <c r="Z1020" s="67">
        <v>41542</v>
      </c>
      <c r="AA1020" s="67" t="s">
        <v>3878</v>
      </c>
      <c r="AB1020" s="67">
        <v>41525</v>
      </c>
      <c r="AC1020" s="985">
        <v>1000</v>
      </c>
      <c r="AD1020" s="73" t="s">
        <v>83</v>
      </c>
      <c r="AE1020" s="363"/>
      <c r="AF1020" s="364" t="s">
        <v>2865</v>
      </c>
      <c r="AG1020" s="365"/>
      <c r="AH1020" s="72"/>
      <c r="AI1020" s="65" t="s">
        <v>165</v>
      </c>
      <c r="AJ1020" s="65"/>
      <c r="AK1020" s="65"/>
      <c r="AL1020" s="66"/>
      <c r="AM1020" s="66"/>
      <c r="AN1020" s="66"/>
      <c r="AO1020" s="66"/>
      <c r="AP1020" s="65"/>
      <c r="AQ1020" s="67"/>
      <c r="AR1020" s="67"/>
      <c r="AS1020" s="67"/>
      <c r="AX1020" s="416"/>
      <c r="BW1020" s="366"/>
      <c r="BZ1020" s="366"/>
    </row>
    <row r="1021" spans="1:78" s="130" customFormat="1" ht="14.25" customHeight="1">
      <c r="A1021" s="357">
        <v>78</v>
      </c>
      <c r="B1021" s="66" t="s">
        <v>85</v>
      </c>
      <c r="C1021" s="134">
        <v>41536</v>
      </c>
      <c r="D1021" s="367">
        <f t="shared" ref="D1021:D1026" ca="1" si="251">TODAY()-C1021</f>
        <v>8</v>
      </c>
      <c r="E1021" s="65" t="s">
        <v>57</v>
      </c>
      <c r="F1021" s="167">
        <v>13</v>
      </c>
      <c r="G1021" s="66" t="s">
        <v>206</v>
      </c>
      <c r="H1021" s="69" t="s">
        <v>725</v>
      </c>
      <c r="I1021" s="1354" t="s">
        <v>2039</v>
      </c>
      <c r="J1021" s="1594" t="s">
        <v>791</v>
      </c>
      <c r="K1021" s="359" t="s">
        <v>25</v>
      </c>
      <c r="L1021" s="1057">
        <v>916000</v>
      </c>
      <c r="M1021" s="1057">
        <v>0</v>
      </c>
      <c r="N1021" s="1057">
        <f>L1021+M1021</f>
        <v>916000</v>
      </c>
      <c r="O1021" s="833">
        <v>60000</v>
      </c>
      <c r="P1021" s="918" t="s">
        <v>1978</v>
      </c>
      <c r="Q1021" s="368" t="s">
        <v>139</v>
      </c>
      <c r="R1021" s="360">
        <v>1033</v>
      </c>
      <c r="S1021" s="360">
        <v>93</v>
      </c>
      <c r="T1021" s="361" t="s">
        <v>2292</v>
      </c>
      <c r="U1021" s="74"/>
      <c r="V1021" s="66"/>
      <c r="W1021" s="358" t="s">
        <v>80</v>
      </c>
      <c r="X1021" s="363" t="s">
        <v>2777</v>
      </c>
      <c r="Y1021" s="359" t="s">
        <v>121</v>
      </c>
      <c r="Z1021" s="66">
        <v>41542</v>
      </c>
      <c r="AA1021" s="775">
        <v>0.58333333333333337</v>
      </c>
      <c r="AB1021" s="66">
        <v>41514</v>
      </c>
      <c r="AC1021" s="1573">
        <v>10000</v>
      </c>
      <c r="AD1021" s="369" t="s">
        <v>83</v>
      </c>
      <c r="AE1021" s="363" t="s">
        <v>3875</v>
      </c>
      <c r="AF1021" s="364" t="s">
        <v>2865</v>
      </c>
      <c r="AG1021" s="365"/>
      <c r="AH1021" s="72"/>
      <c r="AI1021" s="65" t="s">
        <v>165</v>
      </c>
      <c r="AJ1021" s="65"/>
      <c r="AK1021" s="65"/>
      <c r="AL1021" s="66"/>
      <c r="AM1021" s="66"/>
      <c r="AN1021" s="66"/>
      <c r="AO1021" s="66"/>
      <c r="AP1021" s="65"/>
      <c r="AQ1021" s="67"/>
      <c r="AR1021" s="67"/>
      <c r="AS1021" s="67"/>
      <c r="AX1021" s="416"/>
      <c r="BW1021" s="366"/>
      <c r="BZ1021" s="366"/>
    </row>
    <row r="1022" spans="1:78" s="130" customFormat="1" ht="14.25" customHeight="1">
      <c r="A1022" s="357">
        <v>79</v>
      </c>
      <c r="B1022" s="66" t="s">
        <v>85</v>
      </c>
      <c r="C1022" s="134">
        <v>41536</v>
      </c>
      <c r="D1022" s="367">
        <f t="shared" ca="1" si="251"/>
        <v>8</v>
      </c>
      <c r="E1022" s="65" t="s">
        <v>343</v>
      </c>
      <c r="F1022" s="167">
        <v>13</v>
      </c>
      <c r="G1022" s="66" t="s">
        <v>206</v>
      </c>
      <c r="H1022" s="69" t="s">
        <v>702</v>
      </c>
      <c r="I1022" s="370" t="s">
        <v>1733</v>
      </c>
      <c r="J1022" s="1594" t="s">
        <v>703</v>
      </c>
      <c r="K1022" s="359" t="s">
        <v>67</v>
      </c>
      <c r="L1022" s="1057">
        <v>510000</v>
      </c>
      <c r="M1022" s="1487">
        <v>6000</v>
      </c>
      <c r="N1022" s="1487">
        <f>L1022+M1022</f>
        <v>516000</v>
      </c>
      <c r="O1022" s="1478"/>
      <c r="P1022" s="918" t="s">
        <v>1690</v>
      </c>
      <c r="Q1022" s="368" t="s">
        <v>139</v>
      </c>
      <c r="R1022" s="360">
        <v>1033</v>
      </c>
      <c r="S1022" s="360">
        <v>93</v>
      </c>
      <c r="T1022" s="361" t="s">
        <v>2292</v>
      </c>
      <c r="U1022" s="74"/>
      <c r="V1022" s="66"/>
      <c r="W1022" s="358" t="s">
        <v>80</v>
      </c>
      <c r="X1022" s="363" t="s">
        <v>1694</v>
      </c>
      <c r="Y1022" s="65" t="s">
        <v>5</v>
      </c>
      <c r="Z1022" s="66">
        <v>41542</v>
      </c>
      <c r="AA1022" s="66" t="s">
        <v>1479</v>
      </c>
      <c r="AB1022" s="66">
        <v>41428</v>
      </c>
      <c r="AC1022" s="1573">
        <v>50000</v>
      </c>
      <c r="AD1022" s="369" t="s">
        <v>83</v>
      </c>
      <c r="AE1022" s="363"/>
      <c r="AF1022" s="364" t="s">
        <v>2865</v>
      </c>
      <c r="AG1022" s="365"/>
      <c r="AH1022" s="72"/>
      <c r="AI1022" s="65"/>
      <c r="AJ1022" s="65"/>
      <c r="AK1022" s="65"/>
      <c r="AL1022" s="66"/>
      <c r="AM1022" s="66"/>
      <c r="AN1022" s="66"/>
      <c r="AO1022" s="66"/>
      <c r="AP1022" s="65"/>
      <c r="AQ1022" s="67"/>
      <c r="AR1022" s="67"/>
      <c r="AS1022" s="67"/>
      <c r="AX1022" s="416"/>
      <c r="BW1022" s="366"/>
      <c r="BZ1022" s="366"/>
    </row>
    <row r="1023" spans="1:78" s="130" customFormat="1" ht="14.25" customHeight="1">
      <c r="A1023" s="357">
        <v>80</v>
      </c>
      <c r="B1023" s="66" t="s">
        <v>85</v>
      </c>
      <c r="C1023" s="67">
        <v>41525</v>
      </c>
      <c r="D1023" s="68">
        <f t="shared" ca="1" si="251"/>
        <v>19</v>
      </c>
      <c r="E1023" s="65" t="s">
        <v>57</v>
      </c>
      <c r="F1023" s="167">
        <v>13</v>
      </c>
      <c r="G1023" s="66" t="s">
        <v>206</v>
      </c>
      <c r="H1023" s="69" t="s">
        <v>49</v>
      </c>
      <c r="I1023" s="370" t="s">
        <v>2022</v>
      </c>
      <c r="J1023" s="1594" t="s">
        <v>409</v>
      </c>
      <c r="K1023" s="359" t="s">
        <v>171</v>
      </c>
      <c r="L1023" s="1057">
        <v>904000</v>
      </c>
      <c r="M1023" s="2333">
        <v>13000</v>
      </c>
      <c r="N1023" s="1057">
        <f>L1023+M1023</f>
        <v>917000</v>
      </c>
      <c r="O1023" s="833">
        <v>60000</v>
      </c>
      <c r="P1023" s="918" t="s">
        <v>1977</v>
      </c>
      <c r="Q1023" s="368" t="s">
        <v>139</v>
      </c>
      <c r="R1023" s="360">
        <v>1033</v>
      </c>
      <c r="S1023" s="360">
        <v>93</v>
      </c>
      <c r="T1023" s="361" t="s">
        <v>2292</v>
      </c>
      <c r="U1023" s="74"/>
      <c r="V1023" s="66"/>
      <c r="W1023" s="358" t="s">
        <v>80</v>
      </c>
      <c r="X1023" s="363" t="s">
        <v>3862</v>
      </c>
      <c r="Y1023" s="359" t="s">
        <v>990</v>
      </c>
      <c r="Z1023" s="66">
        <v>41542</v>
      </c>
      <c r="AA1023" s="775">
        <v>0.75</v>
      </c>
      <c r="AB1023" s="66">
        <v>41537</v>
      </c>
      <c r="AC1023" s="1573">
        <v>1000</v>
      </c>
      <c r="AD1023" s="369" t="s">
        <v>111</v>
      </c>
      <c r="AE1023" s="363"/>
      <c r="AF1023" s="364" t="s">
        <v>2865</v>
      </c>
      <c r="AG1023" s="365"/>
      <c r="AH1023" s="72"/>
      <c r="AI1023" s="65" t="s">
        <v>165</v>
      </c>
      <c r="AJ1023" s="65"/>
      <c r="AK1023" s="65"/>
      <c r="AL1023" s="66"/>
      <c r="AM1023" s="66"/>
      <c r="AN1023" s="66"/>
      <c r="AO1023" s="66"/>
      <c r="AP1023" s="65"/>
      <c r="AQ1023" s="67"/>
      <c r="AR1023" s="67"/>
      <c r="AS1023" s="67"/>
      <c r="AX1023" s="416"/>
      <c r="BW1023" s="366"/>
      <c r="BZ1023" s="366"/>
    </row>
    <row r="1024" spans="1:78" s="65" customFormat="1" ht="13.5" customHeight="1">
      <c r="A1024" s="357">
        <v>81</v>
      </c>
      <c r="B1024" s="66" t="s">
        <v>85</v>
      </c>
      <c r="C1024" s="134">
        <v>41519</v>
      </c>
      <c r="D1024" s="367">
        <f t="shared" ca="1" si="251"/>
        <v>25</v>
      </c>
      <c r="E1024" s="65" t="s">
        <v>169</v>
      </c>
      <c r="F1024" s="167">
        <v>13</v>
      </c>
      <c r="G1024" s="66" t="s">
        <v>206</v>
      </c>
      <c r="H1024" s="358" t="s">
        <v>2</v>
      </c>
      <c r="I1024" s="370" t="s">
        <v>2760</v>
      </c>
      <c r="J1024" s="75" t="s">
        <v>445</v>
      </c>
      <c r="K1024" s="359" t="s">
        <v>14</v>
      </c>
      <c r="L1024" s="1057">
        <v>655000</v>
      </c>
      <c r="M1024" s="1057">
        <v>11000</v>
      </c>
      <c r="N1024" s="1057">
        <f>L1024+M1024</f>
        <v>666000</v>
      </c>
      <c r="O1024" s="833">
        <v>30000</v>
      </c>
      <c r="P1024" s="2322" t="s">
        <v>2728</v>
      </c>
      <c r="Q1024" s="368" t="s">
        <v>139</v>
      </c>
      <c r="R1024" s="360">
        <v>1033</v>
      </c>
      <c r="S1024" s="360">
        <v>93</v>
      </c>
      <c r="T1024" s="361" t="s">
        <v>2292</v>
      </c>
      <c r="U1024" s="365"/>
      <c r="V1024" s="66"/>
      <c r="W1024" s="358" t="s">
        <v>80</v>
      </c>
      <c r="X1024" s="363" t="s">
        <v>3871</v>
      </c>
      <c r="Y1024" s="359" t="s">
        <v>990</v>
      </c>
      <c r="Z1024" s="66">
        <v>41542</v>
      </c>
      <c r="AA1024" s="66" t="s">
        <v>3960</v>
      </c>
      <c r="AB1024" s="66">
        <v>41538</v>
      </c>
      <c r="AC1024" s="1573">
        <v>5000</v>
      </c>
      <c r="AD1024" s="369" t="s">
        <v>83</v>
      </c>
      <c r="AE1024" s="1385"/>
      <c r="AF1024" s="364" t="s">
        <v>2865</v>
      </c>
      <c r="AG1024" s="365"/>
      <c r="AH1024" s="1619"/>
      <c r="AI1024" s="65" t="s">
        <v>165</v>
      </c>
      <c r="AL1024" s="66"/>
      <c r="AM1024" s="66"/>
      <c r="AN1024" s="66"/>
      <c r="AO1024" s="137"/>
      <c r="AQ1024" s="66"/>
      <c r="AR1024" s="66"/>
      <c r="AS1024" s="66"/>
      <c r="AX1024" s="1001"/>
      <c r="BW1024" s="66"/>
      <c r="BZ1024" s="66"/>
    </row>
    <row r="1025" spans="1:78" s="65" customFormat="1" ht="13.5" customHeight="1">
      <c r="A1025" s="357">
        <v>82</v>
      </c>
      <c r="B1025" s="66" t="s">
        <v>85</v>
      </c>
      <c r="C1025" s="67">
        <v>41265</v>
      </c>
      <c r="D1025" s="2784">
        <f t="shared" ca="1" si="251"/>
        <v>279</v>
      </c>
      <c r="E1025" s="65" t="s">
        <v>133</v>
      </c>
      <c r="F1025" s="156">
        <v>12</v>
      </c>
      <c r="G1025" s="65" t="s">
        <v>206</v>
      </c>
      <c r="H1025" s="69" t="s">
        <v>50</v>
      </c>
      <c r="I1025" s="2785" t="s">
        <v>272</v>
      </c>
      <c r="J1025" s="2786" t="s">
        <v>24</v>
      </c>
      <c r="K1025" s="359" t="s">
        <v>184</v>
      </c>
      <c r="L1025" s="70">
        <v>635000</v>
      </c>
      <c r="M1025" s="70">
        <v>9000</v>
      </c>
      <c r="N1025" s="2124">
        <v>599000</v>
      </c>
      <c r="O1025" s="2124" t="s">
        <v>273</v>
      </c>
      <c r="P1025" s="156" t="s">
        <v>265</v>
      </c>
      <c r="Q1025" s="382" t="s">
        <v>151</v>
      </c>
      <c r="R1025" s="72">
        <v>1033</v>
      </c>
      <c r="S1025" s="72">
        <v>93</v>
      </c>
      <c r="T1025" s="361" t="s">
        <v>2292</v>
      </c>
      <c r="U1025" s="72">
        <v>11665</v>
      </c>
      <c r="V1025" s="66"/>
      <c r="W1025" s="69" t="s">
        <v>80</v>
      </c>
      <c r="X1025" s="1003" t="s">
        <v>3957</v>
      </c>
      <c r="Y1025" s="65" t="s">
        <v>125</v>
      </c>
      <c r="Z1025" s="67">
        <v>41542</v>
      </c>
      <c r="AA1025" s="71" t="s">
        <v>3962</v>
      </c>
      <c r="AB1025" s="67">
        <v>41541</v>
      </c>
      <c r="AC1025" s="985"/>
      <c r="AD1025" s="132" t="s">
        <v>83</v>
      </c>
      <c r="AE1025" s="2787"/>
      <c r="AF1025" s="2788" t="s">
        <v>275</v>
      </c>
      <c r="AG1025" s="365"/>
      <c r="AH1025" s="72"/>
      <c r="AI1025" s="72"/>
      <c r="AL1025" s="66"/>
      <c r="AM1025" s="66"/>
      <c r="AN1025" s="66"/>
      <c r="AO1025" s="137"/>
      <c r="AQ1025" s="66"/>
      <c r="AR1025" s="66"/>
      <c r="AS1025" s="66"/>
      <c r="AT1025" s="2732"/>
      <c r="AX1025" s="1001"/>
      <c r="BW1025" s="2789">
        <v>545141.81999999995</v>
      </c>
      <c r="BZ1025" s="2789">
        <v>545141.81999999995</v>
      </c>
    </row>
    <row r="1026" spans="1:78" s="130" customFormat="1" ht="14.25" customHeight="1">
      <c r="A1026" s="357">
        <v>83</v>
      </c>
      <c r="B1026" s="66" t="s">
        <v>85</v>
      </c>
      <c r="C1026" s="67">
        <v>41505</v>
      </c>
      <c r="D1026" s="68">
        <f t="shared" ca="1" si="251"/>
        <v>39</v>
      </c>
      <c r="E1026" s="65" t="s">
        <v>133</v>
      </c>
      <c r="F1026" s="167">
        <v>13</v>
      </c>
      <c r="G1026" s="66" t="s">
        <v>206</v>
      </c>
      <c r="H1026" s="69" t="s">
        <v>50</v>
      </c>
      <c r="I1026" s="370" t="s">
        <v>2131</v>
      </c>
      <c r="J1026" s="1594" t="s">
        <v>306</v>
      </c>
      <c r="K1026" s="359" t="s">
        <v>127</v>
      </c>
      <c r="L1026" s="1057">
        <v>647000</v>
      </c>
      <c r="M1026" s="1057">
        <v>10000</v>
      </c>
      <c r="N1026" s="1057">
        <f t="shared" ref="N1026:N1032" si="252">L1026+M1026</f>
        <v>657000</v>
      </c>
      <c r="O1026" s="896" t="s">
        <v>894</v>
      </c>
      <c r="P1026" s="918" t="s">
        <v>2058</v>
      </c>
      <c r="Q1026" s="71" t="s">
        <v>139</v>
      </c>
      <c r="R1026" s="72">
        <v>1033</v>
      </c>
      <c r="S1026" s="72">
        <v>93</v>
      </c>
      <c r="T1026" s="361" t="s">
        <v>2292</v>
      </c>
      <c r="U1026" s="74"/>
      <c r="V1026" s="66"/>
      <c r="W1026" s="69" t="s">
        <v>80</v>
      </c>
      <c r="X1026" s="130" t="s">
        <v>3464</v>
      </c>
      <c r="Y1026" s="65" t="s">
        <v>2226</v>
      </c>
      <c r="Z1026" s="66">
        <v>41542</v>
      </c>
      <c r="AA1026" s="66" t="s">
        <v>3961</v>
      </c>
      <c r="AB1026" s="66">
        <v>41531</v>
      </c>
      <c r="AC1026" s="1573">
        <v>3000</v>
      </c>
      <c r="AD1026" s="369" t="s">
        <v>111</v>
      </c>
      <c r="AE1026" s="363" t="s">
        <v>3893</v>
      </c>
      <c r="AF1026" s="364" t="s">
        <v>2865</v>
      </c>
      <c r="AG1026" s="365"/>
      <c r="AH1026" s="72"/>
      <c r="AI1026" s="65"/>
      <c r="AJ1026" s="65"/>
      <c r="AK1026" s="65" t="s">
        <v>190</v>
      </c>
      <c r="AL1026" s="66"/>
      <c r="AM1026" s="66"/>
      <c r="AN1026" s="66"/>
      <c r="AO1026" s="66"/>
      <c r="AP1026" s="65">
        <v>1</v>
      </c>
      <c r="AQ1026" s="67"/>
      <c r="AR1026" s="67"/>
      <c r="AS1026" s="67"/>
      <c r="AT1026" s="130" t="s">
        <v>3368</v>
      </c>
      <c r="AX1026" s="416"/>
      <c r="BW1026" s="366"/>
      <c r="BZ1026" s="366"/>
    </row>
    <row r="1027" spans="1:78" s="65" customFormat="1" ht="13.5" customHeight="1">
      <c r="A1027" s="357">
        <v>84</v>
      </c>
      <c r="B1027" s="2522" t="s">
        <v>85</v>
      </c>
      <c r="C1027" s="67">
        <v>41532</v>
      </c>
      <c r="D1027" s="68">
        <f t="shared" ref="D1027" ca="1" si="253">TODAY()-C1027</f>
        <v>12</v>
      </c>
      <c r="E1027" s="65" t="s">
        <v>61</v>
      </c>
      <c r="F1027" s="167">
        <v>13</v>
      </c>
      <c r="G1027" s="66" t="s">
        <v>206</v>
      </c>
      <c r="H1027" s="69" t="s">
        <v>724</v>
      </c>
      <c r="I1027" s="1354" t="s">
        <v>3224</v>
      </c>
      <c r="J1027" s="75" t="s">
        <v>728</v>
      </c>
      <c r="K1027" s="359" t="s">
        <v>25</v>
      </c>
      <c r="L1027" s="1057">
        <v>756000</v>
      </c>
      <c r="M1027" s="1057">
        <v>0</v>
      </c>
      <c r="N1027" s="1057">
        <f t="shared" si="252"/>
        <v>756000</v>
      </c>
      <c r="O1027" s="833">
        <v>30000</v>
      </c>
      <c r="P1027" s="2144" t="s">
        <v>3225</v>
      </c>
      <c r="Q1027" s="71" t="s">
        <v>139</v>
      </c>
      <c r="R1027" s="72">
        <v>1033</v>
      </c>
      <c r="S1027" s="72">
        <v>93</v>
      </c>
      <c r="T1027" s="361" t="s">
        <v>2292</v>
      </c>
      <c r="U1027" s="365"/>
      <c r="V1027" s="66"/>
      <c r="W1027" s="358" t="s">
        <v>80</v>
      </c>
      <c r="X1027" s="363" t="s">
        <v>3196</v>
      </c>
      <c r="Y1027" s="359" t="s">
        <v>43</v>
      </c>
      <c r="Z1027" s="67">
        <v>41543</v>
      </c>
      <c r="AA1027" s="66" t="s">
        <v>2942</v>
      </c>
      <c r="AB1027" s="66">
        <v>41524</v>
      </c>
      <c r="AC1027" s="1573">
        <v>5000</v>
      </c>
      <c r="AD1027" s="369" t="s">
        <v>111</v>
      </c>
      <c r="AE1027" s="363" t="s">
        <v>3893</v>
      </c>
      <c r="AF1027" s="2837" t="s">
        <v>4011</v>
      </c>
      <c r="AG1027" s="365"/>
      <c r="AH1027" s="1619"/>
      <c r="AI1027" s="65" t="s">
        <v>165</v>
      </c>
      <c r="AL1027" s="66"/>
      <c r="AM1027" s="66"/>
      <c r="AN1027" s="66"/>
      <c r="AO1027" s="137"/>
      <c r="AQ1027" s="66"/>
      <c r="AR1027" s="66"/>
      <c r="AS1027" s="66"/>
      <c r="AX1027" s="1001"/>
      <c r="BW1027" s="66"/>
      <c r="BZ1027" s="66"/>
    </row>
    <row r="1028" spans="1:78" s="65" customFormat="1" ht="13.5" customHeight="1">
      <c r="A1028" s="357">
        <v>85</v>
      </c>
      <c r="B1028" s="2522" t="s">
        <v>85</v>
      </c>
      <c r="C1028" s="67">
        <v>41522</v>
      </c>
      <c r="D1028" s="68">
        <f ca="1">TODAY()-C1028</f>
        <v>22</v>
      </c>
      <c r="E1028" s="65" t="s">
        <v>57</v>
      </c>
      <c r="F1028" s="167">
        <v>13</v>
      </c>
      <c r="G1028" s="66" t="s">
        <v>206</v>
      </c>
      <c r="H1028" s="69" t="s">
        <v>175</v>
      </c>
      <c r="I1028" s="1694" t="s">
        <v>2771</v>
      </c>
      <c r="J1028" s="75" t="s">
        <v>332</v>
      </c>
      <c r="K1028" s="359" t="s">
        <v>286</v>
      </c>
      <c r="L1028" s="1057">
        <v>971000</v>
      </c>
      <c r="M1028" s="1057">
        <v>13000</v>
      </c>
      <c r="N1028" s="1057">
        <f t="shared" si="252"/>
        <v>984000</v>
      </c>
      <c r="O1028" s="833">
        <v>60000</v>
      </c>
      <c r="P1028" s="2144" t="s">
        <v>2744</v>
      </c>
      <c r="Q1028" s="368" t="s">
        <v>139</v>
      </c>
      <c r="R1028" s="72">
        <v>1033</v>
      </c>
      <c r="S1028" s="360">
        <v>93</v>
      </c>
      <c r="T1028" s="361" t="s">
        <v>2292</v>
      </c>
      <c r="U1028" s="365"/>
      <c r="V1028" s="66"/>
      <c r="W1028" s="358" t="s">
        <v>80</v>
      </c>
      <c r="X1028" s="363" t="s">
        <v>3947</v>
      </c>
      <c r="Y1028" s="359" t="s">
        <v>2226</v>
      </c>
      <c r="Z1028" s="67">
        <v>41543</v>
      </c>
      <c r="AA1028" s="66" t="s">
        <v>3879</v>
      </c>
      <c r="AB1028" s="66">
        <v>41540</v>
      </c>
      <c r="AC1028" s="1573">
        <v>5000</v>
      </c>
      <c r="AD1028" s="369" t="s">
        <v>83</v>
      </c>
      <c r="AE1028" s="1385"/>
      <c r="AF1028" s="2837" t="s">
        <v>4011</v>
      </c>
      <c r="AG1028" s="365"/>
      <c r="AH1028" s="1619"/>
      <c r="AI1028" s="65" t="s">
        <v>165</v>
      </c>
      <c r="AL1028" s="66"/>
      <c r="AM1028" s="66"/>
      <c r="AN1028" s="66"/>
      <c r="AO1028" s="137"/>
      <c r="AQ1028" s="66"/>
      <c r="AR1028" s="66"/>
      <c r="AS1028" s="66"/>
      <c r="AX1028" s="1001"/>
      <c r="BW1028" s="66"/>
      <c r="BZ1028" s="66"/>
    </row>
    <row r="1029" spans="1:78" s="130" customFormat="1" ht="14" customHeight="1">
      <c r="A1029" s="357">
        <v>86</v>
      </c>
      <c r="B1029" s="2522" t="s">
        <v>85</v>
      </c>
      <c r="C1029" s="67">
        <v>41536</v>
      </c>
      <c r="D1029" s="68">
        <f t="shared" ref="D1029" ca="1" si="254">TODAY()-C1029</f>
        <v>8</v>
      </c>
      <c r="E1029" s="65" t="s">
        <v>343</v>
      </c>
      <c r="F1029" s="167">
        <v>13</v>
      </c>
      <c r="G1029" s="66" t="s">
        <v>206</v>
      </c>
      <c r="H1029" s="69" t="s">
        <v>457</v>
      </c>
      <c r="I1029" s="1694" t="s">
        <v>843</v>
      </c>
      <c r="J1029" s="75" t="s">
        <v>461</v>
      </c>
      <c r="K1029" s="359" t="s">
        <v>466</v>
      </c>
      <c r="L1029" s="1057">
        <v>492000</v>
      </c>
      <c r="M1029" s="1057">
        <v>6000</v>
      </c>
      <c r="N1029" s="1057">
        <f t="shared" si="252"/>
        <v>498000</v>
      </c>
      <c r="O1029" s="1478"/>
      <c r="P1029" s="65" t="s">
        <v>821</v>
      </c>
      <c r="Q1029" s="368" t="s">
        <v>139</v>
      </c>
      <c r="R1029" s="360">
        <v>1033</v>
      </c>
      <c r="S1029" s="360">
        <v>93</v>
      </c>
      <c r="T1029" s="361" t="s">
        <v>2292</v>
      </c>
      <c r="U1029" s="74">
        <v>50000</v>
      </c>
      <c r="V1029" s="66"/>
      <c r="W1029" s="69" t="s">
        <v>80</v>
      </c>
      <c r="X1029" s="363" t="s">
        <v>1068</v>
      </c>
      <c r="Y1029" s="359" t="s">
        <v>723</v>
      </c>
      <c r="Z1029" s="67">
        <v>41543</v>
      </c>
      <c r="AA1029" s="66"/>
      <c r="AB1029" s="66">
        <v>41440</v>
      </c>
      <c r="AC1029" s="1573">
        <v>50000</v>
      </c>
      <c r="AD1029" s="369" t="s">
        <v>83</v>
      </c>
      <c r="AE1029" s="363" t="s">
        <v>3891</v>
      </c>
      <c r="AF1029" s="2837" t="s">
        <v>4011</v>
      </c>
      <c r="AG1029" s="365"/>
      <c r="AH1029" s="72"/>
      <c r="AI1029" s="72"/>
      <c r="AJ1029" s="65"/>
      <c r="AK1029" s="65"/>
      <c r="AL1029" s="66"/>
      <c r="AM1029" s="66"/>
      <c r="AN1029" s="66"/>
      <c r="AO1029" s="66"/>
      <c r="AP1029" s="65"/>
      <c r="AQ1029" s="67"/>
      <c r="AR1029" s="67"/>
      <c r="AS1029" s="67"/>
      <c r="AX1029" s="416"/>
      <c r="BW1029" s="366"/>
      <c r="BZ1029" s="366" t="e">
        <v>#N/A</v>
      </c>
    </row>
    <row r="1030" spans="1:78" s="65" customFormat="1" ht="13.5" customHeight="1">
      <c r="A1030" s="357">
        <v>87</v>
      </c>
      <c r="B1030" s="66" t="s">
        <v>85</v>
      </c>
      <c r="C1030" s="67">
        <v>41534</v>
      </c>
      <c r="D1030" s="68">
        <f ca="1">TODAY()-C1030</f>
        <v>10</v>
      </c>
      <c r="E1030" s="65" t="s">
        <v>133</v>
      </c>
      <c r="F1030" s="167">
        <v>13</v>
      </c>
      <c r="G1030" s="66" t="s">
        <v>206</v>
      </c>
      <c r="H1030" s="69" t="s">
        <v>50</v>
      </c>
      <c r="I1030" s="1354" t="s">
        <v>3336</v>
      </c>
      <c r="J1030" s="75" t="s">
        <v>306</v>
      </c>
      <c r="K1030" s="359" t="s">
        <v>171</v>
      </c>
      <c r="L1030" s="1487">
        <v>647000</v>
      </c>
      <c r="M1030" s="1057">
        <v>10000</v>
      </c>
      <c r="N1030" s="1057">
        <f t="shared" si="252"/>
        <v>657000</v>
      </c>
      <c r="O1030" s="896" t="s">
        <v>894</v>
      </c>
      <c r="P1030" s="2144" t="s">
        <v>3270</v>
      </c>
      <c r="Q1030" s="368" t="s">
        <v>139</v>
      </c>
      <c r="R1030" s="360">
        <v>1033</v>
      </c>
      <c r="S1030" s="72">
        <v>93</v>
      </c>
      <c r="T1030" s="361" t="s">
        <v>2292</v>
      </c>
      <c r="U1030" s="365"/>
      <c r="V1030" s="66"/>
      <c r="W1030" s="358" t="s">
        <v>80</v>
      </c>
      <c r="X1030" s="363" t="s">
        <v>3849</v>
      </c>
      <c r="Y1030" s="359" t="s">
        <v>2226</v>
      </c>
      <c r="Z1030" s="67">
        <v>41543</v>
      </c>
      <c r="AA1030" s="66" t="s">
        <v>3454</v>
      </c>
      <c r="AB1030" s="66">
        <v>41537</v>
      </c>
      <c r="AC1030" s="1573">
        <v>5000</v>
      </c>
      <c r="AD1030" s="369" t="s">
        <v>83</v>
      </c>
      <c r="AE1030" s="1385" t="s">
        <v>3897</v>
      </c>
      <c r="AF1030" s="2837" t="s">
        <v>4011</v>
      </c>
      <c r="AG1030" s="365"/>
      <c r="AH1030" s="1619"/>
      <c r="AI1030" s="65" t="s">
        <v>165</v>
      </c>
      <c r="AL1030" s="66"/>
      <c r="AM1030" s="66"/>
      <c r="AN1030" s="66"/>
      <c r="AO1030" s="137"/>
      <c r="AQ1030" s="66"/>
      <c r="AR1030" s="66"/>
      <c r="AS1030" s="66"/>
      <c r="AX1030" s="1001"/>
      <c r="BW1030" s="66"/>
      <c r="BZ1030" s="66"/>
    </row>
    <row r="1031" spans="1:78" s="65" customFormat="1" ht="13.5" customHeight="1">
      <c r="A1031" s="357">
        <v>88</v>
      </c>
      <c r="B1031" s="778" t="s">
        <v>85</v>
      </c>
      <c r="C1031" s="1696">
        <v>41536</v>
      </c>
      <c r="D1031" s="2519">
        <f ca="1">TODAY()-C1031</f>
        <v>8</v>
      </c>
      <c r="E1031" s="774" t="s">
        <v>142</v>
      </c>
      <c r="F1031" s="251">
        <v>13</v>
      </c>
      <c r="G1031" s="66" t="s">
        <v>206</v>
      </c>
      <c r="H1031" s="1719" t="s">
        <v>1826</v>
      </c>
      <c r="I1031" s="2834" t="s">
        <v>3348</v>
      </c>
      <c r="J1031" s="75" t="s">
        <v>1825</v>
      </c>
      <c r="K1031" s="359" t="s">
        <v>34</v>
      </c>
      <c r="L1031" s="1057">
        <v>844000</v>
      </c>
      <c r="M1031" s="1057">
        <v>13000</v>
      </c>
      <c r="N1031" s="1057">
        <f t="shared" si="252"/>
        <v>857000</v>
      </c>
      <c r="O1031" s="833">
        <v>60000</v>
      </c>
      <c r="P1031" s="2144" t="s">
        <v>3290</v>
      </c>
      <c r="Q1031" s="368" t="s">
        <v>139</v>
      </c>
      <c r="R1031" s="72">
        <v>1033</v>
      </c>
      <c r="S1031" s="72">
        <v>93</v>
      </c>
      <c r="T1031" s="361" t="s">
        <v>2292</v>
      </c>
      <c r="U1031" s="365"/>
      <c r="V1031" s="66"/>
      <c r="W1031" s="358" t="s">
        <v>80</v>
      </c>
      <c r="X1031" s="363" t="s">
        <v>3623</v>
      </c>
      <c r="Y1031" s="359" t="s">
        <v>312</v>
      </c>
      <c r="Z1031" s="67">
        <v>41543</v>
      </c>
      <c r="AA1031" s="775">
        <v>0.625</v>
      </c>
      <c r="AB1031" s="66">
        <v>41534</v>
      </c>
      <c r="AC1031" s="1573">
        <v>3000</v>
      </c>
      <c r="AD1031" s="369" t="s">
        <v>83</v>
      </c>
      <c r="AE1031" s="1385"/>
      <c r="AF1031" s="2837" t="s">
        <v>4011</v>
      </c>
      <c r="AG1031" s="365"/>
      <c r="AH1031" s="1619"/>
      <c r="AI1031" s="65" t="s">
        <v>165</v>
      </c>
      <c r="AL1031" s="66"/>
      <c r="AM1031" s="66"/>
      <c r="AN1031" s="66"/>
      <c r="AO1031" s="137"/>
      <c r="AQ1031" s="66"/>
      <c r="AR1031" s="66"/>
      <c r="AS1031" s="66"/>
      <c r="AX1031" s="1001"/>
      <c r="BW1031" s="66"/>
      <c r="BZ1031" s="66"/>
    </row>
    <row r="1032" spans="1:78" s="135" customFormat="1" ht="13.5" customHeight="1">
      <c r="A1032" s="357">
        <v>89</v>
      </c>
      <c r="B1032" s="2522" t="s">
        <v>85</v>
      </c>
      <c r="C1032" s="67">
        <v>41533</v>
      </c>
      <c r="D1032" s="68">
        <f ca="1">TODAY()-C1032</f>
        <v>11</v>
      </c>
      <c r="E1032" s="65" t="s">
        <v>61</v>
      </c>
      <c r="F1032" s="167">
        <v>13</v>
      </c>
      <c r="G1032" s="66" t="s">
        <v>206</v>
      </c>
      <c r="H1032" s="69" t="s">
        <v>193</v>
      </c>
      <c r="I1032" s="1354" t="s">
        <v>3338</v>
      </c>
      <c r="J1032" s="2541" t="s">
        <v>1032</v>
      </c>
      <c r="K1032" s="2542" t="s">
        <v>130</v>
      </c>
      <c r="L1032" s="1487">
        <v>834000</v>
      </c>
      <c r="M1032" s="1487">
        <v>11000</v>
      </c>
      <c r="N1032" s="1487">
        <f t="shared" si="252"/>
        <v>845000</v>
      </c>
      <c r="O1032" s="2670">
        <v>30000</v>
      </c>
      <c r="P1032" s="2459" t="s">
        <v>3272</v>
      </c>
      <c r="Q1032" s="368" t="s">
        <v>139</v>
      </c>
      <c r="R1032" s="360">
        <v>1033</v>
      </c>
      <c r="S1032" s="360">
        <v>93</v>
      </c>
      <c r="T1032" s="361" t="s">
        <v>2292</v>
      </c>
      <c r="U1032" s="1330"/>
      <c r="V1032" s="371"/>
      <c r="W1032" s="358" t="s">
        <v>80</v>
      </c>
      <c r="X1032" s="372" t="s">
        <v>3457</v>
      </c>
      <c r="Y1032" s="2542" t="s">
        <v>990</v>
      </c>
      <c r="Z1032" s="67">
        <v>41543</v>
      </c>
      <c r="AA1032" s="371" t="s">
        <v>3254</v>
      </c>
      <c r="AB1032" s="371">
        <v>41535</v>
      </c>
      <c r="AC1032" s="1870">
        <v>815000</v>
      </c>
      <c r="AD1032" s="772" t="s">
        <v>83</v>
      </c>
      <c r="AE1032" s="2543"/>
      <c r="AF1032" s="2837" t="s">
        <v>4011</v>
      </c>
      <c r="AG1032" s="1330"/>
      <c r="AH1032" s="2544"/>
      <c r="AI1032" s="65" t="s">
        <v>165</v>
      </c>
      <c r="AL1032" s="371"/>
      <c r="AM1032" s="371"/>
      <c r="AN1032" s="371"/>
      <c r="AO1032" s="2545"/>
      <c r="AQ1032" s="371"/>
      <c r="AR1032" s="371"/>
      <c r="AS1032" s="371"/>
      <c r="AX1032" s="2546"/>
      <c r="BW1032" s="371"/>
      <c r="BZ1032" s="371"/>
    </row>
    <row r="1033" spans="1:78" ht="10.5" customHeight="1">
      <c r="A1033" s="15"/>
      <c r="B1033" s="15"/>
      <c r="C1033" s="15"/>
      <c r="D1033" s="15"/>
      <c r="E1033" s="15"/>
      <c r="F1033" s="15"/>
      <c r="J1033" s="15"/>
      <c r="K1033" s="53"/>
      <c r="L1033" s="62"/>
      <c r="M1033" s="55"/>
      <c r="N1033" s="59"/>
      <c r="O1033" s="13"/>
      <c r="P1033" s="42"/>
      <c r="Q1033" s="43"/>
      <c r="R1033" s="20"/>
      <c r="S1033" s="20"/>
      <c r="T1033" s="15"/>
      <c r="U1033" s="15"/>
      <c r="AE1033" s="15"/>
      <c r="AF1033" s="15"/>
      <c r="AG1033" s="15"/>
      <c r="AL1033" s="15"/>
      <c r="AM1033" s="15"/>
      <c r="AN1033" s="15"/>
      <c r="AO1033" s="15"/>
      <c r="AQ1033" s="15"/>
      <c r="AR1033" s="15"/>
      <c r="AS1033" s="15"/>
      <c r="AT1033" s="15"/>
      <c r="AW1033" s="15"/>
    </row>
    <row r="1034" spans="1:78" ht="10.5" customHeight="1">
      <c r="A1034" s="15"/>
      <c r="B1034" s="15"/>
      <c r="C1034" s="15"/>
      <c r="D1034" s="15"/>
      <c r="E1034" s="15"/>
      <c r="F1034" s="15"/>
      <c r="H1034" s="15"/>
      <c r="J1034" s="15"/>
      <c r="K1034" s="53"/>
      <c r="AE1034" s="15"/>
      <c r="AF1034" s="15"/>
      <c r="AG1034" s="15"/>
      <c r="AL1034" s="15"/>
      <c r="AM1034" s="15"/>
      <c r="AN1034" s="15"/>
      <c r="AO1034" s="15"/>
      <c r="AQ1034" s="15"/>
      <c r="AR1034" s="15"/>
      <c r="AS1034" s="15"/>
      <c r="AT1034" s="15"/>
      <c r="AW1034" s="15"/>
    </row>
    <row r="1035" spans="1:78" ht="10.5" customHeight="1">
      <c r="A1035" s="15"/>
      <c r="B1035" s="15"/>
      <c r="C1035" s="15"/>
      <c r="D1035" s="15"/>
      <c r="E1035" s="15"/>
      <c r="F1035" s="15"/>
      <c r="H1035" s="15"/>
      <c r="J1035" s="15"/>
      <c r="T1035" s="52"/>
      <c r="AE1035" s="15"/>
      <c r="AF1035" s="15"/>
      <c r="AG1035" s="15"/>
      <c r="AL1035" s="15"/>
      <c r="AM1035" s="15"/>
      <c r="AN1035" s="15"/>
      <c r="AO1035" s="15"/>
      <c r="AQ1035" s="15"/>
      <c r="AR1035" s="15"/>
      <c r="AS1035" s="15"/>
      <c r="AT1035" s="15"/>
      <c r="AW1035" s="15"/>
    </row>
    <row r="1036" spans="1:78" ht="10.5" customHeight="1">
      <c r="A1036" s="15"/>
      <c r="B1036" s="15"/>
      <c r="C1036" s="15"/>
      <c r="D1036" s="15"/>
      <c r="E1036" s="15"/>
      <c r="F1036" s="15"/>
      <c r="H1036" s="15"/>
      <c r="J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3"/>
      <c r="AA1036" s="15"/>
      <c r="AD1036" s="42"/>
      <c r="AE1036" s="15"/>
      <c r="AF1036" s="15"/>
      <c r="AG1036" s="15"/>
      <c r="AH1036" s="15"/>
      <c r="AI1036" s="15"/>
      <c r="AL1036" s="15"/>
      <c r="AM1036" s="15"/>
      <c r="AN1036" s="15"/>
      <c r="AO1036" s="15"/>
      <c r="AQ1036" s="15"/>
      <c r="AR1036" s="15"/>
      <c r="AS1036" s="15"/>
      <c r="AT1036" s="15"/>
      <c r="AW1036" s="15"/>
    </row>
    <row r="1037" spans="1:78" ht="10.5" customHeight="1">
      <c r="AF1037" s="44"/>
      <c r="AT1037" s="15"/>
      <c r="BZ1037" s="13"/>
    </row>
    <row r="1038" spans="1:78" ht="10.5" customHeight="1">
      <c r="AF1038" s="44"/>
      <c r="AT1038" s="15"/>
      <c r="BZ1038" s="13"/>
    </row>
    <row r="1039" spans="1:78" ht="10.5" customHeight="1">
      <c r="AF1039" s="44"/>
      <c r="AT1039" s="15"/>
      <c r="BZ1039" s="13"/>
    </row>
    <row r="1040" spans="1:78" ht="10.5" customHeight="1">
      <c r="W1040" s="84"/>
      <c r="X1040" s="83"/>
      <c r="Y1040" s="87"/>
      <c r="Z1040" s="12"/>
      <c r="AA1040" s="87"/>
      <c r="AB1040" s="85"/>
      <c r="AC1040" s="1872"/>
      <c r="AD1040" s="86"/>
      <c r="AF1040" s="44"/>
      <c r="AT1040" s="15"/>
      <c r="BZ1040" s="13"/>
    </row>
    <row r="1041" spans="1:78" ht="10.5" customHeight="1">
      <c r="AF1041" s="44"/>
      <c r="AT1041" s="15"/>
      <c r="BZ1041" s="13"/>
    </row>
    <row r="1042" spans="1:78" ht="10.5" customHeight="1">
      <c r="AF1042" s="44"/>
      <c r="AT1042" s="15"/>
      <c r="BZ1042" s="13"/>
    </row>
    <row r="1043" spans="1:78" ht="10.5" customHeight="1">
      <c r="AF1043" s="44"/>
      <c r="AT1043" s="15"/>
      <c r="BZ1043" s="13"/>
    </row>
    <row r="1044" spans="1:78" ht="10.5" customHeight="1">
      <c r="AF1044" s="44"/>
      <c r="AT1044" s="15"/>
      <c r="BZ1044" s="13"/>
    </row>
    <row r="1045" spans="1:78" ht="10.5" customHeight="1">
      <c r="G1045" s="46"/>
      <c r="H1045" s="54"/>
      <c r="I1045" s="55"/>
      <c r="J1045" s="57"/>
      <c r="K1045" s="8"/>
      <c r="L1045" s="8"/>
      <c r="M1045" s="20"/>
      <c r="N1045" s="18"/>
      <c r="O1045" s="58"/>
      <c r="P1045" s="45"/>
      <c r="AF1045" s="44"/>
      <c r="AT1045" s="15"/>
      <c r="BZ1045" s="13"/>
    </row>
    <row r="1046" spans="1:78" ht="10.5" customHeight="1">
      <c r="G1046" s="46"/>
      <c r="H1046" s="54"/>
      <c r="I1046" s="55"/>
      <c r="J1046" s="57"/>
      <c r="K1046" s="8"/>
      <c r="L1046" s="8"/>
      <c r="M1046" s="20"/>
      <c r="N1046" s="18"/>
      <c r="O1046" s="58"/>
      <c r="P1046" s="45"/>
      <c r="AF1046" s="44"/>
      <c r="AT1046" s="15"/>
      <c r="BZ1046" s="13"/>
    </row>
    <row r="1047" spans="1:78" ht="10.5" customHeight="1">
      <c r="G1047" s="46"/>
      <c r="H1047" s="54"/>
      <c r="I1047" s="55"/>
      <c r="J1047" s="57"/>
      <c r="K1047" s="8"/>
      <c r="L1047" s="8"/>
      <c r="M1047" s="20"/>
      <c r="N1047" s="18"/>
      <c r="O1047" s="58"/>
      <c r="P1047" s="45"/>
      <c r="AF1047" s="44"/>
      <c r="AT1047" s="15"/>
      <c r="BZ1047" s="13"/>
    </row>
    <row r="1048" spans="1:78" ht="10.5" customHeight="1">
      <c r="G1048" s="46"/>
      <c r="H1048" s="54"/>
      <c r="I1048" s="55"/>
      <c r="J1048" s="57"/>
      <c r="K1048" s="8"/>
      <c r="L1048" s="8"/>
      <c r="M1048" s="20"/>
      <c r="N1048" s="18"/>
      <c r="O1048" s="58"/>
      <c r="P1048" s="45"/>
      <c r="AF1048" s="44"/>
      <c r="AT1048" s="15"/>
      <c r="BZ1048" s="13"/>
    </row>
    <row r="1049" spans="1:78" ht="10.5" customHeight="1">
      <c r="G1049" s="46"/>
      <c r="H1049" s="54"/>
      <c r="I1049" s="55"/>
      <c r="J1049" s="57"/>
      <c r="K1049" s="8"/>
      <c r="L1049" s="8"/>
      <c r="M1049" s="20"/>
      <c r="N1049" s="18"/>
      <c r="O1049" s="58"/>
      <c r="P1049" s="45"/>
      <c r="AF1049" s="44"/>
      <c r="AT1049" s="15"/>
      <c r="BZ1049" s="13"/>
    </row>
    <row r="1050" spans="1:78" ht="10.5" customHeight="1">
      <c r="G1050" s="46"/>
      <c r="H1050" s="54"/>
      <c r="I1050" s="55"/>
      <c r="J1050" s="57"/>
      <c r="K1050" s="8"/>
      <c r="L1050" s="8"/>
      <c r="M1050" s="20"/>
      <c r="N1050" s="18"/>
      <c r="O1050" s="58"/>
      <c r="P1050" s="45"/>
      <c r="AF1050" s="44"/>
      <c r="AT1050" s="15"/>
      <c r="BZ1050" s="13"/>
    </row>
    <row r="1051" spans="1:78" ht="10.5" customHeight="1">
      <c r="AF1051" s="44"/>
      <c r="AT1051" s="15"/>
      <c r="BZ1051" s="13"/>
    </row>
    <row r="1052" spans="1:78" ht="10.5" customHeight="1">
      <c r="AF1052" s="44"/>
      <c r="AT1052" s="15"/>
      <c r="BZ1052" s="13"/>
    </row>
    <row r="1053" spans="1:78" ht="10.5" customHeight="1">
      <c r="AF1053" s="44"/>
      <c r="AT1053" s="15"/>
      <c r="BZ1053" s="13"/>
    </row>
    <row r="1054" spans="1:78" ht="10.5" customHeight="1">
      <c r="A1054" s="15"/>
      <c r="B1054" s="15"/>
      <c r="C1054" s="15"/>
      <c r="D1054" s="15"/>
      <c r="E1054" s="15"/>
      <c r="F1054" s="15"/>
      <c r="H1054" s="15"/>
      <c r="J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3"/>
      <c r="AA1054" s="15"/>
      <c r="AD1054" s="42"/>
      <c r="AE1054" s="15"/>
      <c r="AF1054" s="15"/>
      <c r="AG1054" s="15"/>
      <c r="AH1054" s="15"/>
      <c r="AI1054" s="15"/>
      <c r="AL1054" s="15"/>
      <c r="AM1054" s="15"/>
      <c r="AN1054" s="15"/>
      <c r="AO1054" s="15"/>
      <c r="AQ1054" s="15"/>
      <c r="AR1054" s="15"/>
      <c r="AS1054" s="15"/>
      <c r="AT1054" s="15"/>
      <c r="AW1054" s="15"/>
    </row>
    <row r="1055" spans="1:78" ht="10.5" customHeight="1">
      <c r="AF1055" s="236"/>
    </row>
    <row r="1062" spans="7:31" ht="10.5" customHeight="1">
      <c r="W1062" s="226"/>
      <c r="X1062" s="209"/>
      <c r="Y1062" s="129"/>
    </row>
    <row r="1063" spans="7:31" ht="10.5" customHeight="1">
      <c r="X1063" s="47"/>
      <c r="Y1063" s="49"/>
      <c r="Z1063" s="11"/>
      <c r="AA1063" s="11"/>
      <c r="AB1063" s="11"/>
      <c r="AC1063" s="56"/>
      <c r="AD1063" s="231"/>
      <c r="AE1063" s="47"/>
    </row>
    <row r="1064" spans="7:31" ht="10.5" customHeight="1">
      <c r="Z1064" s="110"/>
      <c r="AA1064" s="112"/>
      <c r="AB1064" s="11"/>
      <c r="AC1064" s="1847"/>
      <c r="AD1064" s="235"/>
    </row>
    <row r="1065" spans="7:31" ht="10.5" customHeight="1">
      <c r="G1065" s="18"/>
      <c r="AD1065" s="54"/>
    </row>
    <row r="1074" spans="20:20" ht="8.25" customHeight="1"/>
    <row r="1088" spans="20:20" ht="10.5" customHeight="1">
      <c r="T1088" s="8" t="s">
        <v>46</v>
      </c>
    </row>
  </sheetData>
  <autoFilter ref="A1:BZ1054"/>
  <phoneticPr fontId="3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441"/>
  <sheetViews>
    <sheetView topLeftCell="M126" workbookViewId="0">
      <selection activeCell="M148" sqref="M148"/>
    </sheetView>
  </sheetViews>
  <sheetFormatPr baseColWidth="10" defaultColWidth="8.7109375" defaultRowHeight="13" x14ac:dyDescent="0"/>
  <cols>
    <col min="1" max="1" width="4.42578125" style="532" customWidth="1"/>
    <col min="2" max="3" width="12.42578125" style="557" customWidth="1"/>
    <col min="4" max="5" width="7.28515625" style="676" customWidth="1"/>
    <col min="6" max="6" width="5.140625" style="676" customWidth="1"/>
    <col min="7" max="7" width="11.140625" style="678" customWidth="1"/>
    <col min="8" max="8" width="35.42578125" style="679" customWidth="1"/>
    <col min="9" max="9" width="21.7109375" style="676" customWidth="1"/>
    <col min="10" max="10" width="22.85546875" style="680" customWidth="1"/>
    <col min="11" max="11" width="7.28515625" style="676" customWidth="1"/>
    <col min="12" max="12" width="10.85546875" style="681" customWidth="1"/>
    <col min="13" max="13" width="8.42578125" style="682" customWidth="1"/>
    <col min="14" max="14" width="11.5703125" style="681" customWidth="1"/>
    <col min="15" max="15" width="15.42578125" style="681" customWidth="1"/>
    <col min="16" max="16" width="12" style="680" customWidth="1"/>
    <col min="17" max="17" width="11" style="676" customWidth="1"/>
    <col min="18" max="18" width="11.28515625" style="680" customWidth="1"/>
    <col min="19" max="19" width="8.28515625" style="683" customWidth="1"/>
    <col min="20" max="20" width="13.7109375" style="683" customWidth="1"/>
    <col min="21" max="21" width="13.5703125" style="684" customWidth="1"/>
    <col min="22" max="22" width="12.5703125" style="558" customWidth="1"/>
    <col min="23" max="23" width="15.28515625" style="679" customWidth="1"/>
    <col min="24" max="24" width="52.140625" style="680" customWidth="1"/>
    <col min="25" max="25" width="15.28515625" style="685" customWidth="1"/>
    <col min="26" max="26" width="13.140625" style="678" customWidth="1"/>
    <col min="27" max="27" width="11.140625" style="686" customWidth="1"/>
    <col min="28" max="28" width="14.140625" style="557" customWidth="1"/>
    <col min="29" max="29" width="13.140625" style="681" customWidth="1"/>
    <col min="30" max="30" width="12.140625" style="683" customWidth="1"/>
    <col min="31" max="31" width="11" style="676" customWidth="1"/>
    <col min="32" max="32" width="11.140625" style="557" customWidth="1"/>
    <col min="33" max="33" width="10" style="557" customWidth="1"/>
    <col min="34" max="34" width="10.140625" style="557" customWidth="1"/>
    <col min="35" max="35" width="13.7109375" style="557" customWidth="1"/>
    <col min="36" max="36" width="16.42578125" style="676" customWidth="1"/>
    <col min="37" max="37" width="10.85546875" style="557" customWidth="1"/>
    <col min="38" max="38" width="12.5703125" style="677" customWidth="1"/>
    <col min="39" max="39" width="11.7109375" style="676" customWidth="1"/>
    <col min="40" max="40" width="10.85546875" style="532" hidden="1" customWidth="1"/>
    <col min="41" max="50" width="0" style="533" hidden="1" customWidth="1"/>
    <col min="51" max="54" width="8.7109375" style="533" hidden="1" customWidth="1"/>
    <col min="55" max="55" width="8.7109375" style="533"/>
    <col min="56" max="16384" width="8.7109375" style="532"/>
  </cols>
  <sheetData>
    <row r="1" spans="1:78" s="427" customFormat="1" ht="40" thickBot="1">
      <c r="A1" s="420" t="s">
        <v>185</v>
      </c>
      <c r="B1" s="421" t="s">
        <v>729</v>
      </c>
      <c r="C1" s="421" t="s">
        <v>152</v>
      </c>
      <c r="D1" s="420" t="s">
        <v>730</v>
      </c>
      <c r="E1" s="420" t="s">
        <v>144</v>
      </c>
      <c r="F1" s="420" t="s">
        <v>731</v>
      </c>
      <c r="G1" s="421" t="s">
        <v>145</v>
      </c>
      <c r="H1" s="420" t="s">
        <v>732</v>
      </c>
      <c r="I1" s="420" t="s">
        <v>181</v>
      </c>
      <c r="J1" s="420" t="s">
        <v>147</v>
      </c>
      <c r="K1" s="420" t="s">
        <v>93</v>
      </c>
      <c r="L1" s="422" t="s">
        <v>51</v>
      </c>
      <c r="M1" s="422" t="s">
        <v>733</v>
      </c>
      <c r="N1" s="422" t="s">
        <v>734</v>
      </c>
      <c r="O1" s="422" t="s">
        <v>735</v>
      </c>
      <c r="P1" s="420" t="s">
        <v>146</v>
      </c>
      <c r="Q1" s="420" t="s">
        <v>160</v>
      </c>
      <c r="R1" s="420" t="s">
        <v>736</v>
      </c>
      <c r="S1" s="420" t="s">
        <v>31</v>
      </c>
      <c r="T1" s="420" t="s">
        <v>737</v>
      </c>
      <c r="U1" s="422" t="s">
        <v>168</v>
      </c>
      <c r="V1" s="423" t="s">
        <v>230</v>
      </c>
      <c r="W1" s="420" t="s">
        <v>738</v>
      </c>
      <c r="X1" s="420" t="s">
        <v>120</v>
      </c>
      <c r="Y1" s="420" t="s">
        <v>119</v>
      </c>
      <c r="Z1" s="421" t="s">
        <v>739</v>
      </c>
      <c r="AA1" s="424" t="s">
        <v>740</v>
      </c>
      <c r="AB1" s="421" t="s">
        <v>69</v>
      </c>
      <c r="AC1" s="422" t="s">
        <v>140</v>
      </c>
      <c r="AD1" s="420" t="s">
        <v>741</v>
      </c>
      <c r="AE1" s="420" t="s">
        <v>33</v>
      </c>
      <c r="AF1" s="421" t="s">
        <v>742</v>
      </c>
      <c r="AG1" s="421" t="s">
        <v>743</v>
      </c>
      <c r="AH1" s="421" t="s">
        <v>744</v>
      </c>
      <c r="AI1" s="421" t="s">
        <v>745</v>
      </c>
      <c r="AJ1" s="420" t="s">
        <v>746</v>
      </c>
      <c r="AK1" s="421" t="s">
        <v>747</v>
      </c>
      <c r="AL1" s="425" t="s">
        <v>748</v>
      </c>
      <c r="AM1" s="426" t="s">
        <v>749</v>
      </c>
      <c r="AO1" s="428"/>
      <c r="AP1" s="428"/>
      <c r="AQ1" s="428"/>
      <c r="AR1" s="428"/>
      <c r="AS1" s="428"/>
      <c r="AT1" s="428"/>
      <c r="AU1" s="428"/>
      <c r="AV1" s="428"/>
      <c r="AW1" s="428"/>
      <c r="AX1" s="428"/>
      <c r="AY1" s="428"/>
      <c r="AZ1" s="428"/>
      <c r="BA1" s="428"/>
      <c r="BB1" s="428"/>
      <c r="BC1" s="428"/>
    </row>
    <row r="2" spans="1:78" s="446" customFormat="1" ht="14" thickBot="1">
      <c r="A2" s="429"/>
      <c r="B2" s="1714"/>
      <c r="C2" s="1714"/>
      <c r="D2" s="1714"/>
      <c r="E2" s="1714"/>
      <c r="F2" s="1714"/>
      <c r="G2" s="1714"/>
      <c r="H2" s="432"/>
      <c r="I2" s="433" t="s">
        <v>750</v>
      </c>
      <c r="J2" s="434"/>
      <c r="K2" s="431"/>
      <c r="L2" s="435"/>
      <c r="M2" s="435"/>
      <c r="N2" s="435"/>
      <c r="O2" s="435"/>
      <c r="P2" s="434"/>
      <c r="Q2" s="436"/>
      <c r="R2" s="434"/>
      <c r="S2" s="433"/>
      <c r="T2" s="433"/>
      <c r="U2" s="437"/>
      <c r="V2" s="438"/>
      <c r="W2" s="439"/>
      <c r="X2" s="434"/>
      <c r="Y2" s="440"/>
      <c r="Z2" s="441"/>
      <c r="AA2" s="442"/>
      <c r="AB2" s="430"/>
      <c r="AC2" s="435"/>
      <c r="AD2" s="443"/>
      <c r="AE2" s="444"/>
      <c r="AF2" s="445"/>
      <c r="AG2" s="445"/>
      <c r="AH2" s="54"/>
      <c r="AI2" s="5"/>
      <c r="AJ2" s="15"/>
      <c r="AK2" s="245"/>
      <c r="AL2" s="445"/>
      <c r="AM2" s="445"/>
      <c r="AN2" s="650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47"/>
      <c r="AZ2" s="447"/>
      <c r="BA2" s="447"/>
      <c r="BB2" s="447"/>
      <c r="BC2" s="447"/>
    </row>
    <row r="3" spans="1:78" s="466" customFormat="1">
      <c r="A3" s="727">
        <v>1</v>
      </c>
      <c r="B3" s="502"/>
      <c r="C3" s="500">
        <v>41519</v>
      </c>
      <c r="D3" s="479">
        <f t="shared" ref="D3:D19" ca="1" si="0">TODAY()-C3</f>
        <v>25</v>
      </c>
      <c r="E3" s="452" t="s">
        <v>343</v>
      </c>
      <c r="F3" s="167">
        <v>13</v>
      </c>
      <c r="G3" s="64" t="s">
        <v>204</v>
      </c>
      <c r="H3" s="487" t="s">
        <v>702</v>
      </c>
      <c r="I3" s="488" t="s">
        <v>976</v>
      </c>
      <c r="J3" s="489" t="s">
        <v>779</v>
      </c>
      <c r="K3" s="692" t="s">
        <v>690</v>
      </c>
      <c r="L3" s="548">
        <v>510000</v>
      </c>
      <c r="M3" s="548">
        <v>6000</v>
      </c>
      <c r="N3" s="456">
        <f t="shared" ref="N3:N19" si="1">L3+M3-O3</f>
        <v>516000</v>
      </c>
      <c r="O3" s="744"/>
      <c r="P3" s="469" t="s">
        <v>904</v>
      </c>
      <c r="Q3" s="473" t="s">
        <v>139</v>
      </c>
      <c r="R3" s="458">
        <v>1033</v>
      </c>
      <c r="S3" s="458">
        <v>93</v>
      </c>
      <c r="T3" s="19"/>
      <c r="U3" s="34"/>
      <c r="V3" s="21">
        <v>41544</v>
      </c>
      <c r="W3" s="459" t="s">
        <v>205</v>
      </c>
      <c r="X3" s="491" t="s">
        <v>3214</v>
      </c>
      <c r="Y3" s="492" t="s">
        <v>3209</v>
      </c>
      <c r="Z3" s="461">
        <v>41544</v>
      </c>
      <c r="AA3" s="496">
        <v>0.58333333333333337</v>
      </c>
      <c r="AB3" s="461">
        <v>41524</v>
      </c>
      <c r="AC3" s="462">
        <v>30000</v>
      </c>
      <c r="AD3" s="2225" t="s">
        <v>111</v>
      </c>
      <c r="AE3" s="664" t="s">
        <v>754</v>
      </c>
      <c r="AF3" s="567">
        <v>41524</v>
      </c>
      <c r="AG3" s="567">
        <v>41528</v>
      </c>
      <c r="AH3" s="567" t="s">
        <v>755</v>
      </c>
      <c r="AI3" s="5">
        <v>41542</v>
      </c>
      <c r="AJ3" s="9" t="s">
        <v>1134</v>
      </c>
      <c r="AK3" s="81"/>
      <c r="AL3" s="11"/>
      <c r="AM3" s="11"/>
      <c r="AN3" s="464"/>
      <c r="AO3" s="507"/>
      <c r="AP3" s="507"/>
      <c r="AQ3" s="507"/>
      <c r="AR3" s="507"/>
      <c r="AS3" s="507"/>
      <c r="AT3" s="507"/>
      <c r="AU3" s="507"/>
      <c r="AV3" s="507"/>
      <c r="AW3" s="507"/>
      <c r="AX3" s="507"/>
      <c r="AY3" s="507"/>
      <c r="AZ3" s="507"/>
      <c r="BA3" s="507"/>
      <c r="BB3" s="507"/>
      <c r="BC3" s="507" t="s">
        <v>1830</v>
      </c>
    </row>
    <row r="4" spans="1:78" s="466" customFormat="1">
      <c r="A4" s="727">
        <v>2</v>
      </c>
      <c r="B4" s="502"/>
      <c r="C4" s="500">
        <v>41536</v>
      </c>
      <c r="D4" s="479">
        <f t="shared" ca="1" si="0"/>
        <v>8</v>
      </c>
      <c r="E4" s="452" t="s">
        <v>57</v>
      </c>
      <c r="F4" s="167">
        <v>13</v>
      </c>
      <c r="G4" s="64" t="s">
        <v>204</v>
      </c>
      <c r="H4" s="565" t="s">
        <v>42</v>
      </c>
      <c r="I4" s="488" t="s">
        <v>2037</v>
      </c>
      <c r="J4" s="489" t="s">
        <v>701</v>
      </c>
      <c r="K4" s="49" t="s">
        <v>25</v>
      </c>
      <c r="L4" s="548">
        <v>849000</v>
      </c>
      <c r="M4" s="548">
        <v>0</v>
      </c>
      <c r="N4" s="456">
        <f t="shared" si="1"/>
        <v>789000</v>
      </c>
      <c r="O4" s="456">
        <v>60000</v>
      </c>
      <c r="P4" s="452" t="s">
        <v>1972</v>
      </c>
      <c r="Q4" s="473" t="s">
        <v>139</v>
      </c>
      <c r="R4" s="458">
        <v>1033</v>
      </c>
      <c r="S4" s="474">
        <v>93</v>
      </c>
      <c r="T4" s="19"/>
      <c r="U4" s="34"/>
      <c r="V4" s="11" t="s">
        <v>2186</v>
      </c>
      <c r="W4" s="459" t="s">
        <v>205</v>
      </c>
      <c r="X4" s="491" t="s">
        <v>3393</v>
      </c>
      <c r="Y4" s="492" t="s">
        <v>136</v>
      </c>
      <c r="Z4" s="461">
        <v>41544</v>
      </c>
      <c r="AA4" s="793" t="s">
        <v>4015</v>
      </c>
      <c r="AB4" s="461">
        <v>41527</v>
      </c>
      <c r="AC4" s="462">
        <v>1000</v>
      </c>
      <c r="AD4" s="2299" t="s">
        <v>83</v>
      </c>
      <c r="AE4" s="47"/>
      <c r="AF4" s="171"/>
      <c r="AG4" s="162"/>
      <c r="AH4" s="18"/>
      <c r="AI4" s="5"/>
      <c r="AJ4" s="14"/>
      <c r="AK4" s="14"/>
      <c r="AL4" s="11"/>
      <c r="AM4" s="11"/>
      <c r="AN4" s="737"/>
      <c r="AO4" s="737"/>
      <c r="AP4" s="465"/>
      <c r="AQ4" s="1316"/>
      <c r="AR4" s="1316"/>
      <c r="AS4" s="1316"/>
      <c r="AX4" s="1317"/>
      <c r="BW4" s="1315"/>
      <c r="BZ4" s="1315"/>
    </row>
    <row r="5" spans="1:78" s="520" customFormat="1">
      <c r="A5" s="727">
        <v>3</v>
      </c>
      <c r="B5" s="502"/>
      <c r="C5" s="500">
        <v>41451</v>
      </c>
      <c r="D5" s="765">
        <f t="shared" ca="1" si="0"/>
        <v>93</v>
      </c>
      <c r="E5" s="452" t="s">
        <v>133</v>
      </c>
      <c r="F5" s="167">
        <v>13</v>
      </c>
      <c r="G5" s="155" t="s">
        <v>204</v>
      </c>
      <c r="H5" s="454" t="s">
        <v>194</v>
      </c>
      <c r="I5" s="449" t="s">
        <v>1027</v>
      </c>
      <c r="J5" s="455" t="s">
        <v>290</v>
      </c>
      <c r="K5" s="503" t="s">
        <v>184</v>
      </c>
      <c r="L5" s="548">
        <v>584000</v>
      </c>
      <c r="M5" s="548">
        <v>10000</v>
      </c>
      <c r="N5" s="456">
        <v>594000</v>
      </c>
      <c r="O5" s="744" t="s">
        <v>894</v>
      </c>
      <c r="P5" s="457" t="s">
        <v>1007</v>
      </c>
      <c r="Q5" s="473" t="s">
        <v>139</v>
      </c>
      <c r="R5" s="458">
        <v>1033</v>
      </c>
      <c r="S5" s="458">
        <v>93</v>
      </c>
      <c r="T5" s="19"/>
      <c r="U5" s="34"/>
      <c r="V5" s="21">
        <v>41544</v>
      </c>
      <c r="W5" s="459" t="s">
        <v>205</v>
      </c>
      <c r="X5" s="648" t="s">
        <v>3213</v>
      </c>
      <c r="Y5" s="492" t="s">
        <v>1838</v>
      </c>
      <c r="Z5" s="461">
        <v>41544</v>
      </c>
      <c r="AA5" s="496">
        <v>0.375</v>
      </c>
      <c r="AB5" s="461">
        <v>41525</v>
      </c>
      <c r="AC5" s="462">
        <v>1000</v>
      </c>
      <c r="AD5" s="493" t="s">
        <v>83</v>
      </c>
      <c r="AE5" s="664"/>
      <c r="AF5" s="567"/>
      <c r="AG5" s="567"/>
      <c r="AH5" s="567"/>
      <c r="AI5" s="5"/>
      <c r="AJ5" s="9"/>
      <c r="AK5" s="522"/>
      <c r="AL5" s="523"/>
      <c r="AM5" s="13"/>
      <c r="AN5" s="477"/>
      <c r="AO5" s="519"/>
      <c r="AP5" s="519"/>
      <c r="AQ5" s="519"/>
      <c r="AR5" s="519"/>
      <c r="AS5" s="519"/>
      <c r="AT5" s="519"/>
      <c r="AU5" s="519"/>
      <c r="AV5" s="519"/>
      <c r="AW5" s="519"/>
      <c r="AX5" s="519"/>
      <c r="AY5" s="519"/>
      <c r="AZ5" s="519"/>
      <c r="BA5" s="519"/>
      <c r="BB5" s="519"/>
      <c r="BC5" s="712" t="s">
        <v>3307</v>
      </c>
    </row>
    <row r="6" spans="1:78" s="520" customFormat="1">
      <c r="A6" s="727">
        <v>4</v>
      </c>
      <c r="B6" s="502"/>
      <c r="C6" s="500">
        <v>41497</v>
      </c>
      <c r="D6" s="479">
        <f t="shared" ca="1" si="0"/>
        <v>47</v>
      </c>
      <c r="E6" s="452" t="s">
        <v>57</v>
      </c>
      <c r="F6" s="167">
        <v>13</v>
      </c>
      <c r="G6" s="155" t="s">
        <v>204</v>
      </c>
      <c r="H6" s="563" t="s">
        <v>62</v>
      </c>
      <c r="I6" s="551" t="s">
        <v>1870</v>
      </c>
      <c r="J6" s="455" t="s">
        <v>308</v>
      </c>
      <c r="K6" s="49" t="s">
        <v>286</v>
      </c>
      <c r="L6" s="548">
        <v>789000</v>
      </c>
      <c r="M6" s="548">
        <v>13000</v>
      </c>
      <c r="N6" s="456">
        <f t="shared" si="1"/>
        <v>749000</v>
      </c>
      <c r="O6" s="456">
        <v>53000</v>
      </c>
      <c r="P6" s="457" t="s">
        <v>1856</v>
      </c>
      <c r="Q6" s="473" t="s">
        <v>139</v>
      </c>
      <c r="R6" s="458">
        <v>1033</v>
      </c>
      <c r="S6" s="458">
        <v>93</v>
      </c>
      <c r="T6" s="19"/>
      <c r="U6" s="21"/>
      <c r="V6" s="11">
        <v>41544</v>
      </c>
      <c r="W6" s="459" t="s">
        <v>205</v>
      </c>
      <c r="X6" s="648" t="s">
        <v>3903</v>
      </c>
      <c r="Y6" s="1726" t="s">
        <v>753</v>
      </c>
      <c r="Z6" s="461">
        <v>41544</v>
      </c>
      <c r="AA6" s="793">
        <v>0.41666666666666669</v>
      </c>
      <c r="AB6" s="461">
        <v>41539</v>
      </c>
      <c r="AC6" s="462">
        <v>30000</v>
      </c>
      <c r="AD6" s="493" t="s">
        <v>83</v>
      </c>
      <c r="AE6" s="15"/>
      <c r="AF6" s="15"/>
      <c r="AG6" s="15"/>
      <c r="AH6" s="15"/>
      <c r="AI6" s="5"/>
      <c r="AJ6" s="15"/>
      <c r="AK6" s="15"/>
      <c r="AL6" s="13"/>
      <c r="AM6" s="13"/>
      <c r="AN6" s="558"/>
      <c r="AO6" s="557"/>
      <c r="AQ6" s="558"/>
      <c r="AR6" s="558"/>
      <c r="AS6" s="558"/>
      <c r="AX6" s="1406"/>
    </row>
    <row r="7" spans="1:78" s="466" customFormat="1">
      <c r="A7" s="727">
        <v>5</v>
      </c>
      <c r="B7" s="502"/>
      <c r="C7" s="500">
        <v>41514</v>
      </c>
      <c r="D7" s="479">
        <f ca="1">TODAY()-C7</f>
        <v>30</v>
      </c>
      <c r="E7" s="452" t="s">
        <v>169</v>
      </c>
      <c r="F7" s="167">
        <v>13</v>
      </c>
      <c r="G7" s="64" t="s">
        <v>204</v>
      </c>
      <c r="H7" s="563" t="s">
        <v>1</v>
      </c>
      <c r="I7" s="551" t="s">
        <v>2013</v>
      </c>
      <c r="J7" s="455" t="s">
        <v>443</v>
      </c>
      <c r="K7" s="49" t="s">
        <v>77</v>
      </c>
      <c r="L7" s="548">
        <v>648000</v>
      </c>
      <c r="M7" s="548">
        <v>0</v>
      </c>
      <c r="N7" s="456">
        <f>L7+M7-O7</f>
        <v>618000</v>
      </c>
      <c r="O7" s="548">
        <v>30000</v>
      </c>
      <c r="P7" s="452" t="s">
        <v>1945</v>
      </c>
      <c r="Q7" s="473" t="s">
        <v>139</v>
      </c>
      <c r="R7" s="458">
        <v>1033</v>
      </c>
      <c r="S7" s="458">
        <v>93</v>
      </c>
      <c r="T7" s="19"/>
      <c r="U7" s="34"/>
      <c r="V7" s="11">
        <v>41544</v>
      </c>
      <c r="W7" s="459" t="s">
        <v>205</v>
      </c>
      <c r="X7" s="491" t="s">
        <v>789</v>
      </c>
      <c r="Y7" s="492" t="s">
        <v>753</v>
      </c>
      <c r="Z7" s="461">
        <v>41544</v>
      </c>
      <c r="AA7" s="496">
        <v>0.67708333333333337</v>
      </c>
      <c r="AB7" s="461">
        <v>41542</v>
      </c>
      <c r="AC7" s="475">
        <v>50000</v>
      </c>
      <c r="AD7" s="463" t="s">
        <v>83</v>
      </c>
      <c r="AE7" s="47"/>
      <c r="AF7" s="2329"/>
      <c r="AG7" s="162"/>
      <c r="AH7" s="18"/>
      <c r="AI7" s="14"/>
      <c r="AJ7" s="14"/>
      <c r="AK7" s="14"/>
      <c r="AL7" s="11"/>
      <c r="AM7" s="11"/>
      <c r="AN7" s="737"/>
      <c r="AO7" s="737"/>
      <c r="AP7" s="465"/>
      <c r="AQ7" s="1316"/>
      <c r="AR7" s="1316"/>
      <c r="AS7" s="1316"/>
      <c r="AX7" s="1317"/>
      <c r="BW7" s="1315"/>
      <c r="BZ7" s="1315"/>
    </row>
    <row r="8" spans="1:78" s="486" customFormat="1">
      <c r="A8" s="727">
        <v>6</v>
      </c>
      <c r="B8" s="502"/>
      <c r="C8" s="500">
        <v>41490</v>
      </c>
      <c r="D8" s="479">
        <f ca="1">TODAY()-C8</f>
        <v>54</v>
      </c>
      <c r="E8" s="452" t="s">
        <v>57</v>
      </c>
      <c r="F8" s="167">
        <v>13</v>
      </c>
      <c r="G8" s="764" t="s">
        <v>204</v>
      </c>
      <c r="H8" s="454" t="s">
        <v>48</v>
      </c>
      <c r="I8" s="449" t="s">
        <v>1782</v>
      </c>
      <c r="J8" s="455" t="s">
        <v>410</v>
      </c>
      <c r="K8" s="573" t="s">
        <v>64</v>
      </c>
      <c r="L8" s="548">
        <v>844000</v>
      </c>
      <c r="M8" s="548">
        <v>13000</v>
      </c>
      <c r="N8" s="456">
        <f>L8+M8-O8</f>
        <v>787000</v>
      </c>
      <c r="O8" s="456">
        <v>70000</v>
      </c>
      <c r="P8" s="469" t="s">
        <v>1761</v>
      </c>
      <c r="Q8" s="473" t="s">
        <v>139</v>
      </c>
      <c r="R8" s="458">
        <v>1033</v>
      </c>
      <c r="S8" s="482">
        <v>93</v>
      </c>
      <c r="T8" s="19"/>
      <c r="U8" s="34"/>
      <c r="V8" s="21">
        <v>41544</v>
      </c>
      <c r="W8" s="459" t="s">
        <v>205</v>
      </c>
      <c r="X8" s="648" t="s">
        <v>3488</v>
      </c>
      <c r="Y8" s="463" t="s">
        <v>1838</v>
      </c>
      <c r="Z8" s="461">
        <v>41544</v>
      </c>
      <c r="AA8" s="496">
        <v>0.75</v>
      </c>
      <c r="AB8" s="461">
        <v>41531</v>
      </c>
      <c r="AC8" s="462">
        <v>1000</v>
      </c>
      <c r="AD8" s="463" t="s">
        <v>111</v>
      </c>
      <c r="AE8" s="664" t="s">
        <v>1705</v>
      </c>
      <c r="AF8" s="567">
        <v>41531</v>
      </c>
      <c r="AG8" s="567">
        <v>41535</v>
      </c>
      <c r="AH8" s="567" t="s">
        <v>755</v>
      </c>
      <c r="AI8" s="5">
        <v>41540</v>
      </c>
      <c r="AJ8" s="9" t="s">
        <v>757</v>
      </c>
      <c r="AK8" s="522"/>
      <c r="AL8" s="523"/>
      <c r="AM8" s="484"/>
      <c r="AN8" s="477"/>
      <c r="AO8" s="485"/>
      <c r="AP8" s="485"/>
      <c r="AQ8" s="485"/>
      <c r="AR8" s="485"/>
      <c r="AS8" s="485"/>
      <c r="AT8" s="485"/>
      <c r="AU8" s="485"/>
      <c r="AV8" s="485"/>
      <c r="AW8" s="485"/>
      <c r="AX8" s="485"/>
      <c r="AY8" s="485"/>
      <c r="AZ8" s="485"/>
      <c r="BA8" s="485"/>
      <c r="BB8" s="485"/>
      <c r="BC8" s="485" t="s">
        <v>784</v>
      </c>
    </row>
    <row r="9" spans="1:78" s="465" customFormat="1">
      <c r="A9" s="727">
        <v>7</v>
      </c>
      <c r="B9" s="502"/>
      <c r="C9" s="500">
        <v>41523</v>
      </c>
      <c r="D9" s="479">
        <f ca="1">TODAY()-C9</f>
        <v>21</v>
      </c>
      <c r="E9" s="452" t="s">
        <v>61</v>
      </c>
      <c r="F9" s="167">
        <v>13</v>
      </c>
      <c r="G9" s="155" t="s">
        <v>204</v>
      </c>
      <c r="H9" s="454" t="s">
        <v>1515</v>
      </c>
      <c r="I9" s="449" t="s">
        <v>2753</v>
      </c>
      <c r="J9" s="455" t="s">
        <v>1516</v>
      </c>
      <c r="K9" s="49" t="s">
        <v>1517</v>
      </c>
      <c r="L9" s="548">
        <v>1182000</v>
      </c>
      <c r="M9" s="548">
        <v>11000</v>
      </c>
      <c r="N9" s="456">
        <f t="shared" ref="N9" si="2">L9+M9-O9</f>
        <v>1163000</v>
      </c>
      <c r="O9" s="456">
        <v>30000</v>
      </c>
      <c r="P9" s="469" t="s">
        <v>2720</v>
      </c>
      <c r="Q9" s="473" t="s">
        <v>139</v>
      </c>
      <c r="R9" s="458">
        <v>1033</v>
      </c>
      <c r="S9" s="458">
        <v>93</v>
      </c>
      <c r="T9" s="19"/>
      <c r="U9" s="162"/>
      <c r="V9" s="21">
        <v>41544</v>
      </c>
      <c r="W9" s="459" t="s">
        <v>205</v>
      </c>
      <c r="X9" s="491" t="s">
        <v>3977</v>
      </c>
      <c r="Y9" s="492" t="s">
        <v>687</v>
      </c>
      <c r="Z9" s="461">
        <v>41544</v>
      </c>
      <c r="AA9" s="793">
        <v>0.75</v>
      </c>
      <c r="AB9" s="461">
        <v>41542</v>
      </c>
      <c r="AC9" s="462">
        <v>370000</v>
      </c>
      <c r="AD9" s="493" t="s">
        <v>111</v>
      </c>
      <c r="AE9" s="14" t="s">
        <v>4016</v>
      </c>
      <c r="AF9" s="567">
        <v>41543</v>
      </c>
      <c r="AG9" s="567">
        <v>41543</v>
      </c>
      <c r="AH9" s="14" t="s">
        <v>755</v>
      </c>
      <c r="AI9" s="14" t="s">
        <v>165</v>
      </c>
      <c r="AJ9" s="14" t="s">
        <v>757</v>
      </c>
      <c r="AK9" s="14"/>
      <c r="AL9" s="11"/>
      <c r="AM9" s="11"/>
      <c r="AN9" s="737"/>
      <c r="AO9" s="2230"/>
      <c r="AQ9" s="737"/>
      <c r="AR9" s="737"/>
      <c r="AS9" s="737"/>
      <c r="AX9" s="2231"/>
      <c r="BC9" s="465" t="s">
        <v>1830</v>
      </c>
      <c r="BW9" s="737"/>
      <c r="BZ9" s="737"/>
    </row>
    <row r="10" spans="1:78" s="507" customFormat="1">
      <c r="A10" s="727">
        <v>8</v>
      </c>
      <c r="B10" s="502"/>
      <c r="C10" s="500">
        <v>41441</v>
      </c>
      <c r="D10" s="765">
        <f t="shared" ref="D10" ca="1" si="3">TODAY()-C10</f>
        <v>103</v>
      </c>
      <c r="E10" s="452" t="s">
        <v>249</v>
      </c>
      <c r="F10" s="167">
        <v>13</v>
      </c>
      <c r="G10" s="764" t="s">
        <v>204</v>
      </c>
      <c r="H10" s="565" t="s">
        <v>141</v>
      </c>
      <c r="I10" s="488" t="s">
        <v>1054</v>
      </c>
      <c r="J10" s="489" t="s">
        <v>316</v>
      </c>
      <c r="K10" s="508" t="s">
        <v>90</v>
      </c>
      <c r="L10" s="548">
        <v>1185500</v>
      </c>
      <c r="M10" s="548">
        <v>16000</v>
      </c>
      <c r="N10" s="456">
        <f>L10+M10-O10</f>
        <v>1081500</v>
      </c>
      <c r="O10" s="456">
        <v>120000</v>
      </c>
      <c r="P10" s="457" t="s">
        <v>1040</v>
      </c>
      <c r="Q10" s="473" t="s">
        <v>139</v>
      </c>
      <c r="R10" s="458">
        <v>1033</v>
      </c>
      <c r="S10" s="458">
        <v>93</v>
      </c>
      <c r="T10" s="713"/>
      <c r="U10" s="21"/>
      <c r="V10" s="21" t="s">
        <v>751</v>
      </c>
      <c r="W10" s="459" t="s">
        <v>205</v>
      </c>
      <c r="X10" s="648" t="s">
        <v>3304</v>
      </c>
      <c r="Y10" s="1726" t="s">
        <v>1838</v>
      </c>
      <c r="Z10" s="461">
        <v>41546</v>
      </c>
      <c r="AA10" s="493"/>
      <c r="AB10" s="461">
        <v>41526</v>
      </c>
      <c r="AC10" s="462">
        <v>1000</v>
      </c>
      <c r="AD10" s="463" t="s">
        <v>111</v>
      </c>
      <c r="AE10" s="664" t="s">
        <v>754</v>
      </c>
      <c r="AF10" s="567">
        <v>41533</v>
      </c>
      <c r="AG10" s="567">
        <v>41534</v>
      </c>
      <c r="AH10" s="567" t="s">
        <v>755</v>
      </c>
      <c r="AI10" s="5">
        <v>41544</v>
      </c>
      <c r="AJ10" s="9" t="s">
        <v>1134</v>
      </c>
      <c r="AK10" s="11"/>
      <c r="AL10" s="11"/>
      <c r="AM10" s="11"/>
      <c r="AN10" s="897"/>
      <c r="AO10" s="898"/>
      <c r="AP10" s="899"/>
      <c r="AQ10" s="533"/>
      <c r="AR10" s="519"/>
      <c r="AS10" s="900"/>
      <c r="AT10" s="519"/>
      <c r="AU10" s="919"/>
      <c r="AV10" s="519"/>
      <c r="AW10" s="901"/>
      <c r="AX10" s="897"/>
      <c r="AY10" s="902"/>
      <c r="AZ10" s="902"/>
      <c r="BA10" s="902"/>
      <c r="BB10" s="902"/>
      <c r="BC10" s="466" t="s">
        <v>3305</v>
      </c>
    </row>
    <row r="11" spans="1:78" s="466" customFormat="1">
      <c r="A11" s="727">
        <v>9</v>
      </c>
      <c r="B11" s="502"/>
      <c r="C11" s="467">
        <v>41537</v>
      </c>
      <c r="D11" s="479">
        <f t="shared" ca="1" si="0"/>
        <v>7</v>
      </c>
      <c r="E11" s="452" t="s">
        <v>57</v>
      </c>
      <c r="F11" s="167">
        <v>13</v>
      </c>
      <c r="G11" s="64" t="s">
        <v>204</v>
      </c>
      <c r="H11" s="563" t="s">
        <v>62</v>
      </c>
      <c r="I11" s="551" t="s">
        <v>2024</v>
      </c>
      <c r="J11" s="455" t="s">
        <v>308</v>
      </c>
      <c r="K11" s="503" t="s">
        <v>184</v>
      </c>
      <c r="L11" s="456">
        <v>789000</v>
      </c>
      <c r="M11" s="456">
        <v>13000</v>
      </c>
      <c r="N11" s="456">
        <f t="shared" si="1"/>
        <v>749000</v>
      </c>
      <c r="O11" s="456">
        <v>53000</v>
      </c>
      <c r="P11" s="452" t="s">
        <v>1976</v>
      </c>
      <c r="Q11" s="473" t="s">
        <v>139</v>
      </c>
      <c r="R11" s="458">
        <v>1033</v>
      </c>
      <c r="S11" s="458">
        <v>93</v>
      </c>
      <c r="T11" s="19"/>
      <c r="U11" s="21" t="s">
        <v>3413</v>
      </c>
      <c r="V11" s="11">
        <v>41545</v>
      </c>
      <c r="W11" s="459" t="s">
        <v>205</v>
      </c>
      <c r="X11" s="648" t="s">
        <v>3995</v>
      </c>
      <c r="Y11" s="1726" t="s">
        <v>2928</v>
      </c>
      <c r="Z11" s="461">
        <v>41545</v>
      </c>
      <c r="AA11" s="793">
        <v>0.51041666666666663</v>
      </c>
      <c r="AB11" s="461">
        <v>41537</v>
      </c>
      <c r="AC11" s="462">
        <v>1000</v>
      </c>
      <c r="AD11" s="493" t="s">
        <v>111</v>
      </c>
      <c r="AE11" s="14" t="s">
        <v>2240</v>
      </c>
      <c r="AF11" s="567">
        <v>41537</v>
      </c>
      <c r="AG11" s="567">
        <v>41540</v>
      </c>
      <c r="AH11" s="14" t="s">
        <v>755</v>
      </c>
      <c r="AI11" s="5">
        <v>41543</v>
      </c>
      <c r="AJ11" s="14" t="s">
        <v>757</v>
      </c>
      <c r="AK11" s="14"/>
      <c r="AL11" s="11"/>
      <c r="AM11" s="11"/>
      <c r="AN11" s="737"/>
      <c r="AO11" s="737"/>
      <c r="AP11" s="465"/>
      <c r="AQ11" s="1316"/>
      <c r="AR11" s="1316"/>
      <c r="AS11" s="1316"/>
      <c r="AX11" s="1317"/>
      <c r="BC11" s="466" t="s">
        <v>1830</v>
      </c>
      <c r="BW11" s="1315"/>
      <c r="BZ11" s="1315"/>
    </row>
    <row r="12" spans="1:78" s="466" customFormat="1">
      <c r="A12" s="727">
        <v>10</v>
      </c>
      <c r="B12" s="449"/>
      <c r="C12" s="467">
        <v>41358</v>
      </c>
      <c r="D12" s="765">
        <f ca="1">TODAY()-C12</f>
        <v>186</v>
      </c>
      <c r="E12" s="452" t="s">
        <v>268</v>
      </c>
      <c r="F12" s="167">
        <v>13</v>
      </c>
      <c r="G12" s="64" t="s">
        <v>204</v>
      </c>
      <c r="H12" s="454" t="s">
        <v>542</v>
      </c>
      <c r="I12" s="2868" t="s">
        <v>570</v>
      </c>
      <c r="J12" s="455" t="s">
        <v>337</v>
      </c>
      <c r="K12" s="49" t="s">
        <v>68</v>
      </c>
      <c r="L12" s="456">
        <v>1833000</v>
      </c>
      <c r="M12" s="456">
        <v>19000</v>
      </c>
      <c r="N12" s="456">
        <f t="shared" si="1"/>
        <v>1652000</v>
      </c>
      <c r="O12" s="456">
        <v>200000</v>
      </c>
      <c r="P12" s="452" t="s">
        <v>504</v>
      </c>
      <c r="Q12" s="473" t="s">
        <v>139</v>
      </c>
      <c r="R12" s="458">
        <v>1033</v>
      </c>
      <c r="S12" s="458">
        <v>93</v>
      </c>
      <c r="T12" s="19"/>
      <c r="U12" s="34"/>
      <c r="V12" s="11" t="s">
        <v>751</v>
      </c>
      <c r="W12" s="459" t="s">
        <v>205</v>
      </c>
      <c r="X12" s="648" t="s">
        <v>3579</v>
      </c>
      <c r="Y12" s="492" t="s">
        <v>752</v>
      </c>
      <c r="Z12" s="461">
        <v>41545</v>
      </c>
      <c r="AA12" s="493"/>
      <c r="AB12" s="461">
        <v>41533</v>
      </c>
      <c r="AC12" s="2306">
        <v>5000</v>
      </c>
      <c r="AD12" s="463" t="s">
        <v>111</v>
      </c>
      <c r="AE12" s="14" t="s">
        <v>754</v>
      </c>
      <c r="AF12" s="5">
        <v>41536</v>
      </c>
      <c r="AG12" s="5">
        <v>41542</v>
      </c>
      <c r="AH12" s="14" t="s">
        <v>755</v>
      </c>
      <c r="AI12" s="5">
        <v>41543</v>
      </c>
      <c r="AJ12" s="14" t="s">
        <v>757</v>
      </c>
      <c r="AK12" s="14"/>
      <c r="AL12" s="11"/>
      <c r="AM12" s="11"/>
      <c r="AN12" s="737"/>
      <c r="AO12" s="737"/>
      <c r="AP12" s="465"/>
      <c r="AQ12" s="1316"/>
      <c r="AR12" s="1316"/>
      <c r="AS12" s="1316"/>
      <c r="AX12" s="1317"/>
      <c r="BC12" s="466" t="s">
        <v>784</v>
      </c>
      <c r="BW12" s="1315">
        <v>1665924.99</v>
      </c>
      <c r="BZ12" s="1315">
        <v>1665924.99</v>
      </c>
    </row>
    <row r="13" spans="1:78" s="466" customFormat="1">
      <c r="A13" s="727">
        <v>11</v>
      </c>
      <c r="B13" s="928"/>
      <c r="C13" s="2756">
        <v>41463</v>
      </c>
      <c r="D13" s="929">
        <f t="shared" ca="1" si="0"/>
        <v>81</v>
      </c>
      <c r="E13" s="516" t="s">
        <v>249</v>
      </c>
      <c r="F13" s="203">
        <v>13</v>
      </c>
      <c r="G13" s="401" t="s">
        <v>204</v>
      </c>
      <c r="H13" s="2758" t="s">
        <v>279</v>
      </c>
      <c r="I13" s="2869" t="s">
        <v>1487</v>
      </c>
      <c r="J13" s="735" t="s">
        <v>304</v>
      </c>
      <c r="K13" s="2870" t="s">
        <v>16</v>
      </c>
      <c r="L13" s="2226">
        <v>1060000</v>
      </c>
      <c r="M13" s="2226">
        <v>16000</v>
      </c>
      <c r="N13" s="456">
        <f t="shared" si="1"/>
        <v>1006000</v>
      </c>
      <c r="O13" s="2226">
        <v>70000</v>
      </c>
      <c r="P13" s="2871" t="s">
        <v>1168</v>
      </c>
      <c r="Q13" s="736" t="s">
        <v>139</v>
      </c>
      <c r="R13" s="517">
        <v>1033</v>
      </c>
      <c r="S13" s="517">
        <v>93</v>
      </c>
      <c r="T13" s="118"/>
      <c r="U13" s="152"/>
      <c r="V13" s="112">
        <v>41545</v>
      </c>
      <c r="W13" s="518" t="s">
        <v>205</v>
      </c>
      <c r="X13" s="1494" t="s">
        <v>3918</v>
      </c>
      <c r="Y13" s="1489" t="s">
        <v>752</v>
      </c>
      <c r="Z13" s="1701">
        <v>41545</v>
      </c>
      <c r="AA13" s="2872"/>
      <c r="AB13" s="1701">
        <v>41538</v>
      </c>
      <c r="AC13" s="1702">
        <v>1000</v>
      </c>
      <c r="AD13" s="2711" t="s">
        <v>83</v>
      </c>
      <c r="AE13" s="209"/>
      <c r="AF13" s="215"/>
      <c r="AG13" s="211"/>
      <c r="AH13" s="2873"/>
      <c r="AI13" s="129"/>
      <c r="AJ13" s="129"/>
      <c r="AK13" s="129"/>
      <c r="AL13" s="112"/>
      <c r="AM13" s="112"/>
      <c r="AN13" s="737"/>
      <c r="AO13" s="737"/>
      <c r="AP13" s="465"/>
      <c r="AQ13" s="1316"/>
      <c r="AR13" s="1316"/>
      <c r="AS13" s="1316"/>
      <c r="AX13" s="1317"/>
      <c r="BW13" s="1315"/>
      <c r="BZ13" s="1315"/>
    </row>
    <row r="14" spans="1:78" s="466" customFormat="1">
      <c r="A14" s="727">
        <v>12</v>
      </c>
      <c r="B14" s="502" t="s">
        <v>85</v>
      </c>
      <c r="C14" s="467">
        <v>41540</v>
      </c>
      <c r="D14" s="479">
        <f t="shared" ca="1" si="0"/>
        <v>4</v>
      </c>
      <c r="E14" s="452" t="s">
        <v>57</v>
      </c>
      <c r="F14" s="167">
        <v>13</v>
      </c>
      <c r="G14" s="2753">
        <v>41544</v>
      </c>
      <c r="H14" s="563" t="s">
        <v>62</v>
      </c>
      <c r="I14" s="551" t="s">
        <v>2172</v>
      </c>
      <c r="J14" s="455" t="s">
        <v>308</v>
      </c>
      <c r="K14" s="578" t="s">
        <v>127</v>
      </c>
      <c r="L14" s="548">
        <v>789000</v>
      </c>
      <c r="M14" s="548">
        <v>13000</v>
      </c>
      <c r="N14" s="456">
        <f t="shared" si="1"/>
        <v>749000</v>
      </c>
      <c r="O14" s="548">
        <v>53000</v>
      </c>
      <c r="P14" s="452" t="s">
        <v>2103</v>
      </c>
      <c r="Q14" s="473" t="s">
        <v>139</v>
      </c>
      <c r="R14" s="458">
        <v>1033</v>
      </c>
      <c r="S14" s="458">
        <v>93</v>
      </c>
      <c r="T14" s="19"/>
      <c r="U14" s="34"/>
      <c r="V14" s="11" t="s">
        <v>751</v>
      </c>
      <c r="W14" s="459" t="s">
        <v>205</v>
      </c>
      <c r="X14" s="648" t="s">
        <v>3966</v>
      </c>
      <c r="Y14" s="1726" t="s">
        <v>136</v>
      </c>
      <c r="Z14" s="461">
        <v>41545</v>
      </c>
      <c r="AA14" s="493"/>
      <c r="AB14" s="461">
        <v>41541</v>
      </c>
      <c r="AC14" s="462">
        <v>210000</v>
      </c>
      <c r="AD14" s="493" t="s">
        <v>111</v>
      </c>
      <c r="AE14" s="664" t="s">
        <v>754</v>
      </c>
      <c r="AF14" s="567">
        <v>41538</v>
      </c>
      <c r="AG14" s="567">
        <v>41543</v>
      </c>
      <c r="AH14" s="567" t="s">
        <v>755</v>
      </c>
      <c r="AI14" s="5">
        <v>41544</v>
      </c>
      <c r="AJ14" s="14" t="s">
        <v>757</v>
      </c>
      <c r="AK14" s="14"/>
      <c r="AL14" s="11"/>
      <c r="AM14" s="11"/>
      <c r="AN14" s="1313"/>
      <c r="AO14" s="11"/>
      <c r="AP14" s="14"/>
      <c r="AQ14" s="12"/>
      <c r="AR14" s="12"/>
      <c r="AS14" s="12"/>
      <c r="AT14" s="14"/>
      <c r="AU14" s="37"/>
      <c r="AV14" s="37"/>
      <c r="AW14" s="37"/>
      <c r="AX14" s="409"/>
      <c r="AY14" s="37"/>
      <c r="AZ14" s="37"/>
      <c r="BA14" s="37"/>
      <c r="BB14" s="1314"/>
      <c r="BW14" s="1315"/>
      <c r="BZ14" s="1315"/>
    </row>
    <row r="15" spans="1:78" s="466" customFormat="1">
      <c r="A15" s="727">
        <v>13</v>
      </c>
      <c r="B15" s="696" t="s">
        <v>85</v>
      </c>
      <c r="C15" s="450">
        <v>41511</v>
      </c>
      <c r="D15" s="2141">
        <f t="shared" ca="1" si="0"/>
        <v>33</v>
      </c>
      <c r="E15" s="470" t="s">
        <v>169</v>
      </c>
      <c r="F15" s="221">
        <v>13</v>
      </c>
      <c r="G15" s="2874">
        <v>41544</v>
      </c>
      <c r="H15" s="511" t="s">
        <v>23</v>
      </c>
      <c r="I15" s="541" t="s">
        <v>895</v>
      </c>
      <c r="J15" s="544" t="s">
        <v>440</v>
      </c>
      <c r="K15" s="2875" t="s">
        <v>56</v>
      </c>
      <c r="L15" s="504">
        <v>600000</v>
      </c>
      <c r="M15" s="504">
        <v>11000</v>
      </c>
      <c r="N15" s="555">
        <f t="shared" si="1"/>
        <v>581000</v>
      </c>
      <c r="O15" s="555">
        <v>30000</v>
      </c>
      <c r="P15" s="545" t="s">
        <v>876</v>
      </c>
      <c r="Q15" s="576" t="s">
        <v>139</v>
      </c>
      <c r="R15" s="2876">
        <v>1033</v>
      </c>
      <c r="S15" s="572">
        <v>93</v>
      </c>
      <c r="T15" s="810"/>
      <c r="U15" s="104"/>
      <c r="V15" s="553" t="s">
        <v>751</v>
      </c>
      <c r="W15" s="509" t="s">
        <v>205</v>
      </c>
      <c r="X15" s="1046" t="s">
        <v>3416</v>
      </c>
      <c r="Y15" s="1037" t="s">
        <v>136</v>
      </c>
      <c r="Z15" s="1038">
        <v>41545</v>
      </c>
      <c r="AA15" s="2877"/>
      <c r="AB15" s="1038">
        <v>41528</v>
      </c>
      <c r="AC15" s="2878">
        <v>1000</v>
      </c>
      <c r="AD15" s="2300" t="s">
        <v>111</v>
      </c>
      <c r="AE15" s="937" t="s">
        <v>754</v>
      </c>
      <c r="AF15" s="922">
        <v>41528</v>
      </c>
      <c r="AG15" s="922">
        <v>41530</v>
      </c>
      <c r="AH15" s="922" t="s">
        <v>755</v>
      </c>
      <c r="AI15" s="445">
        <v>41530</v>
      </c>
      <c r="AJ15" s="659" t="s">
        <v>757</v>
      </c>
      <c r="AK15" s="245"/>
      <c r="AL15" s="138"/>
      <c r="AM15" s="138"/>
      <c r="AN15" s="737"/>
      <c r="AO15" s="737"/>
      <c r="AP15" s="465"/>
      <c r="AQ15" s="1316"/>
      <c r="AR15" s="1316"/>
      <c r="AS15" s="1316"/>
      <c r="AX15" s="1317"/>
      <c r="BC15" s="466" t="s">
        <v>784</v>
      </c>
      <c r="BW15" s="1315"/>
      <c r="BZ15" s="1315" t="e">
        <v>#N/A</v>
      </c>
    </row>
    <row r="16" spans="1:78" s="466" customFormat="1">
      <c r="A16" s="727">
        <v>14</v>
      </c>
      <c r="B16" s="502"/>
      <c r="C16" s="500">
        <v>41500</v>
      </c>
      <c r="D16" s="479">
        <f t="shared" ca="1" si="0"/>
        <v>44</v>
      </c>
      <c r="E16" s="452" t="s">
        <v>61</v>
      </c>
      <c r="F16" s="167">
        <v>13</v>
      </c>
      <c r="G16" s="64" t="s">
        <v>204</v>
      </c>
      <c r="H16" s="563" t="s">
        <v>724</v>
      </c>
      <c r="I16" s="551" t="s">
        <v>2007</v>
      </c>
      <c r="J16" s="455" t="s">
        <v>728</v>
      </c>
      <c r="K16" s="580" t="s">
        <v>117</v>
      </c>
      <c r="L16" s="548">
        <v>756000</v>
      </c>
      <c r="M16" s="548">
        <v>11000</v>
      </c>
      <c r="N16" s="456">
        <f t="shared" si="1"/>
        <v>737000</v>
      </c>
      <c r="O16" s="548">
        <v>30000</v>
      </c>
      <c r="P16" s="452" t="s">
        <v>1970</v>
      </c>
      <c r="Q16" s="473" t="s">
        <v>139</v>
      </c>
      <c r="R16" s="458">
        <v>1033</v>
      </c>
      <c r="S16" s="458">
        <v>93</v>
      </c>
      <c r="T16" s="19"/>
      <c r="U16" s="21"/>
      <c r="V16" s="11" t="s">
        <v>751</v>
      </c>
      <c r="W16" s="459" t="s">
        <v>205</v>
      </c>
      <c r="X16" s="648" t="s">
        <v>3220</v>
      </c>
      <c r="Y16" s="1726" t="s">
        <v>1838</v>
      </c>
      <c r="Z16" s="461">
        <v>41545</v>
      </c>
      <c r="AA16" s="493"/>
      <c r="AB16" s="649">
        <v>41524</v>
      </c>
      <c r="AC16" s="462">
        <v>1000</v>
      </c>
      <c r="AD16" s="493" t="s">
        <v>111</v>
      </c>
      <c r="AE16" s="664" t="s">
        <v>754</v>
      </c>
      <c r="AF16" s="567">
        <v>41525</v>
      </c>
      <c r="AG16" s="567">
        <v>41526</v>
      </c>
      <c r="AH16" s="567" t="s">
        <v>755</v>
      </c>
      <c r="AI16" s="5">
        <v>41544</v>
      </c>
      <c r="AJ16" s="9" t="s">
        <v>1134</v>
      </c>
      <c r="AK16" s="14"/>
      <c r="AL16" s="11"/>
      <c r="AM16" s="11"/>
      <c r="AN16" s="737"/>
      <c r="AO16" s="737"/>
      <c r="AP16" s="465"/>
      <c r="AQ16" s="1316"/>
      <c r="AR16" s="1316"/>
      <c r="AS16" s="1316"/>
      <c r="AX16" s="1317"/>
      <c r="BC16" s="466" t="s">
        <v>3967</v>
      </c>
      <c r="BW16" s="1315"/>
      <c r="BZ16" s="1315"/>
    </row>
    <row r="17" spans="1:171" s="486" customFormat="1">
      <c r="A17" s="727">
        <v>15</v>
      </c>
      <c r="B17" s="502" t="s">
        <v>85</v>
      </c>
      <c r="C17" s="500">
        <v>41540</v>
      </c>
      <c r="D17" s="479">
        <f ca="1">TODAY()-C17</f>
        <v>4</v>
      </c>
      <c r="E17" s="452" t="s">
        <v>343</v>
      </c>
      <c r="F17" s="167">
        <v>13</v>
      </c>
      <c r="G17" s="2753" t="s">
        <v>4017</v>
      </c>
      <c r="H17" s="454" t="s">
        <v>829</v>
      </c>
      <c r="I17" s="521" t="s">
        <v>943</v>
      </c>
      <c r="J17" s="471" t="s">
        <v>787</v>
      </c>
      <c r="K17" s="524" t="s">
        <v>690</v>
      </c>
      <c r="L17" s="548">
        <v>524000</v>
      </c>
      <c r="M17" s="548">
        <v>6000</v>
      </c>
      <c r="N17" s="456">
        <f t="shared" si="1"/>
        <v>530000</v>
      </c>
      <c r="O17" s="555"/>
      <c r="P17" s="452" t="s">
        <v>933</v>
      </c>
      <c r="Q17" s="473" t="s">
        <v>139</v>
      </c>
      <c r="R17" s="458">
        <v>1033</v>
      </c>
      <c r="S17" s="1318">
        <v>93</v>
      </c>
      <c r="T17" s="743"/>
      <c r="U17" s="34"/>
      <c r="V17" s="553">
        <v>41546</v>
      </c>
      <c r="W17" s="459" t="s">
        <v>205</v>
      </c>
      <c r="X17" s="648" t="s">
        <v>3996</v>
      </c>
      <c r="Y17" s="1726" t="s">
        <v>756</v>
      </c>
      <c r="Z17" s="461">
        <v>41546</v>
      </c>
      <c r="AA17" s="793">
        <v>0.4236111111111111</v>
      </c>
      <c r="AB17" s="461">
        <v>41542</v>
      </c>
      <c r="AC17" s="462">
        <v>5000</v>
      </c>
      <c r="AD17" s="493" t="s">
        <v>83</v>
      </c>
      <c r="AE17" s="9"/>
      <c r="AF17" s="5"/>
      <c r="AG17" s="5"/>
      <c r="AH17" s="5"/>
      <c r="AI17" s="5"/>
      <c r="AJ17" s="9"/>
      <c r="AK17" s="536"/>
      <c r="AL17" s="483"/>
      <c r="AM17" s="484"/>
      <c r="AN17" s="477"/>
      <c r="AO17" s="485"/>
      <c r="AP17" s="485"/>
      <c r="AQ17" s="485"/>
      <c r="AR17" s="485"/>
      <c r="AS17" s="485"/>
      <c r="AT17" s="485"/>
      <c r="AU17" s="485"/>
      <c r="AV17" s="485"/>
      <c r="AW17" s="485"/>
      <c r="AX17" s="485"/>
      <c r="AY17" s="485"/>
      <c r="AZ17" s="485"/>
      <c r="BA17" s="485"/>
      <c r="BB17" s="485"/>
      <c r="BC17" s="485"/>
    </row>
    <row r="18" spans="1:171" s="466" customFormat="1">
      <c r="A18" s="727">
        <v>16</v>
      </c>
      <c r="B18" s="502" t="s">
        <v>85</v>
      </c>
      <c r="C18" s="500">
        <v>41534</v>
      </c>
      <c r="D18" s="479">
        <f t="shared" ca="1" si="0"/>
        <v>10</v>
      </c>
      <c r="E18" s="452" t="s">
        <v>57</v>
      </c>
      <c r="F18" s="167">
        <v>13</v>
      </c>
      <c r="G18" s="2753">
        <v>41544</v>
      </c>
      <c r="H18" s="565" t="s">
        <v>62</v>
      </c>
      <c r="I18" s="488" t="s">
        <v>2169</v>
      </c>
      <c r="J18" s="489" t="s">
        <v>308</v>
      </c>
      <c r="K18" s="573" t="s">
        <v>155</v>
      </c>
      <c r="L18" s="548">
        <v>789000</v>
      </c>
      <c r="M18" s="548">
        <v>13000</v>
      </c>
      <c r="N18" s="456">
        <f t="shared" si="1"/>
        <v>749000</v>
      </c>
      <c r="O18" s="456">
        <v>53000</v>
      </c>
      <c r="P18" s="469" t="s">
        <v>2097</v>
      </c>
      <c r="Q18" s="473" t="s">
        <v>139</v>
      </c>
      <c r="R18" s="561">
        <v>1033</v>
      </c>
      <c r="S18" s="562">
        <v>93</v>
      </c>
      <c r="T18" s="505"/>
      <c r="U18" s="34"/>
      <c r="V18" s="231" t="s">
        <v>4018</v>
      </c>
      <c r="W18" s="459" t="s">
        <v>205</v>
      </c>
      <c r="X18" s="648" t="s">
        <v>3418</v>
      </c>
      <c r="Y18" s="1726" t="s">
        <v>2928</v>
      </c>
      <c r="Z18" s="461">
        <v>41547</v>
      </c>
      <c r="AA18" s="493"/>
      <c r="AB18" s="461">
        <v>41528</v>
      </c>
      <c r="AC18" s="462">
        <v>1000</v>
      </c>
      <c r="AD18" s="493" t="s">
        <v>111</v>
      </c>
      <c r="AE18" s="14" t="s">
        <v>754</v>
      </c>
      <c r="AF18" s="5">
        <v>41535</v>
      </c>
      <c r="AG18" s="5">
        <v>41537</v>
      </c>
      <c r="AH18" s="14" t="s">
        <v>755</v>
      </c>
      <c r="AI18" s="5">
        <v>41547</v>
      </c>
      <c r="AJ18" s="14" t="s">
        <v>1134</v>
      </c>
      <c r="AK18" s="14"/>
      <c r="AL18" s="11"/>
      <c r="AM18" s="11"/>
      <c r="AN18" s="737"/>
      <c r="AO18" s="737"/>
      <c r="AP18" s="465"/>
      <c r="AQ18" s="1316"/>
      <c r="AR18" s="1316"/>
      <c r="AS18" s="1316"/>
      <c r="AT18" s="465"/>
      <c r="AX18" s="1317"/>
      <c r="BC18" s="466" t="s">
        <v>3904</v>
      </c>
      <c r="BW18" s="1315"/>
      <c r="BZ18" s="1315"/>
    </row>
    <row r="19" spans="1:171" s="486" customFormat="1">
      <c r="A19" s="727">
        <v>17</v>
      </c>
      <c r="B19" s="502"/>
      <c r="C19" s="500">
        <v>41537</v>
      </c>
      <c r="D19" s="479">
        <f t="shared" ca="1" si="0"/>
        <v>7</v>
      </c>
      <c r="E19" s="452" t="s">
        <v>343</v>
      </c>
      <c r="F19" s="203">
        <v>13</v>
      </c>
      <c r="G19" s="64" t="s">
        <v>204</v>
      </c>
      <c r="H19" s="565" t="s">
        <v>457</v>
      </c>
      <c r="I19" s="488" t="s">
        <v>892</v>
      </c>
      <c r="J19" s="489" t="s">
        <v>352</v>
      </c>
      <c r="K19" s="524" t="s">
        <v>690</v>
      </c>
      <c r="L19" s="548">
        <v>492000</v>
      </c>
      <c r="M19" s="548">
        <v>6000</v>
      </c>
      <c r="N19" s="456">
        <f t="shared" si="1"/>
        <v>498000</v>
      </c>
      <c r="O19" s="456"/>
      <c r="P19" s="452" t="s">
        <v>887</v>
      </c>
      <c r="Q19" s="473" t="s">
        <v>139</v>
      </c>
      <c r="R19" s="458">
        <v>1033</v>
      </c>
      <c r="S19" s="482">
        <v>93</v>
      </c>
      <c r="T19" s="19"/>
      <c r="U19" s="34"/>
      <c r="V19" s="21" t="s">
        <v>751</v>
      </c>
      <c r="W19" s="459" t="s">
        <v>205</v>
      </c>
      <c r="X19" s="525" t="s">
        <v>3968</v>
      </c>
      <c r="Y19" s="666" t="s">
        <v>136</v>
      </c>
      <c r="Z19" s="461">
        <v>41547</v>
      </c>
      <c r="AA19" s="493"/>
      <c r="AB19" s="461">
        <v>41399</v>
      </c>
      <c r="AC19" s="462">
        <v>50000</v>
      </c>
      <c r="AD19" s="460" t="s">
        <v>83</v>
      </c>
      <c r="AE19" s="9" t="s">
        <v>754</v>
      </c>
      <c r="AF19" s="5">
        <v>41389</v>
      </c>
      <c r="AG19" s="5">
        <v>41420</v>
      </c>
      <c r="AH19" s="5" t="s">
        <v>755</v>
      </c>
      <c r="AI19" s="5"/>
      <c r="AJ19" s="9" t="s">
        <v>757</v>
      </c>
      <c r="AK19" s="536"/>
      <c r="AL19" s="483"/>
      <c r="AM19" s="484"/>
      <c r="AN19" s="477"/>
      <c r="AO19" s="485"/>
      <c r="AP19" s="485"/>
      <c r="AQ19" s="485"/>
      <c r="AR19" s="485"/>
      <c r="AS19" s="485"/>
      <c r="AT19" s="485"/>
      <c r="AU19" s="485"/>
      <c r="AV19" s="485"/>
      <c r="AW19" s="485"/>
      <c r="AX19" s="485"/>
      <c r="AY19" s="485"/>
      <c r="AZ19" s="485"/>
      <c r="BA19" s="485"/>
      <c r="BB19" s="485"/>
      <c r="BC19" s="485"/>
    </row>
    <row r="20" spans="1:171" s="465" customFormat="1">
      <c r="A20" s="727">
        <v>18</v>
      </c>
      <c r="B20" s="502" t="s">
        <v>85</v>
      </c>
      <c r="C20" s="500">
        <v>41535</v>
      </c>
      <c r="D20" s="479">
        <f ca="1">TODAY()-C20</f>
        <v>9</v>
      </c>
      <c r="E20" s="452" t="s">
        <v>133</v>
      </c>
      <c r="F20" s="167">
        <v>13</v>
      </c>
      <c r="G20" s="2753">
        <v>41544</v>
      </c>
      <c r="H20" s="454" t="s">
        <v>50</v>
      </c>
      <c r="I20" s="449" t="s">
        <v>3335</v>
      </c>
      <c r="J20" s="455" t="s">
        <v>306</v>
      </c>
      <c r="K20" s="577" t="s">
        <v>171</v>
      </c>
      <c r="L20" s="548">
        <v>647000</v>
      </c>
      <c r="M20" s="548">
        <v>10000</v>
      </c>
      <c r="N20" s="456">
        <f>L20+M20</f>
        <v>657000</v>
      </c>
      <c r="O20" s="744" t="s">
        <v>894</v>
      </c>
      <c r="P20" s="469" t="s">
        <v>3269</v>
      </c>
      <c r="Q20" s="473" t="s">
        <v>139</v>
      </c>
      <c r="R20" s="458">
        <v>1033</v>
      </c>
      <c r="S20" s="458">
        <v>93</v>
      </c>
      <c r="T20" s="19"/>
      <c r="U20" s="162"/>
      <c r="V20" s="21" t="s">
        <v>751</v>
      </c>
      <c r="W20" s="459" t="s">
        <v>205</v>
      </c>
      <c r="X20" s="648" t="s">
        <v>3969</v>
      </c>
      <c r="Y20" s="1726" t="s">
        <v>2928</v>
      </c>
      <c r="Z20" s="461">
        <v>41547</v>
      </c>
      <c r="AA20" s="493"/>
      <c r="AB20" s="461">
        <v>41541</v>
      </c>
      <c r="AC20" s="2306">
        <v>1000</v>
      </c>
      <c r="AD20" s="493" t="s">
        <v>111</v>
      </c>
      <c r="AE20" s="11" t="s">
        <v>2240</v>
      </c>
      <c r="AF20" s="5">
        <v>41543</v>
      </c>
      <c r="AG20" s="5">
        <v>41544</v>
      </c>
      <c r="AH20" s="749"/>
      <c r="AI20" s="749"/>
      <c r="AJ20" s="14" t="s">
        <v>757</v>
      </c>
      <c r="AK20" s="14"/>
      <c r="AL20" s="11"/>
      <c r="AM20" s="11"/>
      <c r="AN20" s="737"/>
      <c r="AO20" s="2230"/>
      <c r="AQ20" s="737"/>
      <c r="AR20" s="737"/>
      <c r="AS20" s="737"/>
      <c r="AX20" s="2231"/>
      <c r="BW20" s="737"/>
      <c r="BZ20" s="737"/>
    </row>
    <row r="21" spans="1:171" s="466" customFormat="1">
      <c r="A21" s="727">
        <v>19</v>
      </c>
      <c r="B21" s="502"/>
      <c r="C21" s="500">
        <v>41459</v>
      </c>
      <c r="D21" s="765">
        <f ca="1">TODAY()-C21</f>
        <v>85</v>
      </c>
      <c r="E21" s="452" t="s">
        <v>45</v>
      </c>
      <c r="F21" s="167">
        <v>13</v>
      </c>
      <c r="G21" s="64" t="s">
        <v>204</v>
      </c>
      <c r="H21" s="565" t="s">
        <v>768</v>
      </c>
      <c r="I21" s="488" t="s">
        <v>1143</v>
      </c>
      <c r="J21" s="489" t="s">
        <v>996</v>
      </c>
      <c r="K21" s="49" t="s">
        <v>987</v>
      </c>
      <c r="L21" s="548">
        <v>1342000</v>
      </c>
      <c r="M21" s="548">
        <v>0</v>
      </c>
      <c r="N21" s="456">
        <f>L21+M21-O21</f>
        <v>1297000</v>
      </c>
      <c r="O21" s="456">
        <v>45000</v>
      </c>
      <c r="P21" s="469" t="s">
        <v>1138</v>
      </c>
      <c r="Q21" s="473" t="s">
        <v>139</v>
      </c>
      <c r="R21" s="458">
        <v>1033</v>
      </c>
      <c r="S21" s="458">
        <v>93</v>
      </c>
      <c r="T21" s="19"/>
      <c r="U21" s="514">
        <v>21800</v>
      </c>
      <c r="V21" s="21" t="s">
        <v>751</v>
      </c>
      <c r="W21" s="459" t="s">
        <v>205</v>
      </c>
      <c r="X21" s="648" t="s">
        <v>3215</v>
      </c>
      <c r="Y21" s="463" t="s">
        <v>756</v>
      </c>
      <c r="Z21" s="461">
        <v>41547</v>
      </c>
      <c r="AA21" s="496"/>
      <c r="AB21" s="461">
        <v>41525</v>
      </c>
      <c r="AC21" s="462">
        <v>10000</v>
      </c>
      <c r="AD21" s="463" t="s">
        <v>111</v>
      </c>
      <c r="AE21" s="664" t="s">
        <v>1705</v>
      </c>
      <c r="AF21" s="567">
        <v>41525</v>
      </c>
      <c r="AG21" s="567">
        <v>41530</v>
      </c>
      <c r="AH21" s="567" t="s">
        <v>755</v>
      </c>
      <c r="AI21" s="5">
        <v>41544</v>
      </c>
      <c r="AJ21" s="9" t="s">
        <v>1134</v>
      </c>
      <c r="AK21" s="37"/>
      <c r="AL21" s="11"/>
      <c r="AM21" s="11"/>
      <c r="AN21" s="464"/>
      <c r="AO21" s="507"/>
      <c r="AP21" s="507"/>
      <c r="AQ21" s="507"/>
      <c r="AR21" s="507"/>
      <c r="AS21" s="507"/>
      <c r="AT21" s="507"/>
      <c r="AU21" s="507"/>
      <c r="AV21" s="507"/>
      <c r="AW21" s="507"/>
      <c r="AX21" s="507"/>
      <c r="AY21" s="507"/>
      <c r="AZ21" s="507"/>
      <c r="BA21" s="507"/>
      <c r="BB21" s="507"/>
      <c r="BC21" s="507" t="s">
        <v>3638</v>
      </c>
      <c r="BE21" s="737"/>
    </row>
    <row r="22" spans="1:171" s="466" customFormat="1">
      <c r="A22" s="727">
        <v>20</v>
      </c>
      <c r="B22" s="502"/>
      <c r="C22" s="500">
        <v>41440</v>
      </c>
      <c r="D22" s="479">
        <f ca="1">TODAY()-C22</f>
        <v>104</v>
      </c>
      <c r="E22" s="452" t="s">
        <v>249</v>
      </c>
      <c r="F22" s="221">
        <v>13</v>
      </c>
      <c r="G22" s="64" t="s">
        <v>204</v>
      </c>
      <c r="H22" s="563" t="s">
        <v>279</v>
      </c>
      <c r="I22" s="551" t="s">
        <v>1049</v>
      </c>
      <c r="J22" s="455" t="s">
        <v>304</v>
      </c>
      <c r="K22" s="2762" t="s">
        <v>143</v>
      </c>
      <c r="L22" s="548">
        <v>1060000</v>
      </c>
      <c r="M22" s="548">
        <v>16000</v>
      </c>
      <c r="N22" s="456">
        <f>L22+M22</f>
        <v>1076000</v>
      </c>
      <c r="O22" s="548" t="s">
        <v>2923</v>
      </c>
      <c r="P22" s="575" t="s">
        <v>1035</v>
      </c>
      <c r="Q22" s="576" t="s">
        <v>139</v>
      </c>
      <c r="R22" s="458">
        <v>1033</v>
      </c>
      <c r="S22" s="458">
        <v>93</v>
      </c>
      <c r="T22" s="19"/>
      <c r="U22" s="34"/>
      <c r="V22" s="11" t="s">
        <v>751</v>
      </c>
      <c r="W22" s="459" t="s">
        <v>205</v>
      </c>
      <c r="X22" s="648" t="s">
        <v>3917</v>
      </c>
      <c r="Y22" s="463" t="s">
        <v>1838</v>
      </c>
      <c r="Z22" s="461">
        <v>41547</v>
      </c>
      <c r="AA22" s="493"/>
      <c r="AB22" s="461">
        <v>41538</v>
      </c>
      <c r="AC22" s="475">
        <v>1000</v>
      </c>
      <c r="AD22" s="493" t="s">
        <v>111</v>
      </c>
      <c r="AE22" s="14" t="s">
        <v>754</v>
      </c>
      <c r="AF22" s="5">
        <v>41544</v>
      </c>
      <c r="AG22" s="162"/>
      <c r="AH22" s="18"/>
      <c r="AI22" s="14"/>
      <c r="AJ22" s="14"/>
      <c r="AK22" s="14"/>
      <c r="AL22" s="11"/>
      <c r="AM22" s="11"/>
      <c r="AN22" s="737"/>
      <c r="AO22" s="737"/>
      <c r="AP22" s="465"/>
      <c r="AQ22" s="1316"/>
      <c r="AR22" s="1316"/>
      <c r="AS22" s="1316"/>
      <c r="AX22" s="1317"/>
      <c r="BA22" s="466" t="s">
        <v>1135</v>
      </c>
      <c r="BW22" s="1315"/>
      <c r="BZ22" s="1315"/>
    </row>
    <row r="23" spans="1:171" s="465" customFormat="1">
      <c r="A23" s="727">
        <v>21</v>
      </c>
      <c r="B23" s="502">
        <v>41544</v>
      </c>
      <c r="C23" s="500">
        <v>41535</v>
      </c>
      <c r="D23" s="479">
        <f ca="1">TODAY()-C23</f>
        <v>9</v>
      </c>
      <c r="E23" s="452" t="s">
        <v>169</v>
      </c>
      <c r="F23" s="167">
        <v>13</v>
      </c>
      <c r="G23" s="452" t="s">
        <v>165</v>
      </c>
      <c r="H23" s="454" t="s">
        <v>3</v>
      </c>
      <c r="I23" s="449" t="s">
        <v>3327</v>
      </c>
      <c r="J23" s="455" t="s">
        <v>444</v>
      </c>
      <c r="K23" s="508" t="s">
        <v>14</v>
      </c>
      <c r="L23" s="548">
        <v>685000</v>
      </c>
      <c r="M23" s="548">
        <v>11000</v>
      </c>
      <c r="N23" s="456">
        <f>L23+M23-O23</f>
        <v>666000</v>
      </c>
      <c r="O23" s="456">
        <v>30000</v>
      </c>
      <c r="P23" s="469" t="s">
        <v>3261</v>
      </c>
      <c r="Q23" s="576" t="s">
        <v>139</v>
      </c>
      <c r="R23" s="482">
        <v>1033</v>
      </c>
      <c r="S23" s="482">
        <v>93</v>
      </c>
      <c r="T23" s="19"/>
      <c r="U23" s="162"/>
      <c r="V23" s="11">
        <v>41547</v>
      </c>
      <c r="W23" s="459" t="s">
        <v>205</v>
      </c>
      <c r="X23" s="648" t="s">
        <v>4019</v>
      </c>
      <c r="Y23" s="1726" t="s">
        <v>1838</v>
      </c>
      <c r="Z23" s="461">
        <v>41547</v>
      </c>
      <c r="AA23" s="793">
        <v>0.52083333333333337</v>
      </c>
      <c r="AB23" s="493">
        <v>41543</v>
      </c>
      <c r="AC23" s="2306">
        <v>2000</v>
      </c>
      <c r="AD23" s="1408" t="s">
        <v>83</v>
      </c>
      <c r="AE23" s="769"/>
      <c r="AF23" s="2329" t="s">
        <v>2227</v>
      </c>
      <c r="AG23" s="162"/>
      <c r="AH23" s="749"/>
      <c r="AI23" s="749"/>
      <c r="AJ23" s="14"/>
      <c r="AK23" s="14"/>
      <c r="AL23" s="11"/>
      <c r="AM23" s="11"/>
      <c r="AN23" s="737"/>
      <c r="AO23" s="2230"/>
      <c r="AQ23" s="737"/>
      <c r="AR23" s="737"/>
      <c r="AS23" s="737"/>
      <c r="AX23" s="2231"/>
      <c r="BW23" s="737"/>
      <c r="BZ23" s="737"/>
    </row>
    <row r="24" spans="1:171" s="466" customFormat="1">
      <c r="A24" s="727">
        <v>22</v>
      </c>
      <c r="B24" s="502"/>
      <c r="C24" s="500">
        <v>41235</v>
      </c>
      <c r="D24" s="765">
        <f ca="1">TODAY()-C24</f>
        <v>309</v>
      </c>
      <c r="E24" s="539" t="s">
        <v>169</v>
      </c>
      <c r="F24" s="38">
        <v>12</v>
      </c>
      <c r="G24" s="64" t="s">
        <v>204</v>
      </c>
      <c r="H24" s="565" t="s">
        <v>87</v>
      </c>
      <c r="I24" s="488" t="s">
        <v>2083</v>
      </c>
      <c r="J24" s="489" t="s">
        <v>158</v>
      </c>
      <c r="K24" s="508" t="s">
        <v>14</v>
      </c>
      <c r="L24" s="456">
        <v>677000</v>
      </c>
      <c r="M24" s="456">
        <v>11000</v>
      </c>
      <c r="N24" s="2683">
        <v>626000</v>
      </c>
      <c r="O24" s="2683" t="s">
        <v>273</v>
      </c>
      <c r="P24" s="457" t="s">
        <v>209</v>
      </c>
      <c r="Q24" s="113" t="s">
        <v>151</v>
      </c>
      <c r="R24" s="458">
        <v>1033</v>
      </c>
      <c r="S24" s="474">
        <v>93</v>
      </c>
      <c r="T24" s="19"/>
      <c r="U24" s="514">
        <v>22197</v>
      </c>
      <c r="V24" s="11" t="s">
        <v>2752</v>
      </c>
      <c r="W24" s="459" t="s">
        <v>205</v>
      </c>
      <c r="X24" s="491" t="s">
        <v>3580</v>
      </c>
      <c r="Y24" s="492" t="s">
        <v>1838</v>
      </c>
      <c r="Z24" s="1659">
        <v>41547</v>
      </c>
      <c r="AA24" s="793"/>
      <c r="AB24" s="461">
        <v>41528</v>
      </c>
      <c r="AC24" s="462"/>
      <c r="AD24" s="463" t="s">
        <v>83</v>
      </c>
      <c r="AE24" s="186"/>
      <c r="AF24" s="5"/>
      <c r="AG24" s="5"/>
      <c r="AH24" s="14"/>
      <c r="AI24" s="5"/>
      <c r="AJ24" s="14"/>
      <c r="AK24" s="17"/>
      <c r="AL24" s="12"/>
      <c r="AM24" s="12"/>
      <c r="AN24" s="1327"/>
      <c r="AO24" s="738"/>
      <c r="AP24" s="1328"/>
      <c r="AQ24" s="1316"/>
      <c r="AR24" s="1316"/>
      <c r="AS24" s="1316"/>
      <c r="AX24" s="1317"/>
      <c r="BW24" s="1315">
        <v>569635.42000000004</v>
      </c>
      <c r="BZ24" s="1315">
        <v>569635.42000000004</v>
      </c>
    </row>
    <row r="25" spans="1:171" s="520" customFormat="1">
      <c r="A25" s="727">
        <v>23</v>
      </c>
      <c r="B25" s="502"/>
      <c r="C25" s="500">
        <v>41464</v>
      </c>
      <c r="D25" s="765">
        <f t="shared" ref="D25" ca="1" si="4">TODAY()-C25</f>
        <v>80</v>
      </c>
      <c r="E25" s="452" t="s">
        <v>133</v>
      </c>
      <c r="F25" s="167">
        <v>13</v>
      </c>
      <c r="G25" s="64" t="s">
        <v>204</v>
      </c>
      <c r="H25" s="454" t="s">
        <v>50</v>
      </c>
      <c r="I25" s="449" t="s">
        <v>1481</v>
      </c>
      <c r="J25" s="455" t="s">
        <v>306</v>
      </c>
      <c r="K25" s="503" t="s">
        <v>184</v>
      </c>
      <c r="L25" s="548">
        <v>647000</v>
      </c>
      <c r="M25" s="548">
        <v>10000</v>
      </c>
      <c r="N25" s="456">
        <f>L25+M25</f>
        <v>657000</v>
      </c>
      <c r="O25" s="744" t="s">
        <v>894</v>
      </c>
      <c r="P25" s="457" t="s">
        <v>1162</v>
      </c>
      <c r="Q25" s="473" t="s">
        <v>139</v>
      </c>
      <c r="R25" s="458">
        <v>1033</v>
      </c>
      <c r="S25" s="458">
        <v>93</v>
      </c>
      <c r="T25" s="669"/>
      <c r="U25" s="980"/>
      <c r="V25" s="21" t="s">
        <v>751</v>
      </c>
      <c r="W25" s="459" t="s">
        <v>205</v>
      </c>
      <c r="X25" s="525" t="s">
        <v>3577</v>
      </c>
      <c r="Y25" s="492" t="s">
        <v>756</v>
      </c>
      <c r="Z25" s="750" t="s">
        <v>4020</v>
      </c>
      <c r="AA25" s="492"/>
      <c r="AB25" s="461">
        <v>41533</v>
      </c>
      <c r="AC25" s="462">
        <v>1000</v>
      </c>
      <c r="AD25" s="493" t="s">
        <v>111</v>
      </c>
      <c r="AE25" s="664" t="s">
        <v>2240</v>
      </c>
      <c r="AF25" s="567">
        <v>41535</v>
      </c>
      <c r="AG25" s="567">
        <v>41536</v>
      </c>
      <c r="AH25" s="567" t="s">
        <v>755</v>
      </c>
      <c r="AI25" s="5"/>
      <c r="AJ25" s="9" t="s">
        <v>1134</v>
      </c>
      <c r="AK25" s="78"/>
      <c r="AL25" s="144"/>
      <c r="AM25" s="81"/>
      <c r="AN25" s="901"/>
      <c r="AO25" s="921"/>
      <c r="AP25" s="898"/>
      <c r="AQ25" s="899"/>
      <c r="AR25" s="787"/>
      <c r="AS25" s="788"/>
      <c r="AT25" s="789"/>
      <c r="AU25" s="788"/>
      <c r="AV25" s="1060"/>
      <c r="AW25" s="1061"/>
      <c r="AX25" s="1062"/>
      <c r="AY25" s="784"/>
      <c r="AZ25" s="785"/>
      <c r="BA25" s="786"/>
      <c r="BB25" s="787"/>
      <c r="BC25" s="507" t="s">
        <v>3798</v>
      </c>
    </row>
    <row r="26" spans="1:171" s="466" customFormat="1">
      <c r="A26" s="727">
        <v>24</v>
      </c>
      <c r="B26" s="502">
        <v>41549</v>
      </c>
      <c r="C26" s="500">
        <v>41515</v>
      </c>
      <c r="D26" s="479">
        <f ca="1">TODAY()-C26</f>
        <v>29</v>
      </c>
      <c r="E26" s="452" t="s">
        <v>169</v>
      </c>
      <c r="F26" s="167">
        <v>13</v>
      </c>
      <c r="G26" s="452" t="s">
        <v>165</v>
      </c>
      <c r="H26" s="454" t="s">
        <v>3</v>
      </c>
      <c r="I26" s="449" t="s">
        <v>2302</v>
      </c>
      <c r="J26" s="455" t="s">
        <v>444</v>
      </c>
      <c r="K26" s="979" t="s">
        <v>122</v>
      </c>
      <c r="L26" s="548">
        <v>685000</v>
      </c>
      <c r="M26" s="548">
        <v>11000</v>
      </c>
      <c r="N26" s="456">
        <f t="shared" ref="N26" si="5">L26+M26-O26</f>
        <v>666000</v>
      </c>
      <c r="O26" s="456">
        <v>30000</v>
      </c>
      <c r="P26" s="469" t="s">
        <v>2263</v>
      </c>
      <c r="Q26" s="473" t="s">
        <v>139</v>
      </c>
      <c r="R26" s="458">
        <v>1033</v>
      </c>
      <c r="S26" s="458">
        <v>93</v>
      </c>
      <c r="T26" s="19"/>
      <c r="U26" s="34"/>
      <c r="V26" s="11" t="s">
        <v>751</v>
      </c>
      <c r="W26" s="459" t="s">
        <v>205</v>
      </c>
      <c r="X26" s="491" t="s">
        <v>3919</v>
      </c>
      <c r="Y26" s="492" t="s">
        <v>756</v>
      </c>
      <c r="Z26" s="493" t="s">
        <v>3920</v>
      </c>
      <c r="AA26" s="493"/>
      <c r="AB26" s="461">
        <v>41539</v>
      </c>
      <c r="AC26" s="2306">
        <v>2000</v>
      </c>
      <c r="AD26" s="2819" t="s">
        <v>83</v>
      </c>
      <c r="AE26" s="47"/>
      <c r="AF26" s="2329"/>
      <c r="AG26" s="162"/>
      <c r="AH26" s="18"/>
      <c r="AI26" s="14"/>
      <c r="AJ26" s="14"/>
      <c r="AK26" s="14"/>
      <c r="AL26" s="11"/>
      <c r="AM26" s="11"/>
      <c r="AN26" s="737"/>
      <c r="AO26" s="737"/>
      <c r="AP26" s="465"/>
      <c r="AQ26" s="1316"/>
      <c r="AR26" s="1316"/>
      <c r="AS26" s="1316"/>
      <c r="AX26" s="1317"/>
      <c r="BC26" s="466" t="s">
        <v>3921</v>
      </c>
      <c r="BW26" s="1315"/>
      <c r="BZ26" s="1315"/>
    </row>
    <row r="27" spans="1:171" s="446" customFormat="1" ht="14" thickBot="1">
      <c r="A27" s="727">
        <v>25</v>
      </c>
      <c r="B27" s="2684" t="s">
        <v>85</v>
      </c>
      <c r="C27" s="655">
        <v>41335</v>
      </c>
      <c r="D27" s="585">
        <f ca="1">TODAY()-C27</f>
        <v>209</v>
      </c>
      <c r="E27" s="654" t="s">
        <v>162</v>
      </c>
      <c r="F27" s="2685">
        <v>12</v>
      </c>
      <c r="G27" s="453" t="s">
        <v>204</v>
      </c>
      <c r="H27" s="1042" t="s">
        <v>218</v>
      </c>
      <c r="I27" s="543" t="s">
        <v>363</v>
      </c>
      <c r="J27" s="2686" t="s">
        <v>246</v>
      </c>
      <c r="K27" s="2687" t="s">
        <v>166</v>
      </c>
      <c r="L27" s="614">
        <v>3325000</v>
      </c>
      <c r="M27" s="614">
        <v>30000</v>
      </c>
      <c r="N27" s="512">
        <v>2700000</v>
      </c>
      <c r="O27" s="584" t="s">
        <v>1887</v>
      </c>
      <c r="P27" s="575" t="s">
        <v>358</v>
      </c>
      <c r="Q27" s="641" t="s">
        <v>151</v>
      </c>
      <c r="R27" s="638">
        <v>1033</v>
      </c>
      <c r="S27" s="638">
        <v>93</v>
      </c>
      <c r="T27" s="656">
        <v>41730</v>
      </c>
      <c r="U27" s="2688">
        <v>14370.5</v>
      </c>
      <c r="V27" s="21" t="s">
        <v>751</v>
      </c>
      <c r="W27" s="702" t="s">
        <v>205</v>
      </c>
      <c r="X27" s="2689" t="s">
        <v>3906</v>
      </c>
      <c r="Y27" s="1037" t="s">
        <v>136</v>
      </c>
      <c r="Z27" s="1659"/>
      <c r="AA27" s="2300"/>
      <c r="AB27" s="1038">
        <v>41538</v>
      </c>
      <c r="AC27" s="462"/>
      <c r="AD27" s="2300" t="s">
        <v>323</v>
      </c>
      <c r="AE27" s="659"/>
      <c r="AF27" s="445"/>
      <c r="AG27" s="445"/>
      <c r="AH27" s="445"/>
      <c r="AI27" s="445"/>
      <c r="AJ27" s="659"/>
      <c r="AK27" s="494"/>
      <c r="AL27" s="498">
        <v>2826334.81</v>
      </c>
      <c r="AM27" s="494"/>
      <c r="AN27" s="477"/>
      <c r="AO27" s="447"/>
      <c r="AP27" s="447"/>
      <c r="AQ27" s="447"/>
      <c r="AR27" s="447"/>
      <c r="AS27" s="447"/>
      <c r="AT27" s="447"/>
      <c r="AU27" s="447"/>
      <c r="AV27" s="447"/>
      <c r="AW27" s="447"/>
      <c r="AX27" s="447"/>
      <c r="AY27" s="447"/>
      <c r="AZ27" s="447"/>
      <c r="BA27" s="447"/>
      <c r="BB27" s="447"/>
      <c r="BC27" s="447"/>
    </row>
    <row r="28" spans="1:171" s="446" customFormat="1" ht="27" thickBot="1">
      <c r="A28" s="527"/>
      <c r="B28" s="430"/>
      <c r="C28" s="430"/>
      <c r="D28" s="430"/>
      <c r="E28" s="431"/>
      <c r="F28" s="431"/>
      <c r="G28" s="430"/>
      <c r="H28" s="432"/>
      <c r="I28" s="433" t="s">
        <v>73</v>
      </c>
      <c r="J28" s="431"/>
      <c r="K28" s="431"/>
      <c r="L28" s="435"/>
      <c r="M28" s="435"/>
      <c r="N28" s="435"/>
      <c r="O28" s="435"/>
      <c r="P28" s="435"/>
      <c r="Q28" s="436"/>
      <c r="R28" s="436"/>
      <c r="S28" s="436"/>
      <c r="T28" s="433"/>
      <c r="U28" s="437"/>
      <c r="V28" s="528"/>
      <c r="W28" s="433"/>
      <c r="X28" s="529" t="s">
        <v>759</v>
      </c>
      <c r="Y28" s="433"/>
      <c r="Z28" s="530"/>
      <c r="AA28" s="531"/>
      <c r="AB28" s="530"/>
      <c r="AC28" s="437"/>
      <c r="AD28" s="443"/>
      <c r="AE28" s="9"/>
      <c r="AF28" s="5"/>
      <c r="AG28" s="5"/>
      <c r="AH28" s="5"/>
      <c r="AI28" s="5"/>
      <c r="AJ28" s="9"/>
      <c r="AK28" s="497"/>
      <c r="AL28" s="498"/>
      <c r="AM28" s="547"/>
      <c r="AN28" s="650"/>
      <c r="AO28" s="447"/>
      <c r="AP28" s="447"/>
      <c r="AQ28" s="447"/>
      <c r="AR28" s="447"/>
      <c r="AS28" s="447"/>
      <c r="AT28" s="447"/>
      <c r="AU28" s="447"/>
      <c r="AV28" s="447"/>
      <c r="AW28" s="447"/>
      <c r="AX28" s="447"/>
      <c r="AY28" s="447"/>
      <c r="AZ28" s="447"/>
      <c r="BA28" s="447"/>
      <c r="BB28" s="447"/>
      <c r="BC28" s="447"/>
    </row>
    <row r="29" spans="1:171" s="1307" customFormat="1">
      <c r="A29" s="727">
        <v>1</v>
      </c>
      <c r="B29" s="449" t="s">
        <v>132</v>
      </c>
      <c r="C29" s="467">
        <v>40982</v>
      </c>
      <c r="D29" s="765">
        <f t="shared" ref="D29" ca="1" si="6">TODAY()-C29</f>
        <v>562</v>
      </c>
      <c r="E29" s="539" t="s">
        <v>162</v>
      </c>
      <c r="F29" s="1148">
        <v>11</v>
      </c>
      <c r="G29" s="155" t="s">
        <v>204</v>
      </c>
      <c r="H29" s="565" t="s">
        <v>156</v>
      </c>
      <c r="I29" s="488" t="s">
        <v>1295</v>
      </c>
      <c r="J29" s="489" t="s">
        <v>1296</v>
      </c>
      <c r="K29" s="508" t="s">
        <v>3972</v>
      </c>
      <c r="L29" s="548"/>
      <c r="M29" s="548"/>
      <c r="N29" s="456">
        <v>2899000</v>
      </c>
      <c r="O29" s="548"/>
      <c r="P29" s="2293" t="s">
        <v>1298</v>
      </c>
      <c r="Q29" s="113" t="s">
        <v>151</v>
      </c>
      <c r="R29" s="2001">
        <v>1047</v>
      </c>
      <c r="S29" s="458">
        <v>93</v>
      </c>
      <c r="T29" s="845"/>
      <c r="U29" s="566"/>
      <c r="V29" s="21"/>
      <c r="W29" s="509" t="s">
        <v>205</v>
      </c>
      <c r="X29" s="80" t="s">
        <v>3389</v>
      </c>
      <c r="Y29" s="78" t="s">
        <v>687</v>
      </c>
      <c r="Z29" s="536" t="s">
        <v>2470</v>
      </c>
      <c r="AA29" s="537"/>
      <c r="AB29" s="536"/>
      <c r="AC29" s="538"/>
      <c r="AD29" s="81"/>
      <c r="AE29" s="1150"/>
      <c r="AF29" s="78"/>
      <c r="AG29" s="77"/>
      <c r="AH29" s="753"/>
      <c r="AI29" s="77"/>
      <c r="AJ29" s="77"/>
      <c r="AK29" s="77"/>
      <c r="AL29" s="1151"/>
      <c r="AM29" s="867"/>
      <c r="AN29" s="2134" t="s">
        <v>2341</v>
      </c>
      <c r="AO29" s="2135" t="s">
        <v>1795</v>
      </c>
      <c r="BC29" s="466"/>
      <c r="BD29" s="466"/>
      <c r="BE29" s="466"/>
      <c r="BF29" s="466"/>
      <c r="BG29" s="466"/>
      <c r="BH29" s="466"/>
      <c r="BI29" s="466"/>
      <c r="BJ29" s="466"/>
      <c r="BK29" s="466"/>
      <c r="BL29" s="466"/>
      <c r="BM29" s="466"/>
      <c r="BN29" s="466"/>
      <c r="BO29" s="466"/>
      <c r="BP29" s="466"/>
      <c r="BQ29" s="466"/>
      <c r="BR29" s="466"/>
      <c r="BS29" s="466"/>
      <c r="BT29" s="466"/>
      <c r="BU29" s="466"/>
      <c r="BV29" s="466"/>
      <c r="BW29" s="1315"/>
      <c r="BX29" s="466"/>
      <c r="BY29" s="466"/>
      <c r="BZ29" s="1315"/>
      <c r="CA29" s="466"/>
      <c r="CB29" s="466"/>
      <c r="CC29" s="466"/>
      <c r="CD29" s="466"/>
      <c r="CE29" s="466"/>
      <c r="CF29" s="466"/>
      <c r="CG29" s="466"/>
      <c r="CH29" s="466"/>
      <c r="CI29" s="466"/>
      <c r="CJ29" s="466"/>
      <c r="CK29" s="466"/>
      <c r="CL29" s="466"/>
      <c r="CM29" s="466"/>
      <c r="CN29" s="466"/>
      <c r="CO29" s="466"/>
      <c r="CP29" s="466"/>
      <c r="CQ29" s="466"/>
      <c r="CR29" s="466"/>
      <c r="CS29" s="466"/>
      <c r="CT29" s="466"/>
      <c r="CU29" s="466"/>
      <c r="CV29" s="466"/>
      <c r="CW29" s="466"/>
      <c r="CX29" s="466"/>
      <c r="CY29" s="466"/>
      <c r="CZ29" s="466"/>
      <c r="DA29" s="466"/>
      <c r="DB29" s="466"/>
      <c r="DC29" s="466"/>
      <c r="DD29" s="466"/>
      <c r="DE29" s="466"/>
      <c r="DF29" s="466"/>
      <c r="DG29" s="466"/>
      <c r="DH29" s="466"/>
      <c r="DI29" s="466"/>
      <c r="DJ29" s="466"/>
      <c r="DK29" s="466"/>
      <c r="DL29" s="466"/>
      <c r="DM29" s="466"/>
      <c r="DN29" s="466"/>
      <c r="DO29" s="466"/>
      <c r="DP29" s="466"/>
      <c r="DQ29" s="466"/>
      <c r="DR29" s="466"/>
      <c r="DS29" s="466"/>
      <c r="DT29" s="466"/>
      <c r="DU29" s="466"/>
      <c r="DV29" s="466"/>
      <c r="DW29" s="466"/>
      <c r="DX29" s="466"/>
      <c r="DY29" s="466"/>
      <c r="DZ29" s="466"/>
      <c r="EA29" s="466"/>
      <c r="EB29" s="466"/>
      <c r="EC29" s="466"/>
      <c r="ED29" s="466"/>
      <c r="EE29" s="466"/>
      <c r="EF29" s="466"/>
      <c r="EG29" s="466"/>
      <c r="EH29" s="466"/>
      <c r="EI29" s="466"/>
      <c r="EJ29" s="466"/>
      <c r="EK29" s="466"/>
      <c r="EL29" s="466"/>
      <c r="EM29" s="466"/>
      <c r="EN29" s="466"/>
      <c r="EO29" s="466"/>
      <c r="EP29" s="466"/>
      <c r="EQ29" s="466"/>
      <c r="ER29" s="466"/>
      <c r="ES29" s="466"/>
      <c r="ET29" s="466"/>
      <c r="EU29" s="466"/>
      <c r="EV29" s="466"/>
      <c r="EW29" s="466"/>
      <c r="EX29" s="466"/>
      <c r="EY29" s="466"/>
      <c r="EZ29" s="466"/>
      <c r="FA29" s="1315"/>
      <c r="FB29" s="466"/>
      <c r="FC29" s="466"/>
      <c r="FD29" s="1315"/>
      <c r="FE29" s="466"/>
      <c r="FF29" s="466"/>
      <c r="FG29" s="466"/>
      <c r="FH29" s="466"/>
      <c r="FI29" s="466"/>
      <c r="FJ29" s="466"/>
      <c r="FK29" s="466"/>
      <c r="FL29" s="466"/>
      <c r="FM29" s="466"/>
      <c r="FN29" s="466"/>
      <c r="FO29" s="466"/>
    </row>
    <row r="30" spans="1:171" s="486" customFormat="1">
      <c r="A30" s="448">
        <v>2</v>
      </c>
      <c r="B30" s="450"/>
      <c r="C30" s="450">
        <v>41180</v>
      </c>
      <c r="D30" s="451">
        <f ca="1">TODAY()-C30</f>
        <v>364</v>
      </c>
      <c r="E30" s="654" t="s">
        <v>162</v>
      </c>
      <c r="F30" s="542">
        <v>12</v>
      </c>
      <c r="G30" s="543" t="s">
        <v>204</v>
      </c>
      <c r="H30" s="511" t="s">
        <v>156</v>
      </c>
      <c r="I30" s="470" t="s">
        <v>243</v>
      </c>
      <c r="J30" s="700" t="s">
        <v>245</v>
      </c>
      <c r="K30" s="701" t="s">
        <v>131</v>
      </c>
      <c r="L30" s="548">
        <v>3200000</v>
      </c>
      <c r="M30" s="548">
        <v>30000</v>
      </c>
      <c r="N30" s="512">
        <v>2600000</v>
      </c>
      <c r="O30" s="584" t="s">
        <v>1887</v>
      </c>
      <c r="P30" s="575" t="s">
        <v>242</v>
      </c>
      <c r="Q30" s="585" t="s">
        <v>151</v>
      </c>
      <c r="R30" s="552">
        <v>1033</v>
      </c>
      <c r="S30" s="572">
        <v>93</v>
      </c>
      <c r="T30" s="570" t="s">
        <v>758</v>
      </c>
      <c r="U30" s="546">
        <v>9883</v>
      </c>
      <c r="V30" s="652"/>
      <c r="W30" s="702" t="s">
        <v>205</v>
      </c>
      <c r="X30" s="652" t="s">
        <v>3717</v>
      </c>
      <c r="Y30" s="494" t="s">
        <v>136</v>
      </c>
      <c r="Z30" s="494" t="s">
        <v>3911</v>
      </c>
      <c r="AA30" s="652"/>
      <c r="AB30" s="652"/>
      <c r="AC30" s="652"/>
      <c r="AD30" s="494" t="s">
        <v>111</v>
      </c>
      <c r="AE30" s="9" t="s">
        <v>754</v>
      </c>
      <c r="AF30" s="5">
        <v>41535</v>
      </c>
      <c r="AG30" s="5">
        <v>41535</v>
      </c>
      <c r="AH30" s="5" t="s">
        <v>755</v>
      </c>
      <c r="AI30" s="5"/>
      <c r="AJ30" s="9" t="s">
        <v>757</v>
      </c>
      <c r="AK30" s="497">
        <v>41358</v>
      </c>
      <c r="AL30" s="498">
        <f>2931556.05-84746</f>
        <v>2846810.05</v>
      </c>
      <c r="AM30" s="484"/>
      <c r="AN30" s="477"/>
      <c r="AO30" s="485"/>
      <c r="AP30" s="485"/>
      <c r="AQ30" s="485"/>
      <c r="AR30" s="485"/>
      <c r="AS30" s="485"/>
      <c r="AT30" s="485"/>
      <c r="AU30" s="485"/>
      <c r="AV30" s="485"/>
      <c r="AW30" s="485"/>
      <c r="AX30" s="485"/>
      <c r="AY30" s="485"/>
      <c r="AZ30" s="485"/>
      <c r="BA30" s="485"/>
      <c r="BB30" s="485"/>
      <c r="BC30" s="485"/>
    </row>
    <row r="31" spans="1:171" s="486" customFormat="1">
      <c r="A31" s="727">
        <v>3</v>
      </c>
      <c r="B31" s="500"/>
      <c r="C31" s="500">
        <v>41124</v>
      </c>
      <c r="D31" s="765">
        <f t="shared" ref="D31:D64" ca="1" si="7">TODAY()-C31</f>
        <v>420</v>
      </c>
      <c r="E31" s="488" t="s">
        <v>269</v>
      </c>
      <c r="F31" s="510">
        <v>12</v>
      </c>
      <c r="G31" s="64" t="s">
        <v>204</v>
      </c>
      <c r="H31" s="565" t="s">
        <v>760</v>
      </c>
      <c r="I31" s="488" t="s">
        <v>224</v>
      </c>
      <c r="J31" s="489" t="s">
        <v>104</v>
      </c>
      <c r="K31" s="571" t="s">
        <v>60</v>
      </c>
      <c r="L31" s="548">
        <v>2321000</v>
      </c>
      <c r="M31" s="548">
        <v>19000</v>
      </c>
      <c r="N31" s="2335">
        <v>1980000</v>
      </c>
      <c r="O31" s="2335"/>
      <c r="P31" s="469" t="s">
        <v>225</v>
      </c>
      <c r="Q31" s="495" t="s">
        <v>37</v>
      </c>
      <c r="R31" s="556">
        <v>1033</v>
      </c>
      <c r="S31" s="474">
        <v>93</v>
      </c>
      <c r="T31" s="490" t="s">
        <v>758</v>
      </c>
      <c r="U31" s="514">
        <v>3190</v>
      </c>
      <c r="V31" s="12"/>
      <c r="W31" s="459" t="s">
        <v>205</v>
      </c>
      <c r="X31" s="80"/>
      <c r="Y31" s="77"/>
      <c r="Z31" s="536"/>
      <c r="AA31" s="537"/>
      <c r="AB31" s="536"/>
      <c r="AC31" s="538"/>
      <c r="AD31" s="77"/>
      <c r="AE31" s="9"/>
      <c r="AF31" s="5"/>
      <c r="AG31" s="5"/>
      <c r="AH31" s="5"/>
      <c r="AI31" s="5"/>
      <c r="AJ31" s="9"/>
      <c r="AK31" s="497">
        <v>41152</v>
      </c>
      <c r="AL31" s="498">
        <v>2102220</v>
      </c>
      <c r="AM31" s="547"/>
      <c r="AN31" s="477"/>
      <c r="AO31" s="485"/>
      <c r="AP31" s="485"/>
      <c r="AQ31" s="485"/>
      <c r="AR31" s="485"/>
      <c r="AS31" s="485"/>
      <c r="AT31" s="485"/>
      <c r="AU31" s="485"/>
      <c r="AV31" s="485"/>
      <c r="AW31" s="485"/>
      <c r="AX31" s="485"/>
      <c r="AY31" s="485"/>
      <c r="AZ31" s="485"/>
      <c r="BA31" s="485"/>
      <c r="BB31" s="485"/>
      <c r="BC31" s="485"/>
    </row>
    <row r="32" spans="1:171" s="466" customFormat="1">
      <c r="A32" s="727">
        <v>4</v>
      </c>
      <c r="B32" s="928"/>
      <c r="C32" s="2756">
        <v>41505</v>
      </c>
      <c r="D32" s="929">
        <f ca="1">TODAY()-C32</f>
        <v>39</v>
      </c>
      <c r="E32" s="516" t="s">
        <v>268</v>
      </c>
      <c r="F32" s="203">
        <v>13</v>
      </c>
      <c r="G32" s="401" t="s">
        <v>204</v>
      </c>
      <c r="H32" s="733" t="s">
        <v>2070</v>
      </c>
      <c r="I32" s="734" t="s">
        <v>2125</v>
      </c>
      <c r="J32" s="735" t="s">
        <v>367</v>
      </c>
      <c r="K32" s="2051" t="s">
        <v>60</v>
      </c>
      <c r="L32" s="2226">
        <v>2020000</v>
      </c>
      <c r="M32" s="2226">
        <v>19000</v>
      </c>
      <c r="N32" s="2226">
        <f t="shared" ref="N32:N46" si="8">L32+M32-O32</f>
        <v>1839000</v>
      </c>
      <c r="O32" s="2226">
        <v>200000</v>
      </c>
      <c r="P32" s="516" t="s">
        <v>2050</v>
      </c>
      <c r="Q32" s="736" t="s">
        <v>139</v>
      </c>
      <c r="R32" s="517">
        <v>1033</v>
      </c>
      <c r="S32" s="1318">
        <v>93</v>
      </c>
      <c r="T32" s="118"/>
      <c r="U32" s="152"/>
      <c r="V32" s="112"/>
      <c r="W32" s="518" t="s">
        <v>205</v>
      </c>
      <c r="X32" s="814"/>
      <c r="Y32" s="699"/>
      <c r="Z32" s="2879"/>
      <c r="AA32" s="1071"/>
      <c r="AB32" s="2323"/>
      <c r="AC32" s="2880"/>
      <c r="AD32" s="2881"/>
      <c r="AE32" s="129"/>
      <c r="AF32" s="143"/>
      <c r="AG32" s="143"/>
      <c r="AH32" s="129"/>
      <c r="AI32" s="129"/>
      <c r="AJ32" s="129"/>
      <c r="AK32" s="129"/>
      <c r="AL32" s="112"/>
      <c r="AM32" s="112"/>
      <c r="AN32" s="737"/>
      <c r="AO32" s="737"/>
      <c r="AP32" s="465"/>
      <c r="AQ32" s="1316"/>
      <c r="AR32" s="1316"/>
      <c r="AS32" s="1316"/>
      <c r="AX32" s="1317"/>
      <c r="BC32" s="466" t="s">
        <v>3976</v>
      </c>
      <c r="BW32" s="1315"/>
      <c r="BZ32" s="1315"/>
    </row>
    <row r="33" spans="1:114" s="486" customFormat="1">
      <c r="A33" s="448">
        <v>5</v>
      </c>
      <c r="B33" s="478"/>
      <c r="C33" s="500">
        <v>41367</v>
      </c>
      <c r="D33" s="765">
        <f t="shared" ca="1" si="7"/>
        <v>177</v>
      </c>
      <c r="E33" s="469" t="s">
        <v>268</v>
      </c>
      <c r="F33" s="480">
        <v>13</v>
      </c>
      <c r="G33" s="764" t="s">
        <v>204</v>
      </c>
      <c r="H33" s="565" t="s">
        <v>542</v>
      </c>
      <c r="I33" s="488" t="s">
        <v>568</v>
      </c>
      <c r="J33" s="489" t="s">
        <v>337</v>
      </c>
      <c r="K33" s="49" t="s">
        <v>13</v>
      </c>
      <c r="L33" s="548">
        <v>1833000</v>
      </c>
      <c r="M33" s="548">
        <v>0</v>
      </c>
      <c r="N33" s="456">
        <f t="shared" si="8"/>
        <v>1633000</v>
      </c>
      <c r="O33" s="548">
        <v>200000</v>
      </c>
      <c r="P33" s="469" t="s">
        <v>502</v>
      </c>
      <c r="Q33" s="549" t="s">
        <v>37</v>
      </c>
      <c r="R33" s="458">
        <v>1033</v>
      </c>
      <c r="S33" s="458">
        <v>93</v>
      </c>
      <c r="T33" s="19"/>
      <c r="U33" s="514">
        <v>18488</v>
      </c>
      <c r="V33" s="21"/>
      <c r="W33" s="459" t="s">
        <v>205</v>
      </c>
      <c r="X33" s="80" t="s">
        <v>1803</v>
      </c>
      <c r="Y33" s="77"/>
      <c r="Z33" s="536"/>
      <c r="AA33" s="537"/>
      <c r="AB33" s="536"/>
      <c r="AC33" s="538"/>
      <c r="AD33" s="77"/>
      <c r="AE33" s="9"/>
      <c r="AF33" s="5"/>
      <c r="AG33" s="5"/>
      <c r="AH33" s="5"/>
      <c r="AI33" s="5"/>
      <c r="AJ33" s="9"/>
      <c r="AK33" s="522"/>
      <c r="AL33" s="523">
        <v>1652050.01</v>
      </c>
      <c r="AM33" s="499"/>
      <c r="AN33" s="477"/>
      <c r="AO33" s="485"/>
      <c r="AP33" s="485"/>
      <c r="AQ33" s="485"/>
      <c r="AR33" s="485"/>
      <c r="AS33" s="485"/>
      <c r="AT33" s="485"/>
      <c r="AU33" s="485"/>
      <c r="AV33" s="485"/>
      <c r="AW33" s="485"/>
      <c r="AX33" s="485"/>
      <c r="AY33" s="485"/>
      <c r="AZ33" s="485"/>
      <c r="BA33" s="485"/>
      <c r="BB33" s="485"/>
      <c r="BC33" s="485"/>
    </row>
    <row r="34" spans="1:114" s="465" customFormat="1">
      <c r="A34" s="727">
        <v>6</v>
      </c>
      <c r="B34" s="478"/>
      <c r="C34" s="500">
        <v>41542</v>
      </c>
      <c r="D34" s="479">
        <f t="shared" ca="1" si="7"/>
        <v>2</v>
      </c>
      <c r="E34" s="469" t="s">
        <v>268</v>
      </c>
      <c r="F34" s="167">
        <v>13</v>
      </c>
      <c r="G34" s="452" t="s">
        <v>1047</v>
      </c>
      <c r="H34" s="565" t="s">
        <v>542</v>
      </c>
      <c r="I34" s="488" t="s">
        <v>3609</v>
      </c>
      <c r="J34" s="489" t="s">
        <v>337</v>
      </c>
      <c r="K34" s="49" t="s">
        <v>13</v>
      </c>
      <c r="L34" s="548">
        <v>1833000</v>
      </c>
      <c r="M34" s="548">
        <v>0</v>
      </c>
      <c r="N34" s="456">
        <f t="shared" si="8"/>
        <v>1833000</v>
      </c>
      <c r="O34" s="548"/>
      <c r="P34" s="469" t="s">
        <v>3564</v>
      </c>
      <c r="Q34" s="549" t="s">
        <v>37</v>
      </c>
      <c r="R34" s="458">
        <v>1033</v>
      </c>
      <c r="S34" s="458">
        <v>93</v>
      </c>
      <c r="T34" s="19"/>
      <c r="U34" s="162"/>
      <c r="V34" s="11"/>
      <c r="W34" s="459" t="s">
        <v>205</v>
      </c>
      <c r="X34" s="47"/>
      <c r="Y34" s="49"/>
      <c r="Z34" s="12"/>
      <c r="AA34" s="11"/>
      <c r="AB34" s="11"/>
      <c r="AC34" s="56"/>
      <c r="AD34" s="231"/>
      <c r="AE34" s="769"/>
      <c r="AF34" s="171"/>
      <c r="AG34" s="162"/>
      <c r="AH34" s="749"/>
      <c r="AI34" s="749"/>
      <c r="AJ34" s="14"/>
      <c r="AK34" s="14"/>
      <c r="AL34" s="11"/>
      <c r="AM34" s="11"/>
      <c r="AN34" s="737"/>
      <c r="AO34" s="2230"/>
      <c r="AQ34" s="737"/>
      <c r="AR34" s="737"/>
      <c r="AS34" s="737"/>
      <c r="AX34" s="2231"/>
      <c r="BW34" s="737"/>
      <c r="BZ34" s="737"/>
    </row>
    <row r="35" spans="1:114" s="486" customFormat="1">
      <c r="A35" s="448">
        <v>7</v>
      </c>
      <c r="B35" s="478"/>
      <c r="C35" s="500">
        <v>41367</v>
      </c>
      <c r="D35" s="765">
        <f ca="1">TODAY()-C35</f>
        <v>177</v>
      </c>
      <c r="E35" s="469" t="s">
        <v>268</v>
      </c>
      <c r="F35" s="480">
        <v>13</v>
      </c>
      <c r="G35" s="764" t="s">
        <v>204</v>
      </c>
      <c r="H35" s="565" t="s">
        <v>542</v>
      </c>
      <c r="I35" s="488" t="s">
        <v>567</v>
      </c>
      <c r="J35" s="489" t="s">
        <v>337</v>
      </c>
      <c r="K35" s="49" t="s">
        <v>13</v>
      </c>
      <c r="L35" s="548">
        <v>1833000</v>
      </c>
      <c r="M35" s="548">
        <v>0</v>
      </c>
      <c r="N35" s="456">
        <f>L35+M35-O35</f>
        <v>1633000</v>
      </c>
      <c r="O35" s="548">
        <v>200000</v>
      </c>
      <c r="P35" s="469" t="s">
        <v>501</v>
      </c>
      <c r="Q35" s="549" t="s">
        <v>37</v>
      </c>
      <c r="R35" s="458">
        <v>1033</v>
      </c>
      <c r="S35" s="458">
        <v>93</v>
      </c>
      <c r="T35" s="19"/>
      <c r="U35" s="484"/>
      <c r="V35" s="21"/>
      <c r="W35" s="459" t="s">
        <v>205</v>
      </c>
      <c r="X35" s="47"/>
      <c r="Y35" s="49"/>
      <c r="Z35" s="12"/>
      <c r="AA35" s="11"/>
      <c r="AB35" s="11"/>
      <c r="AC35" s="56"/>
      <c r="AD35" s="231"/>
      <c r="AE35" s="9"/>
      <c r="AF35" s="5"/>
      <c r="AG35" s="5"/>
      <c r="AH35" s="5"/>
      <c r="AI35" s="5"/>
      <c r="AJ35" s="9"/>
      <c r="AK35" s="522"/>
      <c r="AL35" s="523">
        <v>1652050.01</v>
      </c>
      <c r="AM35" s="499"/>
      <c r="AN35" s="477"/>
      <c r="AO35" s="485"/>
      <c r="AP35" s="485"/>
      <c r="AQ35" s="485"/>
      <c r="AR35" s="485"/>
      <c r="AS35" s="485"/>
      <c r="AT35" s="485"/>
      <c r="AU35" s="485"/>
      <c r="AV35" s="485"/>
      <c r="AW35" s="485"/>
      <c r="AX35" s="485"/>
      <c r="AY35" s="485"/>
      <c r="AZ35" s="485"/>
      <c r="BA35" s="485"/>
      <c r="BB35" s="485"/>
      <c r="BC35" s="485"/>
    </row>
    <row r="36" spans="1:114" s="486" customFormat="1">
      <c r="A36" s="727">
        <v>8</v>
      </c>
      <c r="B36" s="478"/>
      <c r="C36" s="500">
        <v>41367</v>
      </c>
      <c r="D36" s="765">
        <f t="shared" ca="1" si="7"/>
        <v>177</v>
      </c>
      <c r="E36" s="469" t="s">
        <v>268</v>
      </c>
      <c r="F36" s="480">
        <v>13</v>
      </c>
      <c r="G36" s="764" t="s">
        <v>204</v>
      </c>
      <c r="H36" s="565" t="s">
        <v>543</v>
      </c>
      <c r="I36" s="449" t="s">
        <v>566</v>
      </c>
      <c r="J36" s="489" t="s">
        <v>604</v>
      </c>
      <c r="K36" s="501" t="s">
        <v>60</v>
      </c>
      <c r="L36" s="548">
        <v>1758000</v>
      </c>
      <c r="M36" s="548">
        <v>19000</v>
      </c>
      <c r="N36" s="456">
        <f t="shared" si="8"/>
        <v>1577000</v>
      </c>
      <c r="O36" s="548">
        <v>200000</v>
      </c>
      <c r="P36" s="469" t="s">
        <v>500</v>
      </c>
      <c r="Q36" s="549" t="s">
        <v>37</v>
      </c>
      <c r="R36" s="458">
        <v>1033</v>
      </c>
      <c r="S36" s="458">
        <v>93</v>
      </c>
      <c r="T36" s="34"/>
      <c r="U36" s="11"/>
      <c r="V36" s="21"/>
      <c r="W36" s="459" t="s">
        <v>205</v>
      </c>
      <c r="X36" s="80"/>
      <c r="Y36" s="77"/>
      <c r="Z36" s="536"/>
      <c r="AA36" s="537"/>
      <c r="AB36" s="536"/>
      <c r="AC36" s="538"/>
      <c r="AD36" s="77"/>
      <c r="AE36" s="9"/>
      <c r="AF36" s="5"/>
      <c r="AG36" s="5"/>
      <c r="AH36" s="5"/>
      <c r="AI36" s="5"/>
      <c r="AJ36" s="9"/>
      <c r="AK36" s="522"/>
      <c r="AL36" s="523"/>
      <c r="AM36" s="499"/>
      <c r="AN36" s="477"/>
      <c r="AO36" s="485"/>
      <c r="AP36" s="485"/>
      <c r="AQ36" s="485"/>
      <c r="AR36" s="485"/>
      <c r="AS36" s="485"/>
      <c r="AT36" s="485"/>
      <c r="AU36" s="485"/>
      <c r="AV36" s="485"/>
      <c r="AW36" s="485"/>
      <c r="AX36" s="485"/>
      <c r="AY36" s="485"/>
      <c r="AZ36" s="485"/>
      <c r="BA36" s="485"/>
      <c r="BB36" s="485"/>
      <c r="BC36" s="485"/>
    </row>
    <row r="37" spans="1:114" s="466" customFormat="1">
      <c r="A37" s="727">
        <v>9</v>
      </c>
      <c r="B37" s="478"/>
      <c r="C37" s="467">
        <v>41338</v>
      </c>
      <c r="D37" s="765">
        <f t="shared" ca="1" si="7"/>
        <v>206</v>
      </c>
      <c r="E37" s="479" t="s">
        <v>268</v>
      </c>
      <c r="F37" s="480">
        <v>13</v>
      </c>
      <c r="G37" s="155" t="s">
        <v>204</v>
      </c>
      <c r="H37" s="454" t="s">
        <v>412</v>
      </c>
      <c r="I37" s="551" t="s">
        <v>416</v>
      </c>
      <c r="J37" s="455" t="s">
        <v>762</v>
      </c>
      <c r="K37" s="554" t="s">
        <v>72</v>
      </c>
      <c r="L37" s="548">
        <v>1580000</v>
      </c>
      <c r="M37" s="548">
        <v>19000</v>
      </c>
      <c r="N37" s="456">
        <f t="shared" si="8"/>
        <v>1449000</v>
      </c>
      <c r="O37" s="548">
        <v>150000</v>
      </c>
      <c r="P37" s="452" t="s">
        <v>413</v>
      </c>
      <c r="Q37" s="549" t="s">
        <v>37</v>
      </c>
      <c r="R37" s="458">
        <v>1033</v>
      </c>
      <c r="S37" s="458">
        <v>93</v>
      </c>
      <c r="T37" s="19"/>
      <c r="U37" s="514">
        <v>10285</v>
      </c>
      <c r="V37" s="21"/>
      <c r="W37" s="459" t="s">
        <v>205</v>
      </c>
      <c r="X37" s="80"/>
      <c r="Y37" s="77"/>
      <c r="Z37" s="536"/>
      <c r="AA37" s="537"/>
      <c r="AB37" s="536"/>
      <c r="AC37" s="538"/>
      <c r="AD37" s="77"/>
      <c r="AE37" s="9"/>
      <c r="AF37" s="5"/>
      <c r="AG37" s="5"/>
      <c r="AH37" s="5"/>
      <c r="AI37" s="5"/>
      <c r="AJ37" s="9"/>
      <c r="AK37" s="522"/>
      <c r="AL37" s="523">
        <v>1432824.99</v>
      </c>
      <c r="AM37" s="36"/>
      <c r="AN37" s="477"/>
      <c r="AO37" s="507"/>
      <c r="AP37" s="507"/>
      <c r="AQ37" s="507"/>
      <c r="AR37" s="507"/>
      <c r="AS37" s="507"/>
      <c r="AT37" s="507"/>
      <c r="AU37" s="507"/>
      <c r="AV37" s="507"/>
      <c r="AW37" s="507"/>
      <c r="AX37" s="507"/>
      <c r="AY37" s="507"/>
      <c r="AZ37" s="507"/>
      <c r="BA37" s="507"/>
      <c r="BB37" s="507"/>
      <c r="BC37" s="507"/>
    </row>
    <row r="38" spans="1:114" s="486" customFormat="1">
      <c r="A38" s="448">
        <v>10</v>
      </c>
      <c r="B38" s="478"/>
      <c r="C38" s="500">
        <v>41333</v>
      </c>
      <c r="D38" s="765">
        <f t="shared" ca="1" si="7"/>
        <v>211</v>
      </c>
      <c r="E38" s="469" t="s">
        <v>268</v>
      </c>
      <c r="F38" s="480">
        <v>13</v>
      </c>
      <c r="G38" s="64" t="s">
        <v>204</v>
      </c>
      <c r="H38" s="565" t="s">
        <v>761</v>
      </c>
      <c r="I38" s="488" t="s">
        <v>401</v>
      </c>
      <c r="J38" s="489" t="s">
        <v>337</v>
      </c>
      <c r="K38" s="703" t="s">
        <v>178</v>
      </c>
      <c r="L38" s="548">
        <v>1833000</v>
      </c>
      <c r="M38" s="548">
        <v>19000</v>
      </c>
      <c r="N38" s="456">
        <f>L38+M38-O38</f>
        <v>1652000</v>
      </c>
      <c r="O38" s="548">
        <v>200000</v>
      </c>
      <c r="P38" s="469" t="s">
        <v>382</v>
      </c>
      <c r="Q38" s="473" t="s">
        <v>139</v>
      </c>
      <c r="R38" s="458">
        <v>1033</v>
      </c>
      <c r="S38" s="458">
        <v>93</v>
      </c>
      <c r="T38" s="1404"/>
      <c r="U38" s="484"/>
      <c r="V38" s="11" t="s">
        <v>3413</v>
      </c>
      <c r="W38" s="459" t="s">
        <v>205</v>
      </c>
      <c r="X38" s="2560" t="s">
        <v>2469</v>
      </c>
      <c r="Y38" s="2755" t="s">
        <v>756</v>
      </c>
      <c r="Z38" s="1659">
        <v>41539</v>
      </c>
      <c r="AA38" s="2626"/>
      <c r="AB38" s="1659">
        <v>41501</v>
      </c>
      <c r="AC38" s="2554">
        <v>2000</v>
      </c>
      <c r="AD38" s="2755" t="s">
        <v>83</v>
      </c>
      <c r="AE38" s="664"/>
      <c r="AF38" s="567"/>
      <c r="AG38" s="567"/>
      <c r="AH38" s="567"/>
      <c r="AI38" s="5"/>
      <c r="AJ38" s="9"/>
      <c r="AK38" s="522"/>
      <c r="AL38" s="523">
        <v>1658974.79</v>
      </c>
      <c r="AM38" s="499"/>
      <c r="AN38" s="477"/>
      <c r="AO38" s="485"/>
      <c r="AP38" s="485"/>
      <c r="AQ38" s="485"/>
      <c r="AR38" s="485"/>
      <c r="AS38" s="485"/>
      <c r="AT38" s="485"/>
      <c r="AU38" s="485"/>
      <c r="AV38" s="485"/>
      <c r="AW38" s="485"/>
      <c r="AX38" s="485"/>
      <c r="AY38" s="485"/>
      <c r="AZ38" s="485"/>
      <c r="BA38" s="485"/>
      <c r="BB38" s="485"/>
      <c r="BC38" s="485" t="s">
        <v>2236</v>
      </c>
    </row>
    <row r="39" spans="1:114" s="839" customFormat="1">
      <c r="A39" s="727">
        <v>11</v>
      </c>
      <c r="B39" s="502">
        <f>C39-2+183</f>
        <v>41602</v>
      </c>
      <c r="C39" s="467">
        <v>41421</v>
      </c>
      <c r="D39" s="765">
        <f ca="1">TODAY()-C39</f>
        <v>123</v>
      </c>
      <c r="E39" s="452" t="s">
        <v>70</v>
      </c>
      <c r="F39" s="510">
        <v>12</v>
      </c>
      <c r="G39" s="452"/>
      <c r="H39" s="454" t="s">
        <v>1361</v>
      </c>
      <c r="I39" s="551" t="s">
        <v>1362</v>
      </c>
      <c r="J39" s="455" t="s">
        <v>1363</v>
      </c>
      <c r="K39" s="501" t="s">
        <v>60</v>
      </c>
      <c r="L39" s="548">
        <v>1640000</v>
      </c>
      <c r="M39" s="548">
        <v>0</v>
      </c>
      <c r="N39" s="456">
        <v>1640000</v>
      </c>
      <c r="O39" s="456"/>
      <c r="P39" s="452" t="s">
        <v>1364</v>
      </c>
      <c r="Q39" s="513" t="s">
        <v>775</v>
      </c>
      <c r="R39" s="2001">
        <v>1047</v>
      </c>
      <c r="S39" s="458">
        <v>93</v>
      </c>
      <c r="T39" s="19"/>
      <c r="U39" s="34"/>
      <c r="V39" s="11"/>
      <c r="W39" s="459" t="s">
        <v>205</v>
      </c>
      <c r="X39" s="80"/>
      <c r="Y39" s="1389"/>
      <c r="Z39" s="536"/>
      <c r="AA39" s="81"/>
      <c r="AB39" s="536"/>
      <c r="AC39" s="1419"/>
      <c r="AD39" s="2782"/>
      <c r="AE39" s="47"/>
      <c r="AF39" s="817"/>
      <c r="AG39" s="162"/>
      <c r="AH39" s="18"/>
      <c r="AI39" s="14"/>
      <c r="AJ39" s="14"/>
      <c r="AK39" s="14"/>
      <c r="AL39" s="11"/>
      <c r="AM39" s="11" t="s">
        <v>2354</v>
      </c>
      <c r="AN39" s="1759"/>
      <c r="AO39" s="868" t="s">
        <v>1795</v>
      </c>
      <c r="AP39" s="834"/>
      <c r="AQ39" s="840"/>
      <c r="AR39" s="844"/>
      <c r="AS39" s="844"/>
      <c r="AT39" s="844"/>
      <c r="AU39" s="845"/>
      <c r="AV39" s="845"/>
      <c r="AW39" s="845"/>
      <c r="AX39" s="845"/>
      <c r="AY39" s="846"/>
      <c r="AZ39" s="845"/>
      <c r="BA39" s="845"/>
      <c r="BB39" s="845"/>
      <c r="BC39" s="845"/>
      <c r="BD39" s="845"/>
      <c r="BE39" s="845"/>
      <c r="BF39" s="845"/>
      <c r="BG39" s="845"/>
      <c r="BH39" s="845"/>
      <c r="BI39" s="845"/>
      <c r="BJ39" s="845"/>
      <c r="BK39" s="845"/>
      <c r="BL39" s="845"/>
      <c r="BM39" s="845"/>
      <c r="BN39" s="845"/>
      <c r="BO39" s="845"/>
      <c r="BP39" s="845"/>
      <c r="BQ39" s="845"/>
      <c r="BR39" s="845"/>
      <c r="BS39" s="845"/>
      <c r="BT39" s="845"/>
      <c r="BU39" s="845"/>
      <c r="BV39" s="845"/>
      <c r="BW39" s="845"/>
      <c r="BX39" s="845"/>
      <c r="BY39" s="845"/>
      <c r="BZ39" s="845"/>
      <c r="CA39" s="845"/>
      <c r="CB39" s="845"/>
      <c r="CC39" s="845"/>
      <c r="CD39" s="845"/>
      <c r="CE39" s="845"/>
      <c r="CF39" s="845"/>
      <c r="CG39" s="845"/>
      <c r="CH39" s="845"/>
      <c r="CI39" s="845"/>
      <c r="CJ39" s="845"/>
      <c r="CK39" s="845"/>
      <c r="CL39" s="845"/>
      <c r="CM39" s="845"/>
      <c r="CN39" s="845"/>
      <c r="CO39" s="845"/>
      <c r="CP39" s="845"/>
      <c r="CQ39" s="845"/>
      <c r="CR39" s="845"/>
      <c r="CS39" s="845"/>
      <c r="CT39" s="845"/>
      <c r="CU39" s="845"/>
      <c r="CV39" s="845"/>
      <c r="CW39" s="845"/>
      <c r="CX39" s="845"/>
      <c r="CY39" s="845"/>
      <c r="CZ39" s="845"/>
      <c r="DA39" s="845"/>
      <c r="DB39" s="845"/>
      <c r="DC39" s="845"/>
      <c r="DD39" s="845"/>
      <c r="DE39" s="845"/>
      <c r="DF39" s="845"/>
      <c r="DG39" s="845"/>
      <c r="DH39" s="845"/>
      <c r="DI39" s="845"/>
      <c r="DJ39" s="845"/>
    </row>
    <row r="40" spans="1:114">
      <c r="A40" s="448">
        <v>12</v>
      </c>
      <c r="B40" s="502">
        <v>41556</v>
      </c>
      <c r="C40" s="467">
        <v>41463</v>
      </c>
      <c r="D40" s="765">
        <f t="shared" ca="1" si="7"/>
        <v>81</v>
      </c>
      <c r="E40" s="452" t="s">
        <v>70</v>
      </c>
      <c r="F40" s="167">
        <v>13</v>
      </c>
      <c r="G40" s="452"/>
      <c r="H40" s="454" t="s">
        <v>644</v>
      </c>
      <c r="I40" s="551" t="s">
        <v>1486</v>
      </c>
      <c r="J40" s="455" t="s">
        <v>695</v>
      </c>
      <c r="K40" s="501" t="s">
        <v>60</v>
      </c>
      <c r="L40" s="548">
        <v>1490000</v>
      </c>
      <c r="M40" s="548">
        <v>14000</v>
      </c>
      <c r="N40" s="456">
        <f t="shared" si="8"/>
        <v>1454000</v>
      </c>
      <c r="O40" s="456">
        <v>50000</v>
      </c>
      <c r="P40" s="452" t="s">
        <v>1167</v>
      </c>
      <c r="Q40" s="549" t="s">
        <v>8</v>
      </c>
      <c r="R40" s="458">
        <v>1033</v>
      </c>
      <c r="S40" s="458">
        <v>93</v>
      </c>
      <c r="T40" s="570" t="s">
        <v>758</v>
      </c>
      <c r="U40" s="514">
        <v>40748</v>
      </c>
      <c r="V40" s="11"/>
      <c r="W40" s="459" t="s">
        <v>205</v>
      </c>
      <c r="X40" s="311"/>
      <c r="Y40" s="315"/>
      <c r="Z40" s="11"/>
      <c r="AA40" s="11"/>
      <c r="AB40" s="11"/>
      <c r="AC40" s="230"/>
      <c r="AD40" s="231"/>
      <c r="AE40" s="9"/>
      <c r="AF40" s="5"/>
      <c r="AG40" s="5"/>
      <c r="AH40" s="5"/>
      <c r="AI40" s="5"/>
      <c r="AJ40" s="9"/>
      <c r="AK40" s="522"/>
      <c r="AL40" s="523"/>
      <c r="AM40" s="499"/>
      <c r="AN40" s="477"/>
    </row>
    <row r="41" spans="1:114">
      <c r="A41" s="727">
        <v>13</v>
      </c>
      <c r="B41" s="502"/>
      <c r="C41" s="467">
        <v>41495</v>
      </c>
      <c r="D41" s="479">
        <f t="shared" ca="1" si="7"/>
        <v>49</v>
      </c>
      <c r="E41" s="479" t="s">
        <v>70</v>
      </c>
      <c r="F41" s="167">
        <v>13</v>
      </c>
      <c r="G41" s="64" t="s">
        <v>204</v>
      </c>
      <c r="H41" s="454" t="s">
        <v>644</v>
      </c>
      <c r="I41" s="449" t="s">
        <v>1829</v>
      </c>
      <c r="J41" s="455" t="s">
        <v>695</v>
      </c>
      <c r="K41" s="554" t="s">
        <v>72</v>
      </c>
      <c r="L41" s="548">
        <v>1490000</v>
      </c>
      <c r="M41" s="548">
        <v>14000</v>
      </c>
      <c r="N41" s="456">
        <f t="shared" si="8"/>
        <v>1454000</v>
      </c>
      <c r="O41" s="456">
        <v>50000</v>
      </c>
      <c r="P41" s="452" t="s">
        <v>1792</v>
      </c>
      <c r="Q41" s="549" t="s">
        <v>37</v>
      </c>
      <c r="R41" s="458">
        <v>1033</v>
      </c>
      <c r="S41" s="458">
        <v>93</v>
      </c>
      <c r="T41" s="19"/>
      <c r="U41" s="34"/>
      <c r="V41" s="11"/>
      <c r="W41" s="459" t="s">
        <v>205</v>
      </c>
      <c r="X41" s="311"/>
      <c r="Y41" s="315"/>
      <c r="Z41" s="11"/>
      <c r="AA41" s="11"/>
      <c r="AB41" s="11"/>
      <c r="AC41" s="230"/>
      <c r="AD41" s="231"/>
      <c r="AE41" s="9"/>
      <c r="AF41" s="9"/>
      <c r="AG41" s="9"/>
      <c r="AH41" s="5"/>
      <c r="AI41" s="5"/>
      <c r="AJ41" s="9"/>
      <c r="AK41" s="522"/>
      <c r="AL41" s="523"/>
      <c r="AM41" s="499"/>
      <c r="AN41" s="477"/>
    </row>
    <row r="42" spans="1:114" s="466" customFormat="1">
      <c r="A42" s="727">
        <v>14</v>
      </c>
      <c r="B42" s="502">
        <v>41593</v>
      </c>
      <c r="C42" s="467">
        <v>41500</v>
      </c>
      <c r="D42" s="479">
        <f ca="1">TODAY()-C42</f>
        <v>44</v>
      </c>
      <c r="E42" s="452" t="s">
        <v>170</v>
      </c>
      <c r="F42" s="167">
        <v>13</v>
      </c>
      <c r="G42" s="452" t="s">
        <v>165</v>
      </c>
      <c r="H42" s="454" t="s">
        <v>99</v>
      </c>
      <c r="I42" s="449" t="s">
        <v>1930</v>
      </c>
      <c r="J42" s="455" t="s">
        <v>1934</v>
      </c>
      <c r="K42" s="568" t="s">
        <v>9</v>
      </c>
      <c r="L42" s="548">
        <v>1043000</v>
      </c>
      <c r="M42" s="548">
        <v>0</v>
      </c>
      <c r="N42" s="456">
        <f t="shared" si="8"/>
        <v>1043000</v>
      </c>
      <c r="O42" s="456"/>
      <c r="P42" s="452" t="s">
        <v>1924</v>
      </c>
      <c r="Q42" s="549" t="s">
        <v>37</v>
      </c>
      <c r="R42" s="458">
        <v>1033</v>
      </c>
      <c r="S42" s="458">
        <v>93</v>
      </c>
      <c r="T42" s="19" t="s">
        <v>3642</v>
      </c>
      <c r="U42" s="34" t="s">
        <v>1916</v>
      </c>
      <c r="V42" s="11"/>
      <c r="W42" s="459" t="s">
        <v>205</v>
      </c>
      <c r="X42" s="47"/>
      <c r="Y42" s="49"/>
      <c r="Z42" s="11"/>
      <c r="AA42" s="11"/>
      <c r="AB42" s="11"/>
      <c r="AC42" s="56"/>
      <c r="AD42" s="231"/>
      <c r="AE42" s="47"/>
      <c r="AF42" s="171"/>
      <c r="AG42" s="162"/>
      <c r="AH42" s="18"/>
      <c r="AI42" s="14"/>
      <c r="AJ42" s="14"/>
      <c r="AK42" s="14"/>
      <c r="AL42" s="11"/>
      <c r="AM42" s="11"/>
      <c r="AN42" s="737"/>
      <c r="AO42" s="737"/>
      <c r="AP42" s="465"/>
      <c r="AQ42" s="1316"/>
      <c r="AR42" s="1316"/>
      <c r="AS42" s="1316"/>
      <c r="AX42" s="1317"/>
      <c r="BW42" s="1315"/>
      <c r="BZ42" s="1315"/>
    </row>
    <row r="43" spans="1:114" s="466" customFormat="1">
      <c r="A43" s="448">
        <v>15</v>
      </c>
      <c r="B43" s="502"/>
      <c r="C43" s="467">
        <v>41457</v>
      </c>
      <c r="D43" s="765">
        <f t="shared" ca="1" si="7"/>
        <v>87</v>
      </c>
      <c r="E43" s="479" t="s">
        <v>128</v>
      </c>
      <c r="F43" s="167">
        <v>13</v>
      </c>
      <c r="G43" s="64" t="s">
        <v>204</v>
      </c>
      <c r="H43" s="454" t="s">
        <v>763</v>
      </c>
      <c r="I43" s="449" t="s">
        <v>1119</v>
      </c>
      <c r="J43" s="455" t="s">
        <v>1100</v>
      </c>
      <c r="K43" s="49" t="s">
        <v>77</v>
      </c>
      <c r="L43" s="548">
        <v>1880000</v>
      </c>
      <c r="M43" s="548">
        <v>16000</v>
      </c>
      <c r="N43" s="456">
        <f t="shared" si="8"/>
        <v>1806000</v>
      </c>
      <c r="O43" s="456">
        <v>90000</v>
      </c>
      <c r="P43" s="452" t="s">
        <v>1102</v>
      </c>
      <c r="Q43" s="549" t="s">
        <v>37</v>
      </c>
      <c r="R43" s="458">
        <v>1033</v>
      </c>
      <c r="S43" s="458">
        <v>93</v>
      </c>
      <c r="T43" s="570" t="s">
        <v>758</v>
      </c>
      <c r="U43" s="514">
        <v>14000</v>
      </c>
      <c r="V43" s="11"/>
      <c r="W43" s="459" t="s">
        <v>205</v>
      </c>
      <c r="X43" s="37"/>
      <c r="Y43" s="14"/>
      <c r="Z43" s="12"/>
      <c r="AA43" s="79"/>
      <c r="AB43" s="79"/>
      <c r="AC43" s="256"/>
      <c r="AD43" s="127"/>
      <c r="AE43" s="80"/>
      <c r="AF43" s="171"/>
      <c r="AG43" s="162"/>
      <c r="AH43" s="18"/>
      <c r="AI43" s="1309"/>
      <c r="AJ43" s="14"/>
      <c r="AK43" s="11"/>
      <c r="AL43" s="11"/>
      <c r="AM43" s="11"/>
      <c r="AN43" s="737"/>
      <c r="AO43" s="507"/>
      <c r="AP43" s="507"/>
      <c r="AQ43" s="507"/>
      <c r="AR43" s="507"/>
      <c r="AS43" s="507"/>
      <c r="AT43" s="507"/>
      <c r="AU43" s="507"/>
      <c r="AV43" s="507"/>
      <c r="AW43" s="507"/>
      <c r="AX43" s="507"/>
      <c r="AY43" s="507"/>
      <c r="AZ43" s="507"/>
      <c r="BA43" s="507"/>
      <c r="BB43" s="507"/>
      <c r="BC43" s="507"/>
    </row>
    <row r="44" spans="1:114" s="466" customFormat="1">
      <c r="A44" s="727">
        <v>16</v>
      </c>
      <c r="B44" s="478"/>
      <c r="C44" s="467">
        <v>41370</v>
      </c>
      <c r="D44" s="765">
        <f t="shared" ca="1" si="7"/>
        <v>174</v>
      </c>
      <c r="E44" s="479" t="s">
        <v>128</v>
      </c>
      <c r="F44" s="480">
        <v>13</v>
      </c>
      <c r="G44" s="155" t="s">
        <v>204</v>
      </c>
      <c r="H44" s="454" t="s">
        <v>763</v>
      </c>
      <c r="I44" s="551" t="s">
        <v>632</v>
      </c>
      <c r="J44" s="455" t="s">
        <v>603</v>
      </c>
      <c r="K44" s="501" t="s">
        <v>38</v>
      </c>
      <c r="L44" s="548">
        <v>1835000</v>
      </c>
      <c r="M44" s="548">
        <v>0</v>
      </c>
      <c r="N44" s="456">
        <f t="shared" si="8"/>
        <v>1735000</v>
      </c>
      <c r="O44" s="456">
        <v>100000</v>
      </c>
      <c r="P44" s="452" t="s">
        <v>497</v>
      </c>
      <c r="Q44" s="549" t="s">
        <v>37</v>
      </c>
      <c r="R44" s="458">
        <v>1033</v>
      </c>
      <c r="S44" s="458">
        <v>93</v>
      </c>
      <c r="T44" s="19" t="s">
        <v>46</v>
      </c>
      <c r="U44" s="34"/>
      <c r="V44" s="21"/>
      <c r="W44" s="459" t="s">
        <v>205</v>
      </c>
      <c r="X44" s="37"/>
      <c r="Y44" s="14"/>
      <c r="Z44" s="12"/>
      <c r="AA44" s="537"/>
      <c r="AB44" s="536"/>
      <c r="AC44" s="538"/>
      <c r="AD44" s="77"/>
      <c r="AE44" s="9"/>
      <c r="AF44" s="5"/>
      <c r="AG44" s="5"/>
      <c r="AH44" s="5"/>
      <c r="AI44" s="5"/>
      <c r="AJ44" s="9"/>
      <c r="AK44" s="522"/>
      <c r="AL44" s="523">
        <v>1789875</v>
      </c>
      <c r="AM44" s="36"/>
      <c r="AN44" s="477"/>
      <c r="AO44" s="507"/>
      <c r="AP44" s="507"/>
      <c r="AQ44" s="507"/>
      <c r="AR44" s="507"/>
      <c r="AS44" s="507"/>
      <c r="AT44" s="507"/>
      <c r="AU44" s="507"/>
      <c r="AV44" s="507"/>
      <c r="AW44" s="507"/>
      <c r="AX44" s="507"/>
      <c r="AY44" s="507"/>
      <c r="AZ44" s="507"/>
      <c r="BA44" s="507"/>
      <c r="BB44" s="507"/>
      <c r="BC44" s="507"/>
    </row>
    <row r="45" spans="1:114" s="446" customFormat="1">
      <c r="A45" s="448">
        <v>17</v>
      </c>
      <c r="B45" s="478"/>
      <c r="C45" s="500">
        <v>41367</v>
      </c>
      <c r="D45" s="765">
        <f t="shared" ca="1" si="7"/>
        <v>177</v>
      </c>
      <c r="E45" s="479" t="s">
        <v>128</v>
      </c>
      <c r="F45" s="480">
        <v>13</v>
      </c>
      <c r="G45" s="64" t="s">
        <v>204</v>
      </c>
      <c r="H45" s="454" t="s">
        <v>763</v>
      </c>
      <c r="I45" s="551" t="s">
        <v>564</v>
      </c>
      <c r="J45" s="455" t="s">
        <v>603</v>
      </c>
      <c r="K45" s="1405" t="s">
        <v>71</v>
      </c>
      <c r="L45" s="548">
        <v>1835000</v>
      </c>
      <c r="M45" s="548">
        <v>0</v>
      </c>
      <c r="N45" s="456">
        <f t="shared" si="8"/>
        <v>1735000</v>
      </c>
      <c r="O45" s="456">
        <v>100000</v>
      </c>
      <c r="P45" s="469" t="s">
        <v>498</v>
      </c>
      <c r="Q45" s="549" t="s">
        <v>37</v>
      </c>
      <c r="R45" s="458">
        <v>1033</v>
      </c>
      <c r="S45" s="458">
        <v>93</v>
      </c>
      <c r="T45" s="19"/>
      <c r="U45" s="34"/>
      <c r="V45" s="21"/>
      <c r="W45" s="459" t="s">
        <v>205</v>
      </c>
      <c r="X45" s="80"/>
      <c r="Y45" s="77"/>
      <c r="Z45" s="536"/>
      <c r="AA45" s="537"/>
      <c r="AB45" s="665"/>
      <c r="AC45" s="538"/>
      <c r="AD45" s="77"/>
      <c r="AE45" s="9"/>
      <c r="AF45" s="5"/>
      <c r="AG45" s="5"/>
      <c r="AH45" s="5"/>
      <c r="AI45" s="5"/>
      <c r="AJ45" s="9"/>
      <c r="AK45" s="522"/>
      <c r="AL45" s="523">
        <v>1789875</v>
      </c>
      <c r="AM45" s="499"/>
      <c r="AN45" s="477"/>
      <c r="AO45" s="447"/>
      <c r="AP45" s="447"/>
      <c r="AQ45" s="447"/>
      <c r="AR45" s="447"/>
      <c r="AS45" s="447"/>
      <c r="AT45" s="447"/>
      <c r="AU45" s="447"/>
      <c r="AV45" s="447"/>
      <c r="AW45" s="447"/>
      <c r="AX45" s="447"/>
      <c r="AY45" s="447"/>
      <c r="AZ45" s="447"/>
      <c r="BA45" s="447"/>
      <c r="BB45" s="447"/>
      <c r="BC45" s="447"/>
    </row>
    <row r="46" spans="1:114" s="446" customFormat="1">
      <c r="A46" s="727">
        <v>18</v>
      </c>
      <c r="B46" s="502"/>
      <c r="C46" s="500">
        <v>41327</v>
      </c>
      <c r="D46" s="765">
        <f t="shared" ca="1" si="7"/>
        <v>217</v>
      </c>
      <c r="E46" s="452" t="s">
        <v>128</v>
      </c>
      <c r="F46" s="480">
        <v>13</v>
      </c>
      <c r="G46" s="155" t="s">
        <v>204</v>
      </c>
      <c r="H46" s="565" t="s">
        <v>764</v>
      </c>
      <c r="I46" s="488" t="s">
        <v>356</v>
      </c>
      <c r="J46" s="489" t="s">
        <v>349</v>
      </c>
      <c r="K46" s="559" t="s">
        <v>82</v>
      </c>
      <c r="L46" s="548">
        <v>1785000</v>
      </c>
      <c r="M46" s="548">
        <v>0</v>
      </c>
      <c r="N46" s="456">
        <f t="shared" si="8"/>
        <v>1685000</v>
      </c>
      <c r="O46" s="456">
        <v>100000</v>
      </c>
      <c r="P46" s="469" t="s">
        <v>351</v>
      </c>
      <c r="Q46" s="549" t="s">
        <v>37</v>
      </c>
      <c r="R46" s="458">
        <v>1033</v>
      </c>
      <c r="S46" s="458">
        <v>93</v>
      </c>
      <c r="T46" s="19"/>
      <c r="U46" s="34"/>
      <c r="V46" s="21"/>
      <c r="W46" s="459" t="s">
        <v>205</v>
      </c>
      <c r="X46" s="2481"/>
      <c r="Y46" s="2481"/>
      <c r="Z46" s="2481"/>
      <c r="AA46" s="2481"/>
      <c r="AB46" s="2481"/>
      <c r="AC46" s="2481"/>
      <c r="AD46" s="2481"/>
      <c r="AE46" s="2481"/>
      <c r="AF46" s="2481"/>
      <c r="AG46" s="2481"/>
      <c r="AH46" s="2481"/>
      <c r="AI46" s="2481"/>
      <c r="AJ46" s="2481"/>
      <c r="AK46" s="522">
        <v>41383</v>
      </c>
      <c r="AL46" s="523">
        <v>1736674.79</v>
      </c>
      <c r="AM46" s="499"/>
      <c r="AN46" s="477"/>
      <c r="AO46" s="447"/>
      <c r="AP46" s="447"/>
      <c r="AQ46" s="447"/>
      <c r="AR46" s="447"/>
      <c r="AS46" s="447"/>
      <c r="AT46" s="447"/>
      <c r="AU46" s="447"/>
      <c r="AV46" s="447"/>
      <c r="AW46" s="447"/>
      <c r="AX46" s="447"/>
      <c r="AY46" s="447"/>
      <c r="AZ46" s="447"/>
      <c r="BA46" s="447"/>
      <c r="BB46" s="447"/>
      <c r="BC46" s="447"/>
    </row>
    <row r="47" spans="1:114" s="486" customFormat="1">
      <c r="A47" s="727">
        <v>19</v>
      </c>
      <c r="B47" s="502"/>
      <c r="C47" s="500">
        <v>41121</v>
      </c>
      <c r="D47" s="765">
        <f ca="1">TODAY()-C47</f>
        <v>423</v>
      </c>
      <c r="E47" s="469" t="s">
        <v>128</v>
      </c>
      <c r="F47" s="510">
        <v>12</v>
      </c>
      <c r="G47" s="64" t="s">
        <v>204</v>
      </c>
      <c r="H47" s="565" t="s">
        <v>766</v>
      </c>
      <c r="I47" s="488" t="s">
        <v>221</v>
      </c>
      <c r="J47" s="489" t="s">
        <v>203</v>
      </c>
      <c r="K47" s="559" t="s">
        <v>82</v>
      </c>
      <c r="L47" s="548">
        <v>1590000</v>
      </c>
      <c r="M47" s="548">
        <v>0</v>
      </c>
      <c r="N47" s="2335">
        <v>1389000</v>
      </c>
      <c r="O47" s="548"/>
      <c r="P47" s="469" t="s">
        <v>220</v>
      </c>
      <c r="Q47" s="473" t="s">
        <v>139</v>
      </c>
      <c r="R47" s="561">
        <v>1033</v>
      </c>
      <c r="S47" s="562">
        <v>93</v>
      </c>
      <c r="T47" s="570" t="s">
        <v>758</v>
      </c>
      <c r="U47" s="514">
        <v>76542</v>
      </c>
      <c r="V47" s="11"/>
      <c r="W47" s="459" t="s">
        <v>205</v>
      </c>
      <c r="X47" s="80" t="s">
        <v>3216</v>
      </c>
      <c r="Y47" s="1389"/>
      <c r="Z47" s="750"/>
      <c r="AA47" s="819"/>
      <c r="AB47" s="536"/>
      <c r="AC47" s="538"/>
      <c r="AD47" s="77"/>
      <c r="AE47" s="9"/>
      <c r="AF47" s="5"/>
      <c r="AG47" s="5"/>
      <c r="AH47" s="5"/>
      <c r="AI47" s="5"/>
      <c r="AJ47" s="9"/>
      <c r="AK47" s="522">
        <v>41149</v>
      </c>
      <c r="AL47" s="523">
        <v>1458648.86</v>
      </c>
      <c r="AM47" s="499"/>
      <c r="AN47" s="477"/>
      <c r="AO47" s="485"/>
      <c r="AP47" s="485"/>
      <c r="AQ47" s="485"/>
      <c r="AR47" s="485"/>
      <c r="AS47" s="485"/>
      <c r="AT47" s="485"/>
      <c r="AU47" s="485"/>
      <c r="AV47" s="485"/>
      <c r="AW47" s="485"/>
      <c r="AX47" s="485"/>
      <c r="AY47" s="485"/>
      <c r="AZ47" s="485"/>
      <c r="BA47" s="485"/>
      <c r="BB47" s="485"/>
      <c r="BC47" s="485"/>
    </row>
    <row r="48" spans="1:114" s="486" customFormat="1">
      <c r="A48" s="448">
        <v>20</v>
      </c>
      <c r="B48" s="502"/>
      <c r="C48" s="500">
        <v>41076</v>
      </c>
      <c r="D48" s="765">
        <f ca="1">TODAY()-C48</f>
        <v>468</v>
      </c>
      <c r="E48" s="469" t="s">
        <v>128</v>
      </c>
      <c r="F48" s="510">
        <v>12</v>
      </c>
      <c r="G48" s="64" t="s">
        <v>204</v>
      </c>
      <c r="H48" s="565" t="s">
        <v>766</v>
      </c>
      <c r="I48" s="488" t="s">
        <v>202</v>
      </c>
      <c r="J48" s="489" t="s">
        <v>203</v>
      </c>
      <c r="K48" s="560" t="s">
        <v>74</v>
      </c>
      <c r="L48" s="548">
        <v>1590000</v>
      </c>
      <c r="M48" s="548">
        <v>0</v>
      </c>
      <c r="N48" s="2335">
        <v>1389000</v>
      </c>
      <c r="O48" s="548"/>
      <c r="P48" s="469" t="s">
        <v>196</v>
      </c>
      <c r="Q48" s="473" t="s">
        <v>139</v>
      </c>
      <c r="R48" s="556">
        <v>1033</v>
      </c>
      <c r="S48" s="474">
        <v>93</v>
      </c>
      <c r="T48" s="6"/>
      <c r="U48" s="2228">
        <v>30936.5</v>
      </c>
      <c r="V48" s="11"/>
      <c r="W48" s="459" t="s">
        <v>205</v>
      </c>
      <c r="X48" s="2560" t="s">
        <v>3639</v>
      </c>
      <c r="Y48" s="2755" t="s">
        <v>1838</v>
      </c>
      <c r="Z48" s="1659"/>
      <c r="AA48" s="2626"/>
      <c r="AB48" s="1659">
        <v>41534</v>
      </c>
      <c r="AC48" s="2554">
        <v>1000</v>
      </c>
      <c r="AD48" s="2755" t="s">
        <v>111</v>
      </c>
      <c r="AE48" s="9" t="s">
        <v>3797</v>
      </c>
      <c r="AF48" s="5">
        <v>41534</v>
      </c>
      <c r="AG48" s="5">
        <v>41540</v>
      </c>
      <c r="AH48" s="5"/>
      <c r="AI48" s="5"/>
      <c r="AJ48" s="9" t="s">
        <v>1134</v>
      </c>
      <c r="AK48" s="522">
        <v>41103</v>
      </c>
      <c r="AL48" s="523">
        <v>1462800</v>
      </c>
      <c r="AM48" s="499"/>
      <c r="AN48" s="477"/>
      <c r="AO48" s="485"/>
      <c r="AP48" s="485"/>
      <c r="AQ48" s="485"/>
      <c r="AR48" s="485"/>
      <c r="AS48" s="485"/>
      <c r="AT48" s="485"/>
      <c r="AU48" s="485"/>
      <c r="AV48" s="485"/>
      <c r="AW48" s="485"/>
      <c r="AX48" s="485"/>
      <c r="AY48" s="485"/>
      <c r="AZ48" s="485"/>
      <c r="BA48" s="485"/>
      <c r="BB48" s="485"/>
      <c r="BC48" s="485"/>
    </row>
    <row r="49" spans="1:78" s="465" customFormat="1">
      <c r="A49" s="727">
        <v>21</v>
      </c>
      <c r="B49" s="502">
        <v>41565</v>
      </c>
      <c r="C49" s="500">
        <v>41534</v>
      </c>
      <c r="D49" s="479">
        <f t="shared" ca="1" si="7"/>
        <v>10</v>
      </c>
      <c r="E49" s="469" t="s">
        <v>249</v>
      </c>
      <c r="F49" s="167">
        <v>13</v>
      </c>
      <c r="G49" s="452"/>
      <c r="H49" s="565" t="s">
        <v>3299</v>
      </c>
      <c r="I49" s="488" t="s">
        <v>3410</v>
      </c>
      <c r="J49" s="489" t="s">
        <v>3411</v>
      </c>
      <c r="K49" s="49" t="s">
        <v>450</v>
      </c>
      <c r="L49" s="548">
        <v>1517000</v>
      </c>
      <c r="M49" s="548">
        <v>16000</v>
      </c>
      <c r="N49" s="456">
        <v>1388000</v>
      </c>
      <c r="O49" s="456" t="s">
        <v>3799</v>
      </c>
      <c r="P49" s="469" t="s">
        <v>3300</v>
      </c>
      <c r="Q49" s="549" t="s">
        <v>37</v>
      </c>
      <c r="R49" s="561">
        <v>1033</v>
      </c>
      <c r="S49" s="562">
        <v>93</v>
      </c>
      <c r="T49" s="19"/>
      <c r="U49" s="162"/>
      <c r="V49" s="11"/>
      <c r="W49" s="459" t="s">
        <v>205</v>
      </c>
      <c r="X49" s="47"/>
      <c r="Y49" s="49"/>
      <c r="Z49" s="12"/>
      <c r="AA49" s="11"/>
      <c r="AB49" s="11"/>
      <c r="AC49" s="56"/>
      <c r="AD49" s="231"/>
      <c r="AE49" s="769"/>
      <c r="AF49" s="171"/>
      <c r="AG49" s="162"/>
      <c r="AH49" s="749"/>
      <c r="AI49" s="749"/>
      <c r="AJ49" s="14"/>
      <c r="AK49" s="14"/>
      <c r="AL49" s="11"/>
      <c r="AM49" s="11"/>
      <c r="AN49" s="737"/>
      <c r="AO49" s="2230"/>
      <c r="AQ49" s="737"/>
      <c r="AR49" s="737"/>
      <c r="AS49" s="737"/>
      <c r="AX49" s="2231"/>
      <c r="BW49" s="737"/>
      <c r="BZ49" s="737"/>
    </row>
    <row r="50" spans="1:78" s="466" customFormat="1">
      <c r="A50" s="448">
        <v>22</v>
      </c>
      <c r="B50" s="502"/>
      <c r="C50" s="500">
        <v>41457</v>
      </c>
      <c r="D50" s="765">
        <f ca="1">TODAY()-C50</f>
        <v>87</v>
      </c>
      <c r="E50" s="452" t="s">
        <v>249</v>
      </c>
      <c r="F50" s="167">
        <v>13</v>
      </c>
      <c r="G50" s="155" t="s">
        <v>204</v>
      </c>
      <c r="H50" s="565" t="s">
        <v>360</v>
      </c>
      <c r="I50" s="488" t="s">
        <v>1128</v>
      </c>
      <c r="J50" s="489" t="s">
        <v>366</v>
      </c>
      <c r="K50" s="637" t="s">
        <v>16</v>
      </c>
      <c r="L50" s="548">
        <v>1448000</v>
      </c>
      <c r="M50" s="548">
        <v>16000</v>
      </c>
      <c r="N50" s="456">
        <f>L50+M50-O50</f>
        <v>1319000</v>
      </c>
      <c r="O50" s="456">
        <v>145000</v>
      </c>
      <c r="P50" s="457" t="s">
        <v>1113</v>
      </c>
      <c r="Q50" s="473" t="s">
        <v>139</v>
      </c>
      <c r="R50" s="458">
        <v>1033</v>
      </c>
      <c r="S50" s="474">
        <v>93</v>
      </c>
      <c r="T50" s="19"/>
      <c r="U50" s="34"/>
      <c r="V50" s="11"/>
      <c r="W50" s="459" t="s">
        <v>205</v>
      </c>
      <c r="X50" s="2553" t="s">
        <v>3391</v>
      </c>
      <c r="Y50" s="2549" t="s">
        <v>687</v>
      </c>
      <c r="Z50" s="1659">
        <v>41547</v>
      </c>
      <c r="AA50" s="2882"/>
      <c r="AB50" s="1659">
        <v>41527</v>
      </c>
      <c r="AC50" s="2554">
        <v>5000</v>
      </c>
      <c r="AD50" s="2755" t="s">
        <v>111</v>
      </c>
      <c r="AE50" s="14" t="s">
        <v>754</v>
      </c>
      <c r="AF50" s="5">
        <v>41527</v>
      </c>
      <c r="AG50" s="5">
        <v>41527</v>
      </c>
      <c r="AH50" s="14" t="s">
        <v>755</v>
      </c>
      <c r="AI50" s="5"/>
      <c r="AJ50" s="14" t="s">
        <v>1134</v>
      </c>
      <c r="AK50" s="14"/>
      <c r="AL50" s="11"/>
      <c r="AM50" s="11"/>
      <c r="AN50" s="737"/>
      <c r="AO50" s="737"/>
      <c r="AP50" s="465"/>
      <c r="AQ50" s="1316"/>
      <c r="AR50" s="1316"/>
      <c r="AS50" s="1316"/>
      <c r="AX50" s="1317"/>
      <c r="BC50" s="466" t="s">
        <v>3971</v>
      </c>
      <c r="BW50" s="1315"/>
      <c r="BZ50" s="1315"/>
    </row>
    <row r="51" spans="1:78" s="465" customFormat="1">
      <c r="A51" s="727">
        <v>23</v>
      </c>
      <c r="B51" s="502">
        <v>41565</v>
      </c>
      <c r="C51" s="500">
        <v>41534</v>
      </c>
      <c r="D51" s="479">
        <f t="shared" ca="1" si="7"/>
        <v>10</v>
      </c>
      <c r="E51" s="469" t="s">
        <v>249</v>
      </c>
      <c r="F51" s="167">
        <v>13</v>
      </c>
      <c r="G51" s="452"/>
      <c r="H51" s="565" t="s">
        <v>360</v>
      </c>
      <c r="I51" s="488" t="s">
        <v>3409</v>
      </c>
      <c r="J51" s="489" t="s">
        <v>366</v>
      </c>
      <c r="K51" s="49" t="s">
        <v>39</v>
      </c>
      <c r="L51" s="548">
        <v>1448000</v>
      </c>
      <c r="M51" s="548">
        <v>0</v>
      </c>
      <c r="N51" s="456">
        <v>1303000</v>
      </c>
      <c r="O51" s="456" t="s">
        <v>3799</v>
      </c>
      <c r="P51" s="469" t="s">
        <v>3298</v>
      </c>
      <c r="Q51" s="549" t="s">
        <v>37</v>
      </c>
      <c r="R51" s="561">
        <v>1033</v>
      </c>
      <c r="S51" s="562">
        <v>93</v>
      </c>
      <c r="T51" s="19"/>
      <c r="U51" s="162"/>
      <c r="V51" s="11"/>
      <c r="W51" s="459" t="s">
        <v>205</v>
      </c>
      <c r="X51" s="47"/>
      <c r="Y51" s="49"/>
      <c r="Z51" s="12"/>
      <c r="AA51" s="11"/>
      <c r="AB51" s="11"/>
      <c r="AC51" s="56"/>
      <c r="AD51" s="231"/>
      <c r="AE51" s="769"/>
      <c r="AF51" s="171"/>
      <c r="AG51" s="162"/>
      <c r="AH51" s="749"/>
      <c r="AI51" s="749"/>
      <c r="AJ51" s="14"/>
      <c r="AK51" s="14"/>
      <c r="AL51" s="11"/>
      <c r="AM51" s="11"/>
      <c r="AN51" s="737"/>
      <c r="AO51" s="2230"/>
      <c r="AQ51" s="737"/>
      <c r="AR51" s="737"/>
      <c r="AS51" s="737"/>
      <c r="AX51" s="2231"/>
      <c r="BW51" s="737"/>
      <c r="BZ51" s="737"/>
    </row>
    <row r="52" spans="1:78" s="466" customFormat="1">
      <c r="A52" s="727">
        <v>24</v>
      </c>
      <c r="B52" s="502"/>
      <c r="C52" s="500">
        <v>41421</v>
      </c>
      <c r="D52" s="765">
        <f ca="1">TODAY()-C52</f>
        <v>123</v>
      </c>
      <c r="E52" s="452" t="s">
        <v>249</v>
      </c>
      <c r="F52" s="167">
        <v>13</v>
      </c>
      <c r="G52" s="155" t="s">
        <v>204</v>
      </c>
      <c r="H52" s="454" t="s">
        <v>360</v>
      </c>
      <c r="I52" s="449" t="s">
        <v>868</v>
      </c>
      <c r="J52" s="455" t="s">
        <v>366</v>
      </c>
      <c r="K52" s="49" t="s">
        <v>39</v>
      </c>
      <c r="L52" s="548">
        <v>1448000</v>
      </c>
      <c r="M52" s="548">
        <v>0</v>
      </c>
      <c r="N52" s="456">
        <f t="shared" ref="N52:N73" si="9">L52+M52-O52</f>
        <v>1303000</v>
      </c>
      <c r="O52" s="456">
        <v>145000</v>
      </c>
      <c r="P52" s="457" t="s">
        <v>854</v>
      </c>
      <c r="Q52" s="473" t="s">
        <v>139</v>
      </c>
      <c r="R52" s="458">
        <v>1033</v>
      </c>
      <c r="S52" s="458">
        <v>93</v>
      </c>
      <c r="T52" s="570" t="s">
        <v>758</v>
      </c>
      <c r="U52" s="34" t="s">
        <v>1916</v>
      </c>
      <c r="V52" s="21"/>
      <c r="W52" s="459" t="s">
        <v>205</v>
      </c>
      <c r="X52" s="2553" t="s">
        <v>2927</v>
      </c>
      <c r="Y52" s="2549" t="s">
        <v>687</v>
      </c>
      <c r="Z52" s="1659" t="s">
        <v>3640</v>
      </c>
      <c r="AA52" s="2550"/>
      <c r="AB52" s="1659">
        <v>41495</v>
      </c>
      <c r="AC52" s="2551">
        <v>1000</v>
      </c>
      <c r="AD52" s="2552" t="s">
        <v>111</v>
      </c>
      <c r="AE52" s="14" t="s">
        <v>754</v>
      </c>
      <c r="AF52" s="5"/>
      <c r="AG52" s="1309"/>
      <c r="AH52" s="1309"/>
      <c r="AI52" s="5"/>
      <c r="AJ52" s="14" t="s">
        <v>757</v>
      </c>
      <c r="AK52" s="14"/>
      <c r="AL52" s="11"/>
      <c r="AM52" s="11"/>
      <c r="AN52" s="737"/>
      <c r="AO52" s="737"/>
      <c r="AP52" s="465"/>
      <c r="AQ52" s="1316"/>
      <c r="AR52" s="1316"/>
      <c r="AS52" s="1316"/>
      <c r="AX52" s="1317"/>
      <c r="BA52" s="466" t="s">
        <v>1135</v>
      </c>
      <c r="BW52" s="1315"/>
      <c r="BZ52" s="1315"/>
    </row>
    <row r="53" spans="1:78" s="486" customFormat="1">
      <c r="A53" s="448">
        <v>25</v>
      </c>
      <c r="B53" s="502">
        <v>41550</v>
      </c>
      <c r="C53" s="500">
        <v>41370</v>
      </c>
      <c r="D53" s="765">
        <f ca="1">TODAY()-C53</f>
        <v>174</v>
      </c>
      <c r="E53" s="513" t="s">
        <v>249</v>
      </c>
      <c r="F53" s="167">
        <v>13</v>
      </c>
      <c r="G53" s="635" t="s">
        <v>776</v>
      </c>
      <c r="H53" s="565" t="s">
        <v>539</v>
      </c>
      <c r="I53" s="488" t="s">
        <v>657</v>
      </c>
      <c r="J53" s="489" t="s">
        <v>601</v>
      </c>
      <c r="K53" s="568" t="s">
        <v>143</v>
      </c>
      <c r="L53" s="548">
        <v>1359000</v>
      </c>
      <c r="M53" s="548">
        <v>16000</v>
      </c>
      <c r="N53" s="456">
        <f t="shared" si="9"/>
        <v>1375000</v>
      </c>
      <c r="O53" s="456"/>
      <c r="P53" s="457" t="s">
        <v>659</v>
      </c>
      <c r="Q53" s="539" t="s">
        <v>151</v>
      </c>
      <c r="R53" s="561">
        <v>1033</v>
      </c>
      <c r="S53" s="562">
        <v>93</v>
      </c>
      <c r="T53" s="484"/>
      <c r="U53" s="540"/>
      <c r="V53" s="21"/>
      <c r="W53" s="459" t="s">
        <v>205</v>
      </c>
      <c r="X53" s="80"/>
      <c r="Y53" s="77"/>
      <c r="Z53" s="536"/>
      <c r="AA53" s="537"/>
      <c r="AB53" s="536"/>
      <c r="AC53" s="538"/>
      <c r="AD53" s="77"/>
      <c r="AE53" s="9"/>
      <c r="AF53" s="5"/>
      <c r="AG53" s="5"/>
      <c r="AH53" s="5"/>
      <c r="AI53" s="5"/>
      <c r="AJ53" s="9"/>
      <c r="AK53" s="522"/>
      <c r="AL53" s="523">
        <v>1145397.5</v>
      </c>
      <c r="AM53" s="484"/>
      <c r="AN53" s="477"/>
      <c r="AO53" s="485"/>
      <c r="AP53" s="485"/>
      <c r="AQ53" s="485"/>
      <c r="AR53" s="485"/>
      <c r="AS53" s="485"/>
      <c r="AT53" s="485"/>
      <c r="AU53" s="485"/>
      <c r="AV53" s="485"/>
      <c r="AW53" s="485"/>
      <c r="AX53" s="485"/>
      <c r="AY53" s="485"/>
      <c r="AZ53" s="485"/>
      <c r="BA53" s="485"/>
      <c r="BB53" s="485"/>
      <c r="BC53" s="485"/>
    </row>
    <row r="54" spans="1:78" s="486" customFormat="1">
      <c r="A54" s="727">
        <v>26</v>
      </c>
      <c r="B54" s="502">
        <v>41550</v>
      </c>
      <c r="C54" s="500">
        <v>41371</v>
      </c>
      <c r="D54" s="765">
        <f ca="1">TODAY()-C54</f>
        <v>173</v>
      </c>
      <c r="E54" s="513" t="s">
        <v>249</v>
      </c>
      <c r="F54" s="167">
        <v>13</v>
      </c>
      <c r="G54" s="635" t="s">
        <v>776</v>
      </c>
      <c r="H54" s="565" t="s">
        <v>539</v>
      </c>
      <c r="I54" s="488" t="s">
        <v>658</v>
      </c>
      <c r="J54" s="489" t="s">
        <v>601</v>
      </c>
      <c r="K54" s="508" t="s">
        <v>90</v>
      </c>
      <c r="L54" s="548">
        <v>1359000</v>
      </c>
      <c r="M54" s="548">
        <v>16000</v>
      </c>
      <c r="N54" s="456">
        <f t="shared" si="9"/>
        <v>1375000</v>
      </c>
      <c r="O54" s="456"/>
      <c r="P54" s="457" t="s">
        <v>660</v>
      </c>
      <c r="Q54" s="539" t="s">
        <v>151</v>
      </c>
      <c r="R54" s="561">
        <v>1033</v>
      </c>
      <c r="S54" s="562">
        <v>93</v>
      </c>
      <c r="T54" s="19"/>
      <c r="U54" s="540"/>
      <c r="V54" s="21"/>
      <c r="W54" s="515" t="s">
        <v>205</v>
      </c>
      <c r="X54" s="80"/>
      <c r="Y54" s="77"/>
      <c r="Z54" s="536"/>
      <c r="AA54" s="537"/>
      <c r="AB54" s="536"/>
      <c r="AC54" s="538"/>
      <c r="AD54" s="77"/>
      <c r="AE54" s="9"/>
      <c r="AF54" s="5"/>
      <c r="AG54" s="5"/>
      <c r="AH54" s="5"/>
      <c r="AI54" s="5"/>
      <c r="AJ54" s="9"/>
      <c r="AK54" s="522"/>
      <c r="AL54" s="523">
        <v>1145397.5</v>
      </c>
      <c r="AM54" s="484"/>
      <c r="AN54" s="477"/>
      <c r="AO54" s="485"/>
      <c r="AP54" s="485"/>
      <c r="AQ54" s="485"/>
      <c r="AR54" s="485"/>
      <c r="AS54" s="485"/>
      <c r="AT54" s="485"/>
      <c r="AU54" s="485"/>
      <c r="AV54" s="485"/>
      <c r="AW54" s="485"/>
      <c r="AX54" s="485"/>
      <c r="AY54" s="485"/>
      <c r="AZ54" s="485"/>
      <c r="BA54" s="485"/>
      <c r="BB54" s="485"/>
      <c r="BC54" s="485"/>
    </row>
    <row r="55" spans="1:78" s="486" customFormat="1">
      <c r="A55" s="448">
        <v>27</v>
      </c>
      <c r="B55" s="502"/>
      <c r="C55" s="500">
        <v>41367</v>
      </c>
      <c r="D55" s="765">
        <f t="shared" ca="1" si="7"/>
        <v>177</v>
      </c>
      <c r="E55" s="452" t="s">
        <v>249</v>
      </c>
      <c r="F55" s="480">
        <v>13</v>
      </c>
      <c r="G55" s="64" t="s">
        <v>204</v>
      </c>
      <c r="H55" s="565" t="s">
        <v>539</v>
      </c>
      <c r="I55" s="488" t="s">
        <v>557</v>
      </c>
      <c r="J55" s="489" t="s">
        <v>601</v>
      </c>
      <c r="K55" s="49" t="s">
        <v>39</v>
      </c>
      <c r="L55" s="548">
        <v>1359000</v>
      </c>
      <c r="M55" s="548">
        <v>0</v>
      </c>
      <c r="N55" s="456">
        <f t="shared" si="9"/>
        <v>1239000</v>
      </c>
      <c r="O55" s="456">
        <v>120000</v>
      </c>
      <c r="P55" s="469" t="s">
        <v>489</v>
      </c>
      <c r="Q55" s="495" t="s">
        <v>37</v>
      </c>
      <c r="R55" s="556">
        <v>1033</v>
      </c>
      <c r="S55" s="474">
        <v>93</v>
      </c>
      <c r="T55" s="19"/>
      <c r="U55" s="566"/>
      <c r="V55" s="21"/>
      <c r="W55" s="459" t="s">
        <v>205</v>
      </c>
      <c r="X55" s="80"/>
      <c r="Y55" s="77"/>
      <c r="Z55" s="536"/>
      <c r="AA55" s="537"/>
      <c r="AB55" s="536"/>
      <c r="AC55" s="538"/>
      <c r="AD55" s="77"/>
      <c r="AE55" s="9"/>
      <c r="AF55" s="5"/>
      <c r="AG55" s="5"/>
      <c r="AH55" s="5"/>
      <c r="AI55" s="5"/>
      <c r="AJ55" s="9"/>
      <c r="AK55" s="522"/>
      <c r="AL55" s="523">
        <v>1239962.5</v>
      </c>
      <c r="AM55" s="499"/>
      <c r="AN55" s="477"/>
      <c r="AO55" s="485"/>
      <c r="AP55" s="485"/>
      <c r="AQ55" s="485"/>
      <c r="AR55" s="485"/>
      <c r="AS55" s="485"/>
      <c r="AT55" s="485"/>
      <c r="AU55" s="485"/>
      <c r="AV55" s="485"/>
      <c r="AW55" s="485"/>
      <c r="AX55" s="485"/>
      <c r="AY55" s="485"/>
      <c r="AZ55" s="485"/>
      <c r="BA55" s="485"/>
      <c r="BB55" s="485"/>
      <c r="BC55" s="485"/>
    </row>
    <row r="56" spans="1:78" s="486" customFormat="1">
      <c r="A56" s="727">
        <v>28</v>
      </c>
      <c r="B56" s="478"/>
      <c r="C56" s="500">
        <v>41367</v>
      </c>
      <c r="D56" s="765">
        <f ca="1">TODAY()-C56</f>
        <v>177</v>
      </c>
      <c r="E56" s="452" t="s">
        <v>249</v>
      </c>
      <c r="F56" s="480">
        <v>13</v>
      </c>
      <c r="G56" s="64" t="s">
        <v>204</v>
      </c>
      <c r="H56" s="565" t="s">
        <v>539</v>
      </c>
      <c r="I56" s="449" t="s">
        <v>571</v>
      </c>
      <c r="J56" s="489" t="s">
        <v>601</v>
      </c>
      <c r="K56" s="637" t="s">
        <v>16</v>
      </c>
      <c r="L56" s="548">
        <v>1359000</v>
      </c>
      <c r="M56" s="456">
        <v>16000</v>
      </c>
      <c r="N56" s="456">
        <f t="shared" si="9"/>
        <v>1255000</v>
      </c>
      <c r="O56" s="456">
        <v>120000</v>
      </c>
      <c r="P56" s="469" t="s">
        <v>505</v>
      </c>
      <c r="Q56" s="495" t="s">
        <v>37</v>
      </c>
      <c r="R56" s="561">
        <v>1033</v>
      </c>
      <c r="S56" s="562">
        <v>93</v>
      </c>
      <c r="T56" s="19"/>
      <c r="U56" s="11"/>
      <c r="V56" s="11"/>
      <c r="W56" s="459" t="s">
        <v>205</v>
      </c>
      <c r="X56" s="80"/>
      <c r="Y56" s="77"/>
      <c r="Z56" s="536"/>
      <c r="AA56" s="537"/>
      <c r="AB56" s="536"/>
      <c r="AC56" s="538"/>
      <c r="AD56" s="77"/>
      <c r="AE56" s="9"/>
      <c r="AF56" s="5"/>
      <c r="AG56" s="5"/>
      <c r="AH56" s="5"/>
      <c r="AI56" s="5"/>
      <c r="AJ56" s="9"/>
      <c r="AK56" s="522"/>
      <c r="AL56" s="523"/>
      <c r="AM56" s="499"/>
      <c r="AN56" s="477"/>
      <c r="AO56" s="485"/>
      <c r="AP56" s="485"/>
      <c r="AQ56" s="485"/>
      <c r="AR56" s="485"/>
      <c r="AS56" s="485"/>
      <c r="AT56" s="485"/>
      <c r="AU56" s="485"/>
      <c r="AV56" s="485"/>
      <c r="AW56" s="485"/>
      <c r="AX56" s="485"/>
      <c r="AY56" s="485"/>
      <c r="AZ56" s="485"/>
      <c r="BA56" s="485"/>
      <c r="BB56" s="485"/>
      <c r="BC56" s="485"/>
    </row>
    <row r="57" spans="1:78" s="465" customFormat="1">
      <c r="A57" s="727">
        <v>29</v>
      </c>
      <c r="B57" s="502">
        <v>41565</v>
      </c>
      <c r="C57" s="500">
        <v>41534</v>
      </c>
      <c r="D57" s="479">
        <f t="shared" ca="1" si="7"/>
        <v>10</v>
      </c>
      <c r="E57" s="452" t="s">
        <v>249</v>
      </c>
      <c r="F57" s="167">
        <v>13</v>
      </c>
      <c r="G57" s="2334" t="s">
        <v>1047</v>
      </c>
      <c r="H57" s="565" t="s">
        <v>40</v>
      </c>
      <c r="I57" s="488" t="s">
        <v>3350</v>
      </c>
      <c r="J57" s="489" t="s">
        <v>305</v>
      </c>
      <c r="K57" s="637" t="s">
        <v>16</v>
      </c>
      <c r="L57" s="548">
        <v>1354500</v>
      </c>
      <c r="M57" s="548">
        <v>16000</v>
      </c>
      <c r="N57" s="456">
        <f t="shared" si="9"/>
        <v>1250500</v>
      </c>
      <c r="O57" s="456">
        <v>120000</v>
      </c>
      <c r="P57" s="469" t="s">
        <v>3292</v>
      </c>
      <c r="Q57" s="549" t="s">
        <v>37</v>
      </c>
      <c r="R57" s="561">
        <v>1033</v>
      </c>
      <c r="S57" s="562">
        <v>93</v>
      </c>
      <c r="T57" s="19"/>
      <c r="U57" s="162"/>
      <c r="V57" s="11"/>
      <c r="W57" s="459" t="s">
        <v>205</v>
      </c>
      <c r="X57" s="47"/>
      <c r="Y57" s="49"/>
      <c r="Z57" s="12"/>
      <c r="AA57" s="11"/>
      <c r="AB57" s="11"/>
      <c r="AC57" s="56"/>
      <c r="AD57" s="231"/>
      <c r="AE57" s="769"/>
      <c r="AF57" s="171"/>
      <c r="AG57" s="162"/>
      <c r="AH57" s="749"/>
      <c r="AI57" s="749"/>
      <c r="AJ57" s="14"/>
      <c r="AK57" s="14"/>
      <c r="AL57" s="11"/>
      <c r="AM57" s="11"/>
      <c r="AN57" s="737"/>
      <c r="AO57" s="2230"/>
      <c r="AQ57" s="737"/>
      <c r="AR57" s="737"/>
      <c r="AS57" s="737"/>
      <c r="AX57" s="2231"/>
      <c r="BW57" s="737"/>
      <c r="BZ57" s="737"/>
    </row>
    <row r="58" spans="1:78" s="465" customFormat="1">
      <c r="A58" s="448">
        <v>30</v>
      </c>
      <c r="B58" s="502">
        <v>41558</v>
      </c>
      <c r="C58" s="500">
        <v>41526</v>
      </c>
      <c r="D58" s="479">
        <f ca="1">TODAY()-C58</f>
        <v>18</v>
      </c>
      <c r="E58" s="452" t="s">
        <v>249</v>
      </c>
      <c r="F58" s="167">
        <v>13</v>
      </c>
      <c r="G58" s="2334" t="s">
        <v>165</v>
      </c>
      <c r="H58" s="565" t="s">
        <v>40</v>
      </c>
      <c r="I58" s="488" t="s">
        <v>2839</v>
      </c>
      <c r="J58" s="489" t="s">
        <v>305</v>
      </c>
      <c r="K58" s="559" t="s">
        <v>54</v>
      </c>
      <c r="L58" s="548">
        <v>1354500</v>
      </c>
      <c r="M58" s="548">
        <v>16000</v>
      </c>
      <c r="N58" s="456">
        <f t="shared" si="9"/>
        <v>1250500</v>
      </c>
      <c r="O58" s="456">
        <v>120000</v>
      </c>
      <c r="P58" s="469" t="s">
        <v>2801</v>
      </c>
      <c r="Q58" s="473" t="s">
        <v>139</v>
      </c>
      <c r="R58" s="458">
        <v>1033</v>
      </c>
      <c r="S58" s="458">
        <v>93</v>
      </c>
      <c r="T58" s="19"/>
      <c r="U58" s="162"/>
      <c r="V58" s="21" t="s">
        <v>3413</v>
      </c>
      <c r="W58" s="459" t="s">
        <v>205</v>
      </c>
      <c r="X58" s="2740" t="s">
        <v>3208</v>
      </c>
      <c r="Y58" s="2883" t="s">
        <v>2928</v>
      </c>
      <c r="Z58" s="750" t="s">
        <v>3641</v>
      </c>
      <c r="AA58" s="2884"/>
      <c r="AB58" s="750">
        <v>41525</v>
      </c>
      <c r="AC58" s="2885">
        <v>1000</v>
      </c>
      <c r="AD58" s="2884" t="s">
        <v>111</v>
      </c>
      <c r="AE58" s="14" t="s">
        <v>754</v>
      </c>
      <c r="AF58" s="5">
        <v>41534</v>
      </c>
      <c r="AG58" s="567"/>
      <c r="AH58" s="749"/>
      <c r="AI58" s="749"/>
      <c r="AJ58" s="14"/>
      <c r="AK58" s="14"/>
      <c r="AL58" s="11"/>
      <c r="AM58" s="11"/>
      <c r="AN58" s="737"/>
      <c r="AO58" s="2230"/>
      <c r="AQ58" s="737"/>
      <c r="AR58" s="737"/>
      <c r="AS58" s="737"/>
      <c r="AX58" s="2231"/>
      <c r="BC58" s="2292" t="s">
        <v>3306</v>
      </c>
      <c r="BW58" s="737"/>
      <c r="BZ58" s="737"/>
    </row>
    <row r="59" spans="1:78" s="465" customFormat="1">
      <c r="A59" s="727">
        <v>31</v>
      </c>
      <c r="B59" s="502"/>
      <c r="C59" s="500">
        <v>41542</v>
      </c>
      <c r="D59" s="479">
        <f ca="1">TODAY()-C59</f>
        <v>2</v>
      </c>
      <c r="E59" s="452" t="s">
        <v>249</v>
      </c>
      <c r="F59" s="167">
        <v>13</v>
      </c>
      <c r="G59" s="2334" t="s">
        <v>1047</v>
      </c>
      <c r="H59" s="565" t="s">
        <v>314</v>
      </c>
      <c r="I59" s="488" t="s">
        <v>3612</v>
      </c>
      <c r="J59" s="489" t="s">
        <v>310</v>
      </c>
      <c r="K59" s="508" t="s">
        <v>90</v>
      </c>
      <c r="L59" s="548">
        <v>1251500</v>
      </c>
      <c r="M59" s="548">
        <v>16000</v>
      </c>
      <c r="N59" s="456">
        <f t="shared" si="9"/>
        <v>1267500</v>
      </c>
      <c r="O59" s="456"/>
      <c r="P59" s="469" t="s">
        <v>3567</v>
      </c>
      <c r="Q59" s="549" t="s">
        <v>37</v>
      </c>
      <c r="R59" s="561">
        <v>1033</v>
      </c>
      <c r="S59" s="562">
        <v>93</v>
      </c>
      <c r="T59" s="19"/>
      <c r="U59" s="162"/>
      <c r="V59" s="11"/>
      <c r="W59" s="459" t="s">
        <v>205</v>
      </c>
      <c r="X59" s="47"/>
      <c r="Y59" s="49"/>
      <c r="Z59" s="12"/>
      <c r="AA59" s="11"/>
      <c r="AB59" s="11"/>
      <c r="AC59" s="56"/>
      <c r="AD59" s="231"/>
      <c r="AE59" s="769"/>
      <c r="AF59" s="171"/>
      <c r="AG59" s="162"/>
      <c r="AH59" s="749"/>
      <c r="AI59" s="749"/>
      <c r="AJ59" s="14"/>
      <c r="AK59" s="14"/>
      <c r="AL59" s="11"/>
      <c r="AM59" s="11"/>
      <c r="AN59" s="737"/>
      <c r="AO59" s="2230"/>
      <c r="AQ59" s="737"/>
      <c r="AR59" s="737"/>
      <c r="AS59" s="737"/>
      <c r="AX59" s="2231"/>
      <c r="BW59" s="737"/>
      <c r="BZ59" s="737"/>
    </row>
    <row r="60" spans="1:78" s="465" customFormat="1">
      <c r="A60" s="448">
        <v>32</v>
      </c>
      <c r="B60" s="502"/>
      <c r="C60" s="500">
        <v>41542</v>
      </c>
      <c r="D60" s="479">
        <f ca="1">TODAY()-C60</f>
        <v>2</v>
      </c>
      <c r="E60" s="452" t="s">
        <v>249</v>
      </c>
      <c r="F60" s="167">
        <v>13</v>
      </c>
      <c r="G60" s="2334" t="s">
        <v>1047</v>
      </c>
      <c r="H60" s="565" t="s">
        <v>314</v>
      </c>
      <c r="I60" s="488" t="s">
        <v>3613</v>
      </c>
      <c r="J60" s="489" t="s">
        <v>310</v>
      </c>
      <c r="K60" s="508" t="s">
        <v>90</v>
      </c>
      <c r="L60" s="548">
        <v>1251500</v>
      </c>
      <c r="M60" s="548">
        <v>16000</v>
      </c>
      <c r="N60" s="456">
        <f t="shared" si="9"/>
        <v>1267500</v>
      </c>
      <c r="O60" s="456"/>
      <c r="P60" s="469" t="s">
        <v>3568</v>
      </c>
      <c r="Q60" s="549" t="s">
        <v>37</v>
      </c>
      <c r="R60" s="561">
        <v>1033</v>
      </c>
      <c r="S60" s="562">
        <v>93</v>
      </c>
      <c r="T60" s="19"/>
      <c r="U60" s="162"/>
      <c r="V60" s="11"/>
      <c r="W60" s="459" t="s">
        <v>205</v>
      </c>
      <c r="X60" s="47"/>
      <c r="Y60" s="49"/>
      <c r="Z60" s="12"/>
      <c r="AA60" s="11"/>
      <c r="AB60" s="11"/>
      <c r="AC60" s="56"/>
      <c r="AD60" s="231"/>
      <c r="AE60" s="769"/>
      <c r="AF60" s="171"/>
      <c r="AG60" s="162"/>
      <c r="AH60" s="749"/>
      <c r="AI60" s="749"/>
      <c r="AJ60" s="14"/>
      <c r="AK60" s="14"/>
      <c r="AL60" s="11"/>
      <c r="AM60" s="11"/>
      <c r="AN60" s="737"/>
      <c r="AO60" s="2230"/>
      <c r="AQ60" s="737"/>
      <c r="AR60" s="737"/>
      <c r="AS60" s="737"/>
      <c r="AX60" s="2231"/>
      <c r="BW60" s="737"/>
      <c r="BZ60" s="737"/>
    </row>
    <row r="61" spans="1:78" s="465" customFormat="1">
      <c r="A61" s="727">
        <v>33</v>
      </c>
      <c r="B61" s="502"/>
      <c r="C61" s="500">
        <v>41542</v>
      </c>
      <c r="D61" s="479">
        <f ca="1">TODAY()-C61</f>
        <v>2</v>
      </c>
      <c r="E61" s="452" t="s">
        <v>249</v>
      </c>
      <c r="F61" s="167">
        <v>13</v>
      </c>
      <c r="G61" s="2334" t="s">
        <v>1047</v>
      </c>
      <c r="H61" s="565" t="s">
        <v>314</v>
      </c>
      <c r="I61" s="488" t="s">
        <v>3614</v>
      </c>
      <c r="J61" s="489" t="s">
        <v>310</v>
      </c>
      <c r="K61" s="559" t="s">
        <v>54</v>
      </c>
      <c r="L61" s="548">
        <v>1251500</v>
      </c>
      <c r="M61" s="548">
        <v>16000</v>
      </c>
      <c r="N61" s="456">
        <f t="shared" si="9"/>
        <v>1267500</v>
      </c>
      <c r="O61" s="456"/>
      <c r="P61" s="469" t="s">
        <v>3569</v>
      </c>
      <c r="Q61" s="549" t="s">
        <v>37</v>
      </c>
      <c r="R61" s="561">
        <v>1033</v>
      </c>
      <c r="S61" s="562">
        <v>93</v>
      </c>
      <c r="T61" s="19"/>
      <c r="U61" s="162"/>
      <c r="V61" s="11"/>
      <c r="W61" s="459" t="s">
        <v>205</v>
      </c>
      <c r="X61" s="47"/>
      <c r="Y61" s="49"/>
      <c r="Z61" s="12"/>
      <c r="AA61" s="11"/>
      <c r="AB61" s="11"/>
      <c r="AC61" s="56"/>
      <c r="AD61" s="231"/>
      <c r="AE61" s="769"/>
      <c r="AF61" s="171"/>
      <c r="AG61" s="162"/>
      <c r="AH61" s="749"/>
      <c r="AI61" s="749"/>
      <c r="AJ61" s="14"/>
      <c r="AK61" s="14"/>
      <c r="AL61" s="11"/>
      <c r="AM61" s="11"/>
      <c r="AN61" s="737"/>
      <c r="AO61" s="2230"/>
      <c r="AQ61" s="737"/>
      <c r="AR61" s="737"/>
      <c r="AS61" s="737"/>
      <c r="AX61" s="2231"/>
      <c r="BW61" s="737"/>
      <c r="BZ61" s="737"/>
    </row>
    <row r="62" spans="1:78" s="466" customFormat="1">
      <c r="A62" s="727">
        <v>34</v>
      </c>
      <c r="B62" s="502"/>
      <c r="C62" s="500">
        <v>41468</v>
      </c>
      <c r="D62" s="765">
        <f t="shared" ca="1" si="7"/>
        <v>76</v>
      </c>
      <c r="E62" s="452" t="s">
        <v>249</v>
      </c>
      <c r="F62" s="167">
        <v>13</v>
      </c>
      <c r="G62" s="64" t="s">
        <v>204</v>
      </c>
      <c r="H62" s="565" t="s">
        <v>118</v>
      </c>
      <c r="I62" s="488" t="s">
        <v>1542</v>
      </c>
      <c r="J62" s="489" t="s">
        <v>348</v>
      </c>
      <c r="K62" s="692" t="s">
        <v>143</v>
      </c>
      <c r="L62" s="548">
        <v>1235500</v>
      </c>
      <c r="M62" s="548">
        <v>16000</v>
      </c>
      <c r="N62" s="456">
        <f t="shared" si="9"/>
        <v>1131500</v>
      </c>
      <c r="O62" s="456">
        <v>120000</v>
      </c>
      <c r="P62" s="469" t="s">
        <v>1529</v>
      </c>
      <c r="Q62" s="549" t="s">
        <v>37</v>
      </c>
      <c r="R62" s="458">
        <v>1033</v>
      </c>
      <c r="S62" s="458">
        <v>93</v>
      </c>
      <c r="T62" s="536"/>
      <c r="U62" s="34">
        <f>10000+10000+1500+2200+7000+4205</f>
        <v>34905</v>
      </c>
      <c r="V62" s="11"/>
      <c r="W62" s="459" t="s">
        <v>205</v>
      </c>
      <c r="X62" s="37"/>
      <c r="Y62" s="37"/>
      <c r="Z62" s="37"/>
      <c r="AA62" s="11"/>
      <c r="AB62" s="11"/>
      <c r="AC62" s="230"/>
      <c r="AD62" s="231"/>
      <c r="AE62" s="47"/>
      <c r="AF62" s="236"/>
      <c r="AG62" s="162"/>
      <c r="AH62" s="18"/>
      <c r="AI62" s="14"/>
      <c r="AJ62" s="14"/>
      <c r="AK62" s="11"/>
      <c r="AL62" s="11"/>
      <c r="AM62" s="11"/>
      <c r="AN62" s="737"/>
      <c r="AO62" s="507"/>
      <c r="AP62" s="507"/>
      <c r="AQ62" s="507"/>
      <c r="AR62" s="507"/>
      <c r="AS62" s="507"/>
      <c r="AT62" s="507"/>
      <c r="AU62" s="507"/>
      <c r="AV62" s="507"/>
      <c r="AW62" s="507"/>
      <c r="AX62" s="507"/>
      <c r="AY62" s="507"/>
      <c r="AZ62" s="507"/>
      <c r="BA62" s="507"/>
      <c r="BB62" s="507"/>
      <c r="BC62" s="507"/>
    </row>
    <row r="63" spans="1:78" s="466" customFormat="1">
      <c r="A63" s="448">
        <v>35</v>
      </c>
      <c r="B63" s="502"/>
      <c r="C63" s="500">
        <v>41503</v>
      </c>
      <c r="D63" s="479">
        <f t="shared" ca="1" si="7"/>
        <v>41</v>
      </c>
      <c r="E63" s="452" t="s">
        <v>249</v>
      </c>
      <c r="F63" s="167">
        <v>13</v>
      </c>
      <c r="G63" s="155" t="s">
        <v>204</v>
      </c>
      <c r="H63" s="454" t="s">
        <v>118</v>
      </c>
      <c r="I63" s="551" t="s">
        <v>2214</v>
      </c>
      <c r="J63" s="455" t="s">
        <v>348</v>
      </c>
      <c r="K63" s="49" t="s">
        <v>39</v>
      </c>
      <c r="L63" s="548">
        <v>1235500</v>
      </c>
      <c r="M63" s="548">
        <v>0</v>
      </c>
      <c r="N63" s="456">
        <f t="shared" si="9"/>
        <v>1115500</v>
      </c>
      <c r="O63" s="456">
        <v>120000</v>
      </c>
      <c r="P63" s="452" t="s">
        <v>2164</v>
      </c>
      <c r="Q63" s="549" t="s">
        <v>37</v>
      </c>
      <c r="R63" s="482">
        <v>1033</v>
      </c>
      <c r="S63" s="482">
        <v>93</v>
      </c>
      <c r="T63" s="19"/>
      <c r="U63" s="34"/>
      <c r="V63" s="21"/>
      <c r="W63" s="459" t="s">
        <v>205</v>
      </c>
      <c r="X63" s="47" t="s">
        <v>2334</v>
      </c>
      <c r="Y63" s="14" t="s">
        <v>687</v>
      </c>
      <c r="Z63" s="11" t="s">
        <v>2471</v>
      </c>
      <c r="AA63" s="11"/>
      <c r="AB63" s="11"/>
      <c r="AC63" s="230"/>
      <c r="AD63" s="231"/>
      <c r="AE63" s="47"/>
      <c r="AF63" s="236"/>
      <c r="AG63" s="162"/>
      <c r="AH63" s="18"/>
      <c r="AI63" s="14"/>
      <c r="AJ63" s="14"/>
      <c r="AK63" s="14"/>
      <c r="AL63" s="11"/>
      <c r="AM63" s="11"/>
      <c r="AN63" s="737"/>
      <c r="AO63" s="737"/>
      <c r="AP63" s="465"/>
      <c r="AQ63" s="1316"/>
      <c r="AR63" s="1316"/>
      <c r="AS63" s="1316"/>
      <c r="AX63" s="1317"/>
      <c r="BW63" s="1315"/>
      <c r="BZ63" s="1315"/>
    </row>
    <row r="64" spans="1:78" s="466" customFormat="1">
      <c r="A64" s="727">
        <v>36</v>
      </c>
      <c r="B64" s="502">
        <v>41551</v>
      </c>
      <c r="C64" s="500">
        <v>41518</v>
      </c>
      <c r="D64" s="479">
        <f t="shared" ca="1" si="7"/>
        <v>26</v>
      </c>
      <c r="E64" s="452" t="s">
        <v>249</v>
      </c>
      <c r="F64" s="167">
        <v>13</v>
      </c>
      <c r="G64" s="452"/>
      <c r="H64" s="454" t="s">
        <v>118</v>
      </c>
      <c r="I64" s="551" t="s">
        <v>2321</v>
      </c>
      <c r="J64" s="455" t="s">
        <v>348</v>
      </c>
      <c r="K64" s="49" t="s">
        <v>39</v>
      </c>
      <c r="L64" s="548">
        <v>1235500</v>
      </c>
      <c r="M64" s="548">
        <v>0</v>
      </c>
      <c r="N64" s="456">
        <f t="shared" si="9"/>
        <v>1115500</v>
      </c>
      <c r="O64" s="456">
        <v>120000</v>
      </c>
      <c r="P64" s="452" t="s">
        <v>2291</v>
      </c>
      <c r="Q64" s="549" t="s">
        <v>37</v>
      </c>
      <c r="R64" s="482">
        <v>1033</v>
      </c>
      <c r="S64" s="482">
        <v>93</v>
      </c>
      <c r="T64" s="19"/>
      <c r="U64" s="34"/>
      <c r="V64" s="11"/>
      <c r="W64" s="459" t="s">
        <v>205</v>
      </c>
      <c r="X64" s="47"/>
      <c r="Y64" s="14"/>
      <c r="Z64" s="11"/>
      <c r="AA64" s="11"/>
      <c r="AB64" s="11"/>
      <c r="AC64" s="230"/>
      <c r="AD64" s="231"/>
      <c r="AE64" s="47"/>
      <c r="AF64" s="236"/>
      <c r="AG64" s="162"/>
      <c r="AH64" s="18"/>
      <c r="AI64" s="14"/>
      <c r="AJ64" s="14"/>
      <c r="AK64" s="14"/>
      <c r="AL64" s="11"/>
      <c r="AM64" s="11"/>
      <c r="AN64" s="737"/>
      <c r="AO64" s="737"/>
      <c r="AP64" s="465"/>
      <c r="AQ64" s="1316"/>
      <c r="AR64" s="1316"/>
      <c r="AS64" s="1316"/>
      <c r="AX64" s="1317"/>
      <c r="BW64" s="1315"/>
      <c r="BZ64" s="1315"/>
    </row>
    <row r="65" spans="1:78" s="486" customFormat="1">
      <c r="A65" s="448">
        <v>37</v>
      </c>
      <c r="B65" s="502"/>
      <c r="C65" s="500">
        <v>41441</v>
      </c>
      <c r="D65" s="765">
        <f ca="1">TODAY()-C65</f>
        <v>103</v>
      </c>
      <c r="E65" s="452" t="s">
        <v>249</v>
      </c>
      <c r="F65" s="167">
        <v>13</v>
      </c>
      <c r="G65" s="764" t="s">
        <v>204</v>
      </c>
      <c r="H65" s="565" t="s">
        <v>141</v>
      </c>
      <c r="I65" s="488" t="s">
        <v>1053</v>
      </c>
      <c r="J65" s="489" t="s">
        <v>316</v>
      </c>
      <c r="K65" s="637" t="s">
        <v>16</v>
      </c>
      <c r="L65" s="548">
        <v>1185500</v>
      </c>
      <c r="M65" s="548">
        <v>16000</v>
      </c>
      <c r="N65" s="456">
        <f t="shared" si="9"/>
        <v>1081500</v>
      </c>
      <c r="O65" s="456">
        <v>120000</v>
      </c>
      <c r="P65" s="457" t="s">
        <v>1039</v>
      </c>
      <c r="Q65" s="473" t="s">
        <v>139</v>
      </c>
      <c r="R65" s="458">
        <v>1033</v>
      </c>
      <c r="S65" s="458">
        <v>93</v>
      </c>
      <c r="T65" s="19"/>
      <c r="U65" s="34"/>
      <c r="V65" s="21"/>
      <c r="W65" s="459" t="s">
        <v>205</v>
      </c>
      <c r="X65" s="80"/>
      <c r="Y65" s="78"/>
      <c r="Z65" s="536"/>
      <c r="AA65" s="1699"/>
      <c r="AB65" s="536"/>
      <c r="AC65" s="538"/>
      <c r="AD65" s="78"/>
      <c r="AE65" s="664"/>
      <c r="AF65" s="5"/>
      <c r="AG65" s="5"/>
      <c r="AH65" s="5"/>
      <c r="AI65" s="5"/>
      <c r="AJ65" s="9"/>
      <c r="AK65" s="522"/>
      <c r="AL65" s="523"/>
      <c r="AM65" s="499"/>
      <c r="AN65" s="477"/>
      <c r="AO65" s="485"/>
      <c r="AP65" s="485"/>
      <c r="AQ65" s="485"/>
      <c r="AR65" s="485"/>
      <c r="AS65" s="485"/>
      <c r="AT65" s="485"/>
      <c r="AU65" s="485"/>
      <c r="AV65" s="485"/>
      <c r="AW65" s="485"/>
      <c r="AX65" s="485"/>
      <c r="AY65" s="485"/>
      <c r="AZ65" s="485"/>
      <c r="BA65" s="485"/>
      <c r="BB65" s="485"/>
      <c r="BC65" s="485"/>
    </row>
    <row r="66" spans="1:78" s="465" customFormat="1">
      <c r="A66" s="727">
        <v>38</v>
      </c>
      <c r="B66" s="502">
        <v>41565</v>
      </c>
      <c r="C66" s="500">
        <v>41534</v>
      </c>
      <c r="D66" s="479">
        <f t="shared" ref="D66:D129" ca="1" si="10">TODAY()-C66</f>
        <v>10</v>
      </c>
      <c r="E66" s="469" t="s">
        <v>249</v>
      </c>
      <c r="F66" s="167">
        <v>13</v>
      </c>
      <c r="G66" s="452"/>
      <c r="H66" s="565" t="s">
        <v>141</v>
      </c>
      <c r="I66" s="488" t="s">
        <v>3351</v>
      </c>
      <c r="J66" s="489" t="s">
        <v>316</v>
      </c>
      <c r="K66" s="637" t="s">
        <v>16</v>
      </c>
      <c r="L66" s="548">
        <v>1185500</v>
      </c>
      <c r="M66" s="548">
        <v>16000</v>
      </c>
      <c r="N66" s="456">
        <f t="shared" si="9"/>
        <v>1081500</v>
      </c>
      <c r="O66" s="456">
        <v>120000</v>
      </c>
      <c r="P66" s="469" t="s">
        <v>3293</v>
      </c>
      <c r="Q66" s="549" t="s">
        <v>37</v>
      </c>
      <c r="R66" s="561">
        <v>1033</v>
      </c>
      <c r="S66" s="562">
        <v>93</v>
      </c>
      <c r="T66" s="19"/>
      <c r="U66" s="162"/>
      <c r="V66" s="11"/>
      <c r="W66" s="459" t="s">
        <v>205</v>
      </c>
      <c r="X66" s="47"/>
      <c r="Y66" s="49"/>
      <c r="Z66" s="12"/>
      <c r="AA66" s="11"/>
      <c r="AB66" s="11"/>
      <c r="AC66" s="56"/>
      <c r="AD66" s="231"/>
      <c r="AE66" s="769"/>
      <c r="AF66" s="817"/>
      <c r="AG66" s="162"/>
      <c r="AH66" s="749"/>
      <c r="AI66" s="749"/>
      <c r="AJ66" s="14"/>
      <c r="AK66" s="14"/>
      <c r="AL66" s="11"/>
      <c r="AM66" s="11"/>
      <c r="AN66" s="737"/>
      <c r="AO66" s="2230"/>
      <c r="AQ66" s="737"/>
      <c r="AR66" s="737"/>
      <c r="AS66" s="737"/>
      <c r="AX66" s="2231"/>
      <c r="BW66" s="737"/>
      <c r="BZ66" s="737"/>
    </row>
    <row r="67" spans="1:78" s="465" customFormat="1">
      <c r="A67" s="727">
        <v>39</v>
      </c>
      <c r="B67" s="502">
        <v>41565</v>
      </c>
      <c r="C67" s="500">
        <v>41534</v>
      </c>
      <c r="D67" s="479">
        <f t="shared" ca="1" si="10"/>
        <v>10</v>
      </c>
      <c r="E67" s="469" t="s">
        <v>249</v>
      </c>
      <c r="F67" s="167">
        <v>13</v>
      </c>
      <c r="G67" s="452"/>
      <c r="H67" s="565" t="s">
        <v>141</v>
      </c>
      <c r="I67" s="488" t="s">
        <v>3352</v>
      </c>
      <c r="J67" s="489" t="s">
        <v>316</v>
      </c>
      <c r="K67" s="637" t="s">
        <v>16</v>
      </c>
      <c r="L67" s="548">
        <v>1185500</v>
      </c>
      <c r="M67" s="548">
        <v>16000</v>
      </c>
      <c r="N67" s="456">
        <f t="shared" si="9"/>
        <v>1081500</v>
      </c>
      <c r="O67" s="456">
        <v>120000</v>
      </c>
      <c r="P67" s="469" t="s">
        <v>3294</v>
      </c>
      <c r="Q67" s="549" t="s">
        <v>37</v>
      </c>
      <c r="R67" s="561">
        <v>1033</v>
      </c>
      <c r="S67" s="562">
        <v>93</v>
      </c>
      <c r="T67" s="19"/>
      <c r="U67" s="162"/>
      <c r="V67" s="11"/>
      <c r="W67" s="459" t="s">
        <v>205</v>
      </c>
      <c r="X67" s="47"/>
      <c r="Y67" s="49"/>
      <c r="Z67" s="12"/>
      <c r="AA67" s="11"/>
      <c r="AB67" s="11"/>
      <c r="AC67" s="56"/>
      <c r="AD67" s="231"/>
      <c r="AE67" s="769"/>
      <c r="AF67" s="817"/>
      <c r="AG67" s="162"/>
      <c r="AH67" s="749"/>
      <c r="AI67" s="749"/>
      <c r="AJ67" s="14"/>
      <c r="AK67" s="14"/>
      <c r="AL67" s="11"/>
      <c r="AM67" s="11"/>
      <c r="AN67" s="737"/>
      <c r="AO67" s="2230"/>
      <c r="AQ67" s="737"/>
      <c r="AR67" s="737"/>
      <c r="AS67" s="737"/>
      <c r="AX67" s="2231"/>
      <c r="BW67" s="737"/>
      <c r="BZ67" s="737"/>
    </row>
    <row r="68" spans="1:78" s="466" customFormat="1">
      <c r="A68" s="448">
        <v>40</v>
      </c>
      <c r="B68" s="502"/>
      <c r="C68" s="500">
        <v>41365</v>
      </c>
      <c r="D68" s="103">
        <f ca="1">TODAY()-C68</f>
        <v>179</v>
      </c>
      <c r="E68" s="469" t="s">
        <v>249</v>
      </c>
      <c r="F68" s="167">
        <v>13</v>
      </c>
      <c r="G68" s="764" t="s">
        <v>204</v>
      </c>
      <c r="H68" s="454" t="s">
        <v>141</v>
      </c>
      <c r="I68" s="449" t="s">
        <v>622</v>
      </c>
      <c r="J68" s="455" t="s">
        <v>316</v>
      </c>
      <c r="K68" s="559" t="s">
        <v>54</v>
      </c>
      <c r="L68" s="548">
        <v>1185500</v>
      </c>
      <c r="M68" s="548">
        <v>16000</v>
      </c>
      <c r="N68" s="456">
        <f>L68+M68-O68</f>
        <v>1081500</v>
      </c>
      <c r="O68" s="456">
        <v>120000</v>
      </c>
      <c r="P68" s="457" t="s">
        <v>613</v>
      </c>
      <c r="Q68" s="473" t="s">
        <v>139</v>
      </c>
      <c r="R68" s="458">
        <v>1033</v>
      </c>
      <c r="S68" s="458">
        <v>93</v>
      </c>
      <c r="T68" s="505"/>
      <c r="U68" s="514">
        <v>19423</v>
      </c>
      <c r="V68" s="11" t="s">
        <v>751</v>
      </c>
      <c r="W68" s="459" t="s">
        <v>205</v>
      </c>
      <c r="X68" s="2524"/>
      <c r="Y68" s="2883"/>
      <c r="Z68" s="750"/>
      <c r="AA68" s="2886"/>
      <c r="AB68" s="750"/>
      <c r="AC68" s="2885"/>
      <c r="AD68" s="2883"/>
      <c r="AE68" s="664"/>
      <c r="AF68" s="567"/>
      <c r="AG68" s="567"/>
      <c r="AH68" s="567"/>
      <c r="AI68" s="567"/>
      <c r="AJ68" s="664"/>
      <c r="AK68" s="522"/>
      <c r="AL68" s="523"/>
      <c r="AM68" s="499"/>
      <c r="AN68" s="464"/>
      <c r="AO68" s="507"/>
      <c r="AP68" s="507"/>
      <c r="AQ68" s="507"/>
      <c r="AR68" s="507"/>
      <c r="AS68" s="507"/>
      <c r="AT68" s="507"/>
      <c r="AU68" s="507"/>
      <c r="AV68" s="507"/>
      <c r="AW68" s="507"/>
      <c r="AX68" s="507"/>
      <c r="AY68" s="507"/>
      <c r="AZ68" s="507"/>
      <c r="BA68" s="507"/>
      <c r="BB68" s="507"/>
      <c r="BC68" s="507" t="s">
        <v>3973</v>
      </c>
    </row>
    <row r="69" spans="1:78" s="465" customFormat="1">
      <c r="A69" s="727">
        <v>41</v>
      </c>
      <c r="B69" s="502"/>
      <c r="C69" s="500">
        <v>41542</v>
      </c>
      <c r="D69" s="479">
        <f t="shared" ca="1" si="10"/>
        <v>2</v>
      </c>
      <c r="E69" s="469" t="s">
        <v>249</v>
      </c>
      <c r="F69" s="167">
        <v>13</v>
      </c>
      <c r="G69" s="2334"/>
      <c r="H69" s="565" t="s">
        <v>141</v>
      </c>
      <c r="I69" s="488" t="s">
        <v>3805</v>
      </c>
      <c r="J69" s="489" t="s">
        <v>316</v>
      </c>
      <c r="K69" s="508" t="s">
        <v>90</v>
      </c>
      <c r="L69" s="548">
        <v>1185500</v>
      </c>
      <c r="M69" s="548">
        <v>16000</v>
      </c>
      <c r="N69" s="456">
        <f>L69+M69-O69</f>
        <v>1201500</v>
      </c>
      <c r="O69" s="456"/>
      <c r="P69" s="469" t="s">
        <v>3752</v>
      </c>
      <c r="Q69" s="549" t="s">
        <v>37</v>
      </c>
      <c r="R69" s="458">
        <v>1033</v>
      </c>
      <c r="S69" s="458">
        <v>93</v>
      </c>
      <c r="T69" s="19"/>
      <c r="U69" s="162"/>
      <c r="V69" s="11"/>
      <c r="W69" s="459" t="s">
        <v>205</v>
      </c>
      <c r="X69" s="47"/>
      <c r="Y69" s="49"/>
      <c r="Z69" s="12"/>
      <c r="AA69" s="11"/>
      <c r="AB69" s="11"/>
      <c r="AC69" s="56"/>
      <c r="AD69" s="231"/>
      <c r="AE69" s="769"/>
      <c r="AF69" s="171"/>
      <c r="AG69" s="162"/>
      <c r="AH69" s="749"/>
      <c r="AI69" s="749"/>
      <c r="AJ69" s="14"/>
      <c r="AK69" s="14"/>
      <c r="AL69" s="11"/>
      <c r="AM69" s="11"/>
      <c r="AN69" s="737"/>
      <c r="AO69" s="2230"/>
      <c r="AQ69" s="737"/>
      <c r="AR69" s="737"/>
      <c r="AS69" s="737"/>
      <c r="AX69" s="2231"/>
      <c r="BW69" s="737"/>
      <c r="BZ69" s="737"/>
    </row>
    <row r="70" spans="1:78" s="466" customFormat="1">
      <c r="A70" s="448">
        <v>42</v>
      </c>
      <c r="B70" s="502"/>
      <c r="C70" s="500">
        <v>41444</v>
      </c>
      <c r="D70" s="765">
        <f t="shared" ca="1" si="10"/>
        <v>100</v>
      </c>
      <c r="E70" s="452" t="s">
        <v>249</v>
      </c>
      <c r="F70" s="167">
        <v>13</v>
      </c>
      <c r="G70" s="155" t="s">
        <v>204</v>
      </c>
      <c r="H70" s="565" t="s">
        <v>79</v>
      </c>
      <c r="I70" s="488" t="s">
        <v>1074</v>
      </c>
      <c r="J70" s="489" t="s">
        <v>365</v>
      </c>
      <c r="K70" s="501" t="s">
        <v>143</v>
      </c>
      <c r="L70" s="456">
        <v>1109000</v>
      </c>
      <c r="M70" s="456">
        <v>16000</v>
      </c>
      <c r="N70" s="456">
        <f>L70+M70-O70</f>
        <v>1045000</v>
      </c>
      <c r="O70" s="456">
        <v>80000</v>
      </c>
      <c r="P70" s="457" t="s">
        <v>1061</v>
      </c>
      <c r="Q70" s="473" t="s">
        <v>139</v>
      </c>
      <c r="R70" s="458">
        <v>1033</v>
      </c>
      <c r="S70" s="458">
        <v>93</v>
      </c>
      <c r="T70" s="570" t="s">
        <v>758</v>
      </c>
      <c r="U70" s="514">
        <v>44088.4</v>
      </c>
      <c r="V70" s="11"/>
      <c r="W70" s="459" t="s">
        <v>205</v>
      </c>
      <c r="X70" s="47"/>
      <c r="Y70" s="49"/>
      <c r="Z70" s="12"/>
      <c r="AA70" s="11"/>
      <c r="AB70" s="11"/>
      <c r="AC70" s="56"/>
      <c r="AD70" s="231"/>
      <c r="AE70" s="769"/>
      <c r="AF70" s="817"/>
      <c r="AG70" s="162"/>
      <c r="AH70" s="749"/>
      <c r="AI70" s="749"/>
      <c r="AJ70" s="14"/>
      <c r="AK70" s="11"/>
      <c r="AL70" s="11"/>
      <c r="AM70" s="11"/>
      <c r="AN70" s="737"/>
      <c r="AO70" s="507"/>
      <c r="AP70" s="507"/>
      <c r="AQ70" s="507"/>
      <c r="AR70" s="507"/>
      <c r="AS70" s="507"/>
      <c r="AT70" s="507"/>
      <c r="AU70" s="507"/>
      <c r="AV70" s="507"/>
      <c r="AW70" s="507"/>
      <c r="AX70" s="507"/>
      <c r="AY70" s="507"/>
      <c r="AZ70" s="507"/>
      <c r="BA70" s="507"/>
      <c r="BB70" s="507"/>
      <c r="BC70" s="507" t="s">
        <v>3486</v>
      </c>
    </row>
    <row r="71" spans="1:78" s="466" customFormat="1">
      <c r="A71" s="727">
        <v>43</v>
      </c>
      <c r="B71" s="696"/>
      <c r="C71" s="450">
        <v>41446</v>
      </c>
      <c r="D71" s="451">
        <f t="shared" ca="1" si="10"/>
        <v>98</v>
      </c>
      <c r="E71" s="470" t="s">
        <v>249</v>
      </c>
      <c r="F71" s="221">
        <v>13</v>
      </c>
      <c r="G71" s="453" t="s">
        <v>204</v>
      </c>
      <c r="H71" s="550" t="s">
        <v>279</v>
      </c>
      <c r="I71" s="2887" t="s">
        <v>1050</v>
      </c>
      <c r="J71" s="471" t="s">
        <v>304</v>
      </c>
      <c r="K71" s="2888" t="s">
        <v>143</v>
      </c>
      <c r="L71" s="555">
        <v>1060000</v>
      </c>
      <c r="M71" s="555">
        <v>16000</v>
      </c>
      <c r="N71" s="555">
        <f t="shared" si="9"/>
        <v>996000</v>
      </c>
      <c r="O71" s="555">
        <v>80000</v>
      </c>
      <c r="P71" s="575" t="s">
        <v>1036</v>
      </c>
      <c r="Q71" s="576" t="s">
        <v>139</v>
      </c>
      <c r="R71" s="552">
        <v>1033</v>
      </c>
      <c r="S71" s="552">
        <v>93</v>
      </c>
      <c r="T71" s="810" t="s">
        <v>3642</v>
      </c>
      <c r="U71" s="104"/>
      <c r="V71" s="553"/>
      <c r="W71" s="509" t="s">
        <v>205</v>
      </c>
      <c r="X71" s="535" t="s">
        <v>3912</v>
      </c>
      <c r="Y71" s="830" t="s">
        <v>136</v>
      </c>
      <c r="Z71" s="829" t="s">
        <v>3913</v>
      </c>
      <c r="AA71" s="830"/>
      <c r="AB71" s="922"/>
      <c r="AC71" s="698"/>
      <c r="AD71" s="830"/>
      <c r="AE71" s="245"/>
      <c r="AF71" s="445"/>
      <c r="AG71" s="445"/>
      <c r="AH71" s="267"/>
      <c r="AI71" s="248"/>
      <c r="AJ71" s="245"/>
      <c r="AK71" s="245"/>
      <c r="AL71" s="138"/>
      <c r="AM71" s="138"/>
      <c r="AN71" s="737"/>
      <c r="AO71" s="737"/>
      <c r="AP71" s="465"/>
      <c r="AQ71" s="1316"/>
      <c r="AR71" s="1316"/>
      <c r="AS71" s="1316"/>
      <c r="AX71" s="1317"/>
      <c r="BW71" s="1315"/>
      <c r="BZ71" s="1315"/>
    </row>
    <row r="72" spans="1:78" s="466" customFormat="1">
      <c r="A72" s="727">
        <v>44</v>
      </c>
      <c r="B72" s="502"/>
      <c r="C72" s="500">
        <v>41439</v>
      </c>
      <c r="D72" s="765">
        <f t="shared" ca="1" si="10"/>
        <v>105</v>
      </c>
      <c r="E72" s="452" t="s">
        <v>249</v>
      </c>
      <c r="F72" s="167">
        <v>13</v>
      </c>
      <c r="G72" s="764" t="s">
        <v>204</v>
      </c>
      <c r="H72" s="565" t="s">
        <v>279</v>
      </c>
      <c r="I72" s="488" t="s">
        <v>1029</v>
      </c>
      <c r="J72" s="489" t="s">
        <v>304</v>
      </c>
      <c r="K72" s="569" t="s">
        <v>262</v>
      </c>
      <c r="L72" s="548">
        <v>1060000</v>
      </c>
      <c r="M72" s="548">
        <v>16000</v>
      </c>
      <c r="N72" s="456">
        <f t="shared" si="9"/>
        <v>996000</v>
      </c>
      <c r="O72" s="456">
        <v>80000</v>
      </c>
      <c r="P72" s="457" t="s">
        <v>1011</v>
      </c>
      <c r="Q72" s="473" t="s">
        <v>139</v>
      </c>
      <c r="R72" s="458">
        <v>1033</v>
      </c>
      <c r="S72" s="458">
        <v>93</v>
      </c>
      <c r="T72" s="34"/>
      <c r="U72" s="34">
        <v>35000</v>
      </c>
      <c r="V72" s="11"/>
      <c r="W72" s="459" t="s">
        <v>205</v>
      </c>
      <c r="X72" s="80"/>
      <c r="Y72" s="77"/>
      <c r="Z72" s="536"/>
      <c r="AA72" s="537"/>
      <c r="AB72" s="536"/>
      <c r="AC72" s="538"/>
      <c r="AD72" s="77"/>
      <c r="AE72" s="9"/>
      <c r="AF72" s="5"/>
      <c r="AG72" s="5"/>
      <c r="AH72" s="5"/>
      <c r="AI72" s="5"/>
      <c r="AJ72" s="9"/>
      <c r="AK72" s="11"/>
      <c r="AL72" s="11"/>
      <c r="AM72" s="11"/>
      <c r="AN72" s="464"/>
      <c r="AO72" s="507"/>
      <c r="AP72" s="507"/>
      <c r="AQ72" s="507"/>
      <c r="AR72" s="507"/>
      <c r="AS72" s="507"/>
      <c r="AT72" s="507"/>
      <c r="AU72" s="507"/>
      <c r="AV72" s="507"/>
      <c r="AW72" s="507"/>
      <c r="AX72" s="507"/>
      <c r="AY72" s="507"/>
      <c r="AZ72" s="507"/>
      <c r="BA72" s="507"/>
      <c r="BB72" s="507"/>
      <c r="BC72" s="507"/>
    </row>
    <row r="73" spans="1:78" s="465" customFormat="1">
      <c r="A73" s="448">
        <v>45</v>
      </c>
      <c r="B73" s="502">
        <v>41555</v>
      </c>
      <c r="C73" s="500">
        <v>41526</v>
      </c>
      <c r="D73" s="479">
        <f t="shared" ca="1" si="10"/>
        <v>18</v>
      </c>
      <c r="E73" s="452" t="s">
        <v>45</v>
      </c>
      <c r="F73" s="167">
        <v>13</v>
      </c>
      <c r="G73" s="470" t="s">
        <v>165</v>
      </c>
      <c r="H73" s="454" t="s">
        <v>3489</v>
      </c>
      <c r="I73" s="551" t="s">
        <v>2838</v>
      </c>
      <c r="J73" s="455" t="s">
        <v>1044</v>
      </c>
      <c r="K73" s="501" t="s">
        <v>38</v>
      </c>
      <c r="L73" s="548">
        <v>1383000</v>
      </c>
      <c r="M73" s="548">
        <v>15000</v>
      </c>
      <c r="N73" s="456">
        <f t="shared" si="9"/>
        <v>1353000</v>
      </c>
      <c r="O73" s="456">
        <v>45000</v>
      </c>
      <c r="P73" s="452" t="s">
        <v>2800</v>
      </c>
      <c r="Q73" s="549" t="s">
        <v>37</v>
      </c>
      <c r="R73" s="482">
        <v>1033</v>
      </c>
      <c r="S73" s="458">
        <v>93</v>
      </c>
      <c r="T73" s="19"/>
      <c r="U73" s="162"/>
      <c r="V73" s="11"/>
      <c r="W73" s="459" t="s">
        <v>205</v>
      </c>
      <c r="X73" s="47"/>
      <c r="Y73" s="49"/>
      <c r="Z73" s="11"/>
      <c r="AA73" s="11"/>
      <c r="AB73" s="11"/>
      <c r="AC73" s="56"/>
      <c r="AD73" s="231"/>
      <c r="AE73" s="769"/>
      <c r="AF73" s="171"/>
      <c r="AG73" s="162"/>
      <c r="AH73" s="749"/>
      <c r="AI73" s="749"/>
      <c r="AJ73" s="14"/>
      <c r="AK73" s="14"/>
      <c r="AL73" s="11"/>
      <c r="AM73" s="11"/>
      <c r="AN73" s="737"/>
      <c r="AO73" s="2230"/>
      <c r="AQ73" s="737"/>
      <c r="AR73" s="737"/>
      <c r="AS73" s="737"/>
      <c r="AX73" s="2231"/>
      <c r="BW73" s="737"/>
      <c r="BZ73" s="737"/>
    </row>
    <row r="74" spans="1:78" s="466" customFormat="1">
      <c r="A74" s="727">
        <v>46</v>
      </c>
      <c r="B74" s="500"/>
      <c r="C74" s="500">
        <v>41420</v>
      </c>
      <c r="D74" s="765">
        <f t="shared" ca="1" si="10"/>
        <v>124</v>
      </c>
      <c r="E74" s="452" t="s">
        <v>45</v>
      </c>
      <c r="F74" s="38">
        <v>12</v>
      </c>
      <c r="G74" s="764" t="s">
        <v>204</v>
      </c>
      <c r="H74" s="565" t="s">
        <v>3429</v>
      </c>
      <c r="I74" s="488" t="s">
        <v>855</v>
      </c>
      <c r="J74" s="489" t="s">
        <v>189</v>
      </c>
      <c r="K74" s="571" t="s">
        <v>38</v>
      </c>
      <c r="L74" s="456">
        <v>1262000</v>
      </c>
      <c r="M74" s="456">
        <v>14000</v>
      </c>
      <c r="N74" s="2335">
        <v>1174000</v>
      </c>
      <c r="O74" s="456"/>
      <c r="P74" s="452" t="s">
        <v>849</v>
      </c>
      <c r="Q74" s="549" t="s">
        <v>37</v>
      </c>
      <c r="R74" s="458">
        <v>1033</v>
      </c>
      <c r="S74" s="458">
        <v>93</v>
      </c>
      <c r="T74" s="490" t="s">
        <v>758</v>
      </c>
      <c r="U74" s="34"/>
      <c r="V74" s="21"/>
      <c r="W74" s="459" t="s">
        <v>205</v>
      </c>
      <c r="X74" s="2229"/>
      <c r="Y74" s="78"/>
      <c r="Z74" s="750"/>
      <c r="AA74" s="1699"/>
      <c r="AB74" s="567"/>
      <c r="AC74" s="538"/>
      <c r="AD74" s="127"/>
      <c r="AE74" s="47"/>
      <c r="AF74" s="5"/>
      <c r="AG74" s="5"/>
      <c r="AH74" s="18"/>
      <c r="AI74" s="646"/>
      <c r="AJ74" s="14"/>
      <c r="AK74" s="14"/>
      <c r="AL74" s="2227"/>
      <c r="AM74" s="11"/>
      <c r="AN74" s="737"/>
      <c r="AO74" s="737"/>
      <c r="AP74" s="465"/>
      <c r="AQ74" s="1316"/>
      <c r="AR74" s="1316"/>
      <c r="AS74" s="1316"/>
      <c r="AX74" s="1317"/>
      <c r="BA74" s="466" t="s">
        <v>1135</v>
      </c>
    </row>
    <row r="75" spans="1:78" s="466" customFormat="1">
      <c r="A75" s="448">
        <v>47</v>
      </c>
      <c r="B75" s="502"/>
      <c r="C75" s="500">
        <v>41499</v>
      </c>
      <c r="D75" s="479">
        <f t="shared" ca="1" si="10"/>
        <v>45</v>
      </c>
      <c r="E75" s="452" t="s">
        <v>45</v>
      </c>
      <c r="F75" s="167">
        <v>13</v>
      </c>
      <c r="G75" s="764" t="s">
        <v>204</v>
      </c>
      <c r="H75" s="565" t="s">
        <v>3643</v>
      </c>
      <c r="I75" s="488" t="s">
        <v>1986</v>
      </c>
      <c r="J75" s="489" t="s">
        <v>2027</v>
      </c>
      <c r="K75" s="637" t="s">
        <v>333</v>
      </c>
      <c r="L75" s="548">
        <v>1260000</v>
      </c>
      <c r="M75" s="548">
        <v>15000</v>
      </c>
      <c r="N75" s="456">
        <f>L75+M75-O75</f>
        <v>1230000</v>
      </c>
      <c r="O75" s="456">
        <v>45000</v>
      </c>
      <c r="P75" s="452" t="s">
        <v>1937</v>
      </c>
      <c r="Q75" s="549" t="s">
        <v>37</v>
      </c>
      <c r="R75" s="458">
        <v>1033</v>
      </c>
      <c r="S75" s="458">
        <v>93</v>
      </c>
      <c r="T75" s="19"/>
      <c r="U75" s="34"/>
      <c r="V75" s="11"/>
      <c r="W75" s="459" t="s">
        <v>205</v>
      </c>
      <c r="X75" s="47" t="s">
        <v>3578</v>
      </c>
      <c r="Y75" s="49"/>
      <c r="Z75" s="11"/>
      <c r="AA75" s="11"/>
      <c r="AB75" s="11"/>
      <c r="AC75" s="56"/>
      <c r="AD75" s="231"/>
      <c r="AE75" s="47"/>
      <c r="AF75" s="171"/>
      <c r="AG75" s="162"/>
      <c r="AH75" s="18"/>
      <c r="AI75" s="14"/>
      <c r="AJ75" s="14"/>
      <c r="AK75" s="14"/>
      <c r="AL75" s="11"/>
      <c r="AM75" s="11"/>
      <c r="AN75" s="737"/>
      <c r="AO75" s="737"/>
      <c r="AP75" s="465"/>
      <c r="AQ75" s="1316"/>
      <c r="AR75" s="1316"/>
      <c r="AS75" s="1316"/>
      <c r="AX75" s="1317"/>
      <c r="BW75" s="1315"/>
      <c r="BZ75" s="1315"/>
    </row>
    <row r="76" spans="1:78" s="486" customFormat="1">
      <c r="A76" s="727">
        <v>48</v>
      </c>
      <c r="B76" s="449"/>
      <c r="C76" s="467">
        <v>41192</v>
      </c>
      <c r="D76" s="765">
        <f t="shared" ca="1" si="10"/>
        <v>352</v>
      </c>
      <c r="E76" s="452" t="s">
        <v>142</v>
      </c>
      <c r="F76" s="38">
        <v>12</v>
      </c>
      <c r="G76" s="64" t="s">
        <v>204</v>
      </c>
      <c r="H76" s="565" t="s">
        <v>22</v>
      </c>
      <c r="I76" s="488" t="s">
        <v>251</v>
      </c>
      <c r="J76" s="489" t="s">
        <v>182</v>
      </c>
      <c r="K76" s="2482" t="s">
        <v>25</v>
      </c>
      <c r="L76" s="548">
        <v>1276500</v>
      </c>
      <c r="M76" s="548">
        <v>0</v>
      </c>
      <c r="N76" s="2335">
        <v>1116000</v>
      </c>
      <c r="O76" s="2336" t="s">
        <v>767</v>
      </c>
      <c r="P76" s="457" t="s">
        <v>223</v>
      </c>
      <c r="Q76" s="513" t="s">
        <v>151</v>
      </c>
      <c r="R76" s="458">
        <v>1033</v>
      </c>
      <c r="S76" s="458">
        <v>93</v>
      </c>
      <c r="T76" s="536"/>
      <c r="U76" s="514">
        <v>20313</v>
      </c>
      <c r="V76" s="11"/>
      <c r="W76" s="515" t="s">
        <v>205</v>
      </c>
      <c r="X76" s="37" t="s">
        <v>1805</v>
      </c>
      <c r="Y76" s="147"/>
      <c r="Z76" s="2"/>
      <c r="AA76" s="10"/>
      <c r="AB76" s="2"/>
      <c r="AC76" s="3"/>
      <c r="AD76" s="476"/>
      <c r="AE76" s="9"/>
      <c r="AF76" s="5"/>
      <c r="AG76" s="5"/>
      <c r="AH76" s="5"/>
      <c r="AI76" s="5"/>
      <c r="AJ76" s="9"/>
      <c r="AK76" s="2"/>
      <c r="AL76" s="2227">
        <v>1078232</v>
      </c>
      <c r="AM76" s="484"/>
      <c r="AN76" s="477"/>
      <c r="AO76" s="485"/>
      <c r="AP76" s="485"/>
      <c r="AQ76" s="485"/>
      <c r="AR76" s="485"/>
      <c r="AS76" s="485"/>
      <c r="AT76" s="485"/>
      <c r="AU76" s="485"/>
      <c r="AV76" s="485"/>
      <c r="AW76" s="485"/>
      <c r="AX76" s="485"/>
      <c r="AY76" s="485"/>
      <c r="AZ76" s="485"/>
      <c r="BA76" s="485"/>
      <c r="BB76" s="485"/>
      <c r="BC76" s="485"/>
    </row>
    <row r="77" spans="1:78" s="466" customFormat="1">
      <c r="A77" s="727">
        <v>49</v>
      </c>
      <c r="B77" s="502"/>
      <c r="C77" s="500">
        <v>41457</v>
      </c>
      <c r="D77" s="765">
        <f t="shared" ca="1" si="10"/>
        <v>87</v>
      </c>
      <c r="E77" s="452" t="s">
        <v>142</v>
      </c>
      <c r="F77" s="167">
        <v>13</v>
      </c>
      <c r="G77" s="155" t="s">
        <v>204</v>
      </c>
      <c r="H77" s="565" t="s">
        <v>536</v>
      </c>
      <c r="I77" s="488" t="s">
        <v>1092</v>
      </c>
      <c r="J77" s="489" t="s">
        <v>606</v>
      </c>
      <c r="K77" s="573" t="s">
        <v>64</v>
      </c>
      <c r="L77" s="548">
        <v>1073500</v>
      </c>
      <c r="M77" s="548">
        <v>13000</v>
      </c>
      <c r="N77" s="456">
        <f t="shared" ref="N77:N139" si="11">L77+M77-O77</f>
        <v>1026500</v>
      </c>
      <c r="O77" s="548">
        <v>60000</v>
      </c>
      <c r="P77" s="452" t="s">
        <v>1084</v>
      </c>
      <c r="Q77" s="549" t="s">
        <v>37</v>
      </c>
      <c r="R77" s="482">
        <v>1033</v>
      </c>
      <c r="S77" s="482">
        <v>93</v>
      </c>
      <c r="T77" s="490" t="s">
        <v>758</v>
      </c>
      <c r="U77" s="514">
        <v>47572</v>
      </c>
      <c r="V77" s="11"/>
      <c r="W77" s="459" t="s">
        <v>205</v>
      </c>
      <c r="X77" s="76" t="s">
        <v>3490</v>
      </c>
      <c r="Y77" s="78" t="s">
        <v>770</v>
      </c>
      <c r="Z77" s="536" t="s">
        <v>3491</v>
      </c>
      <c r="AA77" s="79"/>
      <c r="AB77" s="536"/>
      <c r="AC77" s="538"/>
      <c r="AD77" s="646"/>
      <c r="AE77" s="80"/>
      <c r="AF77" s="567"/>
      <c r="AG77" s="567"/>
      <c r="AH77" s="1483"/>
      <c r="AI77" s="14"/>
      <c r="AJ77" s="14"/>
      <c r="AK77" s="14"/>
      <c r="AL77" s="11"/>
      <c r="AM77" s="11"/>
      <c r="AN77" s="737"/>
      <c r="AO77" s="737"/>
      <c r="AP77" s="465"/>
      <c r="AQ77" s="1316"/>
      <c r="AR77" s="1316"/>
      <c r="AS77" s="1316"/>
      <c r="AX77" s="1317"/>
      <c r="BW77" s="1315"/>
      <c r="BZ77" s="1315"/>
    </row>
    <row r="78" spans="1:78" s="466" customFormat="1">
      <c r="A78" s="448">
        <v>50</v>
      </c>
      <c r="B78" s="502"/>
      <c r="C78" s="500">
        <v>41420</v>
      </c>
      <c r="D78" s="765">
        <f t="shared" ca="1" si="10"/>
        <v>124</v>
      </c>
      <c r="E78" s="452" t="s">
        <v>142</v>
      </c>
      <c r="F78" s="167">
        <v>13</v>
      </c>
      <c r="G78" s="155" t="s">
        <v>204</v>
      </c>
      <c r="H78" s="454" t="s">
        <v>535</v>
      </c>
      <c r="I78" s="449" t="s">
        <v>865</v>
      </c>
      <c r="J78" s="455" t="s">
        <v>608</v>
      </c>
      <c r="K78" s="571" t="s">
        <v>34</v>
      </c>
      <c r="L78" s="548">
        <v>911000</v>
      </c>
      <c r="M78" s="548">
        <v>13000</v>
      </c>
      <c r="N78" s="456">
        <f t="shared" si="11"/>
        <v>864000</v>
      </c>
      <c r="O78" s="456">
        <v>60000</v>
      </c>
      <c r="P78" s="457" t="s">
        <v>851</v>
      </c>
      <c r="Q78" s="473" t="s">
        <v>139</v>
      </c>
      <c r="R78" s="458">
        <v>1033</v>
      </c>
      <c r="S78" s="458">
        <v>93</v>
      </c>
      <c r="T78" s="19"/>
      <c r="U78" s="34"/>
      <c r="V78" s="11"/>
      <c r="W78" s="459" t="s">
        <v>205</v>
      </c>
      <c r="X78" s="2889" t="s">
        <v>3211</v>
      </c>
      <c r="Y78" s="2883" t="s">
        <v>2928</v>
      </c>
      <c r="Z78" s="750" t="s">
        <v>3308</v>
      </c>
      <c r="AA78" s="2890"/>
      <c r="AB78" s="647">
        <v>41508</v>
      </c>
      <c r="AC78" s="2891">
        <v>1000</v>
      </c>
      <c r="AD78" s="2890" t="s">
        <v>111</v>
      </c>
      <c r="AE78" s="664" t="s">
        <v>1613</v>
      </c>
      <c r="AF78" s="567">
        <v>41526</v>
      </c>
      <c r="AG78" s="567">
        <v>41533</v>
      </c>
      <c r="AH78" s="567"/>
      <c r="AI78" s="5"/>
      <c r="AJ78" s="9" t="s">
        <v>1134</v>
      </c>
      <c r="AK78" s="14"/>
      <c r="AL78" s="11"/>
      <c r="AM78" s="11" t="s">
        <v>1613</v>
      </c>
      <c r="AN78" s="737"/>
      <c r="AO78" s="737"/>
      <c r="AP78" s="465"/>
      <c r="AQ78" s="1316"/>
      <c r="AR78" s="1316"/>
      <c r="AS78" s="1316"/>
      <c r="AX78" s="1317"/>
      <c r="BA78" s="466" t="s">
        <v>1135</v>
      </c>
      <c r="BC78" s="466" t="s">
        <v>2820</v>
      </c>
      <c r="BW78" s="1315"/>
      <c r="BZ78" s="1315"/>
    </row>
    <row r="79" spans="1:78" s="465" customFormat="1">
      <c r="A79" s="727">
        <v>51</v>
      </c>
      <c r="B79" s="502">
        <v>41568</v>
      </c>
      <c r="C79" s="500">
        <v>41536</v>
      </c>
      <c r="D79" s="479">
        <f t="shared" ca="1" si="10"/>
        <v>8</v>
      </c>
      <c r="E79" s="452" t="s">
        <v>142</v>
      </c>
      <c r="F79" s="167">
        <v>13</v>
      </c>
      <c r="G79" s="470" t="s">
        <v>165</v>
      </c>
      <c r="H79" s="454" t="s">
        <v>1826</v>
      </c>
      <c r="I79" s="449" t="s">
        <v>3349</v>
      </c>
      <c r="J79" s="455" t="s">
        <v>1825</v>
      </c>
      <c r="K79" s="571" t="s">
        <v>34</v>
      </c>
      <c r="L79" s="548">
        <v>844000</v>
      </c>
      <c r="M79" s="548">
        <v>13000</v>
      </c>
      <c r="N79" s="456">
        <f t="shared" si="11"/>
        <v>797000</v>
      </c>
      <c r="O79" s="456">
        <v>60000</v>
      </c>
      <c r="P79" s="452" t="s">
        <v>3291</v>
      </c>
      <c r="Q79" s="549" t="s">
        <v>37</v>
      </c>
      <c r="R79" s="482">
        <v>1033</v>
      </c>
      <c r="S79" s="458">
        <v>93</v>
      </c>
      <c r="T79" s="19"/>
      <c r="U79" s="162"/>
      <c r="V79" s="11"/>
      <c r="W79" s="459" t="s">
        <v>205</v>
      </c>
      <c r="X79" s="47"/>
      <c r="Y79" s="49"/>
      <c r="Z79" s="12"/>
      <c r="AA79" s="11"/>
      <c r="AB79" s="11"/>
      <c r="AC79" s="56"/>
      <c r="AD79" s="231"/>
      <c r="AE79" s="769"/>
      <c r="AF79" s="817" t="s">
        <v>2227</v>
      </c>
      <c r="AG79" s="162"/>
      <c r="AH79" s="749"/>
      <c r="AI79" s="749"/>
      <c r="AJ79" s="14"/>
      <c r="AK79" s="14"/>
      <c r="AL79" s="11"/>
      <c r="AM79" s="11"/>
      <c r="AN79" s="737"/>
      <c r="AO79" s="2230"/>
      <c r="AQ79" s="737"/>
      <c r="AR79" s="737"/>
      <c r="AS79" s="737"/>
      <c r="AX79" s="2231"/>
      <c r="BW79" s="737"/>
      <c r="BZ79" s="737"/>
    </row>
    <row r="80" spans="1:78" s="466" customFormat="1">
      <c r="A80" s="448">
        <v>52</v>
      </c>
      <c r="B80" s="696">
        <v>41551</v>
      </c>
      <c r="C80" s="468">
        <v>41517</v>
      </c>
      <c r="D80" s="2141">
        <f t="shared" ca="1" si="10"/>
        <v>27</v>
      </c>
      <c r="E80" s="2293" t="s">
        <v>142</v>
      </c>
      <c r="F80" s="251">
        <v>13</v>
      </c>
      <c r="G80" s="470" t="s">
        <v>165</v>
      </c>
      <c r="H80" s="565" t="s">
        <v>1826</v>
      </c>
      <c r="I80" s="541" t="s">
        <v>2639</v>
      </c>
      <c r="J80" s="544" t="s">
        <v>1287</v>
      </c>
      <c r="K80" s="534" t="s">
        <v>34</v>
      </c>
      <c r="L80" s="504">
        <v>844000</v>
      </c>
      <c r="M80" s="504">
        <v>13000</v>
      </c>
      <c r="N80" s="555">
        <f>L80+M80-O80</f>
        <v>797000</v>
      </c>
      <c r="O80" s="504">
        <v>60000</v>
      </c>
      <c r="P80" s="470" t="s">
        <v>2635</v>
      </c>
      <c r="Q80" s="2483" t="s">
        <v>37</v>
      </c>
      <c r="R80" s="552">
        <v>1033</v>
      </c>
      <c r="S80" s="601">
        <v>93</v>
      </c>
      <c r="T80" s="2690"/>
      <c r="U80" s="546"/>
      <c r="V80" s="553"/>
      <c r="W80" s="509" t="s">
        <v>205</v>
      </c>
      <c r="X80" s="2294" t="s">
        <v>2651</v>
      </c>
      <c r="Y80" s="2295" t="s">
        <v>687</v>
      </c>
      <c r="Z80" s="1933" t="s">
        <v>2929</v>
      </c>
      <c r="AA80" s="2296"/>
      <c r="AB80" s="1933">
        <v>41508</v>
      </c>
      <c r="AC80" s="2297">
        <v>1000</v>
      </c>
      <c r="AD80" s="1319" t="s">
        <v>111</v>
      </c>
      <c r="AE80" s="937" t="s">
        <v>754</v>
      </c>
      <c r="AF80" s="922">
        <v>41508</v>
      </c>
      <c r="AG80" s="922">
        <v>41512</v>
      </c>
      <c r="AH80" s="922" t="s">
        <v>755</v>
      </c>
      <c r="AI80" s="445"/>
      <c r="AJ80" s="659" t="s">
        <v>757</v>
      </c>
      <c r="AK80" s="138"/>
      <c r="AL80" s="138"/>
      <c r="AM80" s="138"/>
      <c r="AN80" s="737"/>
      <c r="AO80" s="507"/>
      <c r="AP80" s="507"/>
      <c r="AQ80" s="507"/>
      <c r="AR80" s="507"/>
      <c r="AS80" s="507"/>
      <c r="AT80" s="507"/>
      <c r="AU80" s="507"/>
      <c r="AV80" s="507"/>
      <c r="AW80" s="507"/>
      <c r="AX80" s="507"/>
      <c r="AY80" s="507"/>
      <c r="AZ80" s="507"/>
      <c r="BA80" s="507"/>
      <c r="BB80" s="507"/>
      <c r="BC80" s="507"/>
    </row>
    <row r="81" spans="1:78" s="466" customFormat="1">
      <c r="A81" s="727">
        <v>53</v>
      </c>
      <c r="B81" s="502" t="s">
        <v>132</v>
      </c>
      <c r="C81" s="500">
        <v>41447</v>
      </c>
      <c r="D81" s="765">
        <f t="shared" ca="1" si="10"/>
        <v>97</v>
      </c>
      <c r="E81" s="452" t="s">
        <v>142</v>
      </c>
      <c r="F81" s="167">
        <v>13</v>
      </c>
      <c r="G81" s="155" t="s">
        <v>204</v>
      </c>
      <c r="H81" s="565" t="s">
        <v>1826</v>
      </c>
      <c r="I81" s="488" t="s">
        <v>2750</v>
      </c>
      <c r="J81" s="489" t="s">
        <v>1287</v>
      </c>
      <c r="K81" s="573" t="s">
        <v>64</v>
      </c>
      <c r="L81" s="548">
        <v>844000</v>
      </c>
      <c r="M81" s="548">
        <v>13000</v>
      </c>
      <c r="N81" s="456">
        <f t="shared" si="11"/>
        <v>797000</v>
      </c>
      <c r="O81" s="548">
        <v>60000</v>
      </c>
      <c r="P81" s="452" t="s">
        <v>2751</v>
      </c>
      <c r="Q81" s="549" t="s">
        <v>37</v>
      </c>
      <c r="R81" s="2001">
        <v>1047</v>
      </c>
      <c r="S81" s="482">
        <v>93</v>
      </c>
      <c r="T81" s="743"/>
      <c r="U81" s="231" t="s">
        <v>260</v>
      </c>
      <c r="V81" s="37"/>
      <c r="W81" s="459" t="s">
        <v>205</v>
      </c>
      <c r="X81" s="1988"/>
      <c r="Y81" s="2049"/>
      <c r="Z81" s="11"/>
      <c r="AA81" s="239"/>
      <c r="AB81" s="11"/>
      <c r="AC81" s="56"/>
      <c r="AD81" s="18"/>
      <c r="AE81" s="47"/>
      <c r="AF81" s="1479"/>
      <c r="AG81" s="162"/>
      <c r="AH81" s="18"/>
      <c r="AI81" s="18"/>
      <c r="AJ81" s="14"/>
      <c r="AK81" s="14"/>
      <c r="AL81" s="11"/>
      <c r="AM81" s="11"/>
      <c r="AN81" s="737"/>
      <c r="AO81" s="737"/>
      <c r="AP81" s="465"/>
      <c r="AQ81" s="1316"/>
      <c r="AR81" s="1316"/>
      <c r="AS81" s="1316"/>
      <c r="AX81" s="1317"/>
      <c r="BW81" s="1315"/>
      <c r="BZ81" s="1315"/>
    </row>
    <row r="82" spans="1:78" s="466" customFormat="1">
      <c r="A82" s="727">
        <v>54</v>
      </c>
      <c r="B82" s="502">
        <v>41554</v>
      </c>
      <c r="C82" s="500">
        <v>41518</v>
      </c>
      <c r="D82" s="479">
        <f t="shared" ca="1" si="10"/>
        <v>26</v>
      </c>
      <c r="E82" s="452" t="s">
        <v>142</v>
      </c>
      <c r="F82" s="167">
        <v>13</v>
      </c>
      <c r="G82" s="452" t="s">
        <v>165</v>
      </c>
      <c r="H82" s="454" t="s">
        <v>1826</v>
      </c>
      <c r="I82" s="449" t="s">
        <v>2585</v>
      </c>
      <c r="J82" s="455" t="s">
        <v>1825</v>
      </c>
      <c r="K82" s="577" t="s">
        <v>171</v>
      </c>
      <c r="L82" s="548">
        <v>844000</v>
      </c>
      <c r="M82" s="548">
        <v>13000</v>
      </c>
      <c r="N82" s="456">
        <f t="shared" si="11"/>
        <v>797000</v>
      </c>
      <c r="O82" s="548">
        <v>60000</v>
      </c>
      <c r="P82" s="452" t="s">
        <v>2444</v>
      </c>
      <c r="Q82" s="549" t="s">
        <v>37</v>
      </c>
      <c r="R82" s="482">
        <v>1033</v>
      </c>
      <c r="S82" s="482">
        <v>93</v>
      </c>
      <c r="T82" s="19"/>
      <c r="U82" s="34"/>
      <c r="V82" s="11"/>
      <c r="W82" s="459" t="s">
        <v>205</v>
      </c>
      <c r="X82" s="80" t="s">
        <v>1802</v>
      </c>
      <c r="Y82" s="78" t="s">
        <v>687</v>
      </c>
      <c r="Z82" s="536" t="s">
        <v>3718</v>
      </c>
      <c r="AA82" s="1699"/>
      <c r="AB82" s="536"/>
      <c r="AC82" s="538"/>
      <c r="AD82" s="77"/>
      <c r="AE82" s="80"/>
      <c r="AF82" s="1479"/>
      <c r="AG82" s="162"/>
      <c r="AH82" s="18"/>
      <c r="AI82" s="18"/>
      <c r="AJ82" s="14"/>
      <c r="AK82" s="14"/>
      <c r="AL82" s="11"/>
      <c r="AM82" s="11"/>
      <c r="AN82" s="737"/>
      <c r="AO82" s="737"/>
      <c r="AP82" s="465"/>
      <c r="AQ82" s="1316"/>
      <c r="AR82" s="1316"/>
      <c r="AS82" s="1316"/>
      <c r="AX82" s="1317"/>
      <c r="BW82" s="1315"/>
      <c r="BZ82" s="1315"/>
    </row>
    <row r="83" spans="1:78" s="466" customFormat="1">
      <c r="A83" s="448">
        <v>55</v>
      </c>
      <c r="B83" s="502">
        <v>41544</v>
      </c>
      <c r="C83" s="500">
        <v>41511</v>
      </c>
      <c r="D83" s="479">
        <f t="shared" ca="1" si="10"/>
        <v>33</v>
      </c>
      <c r="E83" s="452" t="s">
        <v>57</v>
      </c>
      <c r="F83" s="167">
        <v>13</v>
      </c>
      <c r="G83" s="452" t="s">
        <v>165</v>
      </c>
      <c r="H83" s="565" t="s">
        <v>3390</v>
      </c>
      <c r="I83" s="449" t="s">
        <v>2250</v>
      </c>
      <c r="J83" s="455" t="s">
        <v>2251</v>
      </c>
      <c r="K83" s="577" t="s">
        <v>171</v>
      </c>
      <c r="L83" s="548">
        <v>1075000</v>
      </c>
      <c r="M83" s="548">
        <v>13000</v>
      </c>
      <c r="N83" s="456">
        <f t="shared" si="11"/>
        <v>1028000</v>
      </c>
      <c r="O83" s="456">
        <v>60000</v>
      </c>
      <c r="P83" s="469" t="s">
        <v>2252</v>
      </c>
      <c r="Q83" s="549" t="s">
        <v>37</v>
      </c>
      <c r="R83" s="458">
        <v>1033</v>
      </c>
      <c r="S83" s="458">
        <v>93</v>
      </c>
      <c r="T83" s="505"/>
      <c r="U83" s="514"/>
      <c r="V83" s="21"/>
      <c r="W83" s="459" t="s">
        <v>205</v>
      </c>
      <c r="X83" s="80"/>
      <c r="Y83" s="78"/>
      <c r="Z83" s="536"/>
      <c r="AA83" s="1699"/>
      <c r="AB83" s="536"/>
      <c r="AC83" s="538"/>
      <c r="AD83" s="77"/>
      <c r="AE83" s="80"/>
      <c r="AF83" s="5"/>
      <c r="AG83" s="5"/>
      <c r="AH83" s="18"/>
      <c r="AI83" s="14"/>
      <c r="AJ83" s="14"/>
      <c r="AK83" s="11"/>
      <c r="AL83" s="11"/>
      <c r="AM83" s="11"/>
      <c r="AN83" s="737"/>
      <c r="AO83" s="507"/>
      <c r="AP83" s="507"/>
      <c r="AQ83" s="507"/>
      <c r="AR83" s="507"/>
      <c r="AS83" s="507"/>
      <c r="AT83" s="507"/>
      <c r="AU83" s="507"/>
      <c r="AV83" s="507"/>
      <c r="AW83" s="507"/>
      <c r="AX83" s="507"/>
      <c r="AY83" s="507"/>
      <c r="AZ83" s="507"/>
      <c r="BA83" s="507"/>
      <c r="BB83" s="507"/>
      <c r="BC83" s="507"/>
    </row>
    <row r="84" spans="1:78">
      <c r="A84" s="727">
        <v>56</v>
      </c>
      <c r="B84" s="502">
        <v>41551</v>
      </c>
      <c r="C84" s="500">
        <v>41518</v>
      </c>
      <c r="D84" s="479">
        <f t="shared" ca="1" si="10"/>
        <v>26</v>
      </c>
      <c r="E84" s="452" t="s">
        <v>57</v>
      </c>
      <c r="F84" s="167">
        <v>13</v>
      </c>
      <c r="G84" s="449" t="s">
        <v>165</v>
      </c>
      <c r="H84" s="565" t="s">
        <v>788</v>
      </c>
      <c r="I84" s="488" t="s">
        <v>2318</v>
      </c>
      <c r="J84" s="489" t="s">
        <v>411</v>
      </c>
      <c r="K84" s="573" t="s">
        <v>64</v>
      </c>
      <c r="L84" s="548">
        <v>1051000</v>
      </c>
      <c r="M84" s="548">
        <v>13000</v>
      </c>
      <c r="N84" s="456">
        <f t="shared" si="11"/>
        <v>1004000</v>
      </c>
      <c r="O84" s="548">
        <v>60000</v>
      </c>
      <c r="P84" s="452" t="s">
        <v>2286</v>
      </c>
      <c r="Q84" s="549" t="s">
        <v>37</v>
      </c>
      <c r="R84" s="482">
        <v>1033</v>
      </c>
      <c r="S84" s="482">
        <v>93</v>
      </c>
      <c r="T84" s="19"/>
      <c r="U84" s="34"/>
      <c r="V84" s="11"/>
      <c r="W84" s="459" t="s">
        <v>205</v>
      </c>
      <c r="X84" s="1744"/>
      <c r="Y84" s="78"/>
      <c r="Z84" s="536"/>
      <c r="AA84" s="79"/>
      <c r="AB84" s="536"/>
      <c r="AC84" s="538"/>
      <c r="AD84" s="646"/>
      <c r="AE84" s="80"/>
      <c r="AF84" s="567"/>
      <c r="AG84" s="567"/>
      <c r="AH84" s="1483"/>
      <c r="AI84" s="14"/>
      <c r="AJ84" s="14"/>
      <c r="AK84" s="522"/>
      <c r="AL84" s="523"/>
      <c r="AM84" s="499"/>
      <c r="AN84" s="477"/>
    </row>
    <row r="85" spans="1:78">
      <c r="A85" s="448">
        <v>57</v>
      </c>
      <c r="B85" s="502"/>
      <c r="C85" s="500">
        <v>41490</v>
      </c>
      <c r="D85" s="479">
        <f t="shared" ca="1" si="10"/>
        <v>54</v>
      </c>
      <c r="E85" s="452" t="s">
        <v>57</v>
      </c>
      <c r="F85" s="167">
        <v>13</v>
      </c>
      <c r="G85" s="155" t="s">
        <v>204</v>
      </c>
      <c r="H85" s="565" t="s">
        <v>1022</v>
      </c>
      <c r="I85" s="488" t="s">
        <v>1775</v>
      </c>
      <c r="J85" s="489" t="s">
        <v>1034</v>
      </c>
      <c r="K85" s="49" t="s">
        <v>286</v>
      </c>
      <c r="L85" s="548">
        <v>1020000</v>
      </c>
      <c r="M85" s="548">
        <v>13000</v>
      </c>
      <c r="N85" s="456">
        <f t="shared" si="11"/>
        <v>973000</v>
      </c>
      <c r="O85" s="548">
        <v>60000</v>
      </c>
      <c r="P85" s="452" t="s">
        <v>1741</v>
      </c>
      <c r="Q85" s="549" t="s">
        <v>37</v>
      </c>
      <c r="R85" s="482">
        <v>1033</v>
      </c>
      <c r="S85" s="482">
        <v>93</v>
      </c>
      <c r="T85" s="19"/>
      <c r="U85" s="34"/>
      <c r="V85" s="21"/>
      <c r="W85" s="459" t="s">
        <v>205</v>
      </c>
      <c r="X85" s="1744"/>
      <c r="Y85" s="78"/>
      <c r="Z85" s="536"/>
      <c r="AA85" s="79"/>
      <c r="AB85" s="536"/>
      <c r="AC85" s="538"/>
      <c r="AD85" s="646"/>
      <c r="AE85" s="9"/>
      <c r="AF85" s="5"/>
      <c r="AG85" s="5"/>
      <c r="AH85" s="5"/>
      <c r="AI85" s="5"/>
      <c r="AJ85" s="9"/>
      <c r="AK85" s="522"/>
      <c r="AL85" s="523"/>
      <c r="AM85" s="499"/>
      <c r="AN85" s="477"/>
    </row>
    <row r="86" spans="1:78">
      <c r="A86" s="727">
        <v>58</v>
      </c>
      <c r="B86" s="502">
        <v>41551</v>
      </c>
      <c r="C86" s="500">
        <v>41518</v>
      </c>
      <c r="D86" s="479">
        <f t="shared" ca="1" si="10"/>
        <v>26</v>
      </c>
      <c r="E86" s="452" t="s">
        <v>57</v>
      </c>
      <c r="F86" s="167">
        <v>13</v>
      </c>
      <c r="G86" s="449" t="s">
        <v>165</v>
      </c>
      <c r="H86" s="565" t="s">
        <v>1022</v>
      </c>
      <c r="I86" s="488" t="s">
        <v>2696</v>
      </c>
      <c r="J86" s="489" t="s">
        <v>1034</v>
      </c>
      <c r="K86" s="49" t="s">
        <v>286</v>
      </c>
      <c r="L86" s="548">
        <v>1020000</v>
      </c>
      <c r="M86" s="548">
        <v>13000</v>
      </c>
      <c r="N86" s="456">
        <f t="shared" si="11"/>
        <v>973000</v>
      </c>
      <c r="O86" s="548">
        <v>60000</v>
      </c>
      <c r="P86" s="452" t="s">
        <v>2629</v>
      </c>
      <c r="Q86" s="549" t="s">
        <v>37</v>
      </c>
      <c r="R86" s="482">
        <v>1033</v>
      </c>
      <c r="S86" s="482">
        <v>93</v>
      </c>
      <c r="T86" s="19"/>
      <c r="U86" s="34"/>
      <c r="V86" s="11"/>
      <c r="W86" s="459" t="s">
        <v>205</v>
      </c>
      <c r="X86" s="1744"/>
      <c r="Y86" s="78"/>
      <c r="Z86" s="536"/>
      <c r="AA86" s="79"/>
      <c r="AB86" s="536"/>
      <c r="AC86" s="538"/>
      <c r="AD86" s="646"/>
      <c r="AE86" s="9"/>
      <c r="AF86" s="5"/>
      <c r="AG86" s="5"/>
      <c r="AH86" s="5"/>
      <c r="AI86" s="5"/>
      <c r="AJ86" s="9"/>
      <c r="AK86" s="522"/>
      <c r="AL86" s="523"/>
      <c r="AM86" s="499"/>
      <c r="AN86" s="477"/>
    </row>
    <row r="87" spans="1:78" s="466" customFormat="1">
      <c r="A87" s="727">
        <v>59</v>
      </c>
      <c r="B87" s="502"/>
      <c r="C87" s="500">
        <v>41475</v>
      </c>
      <c r="D87" s="765">
        <f ca="1">TODAY()-C87</f>
        <v>69</v>
      </c>
      <c r="E87" s="452" t="s">
        <v>57</v>
      </c>
      <c r="F87" s="167">
        <v>13</v>
      </c>
      <c r="G87" s="155" t="s">
        <v>204</v>
      </c>
      <c r="H87" s="454" t="s">
        <v>725</v>
      </c>
      <c r="I87" s="449" t="s">
        <v>1009</v>
      </c>
      <c r="J87" s="455" t="s">
        <v>791</v>
      </c>
      <c r="K87" s="573" t="s">
        <v>155</v>
      </c>
      <c r="L87" s="548">
        <v>916000</v>
      </c>
      <c r="M87" s="548">
        <v>13000</v>
      </c>
      <c r="N87" s="456">
        <f>L87+M87-O87</f>
        <v>869000</v>
      </c>
      <c r="O87" s="456">
        <v>60000</v>
      </c>
      <c r="P87" s="457" t="s">
        <v>1006</v>
      </c>
      <c r="Q87" s="473" t="s">
        <v>139</v>
      </c>
      <c r="R87" s="458">
        <v>1033</v>
      </c>
      <c r="S87" s="458">
        <v>93</v>
      </c>
      <c r="T87" s="19"/>
      <c r="U87" s="34" t="s">
        <v>3909</v>
      </c>
      <c r="V87" s="21" t="s">
        <v>3413</v>
      </c>
      <c r="W87" s="459" t="s">
        <v>205</v>
      </c>
      <c r="X87" s="2560" t="s">
        <v>2033</v>
      </c>
      <c r="Y87" s="2549" t="s">
        <v>756</v>
      </c>
      <c r="Z87" s="1659">
        <v>41539</v>
      </c>
      <c r="AA87" s="2754"/>
      <c r="AB87" s="2625">
        <v>41492</v>
      </c>
      <c r="AC87" s="2554">
        <v>2000</v>
      </c>
      <c r="AD87" s="2549" t="s">
        <v>111</v>
      </c>
      <c r="AE87" s="664" t="s">
        <v>785</v>
      </c>
      <c r="AF87" s="567">
        <v>41493</v>
      </c>
      <c r="AG87" s="567">
        <v>41500</v>
      </c>
      <c r="AH87" s="567" t="s">
        <v>755</v>
      </c>
      <c r="AI87" s="5"/>
      <c r="AJ87" s="9" t="s">
        <v>1134</v>
      </c>
      <c r="AK87" s="14"/>
      <c r="AL87" s="11"/>
      <c r="AM87" s="11"/>
      <c r="AN87" s="737"/>
      <c r="AO87" s="737"/>
      <c r="AP87" s="465"/>
      <c r="AQ87" s="1316"/>
      <c r="AR87" s="1316"/>
      <c r="AS87" s="1316"/>
      <c r="AX87" s="1317"/>
      <c r="BC87" s="466" t="s">
        <v>3636</v>
      </c>
      <c r="BW87" s="1315"/>
      <c r="BZ87" s="1315"/>
    </row>
    <row r="88" spans="1:78">
      <c r="A88" s="448">
        <v>60</v>
      </c>
      <c r="B88" s="564">
        <v>41554</v>
      </c>
      <c r="C88" s="500">
        <v>41518</v>
      </c>
      <c r="D88" s="479">
        <f t="shared" ca="1" si="10"/>
        <v>26</v>
      </c>
      <c r="E88" s="452" t="s">
        <v>57</v>
      </c>
      <c r="F88" s="167">
        <v>13</v>
      </c>
      <c r="G88" s="452" t="s">
        <v>165</v>
      </c>
      <c r="H88" s="565" t="s">
        <v>175</v>
      </c>
      <c r="I88" s="488" t="s">
        <v>2654</v>
      </c>
      <c r="J88" s="489" t="s">
        <v>332</v>
      </c>
      <c r="K88" s="573" t="s">
        <v>64</v>
      </c>
      <c r="L88" s="548">
        <v>971000</v>
      </c>
      <c r="M88" s="548">
        <v>13000</v>
      </c>
      <c r="N88" s="456">
        <f t="shared" si="11"/>
        <v>924000</v>
      </c>
      <c r="O88" s="548">
        <v>60000</v>
      </c>
      <c r="P88" s="452" t="s">
        <v>2653</v>
      </c>
      <c r="Q88" s="549" t="s">
        <v>37</v>
      </c>
      <c r="R88" s="482">
        <v>1033</v>
      </c>
      <c r="S88" s="482">
        <v>93</v>
      </c>
      <c r="T88" s="19"/>
      <c r="U88" s="162"/>
      <c r="V88" s="11"/>
      <c r="W88" s="459" t="s">
        <v>205</v>
      </c>
      <c r="X88" s="1744"/>
      <c r="Y88" s="78"/>
      <c r="Z88" s="536"/>
      <c r="AA88" s="79"/>
      <c r="AB88" s="536"/>
      <c r="AC88" s="538"/>
      <c r="AD88" s="646"/>
      <c r="AE88" s="9"/>
      <c r="AF88" s="5"/>
      <c r="AG88" s="5"/>
      <c r="AH88" s="5"/>
      <c r="AI88" s="5"/>
      <c r="AJ88" s="9"/>
      <c r="AK88" s="522"/>
      <c r="AL88" s="523"/>
      <c r="AM88" s="499"/>
      <c r="AN88" s="477"/>
    </row>
    <row r="89" spans="1:78" s="465" customFormat="1">
      <c r="A89" s="727">
        <v>61</v>
      </c>
      <c r="B89" s="564">
        <v>41554</v>
      </c>
      <c r="C89" s="500">
        <v>41526</v>
      </c>
      <c r="D89" s="479">
        <f t="shared" ca="1" si="10"/>
        <v>18</v>
      </c>
      <c r="E89" s="452" t="s">
        <v>57</v>
      </c>
      <c r="F89" s="167">
        <v>13</v>
      </c>
      <c r="G89" s="452" t="s">
        <v>165</v>
      </c>
      <c r="H89" s="454" t="s">
        <v>175</v>
      </c>
      <c r="I89" s="449" t="s">
        <v>2770</v>
      </c>
      <c r="J89" s="455" t="s">
        <v>332</v>
      </c>
      <c r="K89" s="573" t="s">
        <v>64</v>
      </c>
      <c r="L89" s="548">
        <v>971000</v>
      </c>
      <c r="M89" s="548">
        <v>13000</v>
      </c>
      <c r="N89" s="456">
        <f t="shared" si="11"/>
        <v>924000</v>
      </c>
      <c r="O89" s="548">
        <v>60000</v>
      </c>
      <c r="P89" s="469" t="s">
        <v>2743</v>
      </c>
      <c r="Q89" s="549" t="s">
        <v>37</v>
      </c>
      <c r="R89" s="482">
        <v>1033</v>
      </c>
      <c r="S89" s="482">
        <v>93</v>
      </c>
      <c r="T89" s="19"/>
      <c r="U89" s="162"/>
      <c r="V89" s="11"/>
      <c r="W89" s="459" t="s">
        <v>205</v>
      </c>
      <c r="X89" s="47"/>
      <c r="Y89" s="49"/>
      <c r="Z89" s="11"/>
      <c r="AA89" s="11"/>
      <c r="AB89" s="11"/>
      <c r="AC89" s="56"/>
      <c r="AD89" s="231"/>
      <c r="AE89" s="769"/>
      <c r="AF89" s="171"/>
      <c r="AG89" s="162"/>
      <c r="AH89" s="749"/>
      <c r="AI89" s="14"/>
      <c r="AJ89" s="14"/>
      <c r="AK89" s="14"/>
      <c r="AL89" s="11"/>
      <c r="AM89" s="11"/>
      <c r="AN89" s="737"/>
      <c r="AO89" s="2230"/>
      <c r="AQ89" s="737"/>
      <c r="AR89" s="737"/>
      <c r="AS89" s="737"/>
      <c r="AX89" s="2231"/>
      <c r="BW89" s="737"/>
      <c r="BZ89" s="737"/>
    </row>
    <row r="90" spans="1:78" s="466" customFormat="1">
      <c r="A90" s="448">
        <v>62</v>
      </c>
      <c r="B90" s="502"/>
      <c r="C90" s="500">
        <v>41369</v>
      </c>
      <c r="D90" s="765">
        <f ca="1">TODAY()-C90</f>
        <v>175</v>
      </c>
      <c r="E90" s="452" t="s">
        <v>57</v>
      </c>
      <c r="F90" s="167">
        <v>13</v>
      </c>
      <c r="G90" s="155" t="s">
        <v>204</v>
      </c>
      <c r="H90" s="454" t="s">
        <v>175</v>
      </c>
      <c r="I90" s="449" t="s">
        <v>597</v>
      </c>
      <c r="J90" s="455" t="s">
        <v>332</v>
      </c>
      <c r="K90" s="573" t="s">
        <v>64</v>
      </c>
      <c r="L90" s="456">
        <v>971000</v>
      </c>
      <c r="M90" s="456">
        <v>13000</v>
      </c>
      <c r="N90" s="456">
        <f t="shared" si="11"/>
        <v>924000</v>
      </c>
      <c r="O90" s="456">
        <v>60000</v>
      </c>
      <c r="P90" s="457" t="s">
        <v>531</v>
      </c>
      <c r="Q90" s="473" t="s">
        <v>139</v>
      </c>
      <c r="R90" s="458">
        <v>1033</v>
      </c>
      <c r="S90" s="458">
        <v>93</v>
      </c>
      <c r="T90" s="19"/>
      <c r="U90" s="34"/>
      <c r="V90" s="11" t="s">
        <v>751</v>
      </c>
      <c r="W90" s="459" t="s">
        <v>205</v>
      </c>
      <c r="X90" s="2524" t="s">
        <v>2472</v>
      </c>
      <c r="Y90" s="2883" t="s">
        <v>2928</v>
      </c>
      <c r="Z90" s="750" t="s">
        <v>3308</v>
      </c>
      <c r="AA90" s="2884"/>
      <c r="AB90" s="647">
        <v>41501</v>
      </c>
      <c r="AC90" s="2885">
        <v>1000</v>
      </c>
      <c r="AD90" s="2884" t="s">
        <v>111</v>
      </c>
      <c r="AE90" s="664" t="s">
        <v>754</v>
      </c>
      <c r="AF90" s="567">
        <v>41504</v>
      </c>
      <c r="AG90" s="567">
        <v>41506</v>
      </c>
      <c r="AH90" s="567" t="s">
        <v>755</v>
      </c>
      <c r="AI90" s="5"/>
      <c r="AJ90" s="9" t="s">
        <v>1134</v>
      </c>
      <c r="AK90" s="14"/>
      <c r="AL90" s="11"/>
      <c r="AM90" s="11"/>
      <c r="AN90" s="737"/>
      <c r="AO90" s="737"/>
      <c r="AP90" s="465"/>
      <c r="AQ90" s="1316"/>
      <c r="AR90" s="1316"/>
      <c r="AS90" s="1316"/>
      <c r="AX90" s="1317">
        <v>42373</v>
      </c>
      <c r="BC90" s="466" t="s">
        <v>3634</v>
      </c>
      <c r="BW90" s="1315"/>
      <c r="BZ90" s="1315"/>
    </row>
    <row r="91" spans="1:78" s="486" customFormat="1">
      <c r="A91" s="727">
        <v>63</v>
      </c>
      <c r="B91" s="478"/>
      <c r="C91" s="500">
        <v>41369</v>
      </c>
      <c r="D91" s="765">
        <f t="shared" ca="1" si="10"/>
        <v>175</v>
      </c>
      <c r="E91" s="452" t="s">
        <v>57</v>
      </c>
      <c r="F91" s="480">
        <v>13</v>
      </c>
      <c r="G91" s="64" t="s">
        <v>204</v>
      </c>
      <c r="H91" s="565" t="s">
        <v>175</v>
      </c>
      <c r="I91" s="488" t="s">
        <v>599</v>
      </c>
      <c r="J91" s="489" t="s">
        <v>332</v>
      </c>
      <c r="K91" s="577" t="s">
        <v>171</v>
      </c>
      <c r="L91" s="548">
        <v>971000</v>
      </c>
      <c r="M91" s="548">
        <v>13000</v>
      </c>
      <c r="N91" s="456">
        <f t="shared" si="11"/>
        <v>924000</v>
      </c>
      <c r="O91" s="548">
        <v>60000</v>
      </c>
      <c r="P91" s="457" t="s">
        <v>533</v>
      </c>
      <c r="Q91" s="473" t="s">
        <v>139</v>
      </c>
      <c r="R91" s="482">
        <v>1033</v>
      </c>
      <c r="S91" s="482">
        <v>93</v>
      </c>
      <c r="T91" s="19"/>
      <c r="U91" s="34"/>
      <c r="V91" s="11"/>
      <c r="W91" s="459" t="s">
        <v>205</v>
      </c>
      <c r="X91" s="80"/>
      <c r="Y91" s="77"/>
      <c r="Z91" s="536"/>
      <c r="AA91" s="537"/>
      <c r="AB91" s="536"/>
      <c r="AC91" s="538"/>
      <c r="AD91" s="77"/>
      <c r="AE91" s="9"/>
      <c r="AF91" s="5"/>
      <c r="AG91" s="5"/>
      <c r="AH91" s="5"/>
      <c r="AI91" s="5"/>
      <c r="AJ91" s="9"/>
      <c r="AK91" s="522"/>
      <c r="AL91" s="523">
        <v>965855</v>
      </c>
      <c r="AM91" s="499"/>
      <c r="AN91" s="477"/>
      <c r="AO91" s="485"/>
      <c r="AP91" s="485"/>
      <c r="AQ91" s="485"/>
      <c r="AR91" s="485"/>
      <c r="AS91" s="485"/>
      <c r="AT91" s="485"/>
      <c r="AU91" s="485"/>
      <c r="AV91" s="485"/>
      <c r="AW91" s="485"/>
      <c r="AX91" s="485"/>
      <c r="AY91" s="485"/>
      <c r="AZ91" s="485"/>
      <c r="BA91" s="485"/>
      <c r="BB91" s="485"/>
      <c r="BC91" s="485"/>
    </row>
    <row r="92" spans="1:78" s="486" customFormat="1">
      <c r="A92" s="727">
        <v>64</v>
      </c>
      <c r="B92" s="478"/>
      <c r="C92" s="500">
        <v>41368</v>
      </c>
      <c r="D92" s="765">
        <f t="shared" ca="1" si="10"/>
        <v>176</v>
      </c>
      <c r="E92" s="452" t="s">
        <v>57</v>
      </c>
      <c r="F92" s="480">
        <v>13</v>
      </c>
      <c r="G92" s="64" t="s">
        <v>204</v>
      </c>
      <c r="H92" s="565" t="s">
        <v>175</v>
      </c>
      <c r="I92" s="488" t="s">
        <v>598</v>
      </c>
      <c r="J92" s="489" t="s">
        <v>332</v>
      </c>
      <c r="K92" s="577" t="s">
        <v>171</v>
      </c>
      <c r="L92" s="548">
        <v>971000</v>
      </c>
      <c r="M92" s="548">
        <v>13000</v>
      </c>
      <c r="N92" s="456">
        <f t="shared" si="11"/>
        <v>924000</v>
      </c>
      <c r="O92" s="548">
        <v>60000</v>
      </c>
      <c r="P92" s="469" t="s">
        <v>532</v>
      </c>
      <c r="Q92" s="473" t="s">
        <v>139</v>
      </c>
      <c r="R92" s="482">
        <v>1033</v>
      </c>
      <c r="S92" s="482">
        <v>93</v>
      </c>
      <c r="T92" s="19"/>
      <c r="U92" s="11"/>
      <c r="V92" s="21"/>
      <c r="W92" s="459" t="s">
        <v>205</v>
      </c>
      <c r="X92" s="80"/>
      <c r="Y92" s="77"/>
      <c r="Z92" s="536"/>
      <c r="AA92" s="537"/>
      <c r="AB92" s="536"/>
      <c r="AC92" s="538"/>
      <c r="AD92" s="77"/>
      <c r="AE92" s="9"/>
      <c r="AF92" s="5"/>
      <c r="AG92" s="5"/>
      <c r="AH92" s="5"/>
      <c r="AI92" s="5"/>
      <c r="AJ92" s="9"/>
      <c r="AK92" s="522"/>
      <c r="AL92" s="523"/>
      <c r="AM92" s="499"/>
      <c r="AN92" s="477"/>
      <c r="AO92" s="485"/>
      <c r="AP92" s="485"/>
      <c r="AQ92" s="485"/>
      <c r="AR92" s="485"/>
      <c r="AS92" s="485"/>
      <c r="AT92" s="485"/>
      <c r="AU92" s="485"/>
      <c r="AV92" s="485"/>
      <c r="AW92" s="485"/>
      <c r="AX92" s="485"/>
      <c r="AY92" s="485"/>
      <c r="AZ92" s="485"/>
      <c r="BA92" s="485"/>
      <c r="BB92" s="485"/>
      <c r="BC92" s="485"/>
    </row>
    <row r="93" spans="1:78" s="486" customFormat="1">
      <c r="A93" s="448">
        <v>65</v>
      </c>
      <c r="B93" s="502">
        <v>41554</v>
      </c>
      <c r="C93" s="500">
        <v>41519</v>
      </c>
      <c r="D93" s="479">
        <f t="shared" ca="1" si="10"/>
        <v>25</v>
      </c>
      <c r="E93" s="452" t="s">
        <v>57</v>
      </c>
      <c r="F93" s="167">
        <v>13</v>
      </c>
      <c r="G93" s="452" t="s">
        <v>165</v>
      </c>
      <c r="H93" s="454" t="s">
        <v>175</v>
      </c>
      <c r="I93" s="449" t="s">
        <v>2694</v>
      </c>
      <c r="J93" s="455" t="s">
        <v>332</v>
      </c>
      <c r="K93" s="49" t="s">
        <v>286</v>
      </c>
      <c r="L93" s="548">
        <v>971000</v>
      </c>
      <c r="M93" s="548">
        <v>13000</v>
      </c>
      <c r="N93" s="456">
        <f t="shared" si="11"/>
        <v>924000</v>
      </c>
      <c r="O93" s="548">
        <v>60000</v>
      </c>
      <c r="P93" s="469" t="s">
        <v>2627</v>
      </c>
      <c r="Q93" s="549" t="s">
        <v>37</v>
      </c>
      <c r="R93" s="482">
        <v>1033</v>
      </c>
      <c r="S93" s="482">
        <v>93</v>
      </c>
      <c r="T93" s="19"/>
      <c r="U93" s="34"/>
      <c r="V93" s="11"/>
      <c r="W93" s="459" t="s">
        <v>205</v>
      </c>
      <c r="X93" s="80" t="s">
        <v>3951</v>
      </c>
      <c r="Y93" s="77" t="s">
        <v>136</v>
      </c>
      <c r="Z93" s="536" t="s">
        <v>3952</v>
      </c>
      <c r="AA93" s="537"/>
      <c r="AB93" s="536"/>
      <c r="AC93" s="538"/>
      <c r="AD93" s="77"/>
      <c r="AE93" s="9"/>
      <c r="AF93" s="5"/>
      <c r="AG93" s="5"/>
      <c r="AH93" s="5"/>
      <c r="AI93" s="5"/>
      <c r="AJ93" s="9"/>
      <c r="AK93" s="522"/>
      <c r="AL93" s="523"/>
      <c r="AM93" s="499"/>
      <c r="AN93" s="477"/>
      <c r="AO93" s="485"/>
      <c r="AP93" s="485"/>
      <c r="AQ93" s="485"/>
      <c r="AR93" s="485"/>
      <c r="AS93" s="485"/>
      <c r="AT93" s="485"/>
      <c r="AU93" s="485"/>
      <c r="AV93" s="485"/>
      <c r="AW93" s="485"/>
      <c r="AX93" s="485"/>
      <c r="AY93" s="485"/>
      <c r="AZ93" s="485"/>
      <c r="BA93" s="485"/>
      <c r="BB93" s="485"/>
      <c r="BC93" s="485"/>
    </row>
    <row r="94" spans="1:78" s="486" customFormat="1">
      <c r="A94" s="727">
        <v>66</v>
      </c>
      <c r="B94" s="502"/>
      <c r="C94" s="500">
        <v>41478</v>
      </c>
      <c r="D94" s="479">
        <f ca="1">TODAY()-C94</f>
        <v>66</v>
      </c>
      <c r="E94" s="452" t="s">
        <v>57</v>
      </c>
      <c r="F94" s="167">
        <v>13</v>
      </c>
      <c r="G94" s="155" t="s">
        <v>204</v>
      </c>
      <c r="H94" s="565" t="s">
        <v>175</v>
      </c>
      <c r="I94" s="488" t="s">
        <v>1604</v>
      </c>
      <c r="J94" s="489" t="s">
        <v>332</v>
      </c>
      <c r="K94" s="49" t="s">
        <v>286</v>
      </c>
      <c r="L94" s="548">
        <v>971000</v>
      </c>
      <c r="M94" s="548">
        <v>13000</v>
      </c>
      <c r="N94" s="456">
        <f>L94+M94-O94</f>
        <v>924000</v>
      </c>
      <c r="O94" s="548">
        <v>60000</v>
      </c>
      <c r="P94" s="457" t="s">
        <v>1590</v>
      </c>
      <c r="Q94" s="473" t="s">
        <v>139</v>
      </c>
      <c r="R94" s="482">
        <v>1033</v>
      </c>
      <c r="S94" s="458">
        <v>93</v>
      </c>
      <c r="T94" s="1404"/>
      <c r="U94" s="34"/>
      <c r="V94" s="21" t="s">
        <v>2752</v>
      </c>
      <c r="W94" s="459" t="s">
        <v>205</v>
      </c>
      <c r="X94" s="2560" t="s">
        <v>1837</v>
      </c>
      <c r="Y94" s="2755" t="s">
        <v>687</v>
      </c>
      <c r="Z94" s="1659">
        <v>41539</v>
      </c>
      <c r="AA94" s="2754"/>
      <c r="AB94" s="1659">
        <v>41485</v>
      </c>
      <c r="AC94" s="2554">
        <v>1000</v>
      </c>
      <c r="AD94" s="2755" t="s">
        <v>111</v>
      </c>
      <c r="AE94" s="664"/>
      <c r="AF94" s="567"/>
      <c r="AG94" s="567"/>
      <c r="AH94" s="567"/>
      <c r="AI94" s="5"/>
      <c r="AJ94" s="9"/>
      <c r="AK94" s="522"/>
      <c r="AL94" s="523"/>
      <c r="AM94" s="499"/>
      <c r="AN94" s="477"/>
      <c r="AO94" s="485"/>
      <c r="AP94" s="485"/>
      <c r="AQ94" s="485"/>
      <c r="AR94" s="485"/>
      <c r="AS94" s="485"/>
      <c r="AT94" s="485"/>
      <c r="AU94" s="485"/>
      <c r="AV94" s="485"/>
      <c r="AW94" s="485"/>
      <c r="AX94" s="485"/>
      <c r="AY94" s="485"/>
      <c r="AZ94" s="485"/>
      <c r="BA94" s="485"/>
      <c r="BB94" s="485"/>
      <c r="BC94" s="485" t="s">
        <v>3910</v>
      </c>
    </row>
    <row r="95" spans="1:78" s="466" customFormat="1">
      <c r="A95" s="448">
        <v>67</v>
      </c>
      <c r="B95" s="502"/>
      <c r="C95" s="500">
        <v>41492</v>
      </c>
      <c r="D95" s="479">
        <f ca="1">TODAY()-C95</f>
        <v>52</v>
      </c>
      <c r="E95" s="452" t="s">
        <v>57</v>
      </c>
      <c r="F95" s="167">
        <v>13</v>
      </c>
      <c r="G95" s="64" t="s">
        <v>204</v>
      </c>
      <c r="H95" s="454" t="s">
        <v>48</v>
      </c>
      <c r="I95" s="449" t="s">
        <v>1785</v>
      </c>
      <c r="J95" s="455" t="s">
        <v>410</v>
      </c>
      <c r="K95" s="49" t="s">
        <v>25</v>
      </c>
      <c r="L95" s="548">
        <v>844000</v>
      </c>
      <c r="M95" s="548">
        <v>0</v>
      </c>
      <c r="N95" s="456">
        <f>L95+M95-O95</f>
        <v>774000</v>
      </c>
      <c r="O95" s="548">
        <v>70000</v>
      </c>
      <c r="P95" s="457" t="s">
        <v>1764</v>
      </c>
      <c r="Q95" s="473" t="s">
        <v>139</v>
      </c>
      <c r="R95" s="482">
        <v>1033</v>
      </c>
      <c r="S95" s="482">
        <v>93</v>
      </c>
      <c r="T95" s="1404"/>
      <c r="U95" s="34"/>
      <c r="V95" s="21" t="s">
        <v>3413</v>
      </c>
      <c r="W95" s="459" t="s">
        <v>205</v>
      </c>
      <c r="X95" s="2560" t="s">
        <v>2248</v>
      </c>
      <c r="Y95" s="2549" t="s">
        <v>1838</v>
      </c>
      <c r="Z95" s="1659">
        <v>41539</v>
      </c>
      <c r="AA95" s="2626"/>
      <c r="AB95" s="1659">
        <v>41503</v>
      </c>
      <c r="AC95" s="2554">
        <v>1000</v>
      </c>
      <c r="AD95" s="2552" t="s">
        <v>83</v>
      </c>
      <c r="AE95" s="664"/>
      <c r="AF95" s="567"/>
      <c r="AG95" s="567"/>
      <c r="AH95" s="567"/>
      <c r="AI95" s="5"/>
      <c r="AJ95" s="9"/>
      <c r="AK95" s="14"/>
      <c r="AL95" s="11"/>
      <c r="AM95" s="11"/>
      <c r="AN95" s="737"/>
      <c r="AO95" s="737"/>
      <c r="AP95" s="465"/>
      <c r="AQ95" s="1316"/>
      <c r="AR95" s="1316"/>
      <c r="AS95" s="1316"/>
      <c r="AX95" s="1317"/>
      <c r="BC95" s="466" t="s">
        <v>2662</v>
      </c>
      <c r="BW95" s="1315"/>
      <c r="BZ95" s="1315"/>
    </row>
    <row r="96" spans="1:78" s="466" customFormat="1">
      <c r="A96" s="727">
        <v>68</v>
      </c>
      <c r="B96" s="449"/>
      <c r="C96" s="500">
        <v>41492</v>
      </c>
      <c r="D96" s="479">
        <f t="shared" ref="D96:D99" ca="1" si="12">TODAY()-C96</f>
        <v>52</v>
      </c>
      <c r="E96" s="452" t="s">
        <v>57</v>
      </c>
      <c r="F96" s="167">
        <v>13</v>
      </c>
      <c r="G96" s="64" t="s">
        <v>204</v>
      </c>
      <c r="H96" s="565" t="s">
        <v>48</v>
      </c>
      <c r="I96" s="488" t="s">
        <v>1786</v>
      </c>
      <c r="J96" s="489" t="s">
        <v>410</v>
      </c>
      <c r="K96" s="472" t="s">
        <v>25</v>
      </c>
      <c r="L96" s="548">
        <v>844000</v>
      </c>
      <c r="M96" s="548">
        <v>0</v>
      </c>
      <c r="N96" s="456">
        <f>L96+M96-O96</f>
        <v>774000</v>
      </c>
      <c r="O96" s="456">
        <v>70000</v>
      </c>
      <c r="P96" s="452" t="s">
        <v>1765</v>
      </c>
      <c r="Q96" s="549" t="s">
        <v>37</v>
      </c>
      <c r="R96" s="458">
        <v>1033</v>
      </c>
      <c r="S96" s="458">
        <v>93</v>
      </c>
      <c r="T96" s="810"/>
      <c r="U96" s="104"/>
      <c r="V96" s="138"/>
      <c r="W96" s="766" t="s">
        <v>205</v>
      </c>
      <c r="X96" s="249" t="s">
        <v>3997</v>
      </c>
      <c r="Y96" s="245" t="s">
        <v>136</v>
      </c>
      <c r="Z96" s="138" t="s">
        <v>3998</v>
      </c>
      <c r="AA96" s="138"/>
      <c r="AB96" s="138"/>
      <c r="AC96" s="1849"/>
      <c r="AD96" s="248"/>
      <c r="AE96" s="697"/>
      <c r="AF96" s="1076"/>
      <c r="AG96" s="1077"/>
      <c r="AH96" s="248"/>
      <c r="AI96" s="245"/>
      <c r="AJ96" s="245"/>
      <c r="AK96" s="245"/>
      <c r="AL96" s="138"/>
      <c r="AM96" s="138"/>
      <c r="AN96" s="737"/>
      <c r="AO96" s="737"/>
      <c r="AP96" s="465"/>
      <c r="AQ96" s="1316"/>
      <c r="AR96" s="1316"/>
      <c r="AS96" s="1316"/>
      <c r="AX96" s="1317"/>
      <c r="BW96" s="1315"/>
      <c r="BZ96" s="1315"/>
    </row>
    <row r="97" spans="1:4096 4098:5119 5121:6144 6146:7167 7169:15360 15362:16383" s="466" customFormat="1" ht="14" customHeight="1">
      <c r="A97" s="727">
        <v>69</v>
      </c>
      <c r="B97" s="502"/>
      <c r="C97" s="500">
        <v>41492</v>
      </c>
      <c r="D97" s="479">
        <f t="shared" ca="1" si="12"/>
        <v>52</v>
      </c>
      <c r="E97" s="452" t="s">
        <v>57</v>
      </c>
      <c r="F97" s="167">
        <v>13</v>
      </c>
      <c r="G97" s="64" t="s">
        <v>204</v>
      </c>
      <c r="H97" s="565" t="s">
        <v>48</v>
      </c>
      <c r="I97" s="488" t="s">
        <v>1776</v>
      </c>
      <c r="J97" s="489" t="s">
        <v>410</v>
      </c>
      <c r="K97" s="49" t="s">
        <v>25</v>
      </c>
      <c r="L97" s="548">
        <v>844000</v>
      </c>
      <c r="M97" s="548">
        <v>0</v>
      </c>
      <c r="N97" s="456">
        <f t="shared" ref="N97:N98" si="13">L97+M97-O97</f>
        <v>774000</v>
      </c>
      <c r="O97" s="456">
        <v>70000</v>
      </c>
      <c r="P97" s="452" t="s">
        <v>1755</v>
      </c>
      <c r="Q97" s="473" t="s">
        <v>139</v>
      </c>
      <c r="R97" s="458">
        <v>1033</v>
      </c>
      <c r="S97" s="482">
        <v>93</v>
      </c>
      <c r="T97" s="19"/>
      <c r="U97" s="34"/>
      <c r="V97" s="11" t="s">
        <v>3637</v>
      </c>
      <c r="W97" s="459" t="s">
        <v>205</v>
      </c>
      <c r="X97" s="2560" t="s">
        <v>3576</v>
      </c>
      <c r="Y97" s="2755" t="s">
        <v>687</v>
      </c>
      <c r="Z97" s="1659"/>
      <c r="AA97" s="2626"/>
      <c r="AB97" s="1659">
        <v>41532</v>
      </c>
      <c r="AC97" s="2554">
        <v>1000</v>
      </c>
      <c r="AD97" s="2755" t="s">
        <v>83</v>
      </c>
      <c r="AE97" s="664" t="s">
        <v>754</v>
      </c>
      <c r="AF97" s="567">
        <v>41532</v>
      </c>
      <c r="AG97" s="567">
        <v>41533</v>
      </c>
      <c r="AH97" s="567" t="s">
        <v>755</v>
      </c>
      <c r="AI97" s="5"/>
      <c r="AJ97" s="9" t="s">
        <v>1134</v>
      </c>
      <c r="AK97" s="14"/>
      <c r="AL97" s="11"/>
      <c r="AM97" s="11"/>
      <c r="AN97" s="737"/>
      <c r="AO97" s="737"/>
      <c r="AP97" s="465"/>
      <c r="AQ97" s="1316"/>
      <c r="AR97" s="1316"/>
      <c r="AS97" s="1316"/>
      <c r="AX97" s="1317"/>
      <c r="BC97" s="466" t="s">
        <v>3908</v>
      </c>
      <c r="BW97" s="1315"/>
      <c r="BZ97" s="1315"/>
      <c r="FA97" s="1315"/>
      <c r="FD97" s="1315"/>
    </row>
    <row r="98" spans="1:4096 4098:5119 5121:6144 6146:7167 7169:15360 15362:16383" s="466" customFormat="1" ht="14.25" customHeight="1">
      <c r="A98" s="448">
        <v>70</v>
      </c>
      <c r="B98" s="502">
        <v>41576</v>
      </c>
      <c r="C98" s="500">
        <v>41542</v>
      </c>
      <c r="D98" s="479">
        <f t="shared" ca="1" si="12"/>
        <v>2</v>
      </c>
      <c r="E98" s="452" t="s">
        <v>57</v>
      </c>
      <c r="F98" s="167">
        <v>13</v>
      </c>
      <c r="G98" s="800" t="s">
        <v>1047</v>
      </c>
      <c r="H98" s="454" t="s">
        <v>49</v>
      </c>
      <c r="I98" s="449" t="s">
        <v>2119</v>
      </c>
      <c r="J98" s="455" t="s">
        <v>409</v>
      </c>
      <c r="K98" s="49" t="s">
        <v>25</v>
      </c>
      <c r="L98" s="548">
        <v>904000</v>
      </c>
      <c r="M98" s="548">
        <v>0</v>
      </c>
      <c r="N98" s="456">
        <f t="shared" si="13"/>
        <v>904000</v>
      </c>
      <c r="O98" s="456"/>
      <c r="P98" s="452" t="s">
        <v>2067</v>
      </c>
      <c r="Q98" s="549" t="s">
        <v>37</v>
      </c>
      <c r="R98" s="458">
        <v>1033</v>
      </c>
      <c r="S98" s="458">
        <v>93</v>
      </c>
      <c r="T98" s="2050"/>
      <c r="U98" s="34"/>
      <c r="V98" s="11"/>
      <c r="W98" s="459" t="s">
        <v>205</v>
      </c>
      <c r="X98" s="37"/>
      <c r="Y98" s="37"/>
      <c r="Z98" s="37"/>
      <c r="AA98" s="37"/>
      <c r="AB98" s="37"/>
      <c r="AC98" s="37"/>
      <c r="AD98" s="37"/>
      <c r="AE98" s="769"/>
      <c r="AF98" s="171"/>
      <c r="AG98" s="162"/>
      <c r="AH98" s="18"/>
      <c r="AI98" s="14"/>
      <c r="AJ98" s="14"/>
      <c r="AK98" s="14"/>
      <c r="AL98" s="11"/>
      <c r="AM98" s="11"/>
      <c r="AN98" s="737"/>
      <c r="AO98" s="737"/>
      <c r="AP98" s="465"/>
      <c r="AQ98" s="1316"/>
      <c r="AR98" s="1316"/>
      <c r="AS98" s="1316"/>
      <c r="AX98" s="1317"/>
      <c r="BW98" s="1315"/>
      <c r="BZ98" s="1315"/>
    </row>
    <row r="99" spans="1:4096 4098:5119 5121:6144 6146:7167 7169:15360 15362:16383" s="465" customFormat="1" ht="13.5" customHeight="1">
      <c r="A99" s="727">
        <v>71</v>
      </c>
      <c r="B99" s="502">
        <v>41564</v>
      </c>
      <c r="C99" s="500">
        <v>41529</v>
      </c>
      <c r="D99" s="479">
        <f t="shared" ca="1" si="12"/>
        <v>15</v>
      </c>
      <c r="E99" s="452" t="s">
        <v>57</v>
      </c>
      <c r="F99" s="167">
        <v>13</v>
      </c>
      <c r="G99" s="800" t="s">
        <v>1047</v>
      </c>
      <c r="H99" s="454" t="s">
        <v>725</v>
      </c>
      <c r="I99" s="449" t="s">
        <v>3103</v>
      </c>
      <c r="J99" s="455" t="s">
        <v>791</v>
      </c>
      <c r="K99" s="481" t="s">
        <v>138</v>
      </c>
      <c r="L99" s="548">
        <v>916000</v>
      </c>
      <c r="M99" s="548">
        <v>13000</v>
      </c>
      <c r="N99" s="456">
        <f t="shared" si="11"/>
        <v>869000</v>
      </c>
      <c r="O99" s="548">
        <v>60000</v>
      </c>
      <c r="P99" s="469" t="s">
        <v>3046</v>
      </c>
      <c r="Q99" s="549" t="s">
        <v>37</v>
      </c>
      <c r="R99" s="458">
        <v>1033</v>
      </c>
      <c r="S99" s="458">
        <v>93</v>
      </c>
      <c r="T99" s="19"/>
      <c r="U99" s="162"/>
      <c r="V99" s="11"/>
      <c r="W99" s="459" t="s">
        <v>205</v>
      </c>
      <c r="X99" s="47"/>
      <c r="Y99" s="49"/>
      <c r="Z99" s="11"/>
      <c r="AA99" s="11"/>
      <c r="AB99" s="11"/>
      <c r="AC99" s="56"/>
      <c r="AD99" s="231"/>
      <c r="AE99" s="769"/>
      <c r="AF99" s="171"/>
      <c r="AG99" s="162"/>
      <c r="AH99" s="749"/>
      <c r="AI99" s="749"/>
      <c r="AJ99" s="14"/>
      <c r="AK99" s="14"/>
      <c r="AL99" s="11"/>
      <c r="AM99" s="11"/>
      <c r="AN99" s="737"/>
      <c r="AO99" s="2230"/>
      <c r="AQ99" s="737"/>
      <c r="AR99" s="737"/>
      <c r="AS99" s="737"/>
      <c r="AX99" s="2231"/>
      <c r="BW99" s="737"/>
      <c r="BZ99" s="737"/>
    </row>
    <row r="100" spans="1:4096 4098:5119 5121:6144 6146:7167 7169:15360 15362:16383" s="465" customFormat="1" ht="13.5" customHeight="1">
      <c r="A100" s="448">
        <v>72</v>
      </c>
      <c r="B100" s="502">
        <v>41568</v>
      </c>
      <c r="C100" s="500">
        <v>41536</v>
      </c>
      <c r="D100" s="479">
        <f t="shared" ca="1" si="10"/>
        <v>8</v>
      </c>
      <c r="E100" s="452" t="s">
        <v>57</v>
      </c>
      <c r="F100" s="167">
        <v>13</v>
      </c>
      <c r="G100" s="452" t="s">
        <v>165</v>
      </c>
      <c r="H100" s="454" t="s">
        <v>725</v>
      </c>
      <c r="I100" s="449" t="s">
        <v>3102</v>
      </c>
      <c r="J100" s="455" t="s">
        <v>791</v>
      </c>
      <c r="K100" s="573" t="s">
        <v>155</v>
      </c>
      <c r="L100" s="548">
        <v>916000</v>
      </c>
      <c r="M100" s="548">
        <v>13000</v>
      </c>
      <c r="N100" s="456">
        <f t="shared" si="11"/>
        <v>869000</v>
      </c>
      <c r="O100" s="548">
        <v>60000</v>
      </c>
      <c r="P100" s="469" t="s">
        <v>3044</v>
      </c>
      <c r="Q100" s="549" t="s">
        <v>37</v>
      </c>
      <c r="R100" s="458">
        <v>1033</v>
      </c>
      <c r="S100" s="458">
        <v>93</v>
      </c>
      <c r="T100" s="19"/>
      <c r="U100" s="162"/>
      <c r="V100" s="11"/>
      <c r="W100" s="459" t="s">
        <v>205</v>
      </c>
      <c r="X100" s="47"/>
      <c r="Y100" s="49"/>
      <c r="Z100" s="11"/>
      <c r="AA100" s="11"/>
      <c r="AB100" s="11"/>
      <c r="AC100" s="56"/>
      <c r="AD100" s="231"/>
      <c r="AE100" s="769"/>
      <c r="AF100" s="171"/>
      <c r="AG100" s="162"/>
      <c r="AH100" s="749"/>
      <c r="AI100" s="749"/>
      <c r="AJ100" s="14"/>
      <c r="AK100" s="14"/>
      <c r="AL100" s="11"/>
      <c r="AM100" s="11"/>
      <c r="AN100" s="737"/>
      <c r="AO100" s="2230"/>
      <c r="AQ100" s="737"/>
      <c r="AR100" s="737"/>
      <c r="AS100" s="737"/>
      <c r="AX100" s="2231"/>
      <c r="BW100" s="737"/>
      <c r="BZ100" s="737"/>
    </row>
    <row r="101" spans="1:4096 4098:5119 5121:6144 6146:7167 7169:15360 15362:16383" s="466" customFormat="1" ht="14" customHeight="1">
      <c r="A101" s="727">
        <v>73</v>
      </c>
      <c r="B101" s="478"/>
      <c r="C101" s="500">
        <v>41425</v>
      </c>
      <c r="D101" s="765">
        <f t="shared" ca="1" si="10"/>
        <v>119</v>
      </c>
      <c r="E101" s="452" t="s">
        <v>57</v>
      </c>
      <c r="F101" s="167">
        <v>13</v>
      </c>
      <c r="G101" s="764" t="s">
        <v>204</v>
      </c>
      <c r="H101" s="454" t="s">
        <v>42</v>
      </c>
      <c r="I101" s="449" t="s">
        <v>867</v>
      </c>
      <c r="J101" s="455" t="s">
        <v>701</v>
      </c>
      <c r="K101" s="578" t="s">
        <v>127</v>
      </c>
      <c r="L101" s="456">
        <v>849000</v>
      </c>
      <c r="M101" s="456">
        <v>13000</v>
      </c>
      <c r="N101" s="456">
        <f t="shared" si="11"/>
        <v>802000</v>
      </c>
      <c r="O101" s="548">
        <v>60000</v>
      </c>
      <c r="P101" s="457" t="s">
        <v>853</v>
      </c>
      <c r="Q101" s="473" t="s">
        <v>139</v>
      </c>
      <c r="R101" s="458">
        <v>1033</v>
      </c>
      <c r="S101" s="458">
        <v>93</v>
      </c>
      <c r="T101" s="505"/>
      <c r="U101" s="34"/>
      <c r="V101" s="21"/>
      <c r="W101" s="459" t="s">
        <v>205</v>
      </c>
      <c r="X101" s="37"/>
      <c r="Y101" s="37"/>
      <c r="Z101" s="37"/>
      <c r="AA101" s="37"/>
      <c r="AB101" s="37"/>
      <c r="AC101" s="37"/>
      <c r="AD101" s="37"/>
      <c r="AE101" s="9"/>
      <c r="AF101" s="567"/>
      <c r="AG101" s="567"/>
      <c r="AH101" s="567"/>
      <c r="AI101" s="5"/>
      <c r="AJ101" s="9"/>
      <c r="AK101" s="11"/>
      <c r="AL101" s="11"/>
      <c r="AM101" s="11"/>
      <c r="AN101" s="737" t="s">
        <v>1079</v>
      </c>
      <c r="AO101" s="507"/>
      <c r="AP101" s="507"/>
      <c r="AQ101" s="507"/>
      <c r="AR101" s="507"/>
      <c r="AS101" s="507"/>
      <c r="AT101" s="507"/>
      <c r="AU101" s="507"/>
      <c r="AV101" s="507"/>
      <c r="AW101" s="507"/>
      <c r="AX101" s="507"/>
      <c r="AY101" s="507"/>
      <c r="AZ101" s="507"/>
      <c r="BA101" s="507"/>
      <c r="BB101" s="507"/>
      <c r="BC101" s="507"/>
    </row>
    <row r="102" spans="1:4096 4098:5119 5121:6144 6146:7167 7169:15360 15362:16383" s="486" customFormat="1" ht="13.5" customHeight="1">
      <c r="A102" s="727">
        <v>74</v>
      </c>
      <c r="B102" s="502"/>
      <c r="C102" s="500">
        <v>41471</v>
      </c>
      <c r="D102" s="765">
        <f t="shared" ca="1" si="10"/>
        <v>73</v>
      </c>
      <c r="E102" s="452" t="s">
        <v>57</v>
      </c>
      <c r="F102" s="480">
        <v>13</v>
      </c>
      <c r="G102" s="64" t="s">
        <v>204</v>
      </c>
      <c r="H102" s="454" t="s">
        <v>42</v>
      </c>
      <c r="I102" s="449" t="s">
        <v>1544</v>
      </c>
      <c r="J102" s="455" t="s">
        <v>701</v>
      </c>
      <c r="K102" s="927" t="s">
        <v>286</v>
      </c>
      <c r="L102" s="548">
        <v>849000</v>
      </c>
      <c r="M102" s="548">
        <v>13000</v>
      </c>
      <c r="N102" s="456">
        <f t="shared" si="11"/>
        <v>802000</v>
      </c>
      <c r="O102" s="548">
        <v>60000</v>
      </c>
      <c r="P102" s="469" t="s">
        <v>1528</v>
      </c>
      <c r="Q102" s="473" t="s">
        <v>139</v>
      </c>
      <c r="R102" s="458">
        <v>1033</v>
      </c>
      <c r="S102" s="482">
        <v>93</v>
      </c>
      <c r="T102" s="505"/>
      <c r="U102" s="506">
        <v>54835</v>
      </c>
      <c r="V102" s="11"/>
      <c r="W102" s="459" t="s">
        <v>205</v>
      </c>
      <c r="X102" s="80" t="s">
        <v>1804</v>
      </c>
      <c r="Y102" s="77"/>
      <c r="Z102" s="536"/>
      <c r="AA102" s="537"/>
      <c r="AB102" s="536"/>
      <c r="AC102" s="538"/>
      <c r="AD102" s="77"/>
      <c r="AE102" s="9"/>
      <c r="AF102" s="5"/>
      <c r="AG102" s="5"/>
      <c r="AH102" s="5"/>
      <c r="AI102" s="5"/>
      <c r="AJ102" s="9"/>
      <c r="AK102" s="522"/>
      <c r="AL102" s="523"/>
      <c r="AM102" s="484"/>
      <c r="AN102" s="477"/>
      <c r="AO102" s="485"/>
      <c r="AP102" s="485"/>
      <c r="AQ102" s="485"/>
      <c r="AR102" s="485"/>
      <c r="AS102" s="485"/>
      <c r="AT102" s="485"/>
      <c r="AU102" s="485"/>
      <c r="AV102" s="485"/>
      <c r="AW102" s="485"/>
      <c r="AX102" s="485"/>
      <c r="AY102" s="485"/>
      <c r="AZ102" s="485"/>
      <c r="BA102" s="485"/>
      <c r="BB102" s="485"/>
      <c r="BC102" s="485"/>
    </row>
    <row r="103" spans="1:4096 4098:5119 5121:6144 6146:7167 7169:15360 15362:16383" s="465" customFormat="1" ht="13.5" customHeight="1">
      <c r="A103" s="448">
        <v>75</v>
      </c>
      <c r="B103" s="502">
        <v>41565</v>
      </c>
      <c r="C103" s="500">
        <v>41533</v>
      </c>
      <c r="D103" s="479">
        <f t="shared" ca="1" si="10"/>
        <v>11</v>
      </c>
      <c r="E103" s="452" t="s">
        <v>57</v>
      </c>
      <c r="F103" s="480">
        <v>13</v>
      </c>
      <c r="G103" s="2334" t="s">
        <v>1047</v>
      </c>
      <c r="H103" s="454" t="s">
        <v>42</v>
      </c>
      <c r="I103" s="449" t="s">
        <v>2767</v>
      </c>
      <c r="J103" s="455" t="s">
        <v>701</v>
      </c>
      <c r="K103" s="573" t="s">
        <v>155</v>
      </c>
      <c r="L103" s="548">
        <v>849000</v>
      </c>
      <c r="M103" s="548">
        <v>13000</v>
      </c>
      <c r="N103" s="456">
        <f t="shared" si="11"/>
        <v>802000</v>
      </c>
      <c r="O103" s="548">
        <v>60000</v>
      </c>
      <c r="P103" s="469" t="s">
        <v>2736</v>
      </c>
      <c r="Q103" s="549" t="s">
        <v>37</v>
      </c>
      <c r="R103" s="458">
        <v>1033</v>
      </c>
      <c r="S103" s="482">
        <v>93</v>
      </c>
      <c r="T103" s="19"/>
      <c r="U103" s="162"/>
      <c r="V103" s="11"/>
      <c r="W103" s="459" t="s">
        <v>205</v>
      </c>
      <c r="X103" s="47"/>
      <c r="Y103" s="49"/>
      <c r="Z103" s="11"/>
      <c r="AA103" s="11"/>
      <c r="AB103" s="11"/>
      <c r="AC103" s="56"/>
      <c r="AD103" s="231"/>
      <c r="AE103" s="769"/>
      <c r="AF103" s="817"/>
      <c r="AG103" s="162"/>
      <c r="AH103" s="749"/>
      <c r="AI103" s="749"/>
      <c r="AJ103" s="14"/>
      <c r="AK103" s="14"/>
      <c r="AL103" s="11"/>
      <c r="AM103" s="11"/>
      <c r="AN103" s="737"/>
      <c r="AO103" s="2230"/>
      <c r="AQ103" s="737"/>
      <c r="AR103" s="737"/>
      <c r="AS103" s="737"/>
      <c r="AX103" s="2231"/>
      <c r="BW103" s="737"/>
      <c r="BZ103" s="737"/>
    </row>
    <row r="104" spans="1:4096 4098:5119 5121:6144 6146:7167 7169:15360 15362:16383" s="465" customFormat="1" ht="13.5" customHeight="1">
      <c r="A104" s="727">
        <v>76</v>
      </c>
      <c r="B104" s="564">
        <v>41564</v>
      </c>
      <c r="C104" s="500">
        <v>41529</v>
      </c>
      <c r="D104" s="479">
        <f t="shared" ca="1" si="10"/>
        <v>15</v>
      </c>
      <c r="E104" s="452" t="s">
        <v>57</v>
      </c>
      <c r="F104" s="167">
        <v>13</v>
      </c>
      <c r="G104" s="2334" t="s">
        <v>1047</v>
      </c>
      <c r="H104" s="454" t="s">
        <v>42</v>
      </c>
      <c r="I104" s="449" t="s">
        <v>3023</v>
      </c>
      <c r="J104" s="455" t="s">
        <v>701</v>
      </c>
      <c r="K104" s="573" t="s">
        <v>155</v>
      </c>
      <c r="L104" s="548">
        <v>849000</v>
      </c>
      <c r="M104" s="548">
        <v>13000</v>
      </c>
      <c r="N104" s="456">
        <f t="shared" si="11"/>
        <v>802000</v>
      </c>
      <c r="O104" s="548">
        <v>60000</v>
      </c>
      <c r="P104" s="469" t="s">
        <v>2989</v>
      </c>
      <c r="Q104" s="549" t="s">
        <v>37</v>
      </c>
      <c r="R104" s="458">
        <v>1033</v>
      </c>
      <c r="S104" s="458">
        <v>93</v>
      </c>
      <c r="T104" s="19"/>
      <c r="U104" s="162"/>
      <c r="V104" s="11"/>
      <c r="W104" s="459" t="s">
        <v>205</v>
      </c>
      <c r="X104" s="47"/>
      <c r="Y104" s="49"/>
      <c r="Z104" s="11"/>
      <c r="AA104" s="11"/>
      <c r="AB104" s="11"/>
      <c r="AC104" s="56"/>
      <c r="AD104" s="231"/>
      <c r="AE104" s="769"/>
      <c r="AF104" s="171"/>
      <c r="AG104" s="162"/>
      <c r="AH104" s="749"/>
      <c r="AI104" s="749"/>
      <c r="AJ104" s="14"/>
      <c r="AK104" s="14"/>
      <c r="AL104" s="11"/>
      <c r="AM104" s="11"/>
      <c r="AN104" s="737"/>
      <c r="AO104" s="2230"/>
      <c r="AQ104" s="737"/>
      <c r="AR104" s="737"/>
      <c r="AS104" s="737"/>
      <c r="AX104" s="2231"/>
      <c r="BW104" s="737"/>
      <c r="BZ104" s="737"/>
    </row>
    <row r="105" spans="1:4096 4098:5119 5121:6144 6146:7167 7169:15360 15362:16383" s="465" customFormat="1" ht="13.5" customHeight="1">
      <c r="A105" s="448">
        <v>77</v>
      </c>
      <c r="B105" s="564">
        <v>41564</v>
      </c>
      <c r="C105" s="500">
        <v>41529</v>
      </c>
      <c r="D105" s="479">
        <f t="shared" ca="1" si="10"/>
        <v>15</v>
      </c>
      <c r="E105" s="452" t="s">
        <v>57</v>
      </c>
      <c r="F105" s="167">
        <v>13</v>
      </c>
      <c r="G105" s="2334" t="s">
        <v>1047</v>
      </c>
      <c r="H105" s="454" t="s">
        <v>42</v>
      </c>
      <c r="I105" s="449" t="s">
        <v>3024</v>
      </c>
      <c r="J105" s="455" t="s">
        <v>701</v>
      </c>
      <c r="K105" s="573" t="s">
        <v>155</v>
      </c>
      <c r="L105" s="548">
        <v>849000</v>
      </c>
      <c r="M105" s="548">
        <v>13000</v>
      </c>
      <c r="N105" s="456">
        <f t="shared" si="11"/>
        <v>802000</v>
      </c>
      <c r="O105" s="548">
        <v>60000</v>
      </c>
      <c r="P105" s="469" t="s">
        <v>2990</v>
      </c>
      <c r="Q105" s="549" t="s">
        <v>37</v>
      </c>
      <c r="R105" s="458">
        <v>1033</v>
      </c>
      <c r="S105" s="458">
        <v>93</v>
      </c>
      <c r="T105" s="19"/>
      <c r="U105" s="162"/>
      <c r="V105" s="11"/>
      <c r="W105" s="459" t="s">
        <v>205</v>
      </c>
      <c r="X105" s="47"/>
      <c r="Y105" s="49"/>
      <c r="Z105" s="11"/>
      <c r="AA105" s="11"/>
      <c r="AB105" s="11"/>
      <c r="AC105" s="56"/>
      <c r="AD105" s="231"/>
      <c r="AE105" s="769"/>
      <c r="AF105" s="171"/>
      <c r="AG105" s="162"/>
      <c r="AH105" s="749"/>
      <c r="AI105" s="749"/>
      <c r="AJ105" s="14"/>
      <c r="AK105" s="14"/>
      <c r="AL105" s="11"/>
      <c r="AM105" s="11"/>
      <c r="AN105" s="737"/>
      <c r="AO105" s="2230"/>
      <c r="AQ105" s="737"/>
      <c r="AR105" s="737"/>
      <c r="AS105" s="737"/>
      <c r="AX105" s="2231"/>
      <c r="BW105" s="737"/>
      <c r="BZ105" s="737"/>
    </row>
    <row r="106" spans="1:4096 4098:5119 5121:6144 6146:7167 7169:15360 15362:16383" s="519" customFormat="1" ht="13.5" customHeight="1">
      <c r="A106" s="727">
        <v>78</v>
      </c>
      <c r="B106" s="564">
        <v>41564</v>
      </c>
      <c r="C106" s="500">
        <v>41532</v>
      </c>
      <c r="D106" s="479">
        <f t="shared" ca="1" si="10"/>
        <v>12</v>
      </c>
      <c r="E106" s="452" t="s">
        <v>57</v>
      </c>
      <c r="F106" s="167">
        <v>13</v>
      </c>
      <c r="G106" s="2334" t="s">
        <v>1047</v>
      </c>
      <c r="H106" s="454" t="s">
        <v>42</v>
      </c>
      <c r="I106" s="449" t="s">
        <v>3026</v>
      </c>
      <c r="J106" s="455" t="s">
        <v>701</v>
      </c>
      <c r="K106" s="573" t="s">
        <v>155</v>
      </c>
      <c r="L106" s="548">
        <v>849000</v>
      </c>
      <c r="M106" s="548">
        <v>13000</v>
      </c>
      <c r="N106" s="456">
        <f t="shared" si="11"/>
        <v>802000</v>
      </c>
      <c r="O106" s="548">
        <v>60000</v>
      </c>
      <c r="P106" s="469" t="s">
        <v>2992</v>
      </c>
      <c r="Q106" s="549" t="s">
        <v>37</v>
      </c>
      <c r="R106" s="458">
        <v>1033</v>
      </c>
      <c r="S106" s="458">
        <v>93</v>
      </c>
      <c r="T106" s="2555"/>
      <c r="U106" s="1179"/>
      <c r="V106" s="81"/>
      <c r="W106" s="459" t="s">
        <v>205</v>
      </c>
      <c r="X106" s="80"/>
      <c r="Y106" s="1389"/>
      <c r="Z106" s="81"/>
      <c r="AA106" s="81"/>
      <c r="AB106" s="81"/>
      <c r="AC106" s="1419"/>
      <c r="AD106" s="254"/>
      <c r="AE106" s="2052"/>
      <c r="AF106" s="1670"/>
      <c r="AG106" s="1179"/>
      <c r="AH106" s="1430"/>
      <c r="AI106" s="1430"/>
      <c r="AJ106" s="78"/>
      <c r="AK106" s="78"/>
      <c r="AL106" s="81"/>
      <c r="AM106" s="81"/>
      <c r="AO106" s="2556"/>
      <c r="AP106" s="2557"/>
      <c r="AQ106" s="901"/>
      <c r="AR106" s="2558"/>
      <c r="AS106" s="897"/>
      <c r="AT106" s="2559"/>
      <c r="AU106" s="899"/>
      <c r="AV106" s="533"/>
      <c r="AX106" s="900"/>
      <c r="AZ106" s="2556"/>
      <c r="BA106" s="2557"/>
      <c r="BB106" s="901"/>
      <c r="BC106" s="2558"/>
      <c r="BD106" s="897"/>
      <c r="BE106" s="2559"/>
      <c r="BF106" s="899"/>
      <c r="BG106" s="533"/>
      <c r="BI106" s="900"/>
      <c r="BK106" s="2556"/>
      <c r="BL106" s="2557"/>
      <c r="BM106" s="901"/>
      <c r="BN106" s="2558"/>
      <c r="BO106" s="897"/>
      <c r="BP106" s="2559"/>
      <c r="BQ106" s="899"/>
      <c r="BR106" s="533"/>
      <c r="BT106" s="900"/>
      <c r="BV106" s="2556"/>
      <c r="BW106" s="2557"/>
      <c r="BX106" s="901"/>
      <c r="BY106" s="2558"/>
      <c r="BZ106" s="897"/>
      <c r="CA106" s="2559"/>
      <c r="CB106" s="899"/>
      <c r="CC106" s="533"/>
      <c r="CE106" s="900"/>
      <c r="CG106" s="2556"/>
      <c r="CH106" s="2557"/>
      <c r="CI106" s="901"/>
      <c r="CJ106" s="2558"/>
      <c r="CK106" s="897"/>
      <c r="CL106" s="2559"/>
      <c r="CM106" s="899"/>
      <c r="CN106" s="533"/>
      <c r="CP106" s="900"/>
      <c r="CR106" s="2556"/>
      <c r="CS106" s="2557"/>
      <c r="CT106" s="901"/>
      <c r="CU106" s="2558"/>
      <c r="CV106" s="897"/>
      <c r="CW106" s="2559"/>
      <c r="CX106" s="899"/>
      <c r="CY106" s="533"/>
      <c r="DA106" s="900"/>
      <c r="DC106" s="2556"/>
      <c r="DD106" s="2557"/>
      <c r="DE106" s="901"/>
      <c r="DF106" s="2558"/>
      <c r="DG106" s="897"/>
      <c r="DH106" s="2559"/>
      <c r="DI106" s="899"/>
      <c r="DJ106" s="533"/>
      <c r="DL106" s="900"/>
      <c r="DN106" s="2556"/>
      <c r="DO106" s="2557"/>
      <c r="DP106" s="901"/>
      <c r="DQ106" s="2558"/>
      <c r="DR106" s="897"/>
      <c r="DS106" s="2559"/>
      <c r="DT106" s="899"/>
      <c r="DU106" s="533"/>
      <c r="DW106" s="900"/>
      <c r="DY106" s="2556"/>
      <c r="DZ106" s="2557"/>
      <c r="EA106" s="901"/>
      <c r="EB106" s="2558"/>
      <c r="EC106" s="897"/>
      <c r="ED106" s="2559"/>
      <c r="EE106" s="899"/>
      <c r="EF106" s="533"/>
      <c r="EH106" s="900"/>
      <c r="EJ106" s="2556"/>
      <c r="EK106" s="2557"/>
      <c r="EL106" s="901"/>
      <c r="EM106" s="2558"/>
      <c r="EN106" s="897"/>
      <c r="EO106" s="2559"/>
      <c r="EP106" s="899"/>
      <c r="EQ106" s="533"/>
      <c r="ES106" s="900"/>
      <c r="EU106" s="2556"/>
      <c r="EV106" s="2557"/>
      <c r="EW106" s="901"/>
      <c r="EX106" s="2558"/>
      <c r="EY106" s="897"/>
      <c r="EZ106" s="2559"/>
      <c r="FA106" s="899"/>
      <c r="FB106" s="533"/>
      <c r="FD106" s="900"/>
      <c r="FF106" s="2556"/>
      <c r="FG106" s="2557"/>
      <c r="FH106" s="901"/>
      <c r="FI106" s="2558"/>
      <c r="FJ106" s="897"/>
      <c r="FK106" s="2559"/>
      <c r="FL106" s="899"/>
      <c r="FM106" s="533"/>
      <c r="FO106" s="900"/>
      <c r="FQ106" s="2556"/>
      <c r="FR106" s="2557"/>
      <c r="FS106" s="901"/>
      <c r="FT106" s="2558"/>
      <c r="FU106" s="897"/>
      <c r="FV106" s="2559"/>
      <c r="FW106" s="899"/>
      <c r="FX106" s="533"/>
      <c r="FZ106" s="900"/>
      <c r="GB106" s="2556"/>
      <c r="GC106" s="2557"/>
      <c r="GD106" s="901"/>
      <c r="GE106" s="2558"/>
      <c r="GF106" s="897"/>
      <c r="GG106" s="2559"/>
      <c r="GH106" s="899"/>
      <c r="GI106" s="533"/>
      <c r="GK106" s="900"/>
      <c r="GM106" s="2556"/>
      <c r="GN106" s="2557"/>
      <c r="GO106" s="901"/>
      <c r="GP106" s="2558"/>
      <c r="GQ106" s="897"/>
      <c r="GR106" s="2559"/>
      <c r="GS106" s="899"/>
      <c r="GT106" s="533"/>
      <c r="GV106" s="900"/>
      <c r="GX106" s="2556"/>
      <c r="GY106" s="2557"/>
      <c r="GZ106" s="901"/>
      <c r="HA106" s="2558"/>
      <c r="HB106" s="897"/>
      <c r="HC106" s="2559"/>
      <c r="HD106" s="899"/>
      <c r="HE106" s="533"/>
      <c r="HG106" s="900"/>
      <c r="HI106" s="2556"/>
      <c r="HJ106" s="2557"/>
      <c r="HK106" s="901"/>
      <c r="HL106" s="2558"/>
      <c r="HM106" s="897"/>
      <c r="HN106" s="2559"/>
      <c r="HO106" s="899"/>
      <c r="HP106" s="533"/>
      <c r="HR106" s="900"/>
      <c r="HT106" s="2556"/>
      <c r="HU106" s="2557"/>
      <c r="HV106" s="901"/>
      <c r="HW106" s="2558"/>
      <c r="HX106" s="897"/>
      <c r="HY106" s="2559"/>
      <c r="HZ106" s="899"/>
      <c r="IA106" s="533"/>
      <c r="IC106" s="900"/>
      <c r="IE106" s="2556"/>
      <c r="IF106" s="2557"/>
      <c r="IG106" s="901"/>
      <c r="IH106" s="2558"/>
      <c r="II106" s="897"/>
      <c r="IJ106" s="2559"/>
      <c r="IK106" s="899"/>
      <c r="IL106" s="533"/>
      <c r="IN106" s="900"/>
      <c r="IP106" s="2556"/>
      <c r="IQ106" s="2557"/>
      <c r="IR106" s="901"/>
      <c r="IS106" s="2558"/>
      <c r="IT106" s="897"/>
      <c r="IU106" s="2559"/>
      <c r="IV106" s="899"/>
      <c r="IW106" s="533"/>
      <c r="IY106" s="900"/>
      <c r="JA106" s="2556"/>
      <c r="JB106" s="2557"/>
      <c r="JC106" s="901"/>
      <c r="JD106" s="2558"/>
      <c r="JE106" s="897"/>
      <c r="JF106" s="2559"/>
      <c r="JG106" s="899"/>
      <c r="JH106" s="533"/>
      <c r="JJ106" s="900"/>
      <c r="JL106" s="2556"/>
      <c r="JM106" s="2557"/>
      <c r="JN106" s="901"/>
      <c r="JO106" s="2558"/>
      <c r="JP106" s="897"/>
      <c r="JQ106" s="2559"/>
      <c r="JR106" s="899"/>
      <c r="JS106" s="533"/>
      <c r="JU106" s="900"/>
      <c r="JW106" s="2556"/>
      <c r="JX106" s="2557"/>
      <c r="JY106" s="901"/>
      <c r="JZ106" s="2558"/>
      <c r="KA106" s="897"/>
      <c r="KB106" s="2559"/>
      <c r="KC106" s="899"/>
      <c r="KD106" s="533"/>
      <c r="KF106" s="900"/>
      <c r="KH106" s="2556"/>
      <c r="KI106" s="2557"/>
      <c r="KJ106" s="901"/>
      <c r="KK106" s="2558"/>
      <c r="KL106" s="897"/>
      <c r="KM106" s="2559"/>
      <c r="KN106" s="899"/>
      <c r="KO106" s="533"/>
      <c r="KQ106" s="900"/>
      <c r="KS106" s="2556"/>
      <c r="KT106" s="2557"/>
      <c r="KU106" s="901"/>
      <c r="KV106" s="2558"/>
      <c r="KW106" s="897"/>
      <c r="KX106" s="2559"/>
      <c r="KY106" s="899"/>
      <c r="KZ106" s="533"/>
      <c r="LB106" s="900"/>
      <c r="LD106" s="2556"/>
      <c r="LE106" s="2557"/>
      <c r="LF106" s="901"/>
      <c r="LG106" s="2558"/>
      <c r="LH106" s="897"/>
      <c r="LI106" s="2559"/>
      <c r="LJ106" s="899"/>
      <c r="LK106" s="533"/>
      <c r="LM106" s="900"/>
      <c r="LO106" s="2556"/>
      <c r="LP106" s="2557"/>
      <c r="LQ106" s="901"/>
      <c r="LR106" s="2558"/>
      <c r="LS106" s="897"/>
      <c r="LT106" s="2559"/>
      <c r="LU106" s="899"/>
      <c r="LV106" s="533"/>
      <c r="LX106" s="900"/>
      <c r="LZ106" s="2556"/>
      <c r="MA106" s="2557"/>
      <c r="MB106" s="901"/>
      <c r="MC106" s="2558"/>
      <c r="MD106" s="897"/>
      <c r="ME106" s="2559"/>
      <c r="MF106" s="899"/>
      <c r="MG106" s="533"/>
      <c r="MI106" s="900"/>
      <c r="MK106" s="2556"/>
      <c r="ML106" s="2557"/>
      <c r="MM106" s="901"/>
      <c r="MN106" s="2558"/>
      <c r="MO106" s="897"/>
      <c r="MP106" s="2559"/>
      <c r="MQ106" s="899"/>
      <c r="MR106" s="533"/>
      <c r="MT106" s="900"/>
      <c r="MV106" s="2556"/>
      <c r="MW106" s="2557"/>
      <c r="MX106" s="901"/>
      <c r="MY106" s="2558"/>
      <c r="MZ106" s="897"/>
      <c r="NA106" s="2559"/>
      <c r="NB106" s="899"/>
      <c r="NC106" s="533"/>
      <c r="NE106" s="900"/>
      <c r="NG106" s="2556"/>
      <c r="NH106" s="2557"/>
      <c r="NI106" s="901"/>
      <c r="NJ106" s="2558"/>
      <c r="NK106" s="897"/>
      <c r="NL106" s="2559"/>
      <c r="NM106" s="899"/>
      <c r="NN106" s="533"/>
      <c r="NP106" s="900"/>
      <c r="NR106" s="2556"/>
      <c r="NS106" s="2557"/>
      <c r="NT106" s="901"/>
      <c r="NU106" s="2558"/>
      <c r="NV106" s="897"/>
      <c r="NW106" s="2559"/>
      <c r="NX106" s="899"/>
      <c r="NY106" s="533"/>
      <c r="OA106" s="900"/>
      <c r="OC106" s="2556"/>
      <c r="OD106" s="2557"/>
      <c r="OE106" s="901"/>
      <c r="OF106" s="2558"/>
      <c r="OG106" s="897"/>
      <c r="OH106" s="2559"/>
      <c r="OI106" s="899"/>
      <c r="OJ106" s="533"/>
      <c r="OL106" s="900"/>
      <c r="ON106" s="2556"/>
      <c r="OO106" s="2557"/>
      <c r="OP106" s="901"/>
      <c r="OQ106" s="2558"/>
      <c r="OR106" s="897"/>
      <c r="OS106" s="2559"/>
      <c r="OT106" s="899"/>
      <c r="OU106" s="533"/>
      <c r="OW106" s="900"/>
      <c r="OY106" s="2556"/>
      <c r="OZ106" s="2557"/>
      <c r="PA106" s="901"/>
      <c r="PB106" s="2558"/>
      <c r="PC106" s="897"/>
      <c r="PD106" s="2559"/>
      <c r="PE106" s="899"/>
      <c r="PF106" s="533"/>
      <c r="PH106" s="900"/>
      <c r="PJ106" s="2556"/>
      <c r="PK106" s="2557"/>
      <c r="PL106" s="901"/>
      <c r="PM106" s="2558"/>
      <c r="PN106" s="897"/>
      <c r="PO106" s="2559"/>
      <c r="PP106" s="899"/>
      <c r="PQ106" s="533"/>
      <c r="PS106" s="900"/>
      <c r="PU106" s="2556"/>
      <c r="PV106" s="2557"/>
      <c r="PW106" s="901"/>
      <c r="PX106" s="2558"/>
      <c r="PY106" s="897"/>
      <c r="PZ106" s="2559"/>
      <c r="QA106" s="899"/>
      <c r="QB106" s="533"/>
      <c r="QD106" s="900"/>
      <c r="QF106" s="2556"/>
      <c r="QG106" s="2557"/>
      <c r="QH106" s="901"/>
      <c r="QI106" s="2558"/>
      <c r="QJ106" s="897"/>
      <c r="QK106" s="2559"/>
      <c r="QL106" s="899"/>
      <c r="QM106" s="533"/>
      <c r="QO106" s="900"/>
      <c r="QQ106" s="2556"/>
      <c r="QR106" s="2557"/>
      <c r="QS106" s="901"/>
      <c r="QT106" s="2558"/>
      <c r="QU106" s="897"/>
      <c r="QV106" s="2559"/>
      <c r="QW106" s="899"/>
      <c r="QX106" s="533"/>
      <c r="QZ106" s="900"/>
      <c r="RB106" s="2556"/>
      <c r="RC106" s="2557"/>
      <c r="RD106" s="901"/>
      <c r="RE106" s="2558"/>
      <c r="RF106" s="897"/>
      <c r="RG106" s="2559"/>
      <c r="RH106" s="899"/>
      <c r="RI106" s="533"/>
      <c r="RK106" s="900"/>
      <c r="RM106" s="2556"/>
      <c r="RN106" s="2557"/>
      <c r="RO106" s="901"/>
      <c r="RP106" s="2558"/>
      <c r="RQ106" s="897"/>
      <c r="RR106" s="2559"/>
      <c r="RS106" s="899"/>
      <c r="RT106" s="533"/>
      <c r="RV106" s="900"/>
      <c r="RX106" s="2556"/>
      <c r="RY106" s="2557"/>
      <c r="RZ106" s="901"/>
      <c r="SA106" s="2558"/>
      <c r="SB106" s="897"/>
      <c r="SC106" s="2559"/>
      <c r="SD106" s="899"/>
      <c r="SE106" s="533"/>
      <c r="SG106" s="900"/>
      <c r="SI106" s="2556"/>
      <c r="SJ106" s="2557"/>
      <c r="SK106" s="901"/>
      <c r="SL106" s="2558"/>
      <c r="SM106" s="897"/>
      <c r="SN106" s="2559"/>
      <c r="SO106" s="899"/>
      <c r="SP106" s="533"/>
      <c r="SR106" s="900"/>
      <c r="ST106" s="2556"/>
      <c r="SU106" s="2557"/>
      <c r="SV106" s="901"/>
      <c r="SW106" s="2558"/>
      <c r="SX106" s="897"/>
      <c r="SY106" s="2559"/>
      <c r="SZ106" s="899"/>
      <c r="TA106" s="533"/>
      <c r="TC106" s="900"/>
      <c r="TE106" s="2556"/>
      <c r="TF106" s="2557"/>
      <c r="TG106" s="901"/>
      <c r="TH106" s="2558"/>
      <c r="TI106" s="897"/>
      <c r="TJ106" s="2559"/>
      <c r="TK106" s="899"/>
      <c r="TL106" s="533"/>
      <c r="TN106" s="900"/>
      <c r="TP106" s="2556"/>
      <c r="TQ106" s="2557"/>
      <c r="TR106" s="901"/>
      <c r="TS106" s="2558"/>
      <c r="TT106" s="897"/>
      <c r="TU106" s="2559"/>
      <c r="TV106" s="899"/>
      <c r="TW106" s="533"/>
      <c r="TY106" s="900"/>
      <c r="UA106" s="2556"/>
      <c r="UB106" s="2557"/>
      <c r="UC106" s="901"/>
      <c r="UD106" s="2558"/>
      <c r="UE106" s="897"/>
      <c r="UF106" s="2559"/>
      <c r="UG106" s="899"/>
      <c r="UH106" s="533"/>
      <c r="UJ106" s="900"/>
      <c r="UL106" s="2556"/>
      <c r="UM106" s="2557"/>
      <c r="UN106" s="901"/>
      <c r="UO106" s="2558"/>
      <c r="UP106" s="897"/>
      <c r="UQ106" s="2559"/>
      <c r="UR106" s="899"/>
      <c r="US106" s="533"/>
      <c r="UU106" s="900"/>
      <c r="UW106" s="2556"/>
      <c r="UX106" s="2557"/>
      <c r="UY106" s="901"/>
      <c r="UZ106" s="2558"/>
      <c r="VA106" s="897"/>
      <c r="VB106" s="2559"/>
      <c r="VC106" s="899"/>
      <c r="VD106" s="533"/>
      <c r="VF106" s="900"/>
      <c r="VH106" s="2556"/>
      <c r="VI106" s="2557"/>
      <c r="VJ106" s="901"/>
      <c r="VK106" s="2558"/>
      <c r="VL106" s="897"/>
      <c r="VM106" s="2559"/>
      <c r="VN106" s="899"/>
      <c r="VO106" s="533"/>
      <c r="VQ106" s="900"/>
      <c r="VS106" s="2556"/>
      <c r="VT106" s="2557"/>
      <c r="VU106" s="901"/>
      <c r="VV106" s="2558"/>
      <c r="VW106" s="897"/>
      <c r="VX106" s="2559"/>
      <c r="VY106" s="899"/>
      <c r="VZ106" s="533"/>
      <c r="WB106" s="900"/>
      <c r="WD106" s="2556"/>
      <c r="WE106" s="2557"/>
      <c r="WF106" s="901"/>
      <c r="WG106" s="2558"/>
      <c r="WH106" s="897"/>
      <c r="WI106" s="2559"/>
      <c r="WJ106" s="899"/>
      <c r="WK106" s="533"/>
      <c r="WM106" s="900"/>
      <c r="WO106" s="2556"/>
      <c r="WP106" s="2557"/>
      <c r="WQ106" s="901"/>
      <c r="WR106" s="2558"/>
      <c r="WS106" s="897"/>
      <c r="WT106" s="2559"/>
      <c r="WU106" s="899"/>
      <c r="WV106" s="533"/>
      <c r="WX106" s="900"/>
      <c r="WZ106" s="2556"/>
      <c r="XA106" s="2557"/>
      <c r="XB106" s="901"/>
      <c r="XC106" s="2558"/>
      <c r="XD106" s="897"/>
      <c r="XE106" s="2559"/>
      <c r="XF106" s="899"/>
      <c r="XG106" s="533"/>
      <c r="XI106" s="900"/>
      <c r="XK106" s="2556"/>
      <c r="XL106" s="2557"/>
      <c r="XM106" s="901"/>
      <c r="XN106" s="2558"/>
      <c r="XO106" s="897"/>
      <c r="XP106" s="2559"/>
      <c r="XQ106" s="899"/>
      <c r="XR106" s="533"/>
      <c r="XT106" s="900"/>
      <c r="XV106" s="2556"/>
      <c r="XW106" s="2557"/>
      <c r="XX106" s="901"/>
      <c r="XY106" s="2558"/>
      <c r="XZ106" s="897"/>
      <c r="YA106" s="2559"/>
      <c r="YB106" s="899"/>
      <c r="YC106" s="533"/>
      <c r="YE106" s="900"/>
      <c r="YG106" s="2556"/>
      <c r="YH106" s="2557"/>
      <c r="YI106" s="901"/>
      <c r="YJ106" s="2558"/>
      <c r="YK106" s="897"/>
      <c r="YL106" s="2559"/>
      <c r="YM106" s="899"/>
      <c r="YN106" s="533"/>
      <c r="YP106" s="900"/>
      <c r="YR106" s="2556"/>
      <c r="YS106" s="2557"/>
      <c r="YT106" s="901"/>
      <c r="YU106" s="2558"/>
      <c r="YV106" s="897"/>
      <c r="YW106" s="2559"/>
      <c r="YX106" s="899"/>
      <c r="YY106" s="533"/>
      <c r="ZA106" s="900"/>
      <c r="ZC106" s="2556"/>
      <c r="ZD106" s="2557"/>
      <c r="ZE106" s="901"/>
      <c r="ZF106" s="2558"/>
      <c r="ZG106" s="897"/>
      <c r="ZH106" s="2559"/>
      <c r="ZI106" s="899"/>
      <c r="ZJ106" s="533"/>
      <c r="ZL106" s="900"/>
      <c r="ZN106" s="2556"/>
      <c r="ZO106" s="2557"/>
      <c r="ZP106" s="901"/>
      <c r="ZQ106" s="2558"/>
      <c r="ZR106" s="897"/>
      <c r="ZS106" s="2559"/>
      <c r="ZT106" s="899"/>
      <c r="ZU106" s="533"/>
      <c r="ZW106" s="900"/>
      <c r="ZY106" s="2556"/>
      <c r="ZZ106" s="2557"/>
      <c r="AAA106" s="901"/>
      <c r="AAB106" s="2558"/>
      <c r="AAC106" s="897"/>
      <c r="AAD106" s="2559"/>
      <c r="AAE106" s="899"/>
      <c r="AAF106" s="533"/>
      <c r="AAH106" s="900"/>
      <c r="AAJ106" s="2556"/>
      <c r="AAK106" s="2557"/>
      <c r="AAL106" s="901"/>
      <c r="AAM106" s="2558"/>
      <c r="AAN106" s="897"/>
      <c r="AAO106" s="2559"/>
      <c r="AAP106" s="899"/>
      <c r="AAQ106" s="533"/>
      <c r="AAS106" s="900"/>
      <c r="AAU106" s="2556"/>
      <c r="AAV106" s="2557"/>
      <c r="AAW106" s="901"/>
      <c r="AAX106" s="2558"/>
      <c r="AAY106" s="897"/>
      <c r="AAZ106" s="2559"/>
      <c r="ABA106" s="899"/>
      <c r="ABB106" s="533"/>
      <c r="ABD106" s="900"/>
      <c r="ABF106" s="2556"/>
      <c r="ABG106" s="2557"/>
      <c r="ABH106" s="901"/>
      <c r="ABI106" s="2558"/>
      <c r="ABJ106" s="897"/>
      <c r="ABK106" s="2559"/>
      <c r="ABL106" s="899"/>
      <c r="ABM106" s="533"/>
      <c r="ABO106" s="900"/>
      <c r="ABQ106" s="2556"/>
      <c r="ABR106" s="2557"/>
      <c r="ABS106" s="901"/>
      <c r="ABT106" s="2558"/>
      <c r="ABU106" s="897"/>
      <c r="ABV106" s="2559"/>
      <c r="ABW106" s="899"/>
      <c r="ABX106" s="533"/>
      <c r="ABZ106" s="900"/>
      <c r="ACB106" s="2556"/>
      <c r="ACC106" s="2557"/>
      <c r="ACD106" s="901"/>
      <c r="ACE106" s="2558"/>
      <c r="ACF106" s="897"/>
      <c r="ACG106" s="2559"/>
      <c r="ACH106" s="899"/>
      <c r="ACI106" s="533"/>
      <c r="ACK106" s="900"/>
      <c r="ACM106" s="2556"/>
      <c r="ACN106" s="2557"/>
      <c r="ACO106" s="901"/>
      <c r="ACP106" s="2558"/>
      <c r="ACQ106" s="897"/>
      <c r="ACR106" s="2559"/>
      <c r="ACS106" s="899"/>
      <c r="ACT106" s="533"/>
      <c r="ACV106" s="900"/>
      <c r="ACX106" s="2556"/>
      <c r="ACY106" s="2557"/>
      <c r="ACZ106" s="901"/>
      <c r="ADA106" s="2558"/>
      <c r="ADB106" s="897"/>
      <c r="ADC106" s="2559"/>
      <c r="ADD106" s="899"/>
      <c r="ADE106" s="533"/>
      <c r="ADG106" s="900"/>
      <c r="ADI106" s="2556"/>
      <c r="ADJ106" s="2557"/>
      <c r="ADK106" s="901"/>
      <c r="ADL106" s="2558"/>
      <c r="ADM106" s="897"/>
      <c r="ADN106" s="2559"/>
      <c r="ADO106" s="899"/>
      <c r="ADP106" s="533"/>
      <c r="ADR106" s="900"/>
      <c r="ADT106" s="2556"/>
      <c r="ADU106" s="2557"/>
      <c r="ADV106" s="901"/>
      <c r="ADW106" s="2558"/>
      <c r="ADX106" s="897"/>
      <c r="ADY106" s="2559"/>
      <c r="ADZ106" s="899"/>
      <c r="AEA106" s="533"/>
      <c r="AEC106" s="900"/>
      <c r="AEE106" s="2556"/>
      <c r="AEF106" s="2557"/>
      <c r="AEG106" s="901"/>
      <c r="AEH106" s="2558"/>
      <c r="AEI106" s="897"/>
      <c r="AEJ106" s="2559"/>
      <c r="AEK106" s="899"/>
      <c r="AEL106" s="533"/>
      <c r="AEN106" s="900"/>
      <c r="AEP106" s="2556"/>
      <c r="AEQ106" s="2557"/>
      <c r="AER106" s="901"/>
      <c r="AES106" s="2558"/>
      <c r="AET106" s="897"/>
      <c r="AEU106" s="2559"/>
      <c r="AEV106" s="899"/>
      <c r="AEW106" s="533"/>
      <c r="AEY106" s="900"/>
      <c r="AFA106" s="2556"/>
      <c r="AFB106" s="2557"/>
      <c r="AFC106" s="901"/>
      <c r="AFD106" s="2558"/>
      <c r="AFE106" s="897"/>
      <c r="AFF106" s="2559"/>
      <c r="AFG106" s="899"/>
      <c r="AFH106" s="533"/>
      <c r="AFJ106" s="900"/>
      <c r="AFL106" s="2556"/>
      <c r="AFM106" s="2557"/>
      <c r="AFN106" s="901"/>
      <c r="AFO106" s="2558"/>
      <c r="AFP106" s="897"/>
      <c r="AFQ106" s="2559"/>
      <c r="AFR106" s="899"/>
      <c r="AFS106" s="533"/>
      <c r="AFU106" s="900"/>
      <c r="AFW106" s="2556"/>
      <c r="AFX106" s="2557"/>
      <c r="AFY106" s="901"/>
      <c r="AFZ106" s="2558"/>
      <c r="AGA106" s="897"/>
      <c r="AGB106" s="2559"/>
      <c r="AGC106" s="899"/>
      <c r="AGD106" s="533"/>
      <c r="AGF106" s="900"/>
      <c r="AGH106" s="2556"/>
      <c r="AGI106" s="2557"/>
      <c r="AGJ106" s="901"/>
      <c r="AGK106" s="2558"/>
      <c r="AGL106" s="897"/>
      <c r="AGM106" s="2559"/>
      <c r="AGN106" s="899"/>
      <c r="AGO106" s="533"/>
      <c r="AGQ106" s="900"/>
      <c r="AGS106" s="2556"/>
      <c r="AGT106" s="2557"/>
      <c r="AGU106" s="901"/>
      <c r="AGV106" s="2558"/>
      <c r="AGW106" s="897"/>
      <c r="AGX106" s="2559"/>
      <c r="AGY106" s="899"/>
      <c r="AGZ106" s="533"/>
      <c r="AHB106" s="900"/>
      <c r="AHD106" s="2556"/>
      <c r="AHE106" s="2557"/>
      <c r="AHF106" s="901"/>
      <c r="AHG106" s="2558"/>
      <c r="AHH106" s="897"/>
      <c r="AHI106" s="2559"/>
      <c r="AHJ106" s="899"/>
      <c r="AHK106" s="533"/>
      <c r="AHM106" s="900"/>
      <c r="AHO106" s="2556"/>
      <c r="AHP106" s="2557"/>
      <c r="AHQ106" s="901"/>
      <c r="AHR106" s="2558"/>
      <c r="AHS106" s="897"/>
      <c r="AHT106" s="2559"/>
      <c r="AHU106" s="899"/>
      <c r="AHV106" s="533"/>
      <c r="AHX106" s="900"/>
      <c r="AHZ106" s="2556"/>
      <c r="AIA106" s="2557"/>
      <c r="AIB106" s="901"/>
      <c r="AIC106" s="2558"/>
      <c r="AID106" s="897"/>
      <c r="AIE106" s="2559"/>
      <c r="AIF106" s="899"/>
      <c r="AIG106" s="533"/>
      <c r="AII106" s="900"/>
      <c r="AIK106" s="2556"/>
      <c r="AIL106" s="2557"/>
      <c r="AIM106" s="901"/>
      <c r="AIN106" s="2558"/>
      <c r="AIO106" s="897"/>
      <c r="AIP106" s="2559"/>
      <c r="AIQ106" s="899"/>
      <c r="AIR106" s="533"/>
      <c r="AIT106" s="900"/>
      <c r="AIV106" s="2556"/>
      <c r="AIW106" s="2557"/>
      <c r="AIX106" s="901"/>
      <c r="AIY106" s="2558"/>
      <c r="AIZ106" s="897"/>
      <c r="AJA106" s="2559"/>
      <c r="AJB106" s="899"/>
      <c r="AJC106" s="533"/>
      <c r="AJE106" s="900"/>
      <c r="AJG106" s="2556"/>
      <c r="AJH106" s="2557"/>
      <c r="AJI106" s="901"/>
      <c r="AJJ106" s="2558"/>
      <c r="AJK106" s="897"/>
      <c r="AJL106" s="2559"/>
      <c r="AJM106" s="899"/>
      <c r="AJN106" s="533"/>
      <c r="AJP106" s="900"/>
      <c r="AJR106" s="2556"/>
      <c r="AJS106" s="2557"/>
      <c r="AJT106" s="901"/>
      <c r="AJU106" s="2558"/>
      <c r="AJV106" s="897"/>
      <c r="AJW106" s="2559"/>
      <c r="AJX106" s="899"/>
      <c r="AJY106" s="533"/>
      <c r="AKA106" s="900"/>
      <c r="AKC106" s="2556"/>
      <c r="AKD106" s="2557"/>
      <c r="AKE106" s="901"/>
      <c r="AKF106" s="2558"/>
      <c r="AKG106" s="897"/>
      <c r="AKH106" s="2559"/>
      <c r="AKI106" s="899"/>
      <c r="AKJ106" s="533"/>
      <c r="AKL106" s="900"/>
      <c r="AKN106" s="2556"/>
      <c r="AKO106" s="2557"/>
      <c r="AKP106" s="901"/>
      <c r="AKQ106" s="2558"/>
      <c r="AKR106" s="897"/>
      <c r="AKS106" s="2559"/>
      <c r="AKT106" s="899"/>
      <c r="AKU106" s="533"/>
      <c r="AKW106" s="900"/>
      <c r="AKY106" s="2556"/>
      <c r="AKZ106" s="2557"/>
      <c r="ALA106" s="901"/>
      <c r="ALB106" s="2558"/>
      <c r="ALC106" s="897"/>
      <c r="ALD106" s="2559"/>
      <c r="ALE106" s="899"/>
      <c r="ALF106" s="533"/>
      <c r="ALH106" s="900"/>
      <c r="ALJ106" s="2556"/>
      <c r="ALK106" s="2557"/>
      <c r="ALL106" s="901"/>
      <c r="ALM106" s="2558"/>
      <c r="ALN106" s="897"/>
      <c r="ALO106" s="2559"/>
      <c r="ALP106" s="899"/>
      <c r="ALQ106" s="533"/>
      <c r="ALS106" s="900"/>
      <c r="ALU106" s="2556"/>
      <c r="ALV106" s="2557"/>
      <c r="ALW106" s="901"/>
      <c r="ALX106" s="2558"/>
      <c r="ALY106" s="897"/>
      <c r="ALZ106" s="2559"/>
      <c r="AMA106" s="899"/>
      <c r="AMB106" s="533"/>
      <c r="AMD106" s="900"/>
      <c r="AMF106" s="2556"/>
      <c r="AMG106" s="2557"/>
      <c r="AMH106" s="901"/>
      <c r="AMI106" s="2558"/>
      <c r="AMJ106" s="897"/>
      <c r="AMK106" s="2559"/>
      <c r="AML106" s="899"/>
      <c r="AMM106" s="533"/>
      <c r="AMO106" s="900"/>
      <c r="AMQ106" s="2556"/>
      <c r="AMR106" s="2557"/>
      <c r="AMS106" s="901"/>
      <c r="AMT106" s="2558"/>
      <c r="AMU106" s="897"/>
      <c r="AMV106" s="2559"/>
      <c r="AMW106" s="899"/>
      <c r="AMX106" s="533"/>
      <c r="AMZ106" s="900"/>
      <c r="ANB106" s="2556"/>
      <c r="ANC106" s="2557"/>
      <c r="AND106" s="901"/>
      <c r="ANE106" s="2558"/>
      <c r="ANF106" s="897"/>
      <c r="ANG106" s="2559"/>
      <c r="ANH106" s="899"/>
      <c r="ANI106" s="533"/>
      <c r="ANK106" s="900"/>
      <c r="ANM106" s="2556"/>
      <c r="ANN106" s="2557"/>
      <c r="ANO106" s="901"/>
      <c r="ANP106" s="2558"/>
      <c r="ANQ106" s="897"/>
      <c r="ANR106" s="2559"/>
      <c r="ANS106" s="899"/>
      <c r="ANT106" s="533"/>
      <c r="ANV106" s="900"/>
      <c r="ANX106" s="2556"/>
      <c r="ANY106" s="2557"/>
      <c r="ANZ106" s="901"/>
      <c r="AOA106" s="2558"/>
      <c r="AOB106" s="897"/>
      <c r="AOC106" s="2559"/>
      <c r="AOD106" s="899"/>
      <c r="AOE106" s="533"/>
      <c r="AOG106" s="900"/>
      <c r="AOI106" s="2556"/>
      <c r="AOJ106" s="2557"/>
      <c r="AOK106" s="901"/>
      <c r="AOL106" s="2558"/>
      <c r="AOM106" s="897"/>
      <c r="AON106" s="2559"/>
      <c r="AOO106" s="899"/>
      <c r="AOP106" s="533"/>
      <c r="AOR106" s="900"/>
      <c r="AOT106" s="2556"/>
      <c r="AOU106" s="2557"/>
      <c r="AOV106" s="901"/>
      <c r="AOW106" s="2558"/>
      <c r="AOX106" s="897"/>
      <c r="AOY106" s="2559"/>
      <c r="AOZ106" s="899"/>
      <c r="APA106" s="533"/>
      <c r="APC106" s="900"/>
      <c r="APE106" s="2556"/>
      <c r="APF106" s="2557"/>
      <c r="APG106" s="901"/>
      <c r="APH106" s="2558"/>
      <c r="API106" s="897"/>
      <c r="APJ106" s="2559"/>
      <c r="APK106" s="899"/>
      <c r="APL106" s="533"/>
      <c r="APN106" s="900"/>
      <c r="APP106" s="2556"/>
      <c r="APQ106" s="2557"/>
      <c r="APR106" s="901"/>
      <c r="APS106" s="2558"/>
      <c r="APT106" s="897"/>
      <c r="APU106" s="2559"/>
      <c r="APV106" s="899"/>
      <c r="APW106" s="533"/>
      <c r="APY106" s="900"/>
      <c r="AQA106" s="2556"/>
      <c r="AQB106" s="2557"/>
      <c r="AQC106" s="901"/>
      <c r="AQD106" s="2558"/>
      <c r="AQE106" s="897"/>
      <c r="AQF106" s="2559"/>
      <c r="AQG106" s="899"/>
      <c r="AQH106" s="533"/>
      <c r="AQJ106" s="900"/>
      <c r="AQL106" s="2556"/>
      <c r="AQM106" s="2557"/>
      <c r="AQN106" s="901"/>
      <c r="AQO106" s="2558"/>
      <c r="AQP106" s="897"/>
      <c r="AQQ106" s="2559"/>
      <c r="AQR106" s="899"/>
      <c r="AQS106" s="533"/>
      <c r="AQU106" s="900"/>
      <c r="AQW106" s="2556"/>
      <c r="AQX106" s="2557"/>
      <c r="AQY106" s="901"/>
      <c r="AQZ106" s="2558"/>
      <c r="ARA106" s="897"/>
      <c r="ARB106" s="2559"/>
      <c r="ARC106" s="899"/>
      <c r="ARD106" s="533"/>
      <c r="ARF106" s="900"/>
      <c r="ARH106" s="2556"/>
      <c r="ARI106" s="2557"/>
      <c r="ARJ106" s="901"/>
      <c r="ARK106" s="2558"/>
      <c r="ARL106" s="897"/>
      <c r="ARM106" s="2559"/>
      <c r="ARN106" s="899"/>
      <c r="ARO106" s="533"/>
      <c r="ARQ106" s="900"/>
      <c r="ARS106" s="2556"/>
      <c r="ART106" s="2557"/>
      <c r="ARU106" s="901"/>
      <c r="ARV106" s="2558"/>
      <c r="ARW106" s="897"/>
      <c r="ARX106" s="2559"/>
      <c r="ARY106" s="899"/>
      <c r="ARZ106" s="533"/>
      <c r="ASB106" s="900"/>
      <c r="ASD106" s="2556"/>
      <c r="ASE106" s="2557"/>
      <c r="ASF106" s="901"/>
      <c r="ASG106" s="2558"/>
      <c r="ASH106" s="897"/>
      <c r="ASI106" s="2559"/>
      <c r="ASJ106" s="899"/>
      <c r="ASK106" s="533"/>
      <c r="ASM106" s="900"/>
      <c r="ASO106" s="2556"/>
      <c r="ASP106" s="2557"/>
      <c r="ASQ106" s="901"/>
      <c r="ASR106" s="2558"/>
      <c r="ASS106" s="897"/>
      <c r="AST106" s="2559"/>
      <c r="ASU106" s="899"/>
      <c r="ASV106" s="533"/>
      <c r="ASX106" s="900"/>
      <c r="ASZ106" s="2556"/>
      <c r="ATA106" s="2557"/>
      <c r="ATB106" s="901"/>
      <c r="ATC106" s="2558"/>
      <c r="ATD106" s="897"/>
      <c r="ATE106" s="2559"/>
      <c r="ATF106" s="899"/>
      <c r="ATG106" s="533"/>
      <c r="ATI106" s="900"/>
      <c r="ATK106" s="2556"/>
      <c r="ATL106" s="2557"/>
      <c r="ATM106" s="901"/>
      <c r="ATN106" s="2558"/>
      <c r="ATO106" s="897"/>
      <c r="ATP106" s="2559"/>
      <c r="ATQ106" s="899"/>
      <c r="ATR106" s="533"/>
      <c r="ATT106" s="900"/>
      <c r="ATV106" s="2556"/>
      <c r="ATW106" s="2557"/>
      <c r="ATX106" s="901"/>
      <c r="ATY106" s="2558"/>
      <c r="ATZ106" s="897"/>
      <c r="AUA106" s="2559"/>
      <c r="AUB106" s="899"/>
      <c r="AUC106" s="533"/>
      <c r="AUE106" s="900"/>
      <c r="AUG106" s="2556"/>
      <c r="AUH106" s="2557"/>
      <c r="AUI106" s="901"/>
      <c r="AUJ106" s="2558"/>
      <c r="AUK106" s="897"/>
      <c r="AUL106" s="2559"/>
      <c r="AUM106" s="899"/>
      <c r="AUN106" s="533"/>
      <c r="AUP106" s="900"/>
      <c r="AUR106" s="2556"/>
      <c r="AUS106" s="2557"/>
      <c r="AUT106" s="901"/>
      <c r="AUU106" s="2558"/>
      <c r="AUV106" s="897"/>
      <c r="AUW106" s="2559"/>
      <c r="AUX106" s="899"/>
      <c r="AUY106" s="533"/>
      <c r="AVA106" s="900"/>
      <c r="AVC106" s="2556"/>
      <c r="AVD106" s="2557"/>
      <c r="AVE106" s="901"/>
      <c r="AVF106" s="2558"/>
      <c r="AVG106" s="897"/>
      <c r="AVH106" s="2559"/>
      <c r="AVI106" s="899"/>
      <c r="AVJ106" s="533"/>
      <c r="AVL106" s="900"/>
      <c r="AVN106" s="2556"/>
      <c r="AVO106" s="2557"/>
      <c r="AVP106" s="901"/>
      <c r="AVQ106" s="2558"/>
      <c r="AVR106" s="897"/>
      <c r="AVS106" s="2559"/>
      <c r="AVT106" s="899"/>
      <c r="AVU106" s="533"/>
      <c r="AVW106" s="900"/>
      <c r="AVY106" s="2556"/>
      <c r="AVZ106" s="2557"/>
      <c r="AWA106" s="901"/>
      <c r="AWB106" s="2558"/>
      <c r="AWC106" s="897"/>
      <c r="AWD106" s="2559"/>
      <c r="AWE106" s="899"/>
      <c r="AWF106" s="533"/>
      <c r="AWH106" s="900"/>
      <c r="AWJ106" s="2556"/>
      <c r="AWK106" s="2557"/>
      <c r="AWL106" s="901"/>
      <c r="AWM106" s="2558"/>
      <c r="AWN106" s="897"/>
      <c r="AWO106" s="2559"/>
      <c r="AWP106" s="899"/>
      <c r="AWQ106" s="533"/>
      <c r="AWS106" s="900"/>
      <c r="AWU106" s="2556"/>
      <c r="AWV106" s="2557"/>
      <c r="AWW106" s="901"/>
      <c r="AWX106" s="2558"/>
      <c r="AWY106" s="897"/>
      <c r="AWZ106" s="2559"/>
      <c r="AXA106" s="899"/>
      <c r="AXB106" s="533"/>
      <c r="AXD106" s="900"/>
      <c r="AXF106" s="2556"/>
      <c r="AXG106" s="2557"/>
      <c r="AXH106" s="901"/>
      <c r="AXI106" s="2558"/>
      <c r="AXJ106" s="897"/>
      <c r="AXK106" s="2559"/>
      <c r="AXL106" s="899"/>
      <c r="AXM106" s="533"/>
      <c r="AXO106" s="900"/>
      <c r="AXQ106" s="2556"/>
      <c r="AXR106" s="2557"/>
      <c r="AXS106" s="901"/>
      <c r="AXT106" s="2558"/>
      <c r="AXU106" s="897"/>
      <c r="AXV106" s="2559"/>
      <c r="AXW106" s="899"/>
      <c r="AXX106" s="533"/>
      <c r="AXZ106" s="900"/>
      <c r="AYB106" s="2556"/>
      <c r="AYC106" s="2557"/>
      <c r="AYD106" s="901"/>
      <c r="AYE106" s="2558"/>
      <c r="AYF106" s="897"/>
      <c r="AYG106" s="2559"/>
      <c r="AYH106" s="899"/>
      <c r="AYI106" s="533"/>
      <c r="AYK106" s="900"/>
      <c r="AYM106" s="2556"/>
      <c r="AYN106" s="2557"/>
      <c r="AYO106" s="901"/>
      <c r="AYP106" s="2558"/>
      <c r="AYQ106" s="897"/>
      <c r="AYR106" s="2559"/>
      <c r="AYS106" s="899"/>
      <c r="AYT106" s="533"/>
      <c r="AYV106" s="900"/>
      <c r="AYX106" s="2556"/>
      <c r="AYY106" s="2557"/>
      <c r="AYZ106" s="901"/>
      <c r="AZA106" s="2558"/>
      <c r="AZB106" s="897"/>
      <c r="AZC106" s="2559"/>
      <c r="AZD106" s="899"/>
      <c r="AZE106" s="533"/>
      <c r="AZG106" s="900"/>
      <c r="AZI106" s="2556"/>
      <c r="AZJ106" s="2557"/>
      <c r="AZK106" s="901"/>
      <c r="AZL106" s="2558"/>
      <c r="AZM106" s="897"/>
      <c r="AZN106" s="2559"/>
      <c r="AZO106" s="899"/>
      <c r="AZP106" s="533"/>
      <c r="AZR106" s="900"/>
      <c r="AZT106" s="2556"/>
      <c r="AZU106" s="2557"/>
      <c r="AZV106" s="901"/>
      <c r="AZW106" s="2558"/>
      <c r="AZX106" s="897"/>
      <c r="AZY106" s="2559"/>
      <c r="AZZ106" s="899"/>
      <c r="BAA106" s="533"/>
      <c r="BAC106" s="900"/>
      <c r="BAE106" s="2556"/>
      <c r="BAF106" s="2557"/>
      <c r="BAG106" s="901"/>
      <c r="BAH106" s="2558"/>
      <c r="BAI106" s="897"/>
      <c r="BAJ106" s="2559"/>
      <c r="BAK106" s="899"/>
      <c r="BAL106" s="533"/>
      <c r="BAN106" s="900"/>
      <c r="BAP106" s="2556"/>
      <c r="BAQ106" s="2557"/>
      <c r="BAR106" s="901"/>
      <c r="BAS106" s="2558"/>
      <c r="BAT106" s="897"/>
      <c r="BAU106" s="2559"/>
      <c r="BAV106" s="899"/>
      <c r="BAW106" s="533"/>
      <c r="BAY106" s="900"/>
      <c r="BBA106" s="2556"/>
      <c r="BBB106" s="2557"/>
      <c r="BBC106" s="901"/>
      <c r="BBD106" s="2558"/>
      <c r="BBE106" s="897"/>
      <c r="BBF106" s="2559"/>
      <c r="BBG106" s="899"/>
      <c r="BBH106" s="533"/>
      <c r="BBJ106" s="900"/>
      <c r="BBL106" s="2556"/>
      <c r="BBM106" s="2557"/>
      <c r="BBN106" s="901"/>
      <c r="BBO106" s="2558"/>
      <c r="BBP106" s="897"/>
      <c r="BBQ106" s="2559"/>
      <c r="BBR106" s="899"/>
      <c r="BBS106" s="533"/>
      <c r="BBU106" s="900"/>
      <c r="BBW106" s="2556"/>
      <c r="BBX106" s="2557"/>
      <c r="BBY106" s="901"/>
      <c r="BBZ106" s="2558"/>
      <c r="BCA106" s="897"/>
      <c r="BCB106" s="2559"/>
      <c r="BCC106" s="899"/>
      <c r="BCD106" s="533"/>
      <c r="BCF106" s="900"/>
      <c r="BCH106" s="2556"/>
      <c r="BCI106" s="2557"/>
      <c r="BCJ106" s="901"/>
      <c r="BCK106" s="2558"/>
      <c r="BCL106" s="897"/>
      <c r="BCM106" s="2559"/>
      <c r="BCN106" s="899"/>
      <c r="BCO106" s="533"/>
      <c r="BCQ106" s="900"/>
      <c r="BCS106" s="2556"/>
      <c r="BCT106" s="2557"/>
      <c r="BCU106" s="901"/>
      <c r="BCV106" s="2558"/>
      <c r="BCW106" s="897"/>
      <c r="BCX106" s="2559"/>
      <c r="BCY106" s="899"/>
      <c r="BCZ106" s="533"/>
      <c r="BDB106" s="900"/>
      <c r="BDD106" s="2556"/>
      <c r="BDE106" s="2557"/>
      <c r="BDF106" s="901"/>
      <c r="BDG106" s="2558"/>
      <c r="BDH106" s="897"/>
      <c r="BDI106" s="2559"/>
      <c r="BDJ106" s="899"/>
      <c r="BDK106" s="533"/>
      <c r="BDM106" s="900"/>
      <c r="BDO106" s="2556"/>
      <c r="BDP106" s="2557"/>
      <c r="BDQ106" s="901"/>
      <c r="BDR106" s="2558"/>
      <c r="BDS106" s="897"/>
      <c r="BDT106" s="2559"/>
      <c r="BDU106" s="899"/>
      <c r="BDV106" s="533"/>
      <c r="BDX106" s="900"/>
      <c r="BDZ106" s="2556"/>
      <c r="BEA106" s="2557"/>
      <c r="BEB106" s="901"/>
      <c r="BEC106" s="2558"/>
      <c r="BED106" s="897"/>
      <c r="BEE106" s="2559"/>
      <c r="BEF106" s="899"/>
      <c r="BEG106" s="533"/>
      <c r="BEI106" s="900"/>
      <c r="BEK106" s="2556"/>
      <c r="BEL106" s="2557"/>
      <c r="BEM106" s="901"/>
      <c r="BEN106" s="2558"/>
      <c r="BEO106" s="897"/>
      <c r="BEP106" s="2559"/>
      <c r="BEQ106" s="899"/>
      <c r="BER106" s="533"/>
      <c r="BET106" s="900"/>
      <c r="BEV106" s="2556"/>
      <c r="BEW106" s="2557"/>
      <c r="BEX106" s="901"/>
      <c r="BEY106" s="2558"/>
      <c r="BEZ106" s="897"/>
      <c r="BFA106" s="2559"/>
      <c r="BFB106" s="899"/>
      <c r="BFC106" s="533"/>
      <c r="BFE106" s="900"/>
      <c r="BFG106" s="2556"/>
      <c r="BFH106" s="2557"/>
      <c r="BFI106" s="901"/>
      <c r="BFJ106" s="2558"/>
      <c r="BFK106" s="897"/>
      <c r="BFL106" s="2559"/>
      <c r="BFM106" s="899"/>
      <c r="BFN106" s="533"/>
      <c r="BFP106" s="900"/>
      <c r="BFR106" s="2556"/>
      <c r="BFS106" s="2557"/>
      <c r="BFT106" s="901"/>
      <c r="BFU106" s="2558"/>
      <c r="BFV106" s="897"/>
      <c r="BFW106" s="2559"/>
      <c r="BFX106" s="899"/>
      <c r="BFY106" s="533"/>
      <c r="BGA106" s="900"/>
      <c r="BGC106" s="2556"/>
      <c r="BGD106" s="2557"/>
      <c r="BGE106" s="901"/>
      <c r="BGF106" s="2558"/>
      <c r="BGG106" s="897"/>
      <c r="BGH106" s="2559"/>
      <c r="BGI106" s="899"/>
      <c r="BGJ106" s="533"/>
      <c r="BGL106" s="900"/>
      <c r="BGN106" s="2556"/>
      <c r="BGO106" s="2557"/>
      <c r="BGP106" s="901"/>
      <c r="BGQ106" s="2558"/>
      <c r="BGR106" s="897"/>
      <c r="BGS106" s="2559"/>
      <c r="BGT106" s="899"/>
      <c r="BGU106" s="533"/>
      <c r="BGW106" s="900"/>
      <c r="BGY106" s="2556"/>
      <c r="BGZ106" s="2557"/>
      <c r="BHA106" s="901"/>
      <c r="BHB106" s="2558"/>
      <c r="BHC106" s="897"/>
      <c r="BHD106" s="2559"/>
      <c r="BHE106" s="899"/>
      <c r="BHF106" s="533"/>
      <c r="BHH106" s="900"/>
      <c r="BHJ106" s="2556"/>
      <c r="BHK106" s="2557"/>
      <c r="BHL106" s="901"/>
      <c r="BHM106" s="2558"/>
      <c r="BHN106" s="897"/>
      <c r="BHO106" s="2559"/>
      <c r="BHP106" s="899"/>
      <c r="BHQ106" s="533"/>
      <c r="BHS106" s="900"/>
      <c r="BHU106" s="2556"/>
      <c r="BHV106" s="2557"/>
      <c r="BHW106" s="901"/>
      <c r="BHX106" s="2558"/>
      <c r="BHY106" s="897"/>
      <c r="BHZ106" s="2559"/>
      <c r="BIA106" s="899"/>
      <c r="BIB106" s="533"/>
      <c r="BID106" s="900"/>
      <c r="BIF106" s="2556"/>
      <c r="BIG106" s="2557"/>
      <c r="BIH106" s="901"/>
      <c r="BII106" s="2558"/>
      <c r="BIJ106" s="897"/>
      <c r="BIK106" s="2559"/>
      <c r="BIL106" s="899"/>
      <c r="BIM106" s="533"/>
      <c r="BIO106" s="900"/>
      <c r="BIQ106" s="2556"/>
      <c r="BIR106" s="2557"/>
      <c r="BIS106" s="901"/>
      <c r="BIT106" s="2558"/>
      <c r="BIU106" s="897"/>
      <c r="BIV106" s="2559"/>
      <c r="BIW106" s="899"/>
      <c r="BIX106" s="533"/>
      <c r="BIZ106" s="900"/>
      <c r="BJB106" s="2556"/>
      <c r="BJC106" s="2557"/>
      <c r="BJD106" s="901"/>
      <c r="BJE106" s="2558"/>
      <c r="BJF106" s="897"/>
      <c r="BJG106" s="2559"/>
      <c r="BJH106" s="899"/>
      <c r="BJI106" s="533"/>
      <c r="BJK106" s="900"/>
      <c r="BJM106" s="2556"/>
      <c r="BJN106" s="2557"/>
      <c r="BJO106" s="901"/>
      <c r="BJP106" s="2558"/>
      <c r="BJQ106" s="897"/>
      <c r="BJR106" s="2559"/>
      <c r="BJS106" s="899"/>
      <c r="BJT106" s="533"/>
      <c r="BJV106" s="900"/>
      <c r="BJX106" s="2556"/>
      <c r="BJY106" s="2557"/>
      <c r="BJZ106" s="901"/>
      <c r="BKA106" s="2558"/>
      <c r="BKB106" s="897"/>
      <c r="BKC106" s="2559"/>
      <c r="BKD106" s="899"/>
      <c r="BKE106" s="533"/>
      <c r="BKG106" s="900"/>
      <c r="BKI106" s="2556"/>
      <c r="BKJ106" s="2557"/>
      <c r="BKK106" s="901"/>
      <c r="BKL106" s="2558"/>
      <c r="BKM106" s="897"/>
      <c r="BKN106" s="2559"/>
      <c r="BKO106" s="899"/>
      <c r="BKP106" s="533"/>
      <c r="BKR106" s="900"/>
      <c r="BKT106" s="2556"/>
      <c r="BKU106" s="2557"/>
      <c r="BKV106" s="901"/>
      <c r="BKW106" s="2558"/>
      <c r="BKX106" s="897"/>
      <c r="BKY106" s="2559"/>
      <c r="BKZ106" s="899"/>
      <c r="BLA106" s="533"/>
      <c r="BLC106" s="900"/>
      <c r="BLE106" s="2556"/>
      <c r="BLF106" s="2557"/>
      <c r="BLG106" s="901"/>
      <c r="BLH106" s="2558"/>
      <c r="BLI106" s="897"/>
      <c r="BLJ106" s="2559"/>
      <c r="BLK106" s="899"/>
      <c r="BLL106" s="533"/>
      <c r="BLN106" s="900"/>
      <c r="BLP106" s="2556"/>
      <c r="BLQ106" s="2557"/>
      <c r="BLR106" s="901"/>
      <c r="BLS106" s="2558"/>
      <c r="BLT106" s="897"/>
      <c r="BLU106" s="2559"/>
      <c r="BLV106" s="899"/>
      <c r="BLW106" s="533"/>
      <c r="BLY106" s="900"/>
      <c r="BMA106" s="2556"/>
      <c r="BMB106" s="2557"/>
      <c r="BMC106" s="901"/>
      <c r="BMD106" s="2558"/>
      <c r="BME106" s="897"/>
      <c r="BMF106" s="2559"/>
      <c r="BMG106" s="899"/>
      <c r="BMH106" s="533"/>
      <c r="BMJ106" s="900"/>
      <c r="BML106" s="2556"/>
      <c r="BMM106" s="2557"/>
      <c r="BMN106" s="901"/>
      <c r="BMO106" s="2558"/>
      <c r="BMP106" s="897"/>
      <c r="BMQ106" s="2559"/>
      <c r="BMR106" s="899"/>
      <c r="BMS106" s="533"/>
      <c r="BMU106" s="900"/>
      <c r="BMW106" s="2556"/>
      <c r="BMX106" s="2557"/>
      <c r="BMY106" s="901"/>
      <c r="BMZ106" s="2558"/>
      <c r="BNA106" s="897"/>
      <c r="BNB106" s="2559"/>
      <c r="BNC106" s="899"/>
      <c r="BND106" s="533"/>
      <c r="BNF106" s="900"/>
      <c r="BNH106" s="2556"/>
      <c r="BNI106" s="2557"/>
      <c r="BNJ106" s="901"/>
      <c r="BNK106" s="2558"/>
      <c r="BNL106" s="897"/>
      <c r="BNM106" s="2559"/>
      <c r="BNN106" s="899"/>
      <c r="BNO106" s="533"/>
      <c r="BNQ106" s="900"/>
      <c r="BNS106" s="2556"/>
      <c r="BNT106" s="2557"/>
      <c r="BNU106" s="901"/>
      <c r="BNV106" s="2558"/>
      <c r="BNW106" s="897"/>
      <c r="BNX106" s="2559"/>
      <c r="BNY106" s="899"/>
      <c r="BNZ106" s="533"/>
      <c r="BOB106" s="900"/>
      <c r="BOD106" s="2556"/>
      <c r="BOE106" s="2557"/>
      <c r="BOF106" s="901"/>
      <c r="BOG106" s="2558"/>
      <c r="BOH106" s="897"/>
      <c r="BOI106" s="2559"/>
      <c r="BOJ106" s="899"/>
      <c r="BOK106" s="533"/>
      <c r="BOM106" s="900"/>
      <c r="BOO106" s="2556"/>
      <c r="BOP106" s="2557"/>
      <c r="BOQ106" s="901"/>
      <c r="BOR106" s="2558"/>
      <c r="BOS106" s="897"/>
      <c r="BOT106" s="2559"/>
      <c r="BOU106" s="899"/>
      <c r="BOV106" s="533"/>
      <c r="BOX106" s="900"/>
      <c r="BOZ106" s="2556"/>
      <c r="BPA106" s="2557"/>
      <c r="BPB106" s="901"/>
      <c r="BPC106" s="2558"/>
      <c r="BPD106" s="897"/>
      <c r="BPE106" s="2559"/>
      <c r="BPF106" s="899"/>
      <c r="BPG106" s="533"/>
      <c r="BPI106" s="900"/>
      <c r="BPK106" s="2556"/>
      <c r="BPL106" s="2557"/>
      <c r="BPM106" s="901"/>
      <c r="BPN106" s="2558"/>
      <c r="BPO106" s="897"/>
      <c r="BPP106" s="2559"/>
      <c r="BPQ106" s="899"/>
      <c r="BPR106" s="533"/>
      <c r="BPT106" s="900"/>
      <c r="BPV106" s="2556"/>
      <c r="BPW106" s="2557"/>
      <c r="BPX106" s="901"/>
      <c r="BPY106" s="2558"/>
      <c r="BPZ106" s="897"/>
      <c r="BQA106" s="2559"/>
      <c r="BQB106" s="899"/>
      <c r="BQC106" s="533"/>
      <c r="BQE106" s="900"/>
      <c r="BQG106" s="2556"/>
      <c r="BQH106" s="2557"/>
      <c r="BQI106" s="901"/>
      <c r="BQJ106" s="2558"/>
      <c r="BQK106" s="897"/>
      <c r="BQL106" s="2559"/>
      <c r="BQM106" s="899"/>
      <c r="BQN106" s="533"/>
      <c r="BQP106" s="900"/>
      <c r="BQR106" s="2556"/>
      <c r="BQS106" s="2557"/>
      <c r="BQT106" s="901"/>
      <c r="BQU106" s="2558"/>
      <c r="BQV106" s="897"/>
      <c r="BQW106" s="2559"/>
      <c r="BQX106" s="899"/>
      <c r="BQY106" s="533"/>
      <c r="BRA106" s="900"/>
      <c r="BRC106" s="2556"/>
      <c r="BRD106" s="2557"/>
      <c r="BRE106" s="901"/>
      <c r="BRF106" s="2558"/>
      <c r="BRG106" s="897"/>
      <c r="BRH106" s="2559"/>
      <c r="BRI106" s="899"/>
      <c r="BRJ106" s="533"/>
      <c r="BRL106" s="900"/>
      <c r="BRN106" s="2556"/>
      <c r="BRO106" s="2557"/>
      <c r="BRP106" s="901"/>
      <c r="BRQ106" s="2558"/>
      <c r="BRR106" s="897"/>
      <c r="BRS106" s="2559"/>
      <c r="BRT106" s="899"/>
      <c r="BRU106" s="533"/>
      <c r="BRW106" s="900"/>
      <c r="BRY106" s="2556"/>
      <c r="BRZ106" s="2557"/>
      <c r="BSA106" s="901"/>
      <c r="BSB106" s="2558"/>
      <c r="BSC106" s="897"/>
      <c r="BSD106" s="2559"/>
      <c r="BSE106" s="899"/>
      <c r="BSF106" s="533"/>
      <c r="BSH106" s="900"/>
      <c r="BSJ106" s="2556"/>
      <c r="BSK106" s="2557"/>
      <c r="BSL106" s="901"/>
      <c r="BSM106" s="2558"/>
      <c r="BSN106" s="897"/>
      <c r="BSO106" s="2559"/>
      <c r="BSP106" s="899"/>
      <c r="BSQ106" s="533"/>
      <c r="BSS106" s="900"/>
      <c r="BSU106" s="2556"/>
      <c r="BSV106" s="2557"/>
      <c r="BSW106" s="901"/>
      <c r="BSX106" s="2558"/>
      <c r="BSY106" s="897"/>
      <c r="BSZ106" s="2559"/>
      <c r="BTA106" s="899"/>
      <c r="BTB106" s="533"/>
      <c r="BTD106" s="900"/>
      <c r="BTF106" s="2556"/>
      <c r="BTG106" s="2557"/>
      <c r="BTH106" s="901"/>
      <c r="BTI106" s="2558"/>
      <c r="BTJ106" s="897"/>
      <c r="BTK106" s="2559"/>
      <c r="BTL106" s="899"/>
      <c r="BTM106" s="533"/>
      <c r="BTO106" s="900"/>
      <c r="BTQ106" s="2556"/>
      <c r="BTR106" s="2557"/>
      <c r="BTS106" s="901"/>
      <c r="BTT106" s="2558"/>
      <c r="BTU106" s="897"/>
      <c r="BTV106" s="2559"/>
      <c r="BTW106" s="899"/>
      <c r="BTX106" s="533"/>
      <c r="BTZ106" s="900"/>
      <c r="BUB106" s="2556"/>
      <c r="BUC106" s="2557"/>
      <c r="BUD106" s="901"/>
      <c r="BUE106" s="2558"/>
      <c r="BUF106" s="897"/>
      <c r="BUG106" s="2559"/>
      <c r="BUH106" s="899"/>
      <c r="BUI106" s="533"/>
      <c r="BUK106" s="900"/>
      <c r="BUM106" s="2556"/>
      <c r="BUN106" s="2557"/>
      <c r="BUO106" s="901"/>
      <c r="BUP106" s="2558"/>
      <c r="BUQ106" s="897"/>
      <c r="BUR106" s="2559"/>
      <c r="BUS106" s="899"/>
      <c r="BUT106" s="533"/>
      <c r="BUV106" s="900"/>
      <c r="BUX106" s="2556"/>
      <c r="BUY106" s="2557"/>
      <c r="BUZ106" s="901"/>
      <c r="BVA106" s="2558"/>
      <c r="BVB106" s="897"/>
      <c r="BVC106" s="2559"/>
      <c r="BVD106" s="899"/>
      <c r="BVE106" s="533"/>
      <c r="BVG106" s="900"/>
      <c r="BVI106" s="2556"/>
      <c r="BVJ106" s="2557"/>
      <c r="BVK106" s="901"/>
      <c r="BVL106" s="2558"/>
      <c r="BVM106" s="897"/>
      <c r="BVN106" s="2559"/>
      <c r="BVO106" s="899"/>
      <c r="BVP106" s="533"/>
      <c r="BVR106" s="900"/>
      <c r="BVT106" s="2556"/>
      <c r="BVU106" s="2557"/>
      <c r="BVV106" s="901"/>
      <c r="BVW106" s="2558"/>
      <c r="BVX106" s="897"/>
      <c r="BVY106" s="2559"/>
      <c r="BVZ106" s="899"/>
      <c r="BWA106" s="533"/>
      <c r="BWC106" s="900"/>
      <c r="BWE106" s="2556"/>
      <c r="BWF106" s="2557"/>
      <c r="BWG106" s="901"/>
      <c r="BWH106" s="2558"/>
      <c r="BWI106" s="897"/>
      <c r="BWJ106" s="2559"/>
      <c r="BWK106" s="899"/>
      <c r="BWL106" s="533"/>
      <c r="BWN106" s="900"/>
      <c r="BWP106" s="2556"/>
      <c r="BWQ106" s="2557"/>
      <c r="BWR106" s="901"/>
      <c r="BWS106" s="2558"/>
      <c r="BWT106" s="897"/>
      <c r="BWU106" s="2559"/>
      <c r="BWV106" s="899"/>
      <c r="BWW106" s="533"/>
      <c r="BWY106" s="900"/>
      <c r="BXA106" s="2556"/>
      <c r="BXB106" s="2557"/>
      <c r="BXC106" s="901"/>
      <c r="BXD106" s="2558"/>
      <c r="BXE106" s="897"/>
      <c r="BXF106" s="2559"/>
      <c r="BXG106" s="899"/>
      <c r="BXH106" s="533"/>
      <c r="BXJ106" s="900"/>
      <c r="BXL106" s="2556"/>
      <c r="BXM106" s="2557"/>
      <c r="BXN106" s="901"/>
      <c r="BXO106" s="2558"/>
      <c r="BXP106" s="897"/>
      <c r="BXQ106" s="2559"/>
      <c r="BXR106" s="899"/>
      <c r="BXS106" s="533"/>
      <c r="BXU106" s="900"/>
      <c r="BXW106" s="2556"/>
      <c r="BXX106" s="2557"/>
      <c r="BXY106" s="901"/>
      <c r="BXZ106" s="2558"/>
      <c r="BYA106" s="897"/>
      <c r="BYB106" s="2559"/>
      <c r="BYC106" s="899"/>
      <c r="BYD106" s="533"/>
      <c r="BYF106" s="900"/>
      <c r="BYH106" s="2556"/>
      <c r="BYI106" s="2557"/>
      <c r="BYJ106" s="901"/>
      <c r="BYK106" s="2558"/>
      <c r="BYL106" s="897"/>
      <c r="BYM106" s="2559"/>
      <c r="BYN106" s="899"/>
      <c r="BYO106" s="533"/>
      <c r="BYQ106" s="900"/>
      <c r="BYS106" s="2556"/>
      <c r="BYT106" s="2557"/>
      <c r="BYU106" s="901"/>
      <c r="BYV106" s="2558"/>
      <c r="BYW106" s="897"/>
      <c r="BYX106" s="2559"/>
      <c r="BYY106" s="899"/>
      <c r="BYZ106" s="533"/>
      <c r="BZB106" s="900"/>
      <c r="BZD106" s="2556"/>
      <c r="BZE106" s="2557"/>
      <c r="BZF106" s="901"/>
      <c r="BZG106" s="2558"/>
      <c r="BZH106" s="897"/>
      <c r="BZI106" s="2559"/>
      <c r="BZJ106" s="899"/>
      <c r="BZK106" s="533"/>
      <c r="BZM106" s="900"/>
      <c r="BZO106" s="2556"/>
      <c r="BZP106" s="2557"/>
      <c r="BZQ106" s="901"/>
      <c r="BZR106" s="2558"/>
      <c r="BZS106" s="897"/>
      <c r="BZT106" s="2559"/>
      <c r="BZU106" s="899"/>
      <c r="BZV106" s="533"/>
      <c r="BZX106" s="900"/>
      <c r="BZZ106" s="2556"/>
      <c r="CAA106" s="2557"/>
      <c r="CAB106" s="901"/>
      <c r="CAC106" s="2558"/>
      <c r="CAD106" s="897"/>
      <c r="CAE106" s="2559"/>
      <c r="CAF106" s="899"/>
      <c r="CAG106" s="533"/>
      <c r="CAI106" s="900"/>
      <c r="CAK106" s="2556"/>
      <c r="CAL106" s="2557"/>
      <c r="CAM106" s="901"/>
      <c r="CAN106" s="2558"/>
      <c r="CAO106" s="897"/>
      <c r="CAP106" s="2559"/>
      <c r="CAQ106" s="899"/>
      <c r="CAR106" s="533"/>
      <c r="CAT106" s="900"/>
      <c r="CAV106" s="2556"/>
      <c r="CAW106" s="2557"/>
      <c r="CAX106" s="901"/>
      <c r="CAY106" s="2558"/>
      <c r="CAZ106" s="897"/>
      <c r="CBA106" s="2559"/>
      <c r="CBB106" s="899"/>
      <c r="CBC106" s="533"/>
      <c r="CBE106" s="900"/>
      <c r="CBG106" s="2556"/>
      <c r="CBH106" s="2557"/>
      <c r="CBI106" s="901"/>
      <c r="CBJ106" s="2558"/>
      <c r="CBK106" s="897"/>
      <c r="CBL106" s="2559"/>
      <c r="CBM106" s="899"/>
      <c r="CBN106" s="533"/>
      <c r="CBP106" s="900"/>
      <c r="CBR106" s="2556"/>
      <c r="CBS106" s="2557"/>
      <c r="CBT106" s="901"/>
      <c r="CBU106" s="2558"/>
      <c r="CBV106" s="897"/>
      <c r="CBW106" s="2559"/>
      <c r="CBX106" s="899"/>
      <c r="CBY106" s="533"/>
      <c r="CCA106" s="900"/>
      <c r="CCC106" s="2556"/>
      <c r="CCD106" s="2557"/>
      <c r="CCE106" s="901"/>
      <c r="CCF106" s="2558"/>
      <c r="CCG106" s="897"/>
      <c r="CCH106" s="2559"/>
      <c r="CCI106" s="899"/>
      <c r="CCJ106" s="533"/>
      <c r="CCL106" s="900"/>
      <c r="CCN106" s="2556"/>
      <c r="CCO106" s="2557"/>
      <c r="CCP106" s="901"/>
      <c r="CCQ106" s="2558"/>
      <c r="CCR106" s="897"/>
      <c r="CCS106" s="2559"/>
      <c r="CCT106" s="899"/>
      <c r="CCU106" s="533"/>
      <c r="CCW106" s="900"/>
      <c r="CCY106" s="2556"/>
      <c r="CCZ106" s="2557"/>
      <c r="CDA106" s="901"/>
      <c r="CDB106" s="2558"/>
      <c r="CDC106" s="897"/>
      <c r="CDD106" s="2559"/>
      <c r="CDE106" s="899"/>
      <c r="CDF106" s="533"/>
      <c r="CDH106" s="900"/>
      <c r="CDJ106" s="2556"/>
      <c r="CDK106" s="2557"/>
      <c r="CDL106" s="901"/>
      <c r="CDM106" s="2558"/>
      <c r="CDN106" s="897"/>
      <c r="CDO106" s="2559"/>
      <c r="CDP106" s="899"/>
      <c r="CDQ106" s="533"/>
      <c r="CDS106" s="900"/>
      <c r="CDU106" s="2556"/>
      <c r="CDV106" s="2557"/>
      <c r="CDW106" s="901"/>
      <c r="CDX106" s="2558"/>
      <c r="CDY106" s="897"/>
      <c r="CDZ106" s="2559"/>
      <c r="CEA106" s="899"/>
      <c r="CEB106" s="533"/>
      <c r="CED106" s="900"/>
      <c r="CEF106" s="2556"/>
      <c r="CEG106" s="2557"/>
      <c r="CEH106" s="901"/>
      <c r="CEI106" s="2558"/>
      <c r="CEJ106" s="897"/>
      <c r="CEK106" s="2559"/>
      <c r="CEL106" s="899"/>
      <c r="CEM106" s="533"/>
      <c r="CEO106" s="900"/>
      <c r="CEQ106" s="2556"/>
      <c r="CER106" s="2557"/>
      <c r="CES106" s="901"/>
      <c r="CET106" s="2558"/>
      <c r="CEU106" s="897"/>
      <c r="CEV106" s="2559"/>
      <c r="CEW106" s="899"/>
      <c r="CEX106" s="533"/>
      <c r="CEZ106" s="900"/>
      <c r="CFB106" s="2556"/>
      <c r="CFC106" s="2557"/>
      <c r="CFD106" s="901"/>
      <c r="CFE106" s="2558"/>
      <c r="CFF106" s="897"/>
      <c r="CFG106" s="2559"/>
      <c r="CFH106" s="899"/>
      <c r="CFI106" s="533"/>
      <c r="CFK106" s="900"/>
      <c r="CFM106" s="2556"/>
      <c r="CFN106" s="2557"/>
      <c r="CFO106" s="901"/>
      <c r="CFP106" s="2558"/>
      <c r="CFQ106" s="897"/>
      <c r="CFR106" s="2559"/>
      <c r="CFS106" s="899"/>
      <c r="CFT106" s="533"/>
      <c r="CFV106" s="900"/>
      <c r="CFX106" s="2556"/>
      <c r="CFY106" s="2557"/>
      <c r="CFZ106" s="901"/>
      <c r="CGA106" s="2558"/>
      <c r="CGB106" s="897"/>
      <c r="CGC106" s="2559"/>
      <c r="CGD106" s="899"/>
      <c r="CGE106" s="533"/>
      <c r="CGG106" s="900"/>
      <c r="CGI106" s="2556"/>
      <c r="CGJ106" s="2557"/>
      <c r="CGK106" s="901"/>
      <c r="CGL106" s="2558"/>
      <c r="CGM106" s="897"/>
      <c r="CGN106" s="2559"/>
      <c r="CGO106" s="899"/>
      <c r="CGP106" s="533"/>
      <c r="CGR106" s="900"/>
      <c r="CGT106" s="2556"/>
      <c r="CGU106" s="2557"/>
      <c r="CGV106" s="901"/>
      <c r="CGW106" s="2558"/>
      <c r="CGX106" s="897"/>
      <c r="CGY106" s="2559"/>
      <c r="CGZ106" s="899"/>
      <c r="CHA106" s="533"/>
      <c r="CHC106" s="900"/>
      <c r="CHE106" s="2556"/>
      <c r="CHF106" s="2557"/>
      <c r="CHG106" s="901"/>
      <c r="CHH106" s="2558"/>
      <c r="CHI106" s="897"/>
      <c r="CHJ106" s="2559"/>
      <c r="CHK106" s="899"/>
      <c r="CHL106" s="533"/>
      <c r="CHN106" s="900"/>
      <c r="CHP106" s="2556"/>
      <c r="CHQ106" s="2557"/>
      <c r="CHR106" s="901"/>
      <c r="CHS106" s="2558"/>
      <c r="CHT106" s="897"/>
      <c r="CHU106" s="2559"/>
      <c r="CHV106" s="899"/>
      <c r="CHW106" s="533"/>
      <c r="CHY106" s="900"/>
      <c r="CIA106" s="2556"/>
      <c r="CIB106" s="2557"/>
      <c r="CIC106" s="901"/>
      <c r="CID106" s="2558"/>
      <c r="CIE106" s="897"/>
      <c r="CIF106" s="2559"/>
      <c r="CIG106" s="899"/>
      <c r="CIH106" s="533"/>
      <c r="CIJ106" s="900"/>
      <c r="CIL106" s="2556"/>
      <c r="CIM106" s="2557"/>
      <c r="CIN106" s="901"/>
      <c r="CIO106" s="2558"/>
      <c r="CIP106" s="897"/>
      <c r="CIQ106" s="2559"/>
      <c r="CIR106" s="899"/>
      <c r="CIS106" s="533"/>
      <c r="CIU106" s="900"/>
      <c r="CIW106" s="2556"/>
      <c r="CIX106" s="2557"/>
      <c r="CIY106" s="901"/>
      <c r="CIZ106" s="2558"/>
      <c r="CJA106" s="897"/>
      <c r="CJB106" s="2559"/>
      <c r="CJC106" s="899"/>
      <c r="CJD106" s="533"/>
      <c r="CJF106" s="900"/>
      <c r="CJH106" s="2556"/>
      <c r="CJI106" s="2557"/>
      <c r="CJJ106" s="901"/>
      <c r="CJK106" s="2558"/>
      <c r="CJL106" s="897"/>
      <c r="CJM106" s="2559"/>
      <c r="CJN106" s="899"/>
      <c r="CJO106" s="533"/>
      <c r="CJQ106" s="900"/>
      <c r="CJS106" s="2556"/>
      <c r="CJT106" s="2557"/>
      <c r="CJU106" s="901"/>
      <c r="CJV106" s="2558"/>
      <c r="CJW106" s="897"/>
      <c r="CJX106" s="2559"/>
      <c r="CJY106" s="899"/>
      <c r="CJZ106" s="533"/>
      <c r="CKB106" s="900"/>
      <c r="CKD106" s="2556"/>
      <c r="CKE106" s="2557"/>
      <c r="CKF106" s="901"/>
      <c r="CKG106" s="2558"/>
      <c r="CKH106" s="897"/>
      <c r="CKI106" s="2559"/>
      <c r="CKJ106" s="899"/>
      <c r="CKK106" s="533"/>
      <c r="CKM106" s="900"/>
      <c r="CKO106" s="2556"/>
      <c r="CKP106" s="2557"/>
      <c r="CKQ106" s="901"/>
      <c r="CKR106" s="2558"/>
      <c r="CKS106" s="897"/>
      <c r="CKT106" s="2559"/>
      <c r="CKU106" s="899"/>
      <c r="CKV106" s="533"/>
      <c r="CKX106" s="900"/>
      <c r="CKZ106" s="2556"/>
      <c r="CLA106" s="2557"/>
      <c r="CLB106" s="901"/>
      <c r="CLC106" s="2558"/>
      <c r="CLD106" s="897"/>
      <c r="CLE106" s="2559"/>
      <c r="CLF106" s="899"/>
      <c r="CLG106" s="533"/>
      <c r="CLI106" s="900"/>
      <c r="CLK106" s="2556"/>
      <c r="CLL106" s="2557"/>
      <c r="CLM106" s="901"/>
      <c r="CLN106" s="2558"/>
      <c r="CLO106" s="897"/>
      <c r="CLP106" s="2559"/>
      <c r="CLQ106" s="899"/>
      <c r="CLR106" s="533"/>
      <c r="CLT106" s="900"/>
      <c r="CLV106" s="2556"/>
      <c r="CLW106" s="2557"/>
      <c r="CLX106" s="901"/>
      <c r="CLY106" s="2558"/>
      <c r="CLZ106" s="897"/>
      <c r="CMA106" s="2559"/>
      <c r="CMB106" s="899"/>
      <c r="CMC106" s="533"/>
      <c r="CME106" s="900"/>
      <c r="CMG106" s="2556"/>
      <c r="CMH106" s="2557"/>
      <c r="CMI106" s="901"/>
      <c r="CMJ106" s="2558"/>
      <c r="CMK106" s="897"/>
      <c r="CML106" s="2559"/>
      <c r="CMM106" s="899"/>
      <c r="CMN106" s="533"/>
      <c r="CMP106" s="900"/>
      <c r="CMR106" s="2556"/>
      <c r="CMS106" s="2557"/>
      <c r="CMT106" s="901"/>
      <c r="CMU106" s="2558"/>
      <c r="CMV106" s="897"/>
      <c r="CMW106" s="2559"/>
      <c r="CMX106" s="899"/>
      <c r="CMY106" s="533"/>
      <c r="CNA106" s="900"/>
      <c r="CNC106" s="2556"/>
      <c r="CND106" s="2557"/>
      <c r="CNE106" s="901"/>
      <c r="CNF106" s="2558"/>
      <c r="CNG106" s="897"/>
      <c r="CNH106" s="2559"/>
      <c r="CNI106" s="899"/>
      <c r="CNJ106" s="533"/>
      <c r="CNL106" s="900"/>
      <c r="CNN106" s="2556"/>
      <c r="CNO106" s="2557"/>
      <c r="CNP106" s="901"/>
      <c r="CNQ106" s="2558"/>
      <c r="CNR106" s="897"/>
      <c r="CNS106" s="2559"/>
      <c r="CNT106" s="899"/>
      <c r="CNU106" s="533"/>
      <c r="CNW106" s="900"/>
      <c r="CNY106" s="2556"/>
      <c r="CNZ106" s="2557"/>
      <c r="COA106" s="901"/>
      <c r="COB106" s="2558"/>
      <c r="COC106" s="897"/>
      <c r="COD106" s="2559"/>
      <c r="COE106" s="899"/>
      <c r="COF106" s="533"/>
      <c r="COH106" s="900"/>
      <c r="COJ106" s="2556"/>
      <c r="COK106" s="2557"/>
      <c r="COL106" s="901"/>
      <c r="COM106" s="2558"/>
      <c r="CON106" s="897"/>
      <c r="COO106" s="2559"/>
      <c r="COP106" s="899"/>
      <c r="COQ106" s="533"/>
      <c r="COS106" s="900"/>
      <c r="COU106" s="2556"/>
      <c r="COV106" s="2557"/>
      <c r="COW106" s="901"/>
      <c r="COX106" s="2558"/>
      <c r="COY106" s="897"/>
      <c r="COZ106" s="2559"/>
      <c r="CPA106" s="899"/>
      <c r="CPB106" s="533"/>
      <c r="CPD106" s="900"/>
      <c r="CPF106" s="2556"/>
      <c r="CPG106" s="2557"/>
      <c r="CPH106" s="901"/>
      <c r="CPI106" s="2558"/>
      <c r="CPJ106" s="897"/>
      <c r="CPK106" s="2559"/>
      <c r="CPL106" s="899"/>
      <c r="CPM106" s="533"/>
      <c r="CPO106" s="900"/>
      <c r="CPQ106" s="2556"/>
      <c r="CPR106" s="2557"/>
      <c r="CPS106" s="901"/>
      <c r="CPT106" s="2558"/>
      <c r="CPU106" s="897"/>
      <c r="CPV106" s="2559"/>
      <c r="CPW106" s="899"/>
      <c r="CPX106" s="533"/>
      <c r="CPZ106" s="900"/>
      <c r="CQB106" s="2556"/>
      <c r="CQC106" s="2557"/>
      <c r="CQD106" s="901"/>
      <c r="CQE106" s="2558"/>
      <c r="CQF106" s="897"/>
      <c r="CQG106" s="2559"/>
      <c r="CQH106" s="899"/>
      <c r="CQI106" s="533"/>
      <c r="CQK106" s="900"/>
      <c r="CQM106" s="2556"/>
      <c r="CQN106" s="2557"/>
      <c r="CQO106" s="901"/>
      <c r="CQP106" s="2558"/>
      <c r="CQQ106" s="897"/>
      <c r="CQR106" s="2559"/>
      <c r="CQS106" s="899"/>
      <c r="CQT106" s="533"/>
      <c r="CQV106" s="900"/>
      <c r="CQX106" s="2556"/>
      <c r="CQY106" s="2557"/>
      <c r="CQZ106" s="901"/>
      <c r="CRA106" s="2558"/>
      <c r="CRB106" s="897"/>
      <c r="CRC106" s="2559"/>
      <c r="CRD106" s="899"/>
      <c r="CRE106" s="533"/>
      <c r="CRG106" s="900"/>
      <c r="CRI106" s="2556"/>
      <c r="CRJ106" s="2557"/>
      <c r="CRK106" s="901"/>
      <c r="CRL106" s="2558"/>
      <c r="CRM106" s="897"/>
      <c r="CRN106" s="2559"/>
      <c r="CRO106" s="899"/>
      <c r="CRP106" s="533"/>
      <c r="CRR106" s="900"/>
      <c r="CRT106" s="2556"/>
      <c r="CRU106" s="2557"/>
      <c r="CRV106" s="901"/>
      <c r="CRW106" s="2558"/>
      <c r="CRX106" s="897"/>
      <c r="CRY106" s="2559"/>
      <c r="CRZ106" s="899"/>
      <c r="CSA106" s="533"/>
      <c r="CSC106" s="900"/>
      <c r="CSE106" s="2556"/>
      <c r="CSF106" s="2557"/>
      <c r="CSG106" s="901"/>
      <c r="CSH106" s="2558"/>
      <c r="CSI106" s="897"/>
      <c r="CSJ106" s="2559"/>
      <c r="CSK106" s="899"/>
      <c r="CSL106" s="533"/>
      <c r="CSN106" s="900"/>
      <c r="CSP106" s="2556"/>
      <c r="CSQ106" s="2557"/>
      <c r="CSR106" s="901"/>
      <c r="CSS106" s="2558"/>
      <c r="CST106" s="897"/>
      <c r="CSU106" s="2559"/>
      <c r="CSV106" s="899"/>
      <c r="CSW106" s="533"/>
      <c r="CSY106" s="900"/>
      <c r="CTA106" s="2556"/>
      <c r="CTB106" s="2557"/>
      <c r="CTC106" s="901"/>
      <c r="CTD106" s="2558"/>
      <c r="CTE106" s="897"/>
      <c r="CTF106" s="2559"/>
      <c r="CTG106" s="899"/>
      <c r="CTH106" s="533"/>
      <c r="CTJ106" s="900"/>
      <c r="CTL106" s="2556"/>
      <c r="CTM106" s="2557"/>
      <c r="CTN106" s="901"/>
      <c r="CTO106" s="2558"/>
      <c r="CTP106" s="897"/>
      <c r="CTQ106" s="2559"/>
      <c r="CTR106" s="899"/>
      <c r="CTS106" s="533"/>
      <c r="CTU106" s="900"/>
      <c r="CTW106" s="2556"/>
      <c r="CTX106" s="2557"/>
      <c r="CTY106" s="901"/>
      <c r="CTZ106" s="2558"/>
      <c r="CUA106" s="897"/>
      <c r="CUB106" s="2559"/>
      <c r="CUC106" s="899"/>
      <c r="CUD106" s="533"/>
      <c r="CUF106" s="900"/>
      <c r="CUH106" s="2556"/>
      <c r="CUI106" s="2557"/>
      <c r="CUJ106" s="901"/>
      <c r="CUK106" s="2558"/>
      <c r="CUL106" s="897"/>
      <c r="CUM106" s="2559"/>
      <c r="CUN106" s="899"/>
      <c r="CUO106" s="533"/>
      <c r="CUQ106" s="900"/>
      <c r="CUS106" s="2556"/>
      <c r="CUT106" s="2557"/>
      <c r="CUU106" s="901"/>
      <c r="CUV106" s="2558"/>
      <c r="CUW106" s="897"/>
      <c r="CUX106" s="2559"/>
      <c r="CUY106" s="899"/>
      <c r="CUZ106" s="533"/>
      <c r="CVB106" s="900"/>
      <c r="CVD106" s="2556"/>
      <c r="CVE106" s="2557"/>
      <c r="CVF106" s="901"/>
      <c r="CVG106" s="2558"/>
      <c r="CVH106" s="897"/>
      <c r="CVI106" s="2559"/>
      <c r="CVJ106" s="899"/>
      <c r="CVK106" s="533"/>
      <c r="CVM106" s="900"/>
      <c r="CVO106" s="2556"/>
      <c r="CVP106" s="2557"/>
      <c r="CVQ106" s="901"/>
      <c r="CVR106" s="2558"/>
      <c r="CVS106" s="897"/>
      <c r="CVT106" s="2559"/>
      <c r="CVU106" s="899"/>
      <c r="CVV106" s="533"/>
      <c r="CVX106" s="900"/>
      <c r="CVZ106" s="2556"/>
      <c r="CWA106" s="2557"/>
      <c r="CWB106" s="901"/>
      <c r="CWC106" s="2558"/>
      <c r="CWD106" s="897"/>
      <c r="CWE106" s="2559"/>
      <c r="CWF106" s="899"/>
      <c r="CWG106" s="533"/>
      <c r="CWI106" s="900"/>
      <c r="CWK106" s="2556"/>
      <c r="CWL106" s="2557"/>
      <c r="CWM106" s="901"/>
      <c r="CWN106" s="2558"/>
      <c r="CWO106" s="897"/>
      <c r="CWP106" s="2559"/>
      <c r="CWQ106" s="899"/>
      <c r="CWR106" s="533"/>
      <c r="CWT106" s="900"/>
      <c r="CWV106" s="2556"/>
      <c r="CWW106" s="2557"/>
      <c r="CWX106" s="901"/>
      <c r="CWY106" s="2558"/>
      <c r="CWZ106" s="897"/>
      <c r="CXA106" s="2559"/>
      <c r="CXB106" s="899"/>
      <c r="CXC106" s="533"/>
      <c r="CXE106" s="900"/>
      <c r="CXG106" s="2556"/>
      <c r="CXH106" s="2557"/>
      <c r="CXI106" s="901"/>
      <c r="CXJ106" s="2558"/>
      <c r="CXK106" s="897"/>
      <c r="CXL106" s="2559"/>
      <c r="CXM106" s="899"/>
      <c r="CXN106" s="533"/>
      <c r="CXP106" s="900"/>
      <c r="CXR106" s="2556"/>
      <c r="CXS106" s="2557"/>
      <c r="CXT106" s="901"/>
      <c r="CXU106" s="2558"/>
      <c r="CXV106" s="897"/>
      <c r="CXW106" s="2559"/>
      <c r="CXX106" s="899"/>
      <c r="CXY106" s="533"/>
      <c r="CYA106" s="900"/>
      <c r="CYC106" s="2556"/>
      <c r="CYD106" s="2557"/>
      <c r="CYE106" s="901"/>
      <c r="CYF106" s="2558"/>
      <c r="CYG106" s="897"/>
      <c r="CYH106" s="2559"/>
      <c r="CYI106" s="899"/>
      <c r="CYJ106" s="533"/>
      <c r="CYL106" s="900"/>
      <c r="CYN106" s="2556"/>
      <c r="CYO106" s="2557"/>
      <c r="CYP106" s="901"/>
      <c r="CYQ106" s="2558"/>
      <c r="CYR106" s="897"/>
      <c r="CYS106" s="2559"/>
      <c r="CYT106" s="899"/>
      <c r="CYU106" s="533"/>
      <c r="CYW106" s="900"/>
      <c r="CYY106" s="2556"/>
      <c r="CYZ106" s="2557"/>
      <c r="CZA106" s="901"/>
      <c r="CZB106" s="2558"/>
      <c r="CZC106" s="897"/>
      <c r="CZD106" s="2559"/>
      <c r="CZE106" s="899"/>
      <c r="CZF106" s="533"/>
      <c r="CZH106" s="900"/>
      <c r="CZJ106" s="2556"/>
      <c r="CZK106" s="2557"/>
      <c r="CZL106" s="901"/>
      <c r="CZM106" s="2558"/>
      <c r="CZN106" s="897"/>
      <c r="CZO106" s="2559"/>
      <c r="CZP106" s="899"/>
      <c r="CZQ106" s="533"/>
      <c r="CZS106" s="900"/>
      <c r="CZU106" s="2556"/>
      <c r="CZV106" s="2557"/>
      <c r="CZW106" s="901"/>
      <c r="CZX106" s="2558"/>
      <c r="CZY106" s="897"/>
      <c r="CZZ106" s="2559"/>
      <c r="DAA106" s="899"/>
      <c r="DAB106" s="533"/>
      <c r="DAD106" s="900"/>
      <c r="DAF106" s="2556"/>
      <c r="DAG106" s="2557"/>
      <c r="DAH106" s="901"/>
      <c r="DAI106" s="2558"/>
      <c r="DAJ106" s="897"/>
      <c r="DAK106" s="2559"/>
      <c r="DAL106" s="899"/>
      <c r="DAM106" s="533"/>
      <c r="DAO106" s="900"/>
      <c r="DAQ106" s="2556"/>
      <c r="DAR106" s="2557"/>
      <c r="DAS106" s="901"/>
      <c r="DAT106" s="2558"/>
      <c r="DAU106" s="897"/>
      <c r="DAV106" s="2559"/>
      <c r="DAW106" s="899"/>
      <c r="DAX106" s="533"/>
      <c r="DAZ106" s="900"/>
      <c r="DBB106" s="2556"/>
      <c r="DBC106" s="2557"/>
      <c r="DBD106" s="901"/>
      <c r="DBE106" s="2558"/>
      <c r="DBF106" s="897"/>
      <c r="DBG106" s="2559"/>
      <c r="DBH106" s="899"/>
      <c r="DBI106" s="533"/>
      <c r="DBK106" s="900"/>
      <c r="DBM106" s="2556"/>
      <c r="DBN106" s="2557"/>
      <c r="DBO106" s="901"/>
      <c r="DBP106" s="2558"/>
      <c r="DBQ106" s="897"/>
      <c r="DBR106" s="2559"/>
      <c r="DBS106" s="899"/>
      <c r="DBT106" s="533"/>
      <c r="DBV106" s="900"/>
      <c r="DBX106" s="2556"/>
      <c r="DBY106" s="2557"/>
      <c r="DBZ106" s="901"/>
      <c r="DCA106" s="2558"/>
      <c r="DCB106" s="897"/>
      <c r="DCC106" s="2559"/>
      <c r="DCD106" s="899"/>
      <c r="DCE106" s="533"/>
      <c r="DCG106" s="900"/>
      <c r="DCI106" s="2556"/>
      <c r="DCJ106" s="2557"/>
      <c r="DCK106" s="901"/>
      <c r="DCL106" s="2558"/>
      <c r="DCM106" s="897"/>
      <c r="DCN106" s="2559"/>
      <c r="DCO106" s="899"/>
      <c r="DCP106" s="533"/>
      <c r="DCR106" s="900"/>
      <c r="DCT106" s="2556"/>
      <c r="DCU106" s="2557"/>
      <c r="DCV106" s="901"/>
      <c r="DCW106" s="2558"/>
      <c r="DCX106" s="897"/>
      <c r="DCY106" s="2559"/>
      <c r="DCZ106" s="899"/>
      <c r="DDA106" s="533"/>
      <c r="DDC106" s="900"/>
      <c r="DDE106" s="2556"/>
      <c r="DDF106" s="2557"/>
      <c r="DDG106" s="901"/>
      <c r="DDH106" s="2558"/>
      <c r="DDI106" s="897"/>
      <c r="DDJ106" s="2559"/>
      <c r="DDK106" s="899"/>
      <c r="DDL106" s="533"/>
      <c r="DDN106" s="900"/>
      <c r="DDP106" s="2556"/>
      <c r="DDQ106" s="2557"/>
      <c r="DDR106" s="901"/>
      <c r="DDS106" s="2558"/>
      <c r="DDT106" s="897"/>
      <c r="DDU106" s="2559"/>
      <c r="DDV106" s="899"/>
      <c r="DDW106" s="533"/>
      <c r="DDY106" s="900"/>
      <c r="DEA106" s="2556"/>
      <c r="DEB106" s="2557"/>
      <c r="DEC106" s="901"/>
      <c r="DED106" s="2558"/>
      <c r="DEE106" s="897"/>
      <c r="DEF106" s="2559"/>
      <c r="DEG106" s="899"/>
      <c r="DEH106" s="533"/>
      <c r="DEJ106" s="900"/>
      <c r="DEL106" s="2556"/>
      <c r="DEM106" s="2557"/>
      <c r="DEN106" s="901"/>
      <c r="DEO106" s="2558"/>
      <c r="DEP106" s="897"/>
      <c r="DEQ106" s="2559"/>
      <c r="DER106" s="899"/>
      <c r="DES106" s="533"/>
      <c r="DEU106" s="900"/>
      <c r="DEW106" s="2556"/>
      <c r="DEX106" s="2557"/>
      <c r="DEY106" s="901"/>
      <c r="DEZ106" s="2558"/>
      <c r="DFA106" s="897"/>
      <c r="DFB106" s="2559"/>
      <c r="DFC106" s="899"/>
      <c r="DFD106" s="533"/>
      <c r="DFF106" s="900"/>
      <c r="DFH106" s="2556"/>
      <c r="DFI106" s="2557"/>
      <c r="DFJ106" s="901"/>
      <c r="DFK106" s="2558"/>
      <c r="DFL106" s="897"/>
      <c r="DFM106" s="2559"/>
      <c r="DFN106" s="899"/>
      <c r="DFO106" s="533"/>
      <c r="DFQ106" s="900"/>
      <c r="DFS106" s="2556"/>
      <c r="DFT106" s="2557"/>
      <c r="DFU106" s="901"/>
      <c r="DFV106" s="2558"/>
      <c r="DFW106" s="897"/>
      <c r="DFX106" s="2559"/>
      <c r="DFY106" s="899"/>
      <c r="DFZ106" s="533"/>
      <c r="DGB106" s="900"/>
      <c r="DGD106" s="2556"/>
      <c r="DGE106" s="2557"/>
      <c r="DGF106" s="901"/>
      <c r="DGG106" s="2558"/>
      <c r="DGH106" s="897"/>
      <c r="DGI106" s="2559"/>
      <c r="DGJ106" s="899"/>
      <c r="DGK106" s="533"/>
      <c r="DGM106" s="900"/>
      <c r="DGO106" s="2556"/>
      <c r="DGP106" s="2557"/>
      <c r="DGQ106" s="901"/>
      <c r="DGR106" s="2558"/>
      <c r="DGS106" s="897"/>
      <c r="DGT106" s="2559"/>
      <c r="DGU106" s="899"/>
      <c r="DGV106" s="533"/>
      <c r="DGX106" s="900"/>
      <c r="DGZ106" s="2556"/>
      <c r="DHA106" s="2557"/>
      <c r="DHB106" s="901"/>
      <c r="DHC106" s="2558"/>
      <c r="DHD106" s="897"/>
      <c r="DHE106" s="2559"/>
      <c r="DHF106" s="899"/>
      <c r="DHG106" s="533"/>
      <c r="DHI106" s="900"/>
      <c r="DHK106" s="2556"/>
      <c r="DHL106" s="2557"/>
      <c r="DHM106" s="901"/>
      <c r="DHN106" s="2558"/>
      <c r="DHO106" s="897"/>
      <c r="DHP106" s="2559"/>
      <c r="DHQ106" s="899"/>
      <c r="DHR106" s="533"/>
      <c r="DHT106" s="900"/>
      <c r="DHV106" s="2556"/>
      <c r="DHW106" s="2557"/>
      <c r="DHX106" s="901"/>
      <c r="DHY106" s="2558"/>
      <c r="DHZ106" s="897"/>
      <c r="DIA106" s="2559"/>
      <c r="DIB106" s="899"/>
      <c r="DIC106" s="533"/>
      <c r="DIE106" s="900"/>
      <c r="DIG106" s="2556"/>
      <c r="DIH106" s="2557"/>
      <c r="DII106" s="901"/>
      <c r="DIJ106" s="2558"/>
      <c r="DIK106" s="897"/>
      <c r="DIL106" s="2559"/>
      <c r="DIM106" s="899"/>
      <c r="DIN106" s="533"/>
      <c r="DIP106" s="900"/>
      <c r="DIR106" s="2556"/>
      <c r="DIS106" s="2557"/>
      <c r="DIT106" s="901"/>
      <c r="DIU106" s="2558"/>
      <c r="DIV106" s="897"/>
      <c r="DIW106" s="2559"/>
      <c r="DIX106" s="899"/>
      <c r="DIY106" s="533"/>
      <c r="DJA106" s="900"/>
      <c r="DJC106" s="2556"/>
      <c r="DJD106" s="2557"/>
      <c r="DJE106" s="901"/>
      <c r="DJF106" s="2558"/>
      <c r="DJG106" s="897"/>
      <c r="DJH106" s="2559"/>
      <c r="DJI106" s="899"/>
      <c r="DJJ106" s="533"/>
      <c r="DJL106" s="900"/>
      <c r="DJN106" s="2556"/>
      <c r="DJO106" s="2557"/>
      <c r="DJP106" s="901"/>
      <c r="DJQ106" s="2558"/>
      <c r="DJR106" s="897"/>
      <c r="DJS106" s="2559"/>
      <c r="DJT106" s="899"/>
      <c r="DJU106" s="533"/>
      <c r="DJW106" s="900"/>
      <c r="DJY106" s="2556"/>
      <c r="DJZ106" s="2557"/>
      <c r="DKA106" s="901"/>
      <c r="DKB106" s="2558"/>
      <c r="DKC106" s="897"/>
      <c r="DKD106" s="2559"/>
      <c r="DKE106" s="899"/>
      <c r="DKF106" s="533"/>
      <c r="DKH106" s="900"/>
      <c r="DKJ106" s="2556"/>
      <c r="DKK106" s="2557"/>
      <c r="DKL106" s="901"/>
      <c r="DKM106" s="2558"/>
      <c r="DKN106" s="897"/>
      <c r="DKO106" s="2559"/>
      <c r="DKP106" s="899"/>
      <c r="DKQ106" s="533"/>
      <c r="DKS106" s="900"/>
      <c r="DKU106" s="2556"/>
      <c r="DKV106" s="2557"/>
      <c r="DKW106" s="901"/>
      <c r="DKX106" s="2558"/>
      <c r="DKY106" s="897"/>
      <c r="DKZ106" s="2559"/>
      <c r="DLA106" s="899"/>
      <c r="DLB106" s="533"/>
      <c r="DLD106" s="900"/>
      <c r="DLF106" s="2556"/>
      <c r="DLG106" s="2557"/>
      <c r="DLH106" s="901"/>
      <c r="DLI106" s="2558"/>
      <c r="DLJ106" s="897"/>
      <c r="DLK106" s="2559"/>
      <c r="DLL106" s="899"/>
      <c r="DLM106" s="533"/>
      <c r="DLO106" s="900"/>
      <c r="DLQ106" s="2556"/>
      <c r="DLR106" s="2557"/>
      <c r="DLS106" s="901"/>
      <c r="DLT106" s="2558"/>
      <c r="DLU106" s="897"/>
      <c r="DLV106" s="2559"/>
      <c r="DLW106" s="899"/>
      <c r="DLX106" s="533"/>
      <c r="DLZ106" s="900"/>
      <c r="DMB106" s="2556"/>
      <c r="DMC106" s="2557"/>
      <c r="DMD106" s="901"/>
      <c r="DME106" s="2558"/>
      <c r="DMF106" s="897"/>
      <c r="DMG106" s="2559"/>
      <c r="DMH106" s="899"/>
      <c r="DMI106" s="533"/>
      <c r="DMK106" s="900"/>
      <c r="DMM106" s="2556"/>
      <c r="DMN106" s="2557"/>
      <c r="DMO106" s="901"/>
      <c r="DMP106" s="2558"/>
      <c r="DMQ106" s="897"/>
      <c r="DMR106" s="2559"/>
      <c r="DMS106" s="899"/>
      <c r="DMT106" s="533"/>
      <c r="DMV106" s="900"/>
      <c r="DMX106" s="2556"/>
      <c r="DMY106" s="2557"/>
      <c r="DMZ106" s="901"/>
      <c r="DNA106" s="2558"/>
      <c r="DNB106" s="897"/>
      <c r="DNC106" s="2559"/>
      <c r="DND106" s="899"/>
      <c r="DNE106" s="533"/>
      <c r="DNG106" s="900"/>
      <c r="DNI106" s="2556"/>
      <c r="DNJ106" s="2557"/>
      <c r="DNK106" s="901"/>
      <c r="DNL106" s="2558"/>
      <c r="DNM106" s="897"/>
      <c r="DNN106" s="2559"/>
      <c r="DNO106" s="899"/>
      <c r="DNP106" s="533"/>
      <c r="DNR106" s="900"/>
      <c r="DNT106" s="2556"/>
      <c r="DNU106" s="2557"/>
      <c r="DNV106" s="901"/>
      <c r="DNW106" s="2558"/>
      <c r="DNX106" s="897"/>
      <c r="DNY106" s="2559"/>
      <c r="DNZ106" s="899"/>
      <c r="DOA106" s="533"/>
      <c r="DOC106" s="900"/>
      <c r="DOE106" s="2556"/>
      <c r="DOF106" s="2557"/>
      <c r="DOG106" s="901"/>
      <c r="DOH106" s="2558"/>
      <c r="DOI106" s="897"/>
      <c r="DOJ106" s="2559"/>
      <c r="DOK106" s="899"/>
      <c r="DOL106" s="533"/>
      <c r="DON106" s="900"/>
      <c r="DOP106" s="2556"/>
      <c r="DOQ106" s="2557"/>
      <c r="DOR106" s="901"/>
      <c r="DOS106" s="2558"/>
      <c r="DOT106" s="897"/>
      <c r="DOU106" s="2559"/>
      <c r="DOV106" s="899"/>
      <c r="DOW106" s="533"/>
      <c r="DOY106" s="900"/>
      <c r="DPA106" s="2556"/>
      <c r="DPB106" s="2557"/>
      <c r="DPC106" s="901"/>
      <c r="DPD106" s="2558"/>
      <c r="DPE106" s="897"/>
      <c r="DPF106" s="2559"/>
      <c r="DPG106" s="899"/>
      <c r="DPH106" s="533"/>
      <c r="DPJ106" s="900"/>
      <c r="DPL106" s="2556"/>
      <c r="DPM106" s="2557"/>
      <c r="DPN106" s="901"/>
      <c r="DPO106" s="2558"/>
      <c r="DPP106" s="897"/>
      <c r="DPQ106" s="2559"/>
      <c r="DPR106" s="899"/>
      <c r="DPS106" s="533"/>
      <c r="DPU106" s="900"/>
      <c r="DPW106" s="2556"/>
      <c r="DPX106" s="2557"/>
      <c r="DPY106" s="901"/>
      <c r="DPZ106" s="2558"/>
      <c r="DQA106" s="897"/>
      <c r="DQB106" s="2559"/>
      <c r="DQC106" s="899"/>
      <c r="DQD106" s="533"/>
      <c r="DQF106" s="900"/>
      <c r="DQH106" s="2556"/>
      <c r="DQI106" s="2557"/>
      <c r="DQJ106" s="901"/>
      <c r="DQK106" s="2558"/>
      <c r="DQL106" s="897"/>
      <c r="DQM106" s="2559"/>
      <c r="DQN106" s="899"/>
      <c r="DQO106" s="533"/>
      <c r="DQQ106" s="900"/>
      <c r="DQS106" s="2556"/>
      <c r="DQT106" s="2557"/>
      <c r="DQU106" s="901"/>
      <c r="DQV106" s="2558"/>
      <c r="DQW106" s="897"/>
      <c r="DQX106" s="2559"/>
      <c r="DQY106" s="899"/>
      <c r="DQZ106" s="533"/>
      <c r="DRB106" s="900"/>
      <c r="DRD106" s="2556"/>
      <c r="DRE106" s="2557"/>
      <c r="DRF106" s="901"/>
      <c r="DRG106" s="2558"/>
      <c r="DRH106" s="897"/>
      <c r="DRI106" s="2559"/>
      <c r="DRJ106" s="899"/>
      <c r="DRK106" s="533"/>
      <c r="DRM106" s="900"/>
      <c r="DRO106" s="2556"/>
      <c r="DRP106" s="2557"/>
      <c r="DRQ106" s="901"/>
      <c r="DRR106" s="2558"/>
      <c r="DRS106" s="897"/>
      <c r="DRT106" s="2559"/>
      <c r="DRU106" s="899"/>
      <c r="DRV106" s="533"/>
      <c r="DRX106" s="900"/>
      <c r="DRZ106" s="2556"/>
      <c r="DSA106" s="2557"/>
      <c r="DSB106" s="901"/>
      <c r="DSC106" s="2558"/>
      <c r="DSD106" s="897"/>
      <c r="DSE106" s="2559"/>
      <c r="DSF106" s="899"/>
      <c r="DSG106" s="533"/>
      <c r="DSI106" s="900"/>
      <c r="DSK106" s="2556"/>
      <c r="DSL106" s="2557"/>
      <c r="DSM106" s="901"/>
      <c r="DSN106" s="2558"/>
      <c r="DSO106" s="897"/>
      <c r="DSP106" s="2559"/>
      <c r="DSQ106" s="899"/>
      <c r="DSR106" s="533"/>
      <c r="DST106" s="900"/>
      <c r="DSV106" s="2556"/>
      <c r="DSW106" s="2557"/>
      <c r="DSX106" s="901"/>
      <c r="DSY106" s="2558"/>
      <c r="DSZ106" s="897"/>
      <c r="DTA106" s="2559"/>
      <c r="DTB106" s="899"/>
      <c r="DTC106" s="533"/>
      <c r="DTE106" s="900"/>
      <c r="DTG106" s="2556"/>
      <c r="DTH106" s="2557"/>
      <c r="DTI106" s="901"/>
      <c r="DTJ106" s="2558"/>
      <c r="DTK106" s="897"/>
      <c r="DTL106" s="2559"/>
      <c r="DTM106" s="899"/>
      <c r="DTN106" s="533"/>
      <c r="DTP106" s="900"/>
      <c r="DTR106" s="2556"/>
      <c r="DTS106" s="2557"/>
      <c r="DTT106" s="901"/>
      <c r="DTU106" s="2558"/>
      <c r="DTV106" s="897"/>
      <c r="DTW106" s="2559"/>
      <c r="DTX106" s="899"/>
      <c r="DTY106" s="533"/>
      <c r="DUA106" s="900"/>
      <c r="DUC106" s="2556"/>
      <c r="DUD106" s="2557"/>
      <c r="DUE106" s="901"/>
      <c r="DUF106" s="2558"/>
      <c r="DUG106" s="897"/>
      <c r="DUH106" s="2559"/>
      <c r="DUI106" s="899"/>
      <c r="DUJ106" s="533"/>
      <c r="DUL106" s="900"/>
      <c r="DUN106" s="2556"/>
      <c r="DUO106" s="2557"/>
      <c r="DUP106" s="901"/>
      <c r="DUQ106" s="2558"/>
      <c r="DUR106" s="897"/>
      <c r="DUS106" s="2559"/>
      <c r="DUT106" s="899"/>
      <c r="DUU106" s="533"/>
      <c r="DUW106" s="900"/>
      <c r="DUY106" s="2556"/>
      <c r="DUZ106" s="2557"/>
      <c r="DVA106" s="901"/>
      <c r="DVB106" s="2558"/>
      <c r="DVC106" s="897"/>
      <c r="DVD106" s="2559"/>
      <c r="DVE106" s="899"/>
      <c r="DVF106" s="533"/>
      <c r="DVH106" s="900"/>
      <c r="DVJ106" s="2556"/>
      <c r="DVK106" s="2557"/>
      <c r="DVL106" s="901"/>
      <c r="DVM106" s="2558"/>
      <c r="DVN106" s="897"/>
      <c r="DVO106" s="2559"/>
      <c r="DVP106" s="899"/>
      <c r="DVQ106" s="533"/>
      <c r="DVS106" s="900"/>
      <c r="DVU106" s="2556"/>
      <c r="DVV106" s="2557"/>
      <c r="DVW106" s="901"/>
      <c r="DVX106" s="2558"/>
      <c r="DVY106" s="897"/>
      <c r="DVZ106" s="2559"/>
      <c r="DWA106" s="899"/>
      <c r="DWB106" s="533"/>
      <c r="DWD106" s="900"/>
      <c r="DWF106" s="2556"/>
      <c r="DWG106" s="2557"/>
      <c r="DWH106" s="901"/>
      <c r="DWI106" s="2558"/>
      <c r="DWJ106" s="897"/>
      <c r="DWK106" s="2559"/>
      <c r="DWL106" s="899"/>
      <c r="DWM106" s="533"/>
      <c r="DWO106" s="900"/>
      <c r="DWQ106" s="2556"/>
      <c r="DWR106" s="2557"/>
      <c r="DWS106" s="901"/>
      <c r="DWT106" s="2558"/>
      <c r="DWU106" s="897"/>
      <c r="DWV106" s="2559"/>
      <c r="DWW106" s="899"/>
      <c r="DWX106" s="533"/>
      <c r="DWZ106" s="900"/>
      <c r="DXB106" s="2556"/>
      <c r="DXC106" s="2557"/>
      <c r="DXD106" s="901"/>
      <c r="DXE106" s="2558"/>
      <c r="DXF106" s="897"/>
      <c r="DXG106" s="2559"/>
      <c r="DXH106" s="899"/>
      <c r="DXI106" s="533"/>
      <c r="DXK106" s="900"/>
      <c r="DXM106" s="2556"/>
      <c r="DXN106" s="2557"/>
      <c r="DXO106" s="901"/>
      <c r="DXP106" s="2558"/>
      <c r="DXQ106" s="897"/>
      <c r="DXR106" s="2559"/>
      <c r="DXS106" s="899"/>
      <c r="DXT106" s="533"/>
      <c r="DXV106" s="900"/>
      <c r="DXX106" s="2556"/>
      <c r="DXY106" s="2557"/>
      <c r="DXZ106" s="901"/>
      <c r="DYA106" s="2558"/>
      <c r="DYB106" s="897"/>
      <c r="DYC106" s="2559"/>
      <c r="DYD106" s="899"/>
      <c r="DYE106" s="533"/>
      <c r="DYG106" s="900"/>
      <c r="DYI106" s="2556"/>
      <c r="DYJ106" s="2557"/>
      <c r="DYK106" s="901"/>
      <c r="DYL106" s="2558"/>
      <c r="DYM106" s="897"/>
      <c r="DYN106" s="2559"/>
      <c r="DYO106" s="899"/>
      <c r="DYP106" s="533"/>
      <c r="DYR106" s="900"/>
      <c r="DYT106" s="2556"/>
      <c r="DYU106" s="2557"/>
      <c r="DYV106" s="901"/>
      <c r="DYW106" s="2558"/>
      <c r="DYX106" s="897"/>
      <c r="DYY106" s="2559"/>
      <c r="DYZ106" s="899"/>
      <c r="DZA106" s="533"/>
      <c r="DZC106" s="900"/>
      <c r="DZE106" s="2556"/>
      <c r="DZF106" s="2557"/>
      <c r="DZG106" s="901"/>
      <c r="DZH106" s="2558"/>
      <c r="DZI106" s="897"/>
      <c r="DZJ106" s="2559"/>
      <c r="DZK106" s="899"/>
      <c r="DZL106" s="533"/>
      <c r="DZN106" s="900"/>
      <c r="DZP106" s="2556"/>
      <c r="DZQ106" s="2557"/>
      <c r="DZR106" s="901"/>
      <c r="DZS106" s="2558"/>
      <c r="DZT106" s="897"/>
      <c r="DZU106" s="2559"/>
      <c r="DZV106" s="899"/>
      <c r="DZW106" s="533"/>
      <c r="DZY106" s="900"/>
      <c r="EAA106" s="2556"/>
      <c r="EAB106" s="2557"/>
      <c r="EAC106" s="901"/>
      <c r="EAD106" s="2558"/>
      <c r="EAE106" s="897"/>
      <c r="EAF106" s="2559"/>
      <c r="EAG106" s="899"/>
      <c r="EAH106" s="533"/>
      <c r="EAJ106" s="900"/>
      <c r="EAL106" s="2556"/>
      <c r="EAM106" s="2557"/>
      <c r="EAN106" s="901"/>
      <c r="EAO106" s="2558"/>
      <c r="EAP106" s="897"/>
      <c r="EAQ106" s="2559"/>
      <c r="EAR106" s="899"/>
      <c r="EAS106" s="533"/>
      <c r="EAU106" s="900"/>
      <c r="EAW106" s="2556"/>
      <c r="EAX106" s="2557"/>
      <c r="EAY106" s="901"/>
      <c r="EAZ106" s="2558"/>
      <c r="EBA106" s="897"/>
      <c r="EBB106" s="2559"/>
      <c r="EBC106" s="899"/>
      <c r="EBD106" s="533"/>
      <c r="EBF106" s="900"/>
      <c r="EBH106" s="2556"/>
      <c r="EBI106" s="2557"/>
      <c r="EBJ106" s="901"/>
      <c r="EBK106" s="2558"/>
      <c r="EBL106" s="897"/>
      <c r="EBM106" s="2559"/>
      <c r="EBN106" s="899"/>
      <c r="EBO106" s="533"/>
      <c r="EBQ106" s="900"/>
      <c r="EBS106" s="2556"/>
      <c r="EBT106" s="2557"/>
      <c r="EBU106" s="901"/>
      <c r="EBV106" s="2558"/>
      <c r="EBW106" s="897"/>
      <c r="EBX106" s="2559"/>
      <c r="EBY106" s="899"/>
      <c r="EBZ106" s="533"/>
      <c r="ECB106" s="900"/>
      <c r="ECD106" s="2556"/>
      <c r="ECE106" s="2557"/>
      <c r="ECF106" s="901"/>
      <c r="ECG106" s="2558"/>
      <c r="ECH106" s="897"/>
      <c r="ECI106" s="2559"/>
      <c r="ECJ106" s="899"/>
      <c r="ECK106" s="533"/>
      <c r="ECM106" s="900"/>
      <c r="ECO106" s="2556"/>
      <c r="ECP106" s="2557"/>
      <c r="ECQ106" s="901"/>
      <c r="ECR106" s="2558"/>
      <c r="ECS106" s="897"/>
      <c r="ECT106" s="2559"/>
      <c r="ECU106" s="899"/>
      <c r="ECV106" s="533"/>
      <c r="ECX106" s="900"/>
      <c r="ECZ106" s="2556"/>
      <c r="EDA106" s="2557"/>
      <c r="EDB106" s="901"/>
      <c r="EDC106" s="2558"/>
      <c r="EDD106" s="897"/>
      <c r="EDE106" s="2559"/>
      <c r="EDF106" s="899"/>
      <c r="EDG106" s="533"/>
      <c r="EDI106" s="900"/>
      <c r="EDK106" s="2556"/>
      <c r="EDL106" s="2557"/>
      <c r="EDM106" s="901"/>
      <c r="EDN106" s="2558"/>
      <c r="EDO106" s="897"/>
      <c r="EDP106" s="2559"/>
      <c r="EDQ106" s="899"/>
      <c r="EDR106" s="533"/>
      <c r="EDT106" s="900"/>
      <c r="EDV106" s="2556"/>
      <c r="EDW106" s="2557"/>
      <c r="EDX106" s="901"/>
      <c r="EDY106" s="2558"/>
      <c r="EDZ106" s="897"/>
      <c r="EEA106" s="2559"/>
      <c r="EEB106" s="899"/>
      <c r="EEC106" s="533"/>
      <c r="EEE106" s="900"/>
      <c r="EEG106" s="2556"/>
      <c r="EEH106" s="2557"/>
      <c r="EEI106" s="901"/>
      <c r="EEJ106" s="2558"/>
      <c r="EEK106" s="897"/>
      <c r="EEL106" s="2559"/>
      <c r="EEM106" s="899"/>
      <c r="EEN106" s="533"/>
      <c r="EEP106" s="900"/>
      <c r="EER106" s="2556"/>
      <c r="EES106" s="2557"/>
      <c r="EET106" s="901"/>
      <c r="EEU106" s="2558"/>
      <c r="EEV106" s="897"/>
      <c r="EEW106" s="2559"/>
      <c r="EEX106" s="899"/>
      <c r="EEY106" s="533"/>
      <c r="EFA106" s="900"/>
      <c r="EFC106" s="2556"/>
      <c r="EFD106" s="2557"/>
      <c r="EFE106" s="901"/>
      <c r="EFF106" s="2558"/>
      <c r="EFG106" s="897"/>
      <c r="EFH106" s="2559"/>
      <c r="EFI106" s="899"/>
      <c r="EFJ106" s="533"/>
      <c r="EFL106" s="900"/>
      <c r="EFN106" s="2556"/>
      <c r="EFO106" s="2557"/>
      <c r="EFP106" s="901"/>
      <c r="EFQ106" s="2558"/>
      <c r="EFR106" s="897"/>
      <c r="EFS106" s="2559"/>
      <c r="EFT106" s="899"/>
      <c r="EFU106" s="533"/>
      <c r="EFW106" s="900"/>
      <c r="EFY106" s="2556"/>
      <c r="EFZ106" s="2557"/>
      <c r="EGA106" s="901"/>
      <c r="EGB106" s="2558"/>
      <c r="EGC106" s="897"/>
      <c r="EGD106" s="2559"/>
      <c r="EGE106" s="899"/>
      <c r="EGF106" s="533"/>
      <c r="EGH106" s="900"/>
      <c r="EGJ106" s="2556"/>
      <c r="EGK106" s="2557"/>
      <c r="EGL106" s="901"/>
      <c r="EGM106" s="2558"/>
      <c r="EGN106" s="897"/>
      <c r="EGO106" s="2559"/>
      <c r="EGP106" s="899"/>
      <c r="EGQ106" s="533"/>
      <c r="EGS106" s="900"/>
      <c r="EGU106" s="2556"/>
      <c r="EGV106" s="2557"/>
      <c r="EGW106" s="901"/>
      <c r="EGX106" s="2558"/>
      <c r="EGY106" s="897"/>
      <c r="EGZ106" s="2559"/>
      <c r="EHA106" s="899"/>
      <c r="EHB106" s="533"/>
      <c r="EHD106" s="900"/>
      <c r="EHF106" s="2556"/>
      <c r="EHG106" s="2557"/>
      <c r="EHH106" s="901"/>
      <c r="EHI106" s="2558"/>
      <c r="EHJ106" s="897"/>
      <c r="EHK106" s="2559"/>
      <c r="EHL106" s="899"/>
      <c r="EHM106" s="533"/>
      <c r="EHO106" s="900"/>
      <c r="EHQ106" s="2556"/>
      <c r="EHR106" s="2557"/>
      <c r="EHS106" s="901"/>
      <c r="EHT106" s="2558"/>
      <c r="EHU106" s="897"/>
      <c r="EHV106" s="2559"/>
      <c r="EHW106" s="899"/>
      <c r="EHX106" s="533"/>
      <c r="EHZ106" s="900"/>
      <c r="EIB106" s="2556"/>
      <c r="EIC106" s="2557"/>
      <c r="EID106" s="901"/>
      <c r="EIE106" s="2558"/>
      <c r="EIF106" s="897"/>
      <c r="EIG106" s="2559"/>
      <c r="EIH106" s="899"/>
      <c r="EII106" s="533"/>
      <c r="EIK106" s="900"/>
      <c r="EIM106" s="2556"/>
      <c r="EIN106" s="2557"/>
      <c r="EIO106" s="901"/>
      <c r="EIP106" s="2558"/>
      <c r="EIQ106" s="897"/>
      <c r="EIR106" s="2559"/>
      <c r="EIS106" s="899"/>
      <c r="EIT106" s="533"/>
      <c r="EIV106" s="900"/>
      <c r="EIX106" s="2556"/>
      <c r="EIY106" s="2557"/>
      <c r="EIZ106" s="901"/>
      <c r="EJA106" s="2558"/>
      <c r="EJB106" s="897"/>
      <c r="EJC106" s="2559"/>
      <c r="EJD106" s="899"/>
      <c r="EJE106" s="533"/>
      <c r="EJG106" s="900"/>
      <c r="EJI106" s="2556"/>
      <c r="EJJ106" s="2557"/>
      <c r="EJK106" s="901"/>
      <c r="EJL106" s="2558"/>
      <c r="EJM106" s="897"/>
      <c r="EJN106" s="2559"/>
      <c r="EJO106" s="899"/>
      <c r="EJP106" s="533"/>
      <c r="EJR106" s="900"/>
      <c r="EJT106" s="2556"/>
      <c r="EJU106" s="2557"/>
      <c r="EJV106" s="901"/>
      <c r="EJW106" s="2558"/>
      <c r="EJX106" s="897"/>
      <c r="EJY106" s="2559"/>
      <c r="EJZ106" s="899"/>
      <c r="EKA106" s="533"/>
      <c r="EKC106" s="900"/>
      <c r="EKE106" s="2556"/>
      <c r="EKF106" s="2557"/>
      <c r="EKG106" s="901"/>
      <c r="EKH106" s="2558"/>
      <c r="EKI106" s="897"/>
      <c r="EKJ106" s="2559"/>
      <c r="EKK106" s="899"/>
      <c r="EKL106" s="533"/>
      <c r="EKN106" s="900"/>
      <c r="EKP106" s="2556"/>
      <c r="EKQ106" s="2557"/>
      <c r="EKR106" s="901"/>
      <c r="EKS106" s="2558"/>
      <c r="EKT106" s="897"/>
      <c r="EKU106" s="2559"/>
      <c r="EKV106" s="899"/>
      <c r="EKW106" s="533"/>
      <c r="EKY106" s="900"/>
      <c r="ELA106" s="2556"/>
      <c r="ELB106" s="2557"/>
      <c r="ELC106" s="901"/>
      <c r="ELD106" s="2558"/>
      <c r="ELE106" s="897"/>
      <c r="ELF106" s="2559"/>
      <c r="ELG106" s="899"/>
      <c r="ELH106" s="533"/>
      <c r="ELJ106" s="900"/>
      <c r="ELL106" s="2556"/>
      <c r="ELM106" s="2557"/>
      <c r="ELN106" s="901"/>
      <c r="ELO106" s="2558"/>
      <c r="ELP106" s="897"/>
      <c r="ELQ106" s="2559"/>
      <c r="ELR106" s="899"/>
      <c r="ELS106" s="533"/>
      <c r="ELU106" s="900"/>
      <c r="ELW106" s="2556"/>
      <c r="ELX106" s="2557"/>
      <c r="ELY106" s="901"/>
      <c r="ELZ106" s="2558"/>
      <c r="EMA106" s="897"/>
      <c r="EMB106" s="2559"/>
      <c r="EMC106" s="899"/>
      <c r="EMD106" s="533"/>
      <c r="EMF106" s="900"/>
      <c r="EMH106" s="2556"/>
      <c r="EMI106" s="2557"/>
      <c r="EMJ106" s="901"/>
      <c r="EMK106" s="2558"/>
      <c r="EML106" s="897"/>
      <c r="EMM106" s="2559"/>
      <c r="EMN106" s="899"/>
      <c r="EMO106" s="533"/>
      <c r="EMQ106" s="900"/>
      <c r="EMS106" s="2556"/>
      <c r="EMT106" s="2557"/>
      <c r="EMU106" s="901"/>
      <c r="EMV106" s="2558"/>
      <c r="EMW106" s="897"/>
      <c r="EMX106" s="2559"/>
      <c r="EMY106" s="899"/>
      <c r="EMZ106" s="533"/>
      <c r="ENB106" s="900"/>
      <c r="END106" s="2556"/>
      <c r="ENE106" s="2557"/>
      <c r="ENF106" s="901"/>
      <c r="ENG106" s="2558"/>
      <c r="ENH106" s="897"/>
      <c r="ENI106" s="2559"/>
      <c r="ENJ106" s="899"/>
      <c r="ENK106" s="533"/>
      <c r="ENM106" s="900"/>
      <c r="ENO106" s="2556"/>
      <c r="ENP106" s="2557"/>
      <c r="ENQ106" s="901"/>
      <c r="ENR106" s="2558"/>
      <c r="ENS106" s="897"/>
      <c r="ENT106" s="2559"/>
      <c r="ENU106" s="899"/>
      <c r="ENV106" s="533"/>
      <c r="ENX106" s="900"/>
      <c r="ENZ106" s="2556"/>
      <c r="EOA106" s="2557"/>
      <c r="EOB106" s="901"/>
      <c r="EOC106" s="2558"/>
      <c r="EOD106" s="897"/>
      <c r="EOE106" s="2559"/>
      <c r="EOF106" s="899"/>
      <c r="EOG106" s="533"/>
      <c r="EOI106" s="900"/>
      <c r="EOK106" s="2556"/>
      <c r="EOL106" s="2557"/>
      <c r="EOM106" s="901"/>
      <c r="EON106" s="2558"/>
      <c r="EOO106" s="897"/>
      <c r="EOP106" s="2559"/>
      <c r="EOQ106" s="899"/>
      <c r="EOR106" s="533"/>
      <c r="EOT106" s="900"/>
      <c r="EOV106" s="2556"/>
      <c r="EOW106" s="2557"/>
      <c r="EOX106" s="901"/>
      <c r="EOY106" s="2558"/>
      <c r="EOZ106" s="897"/>
      <c r="EPA106" s="2559"/>
      <c r="EPB106" s="899"/>
      <c r="EPC106" s="533"/>
      <c r="EPE106" s="900"/>
      <c r="EPG106" s="2556"/>
      <c r="EPH106" s="2557"/>
      <c r="EPI106" s="901"/>
      <c r="EPJ106" s="2558"/>
      <c r="EPK106" s="897"/>
      <c r="EPL106" s="2559"/>
      <c r="EPM106" s="899"/>
      <c r="EPN106" s="533"/>
      <c r="EPP106" s="900"/>
      <c r="EPR106" s="2556"/>
      <c r="EPS106" s="2557"/>
      <c r="EPT106" s="901"/>
      <c r="EPU106" s="2558"/>
      <c r="EPV106" s="897"/>
      <c r="EPW106" s="2559"/>
      <c r="EPX106" s="899"/>
      <c r="EPY106" s="533"/>
      <c r="EQA106" s="900"/>
      <c r="EQC106" s="2556"/>
      <c r="EQD106" s="2557"/>
      <c r="EQE106" s="901"/>
      <c r="EQF106" s="2558"/>
      <c r="EQG106" s="897"/>
      <c r="EQH106" s="2559"/>
      <c r="EQI106" s="899"/>
      <c r="EQJ106" s="533"/>
      <c r="EQL106" s="900"/>
      <c r="EQN106" s="2556"/>
      <c r="EQO106" s="2557"/>
      <c r="EQP106" s="901"/>
      <c r="EQQ106" s="2558"/>
      <c r="EQR106" s="897"/>
      <c r="EQS106" s="2559"/>
      <c r="EQT106" s="899"/>
      <c r="EQU106" s="533"/>
      <c r="EQW106" s="900"/>
      <c r="EQY106" s="2556"/>
      <c r="EQZ106" s="2557"/>
      <c r="ERA106" s="901"/>
      <c r="ERB106" s="2558"/>
      <c r="ERC106" s="897"/>
      <c r="ERD106" s="2559"/>
      <c r="ERE106" s="899"/>
      <c r="ERF106" s="533"/>
      <c r="ERH106" s="900"/>
      <c r="ERJ106" s="2556"/>
      <c r="ERK106" s="2557"/>
      <c r="ERL106" s="901"/>
      <c r="ERM106" s="2558"/>
      <c r="ERN106" s="897"/>
      <c r="ERO106" s="2559"/>
      <c r="ERP106" s="899"/>
      <c r="ERQ106" s="533"/>
      <c r="ERS106" s="900"/>
      <c r="ERU106" s="2556"/>
      <c r="ERV106" s="2557"/>
      <c r="ERW106" s="901"/>
      <c r="ERX106" s="2558"/>
      <c r="ERY106" s="897"/>
      <c r="ERZ106" s="2559"/>
      <c r="ESA106" s="899"/>
      <c r="ESB106" s="533"/>
      <c r="ESD106" s="900"/>
      <c r="ESF106" s="2556"/>
      <c r="ESG106" s="2557"/>
      <c r="ESH106" s="901"/>
      <c r="ESI106" s="2558"/>
      <c r="ESJ106" s="897"/>
      <c r="ESK106" s="2559"/>
      <c r="ESL106" s="899"/>
      <c r="ESM106" s="533"/>
      <c r="ESO106" s="900"/>
      <c r="ESQ106" s="2556"/>
      <c r="ESR106" s="2557"/>
      <c r="ESS106" s="901"/>
      <c r="EST106" s="2558"/>
      <c r="ESU106" s="897"/>
      <c r="ESV106" s="2559"/>
      <c r="ESW106" s="899"/>
      <c r="ESX106" s="533"/>
      <c r="ESZ106" s="900"/>
      <c r="ETB106" s="2556"/>
      <c r="ETC106" s="2557"/>
      <c r="ETD106" s="901"/>
      <c r="ETE106" s="2558"/>
      <c r="ETF106" s="897"/>
      <c r="ETG106" s="2559"/>
      <c r="ETH106" s="899"/>
      <c r="ETI106" s="533"/>
      <c r="ETK106" s="900"/>
      <c r="ETM106" s="2556"/>
      <c r="ETN106" s="2557"/>
      <c r="ETO106" s="901"/>
      <c r="ETP106" s="2558"/>
      <c r="ETQ106" s="897"/>
      <c r="ETR106" s="2559"/>
      <c r="ETS106" s="899"/>
      <c r="ETT106" s="533"/>
      <c r="ETV106" s="900"/>
      <c r="ETX106" s="2556"/>
      <c r="ETY106" s="2557"/>
      <c r="ETZ106" s="901"/>
      <c r="EUA106" s="2558"/>
      <c r="EUB106" s="897"/>
      <c r="EUC106" s="2559"/>
      <c r="EUD106" s="899"/>
      <c r="EUE106" s="533"/>
      <c r="EUG106" s="900"/>
      <c r="EUI106" s="2556"/>
      <c r="EUJ106" s="2557"/>
      <c r="EUK106" s="901"/>
      <c r="EUL106" s="2558"/>
      <c r="EUM106" s="897"/>
      <c r="EUN106" s="2559"/>
      <c r="EUO106" s="899"/>
      <c r="EUP106" s="533"/>
      <c r="EUR106" s="900"/>
      <c r="EUT106" s="2556"/>
      <c r="EUU106" s="2557"/>
      <c r="EUV106" s="901"/>
      <c r="EUW106" s="2558"/>
      <c r="EUX106" s="897"/>
      <c r="EUY106" s="2559"/>
      <c r="EUZ106" s="899"/>
      <c r="EVA106" s="533"/>
      <c r="EVC106" s="900"/>
      <c r="EVE106" s="2556"/>
      <c r="EVF106" s="2557"/>
      <c r="EVG106" s="901"/>
      <c r="EVH106" s="2558"/>
      <c r="EVI106" s="897"/>
      <c r="EVJ106" s="2559"/>
      <c r="EVK106" s="899"/>
      <c r="EVL106" s="533"/>
      <c r="EVN106" s="900"/>
      <c r="EVP106" s="2556"/>
      <c r="EVQ106" s="2557"/>
      <c r="EVR106" s="901"/>
      <c r="EVS106" s="2558"/>
      <c r="EVT106" s="897"/>
      <c r="EVU106" s="2559"/>
      <c r="EVV106" s="899"/>
      <c r="EVW106" s="533"/>
      <c r="EVY106" s="900"/>
      <c r="EWA106" s="2556"/>
      <c r="EWB106" s="2557"/>
      <c r="EWC106" s="901"/>
      <c r="EWD106" s="2558"/>
      <c r="EWE106" s="897"/>
      <c r="EWF106" s="2559"/>
      <c r="EWG106" s="899"/>
      <c r="EWH106" s="533"/>
      <c r="EWJ106" s="900"/>
      <c r="EWL106" s="2556"/>
      <c r="EWM106" s="2557"/>
      <c r="EWN106" s="901"/>
      <c r="EWO106" s="2558"/>
      <c r="EWP106" s="897"/>
      <c r="EWQ106" s="2559"/>
      <c r="EWR106" s="899"/>
      <c r="EWS106" s="533"/>
      <c r="EWU106" s="900"/>
      <c r="EWW106" s="2556"/>
      <c r="EWX106" s="2557"/>
      <c r="EWY106" s="901"/>
      <c r="EWZ106" s="2558"/>
      <c r="EXA106" s="897"/>
      <c r="EXB106" s="2559"/>
      <c r="EXC106" s="899"/>
      <c r="EXD106" s="533"/>
      <c r="EXF106" s="900"/>
      <c r="EXH106" s="2556"/>
      <c r="EXI106" s="2557"/>
      <c r="EXJ106" s="901"/>
      <c r="EXK106" s="2558"/>
      <c r="EXL106" s="897"/>
      <c r="EXM106" s="2559"/>
      <c r="EXN106" s="899"/>
      <c r="EXO106" s="533"/>
      <c r="EXQ106" s="900"/>
      <c r="EXS106" s="2556"/>
      <c r="EXT106" s="2557"/>
      <c r="EXU106" s="901"/>
      <c r="EXV106" s="2558"/>
      <c r="EXW106" s="897"/>
      <c r="EXX106" s="2559"/>
      <c r="EXY106" s="899"/>
      <c r="EXZ106" s="533"/>
      <c r="EYB106" s="900"/>
      <c r="EYD106" s="2556"/>
      <c r="EYE106" s="2557"/>
      <c r="EYF106" s="901"/>
      <c r="EYG106" s="2558"/>
      <c r="EYH106" s="897"/>
      <c r="EYI106" s="2559"/>
      <c r="EYJ106" s="899"/>
      <c r="EYK106" s="533"/>
      <c r="EYM106" s="900"/>
      <c r="EYO106" s="2556"/>
      <c r="EYP106" s="2557"/>
      <c r="EYQ106" s="901"/>
      <c r="EYR106" s="2558"/>
      <c r="EYS106" s="897"/>
      <c r="EYT106" s="2559"/>
      <c r="EYU106" s="899"/>
      <c r="EYV106" s="533"/>
      <c r="EYX106" s="900"/>
      <c r="EYZ106" s="2556"/>
      <c r="EZA106" s="2557"/>
      <c r="EZB106" s="901"/>
      <c r="EZC106" s="2558"/>
      <c r="EZD106" s="897"/>
      <c r="EZE106" s="2559"/>
      <c r="EZF106" s="899"/>
      <c r="EZG106" s="533"/>
      <c r="EZI106" s="900"/>
      <c r="EZK106" s="2556"/>
      <c r="EZL106" s="2557"/>
      <c r="EZM106" s="901"/>
      <c r="EZN106" s="2558"/>
      <c r="EZO106" s="897"/>
      <c r="EZP106" s="2559"/>
      <c r="EZQ106" s="899"/>
      <c r="EZR106" s="533"/>
      <c r="EZT106" s="900"/>
      <c r="EZV106" s="2556"/>
      <c r="EZW106" s="2557"/>
      <c r="EZX106" s="901"/>
      <c r="EZY106" s="2558"/>
      <c r="EZZ106" s="897"/>
      <c r="FAA106" s="2559"/>
      <c r="FAB106" s="899"/>
      <c r="FAC106" s="533"/>
      <c r="FAE106" s="900"/>
      <c r="FAG106" s="2556"/>
      <c r="FAH106" s="2557"/>
      <c r="FAI106" s="901"/>
      <c r="FAJ106" s="2558"/>
      <c r="FAK106" s="897"/>
      <c r="FAL106" s="2559"/>
      <c r="FAM106" s="899"/>
      <c r="FAN106" s="533"/>
      <c r="FAP106" s="900"/>
      <c r="FAR106" s="2556"/>
      <c r="FAS106" s="2557"/>
      <c r="FAT106" s="901"/>
      <c r="FAU106" s="2558"/>
      <c r="FAV106" s="897"/>
      <c r="FAW106" s="2559"/>
      <c r="FAX106" s="899"/>
      <c r="FAY106" s="533"/>
      <c r="FBA106" s="900"/>
      <c r="FBC106" s="2556"/>
      <c r="FBD106" s="2557"/>
      <c r="FBE106" s="901"/>
      <c r="FBF106" s="2558"/>
      <c r="FBG106" s="897"/>
      <c r="FBH106" s="2559"/>
      <c r="FBI106" s="899"/>
      <c r="FBJ106" s="533"/>
      <c r="FBL106" s="900"/>
      <c r="FBN106" s="2556"/>
      <c r="FBO106" s="2557"/>
      <c r="FBP106" s="901"/>
      <c r="FBQ106" s="2558"/>
      <c r="FBR106" s="897"/>
      <c r="FBS106" s="2559"/>
      <c r="FBT106" s="899"/>
      <c r="FBU106" s="533"/>
      <c r="FBW106" s="900"/>
      <c r="FBY106" s="2556"/>
      <c r="FBZ106" s="2557"/>
      <c r="FCA106" s="901"/>
      <c r="FCB106" s="2558"/>
      <c r="FCC106" s="897"/>
      <c r="FCD106" s="2559"/>
      <c r="FCE106" s="899"/>
      <c r="FCF106" s="533"/>
      <c r="FCH106" s="900"/>
      <c r="FCJ106" s="2556"/>
      <c r="FCK106" s="2557"/>
      <c r="FCL106" s="901"/>
      <c r="FCM106" s="2558"/>
      <c r="FCN106" s="897"/>
      <c r="FCO106" s="2559"/>
      <c r="FCP106" s="899"/>
      <c r="FCQ106" s="533"/>
      <c r="FCS106" s="900"/>
      <c r="FCU106" s="2556"/>
      <c r="FCV106" s="2557"/>
      <c r="FCW106" s="901"/>
      <c r="FCX106" s="2558"/>
      <c r="FCY106" s="897"/>
      <c r="FCZ106" s="2559"/>
      <c r="FDA106" s="899"/>
      <c r="FDB106" s="533"/>
      <c r="FDD106" s="900"/>
      <c r="FDF106" s="2556"/>
      <c r="FDG106" s="2557"/>
      <c r="FDH106" s="901"/>
      <c r="FDI106" s="2558"/>
      <c r="FDJ106" s="897"/>
      <c r="FDK106" s="2559"/>
      <c r="FDL106" s="899"/>
      <c r="FDM106" s="533"/>
      <c r="FDO106" s="900"/>
      <c r="FDQ106" s="2556"/>
      <c r="FDR106" s="2557"/>
      <c r="FDS106" s="901"/>
      <c r="FDT106" s="2558"/>
      <c r="FDU106" s="897"/>
      <c r="FDV106" s="2559"/>
      <c r="FDW106" s="899"/>
      <c r="FDX106" s="533"/>
      <c r="FDZ106" s="900"/>
      <c r="FEB106" s="2556"/>
      <c r="FEC106" s="2557"/>
      <c r="FED106" s="901"/>
      <c r="FEE106" s="2558"/>
      <c r="FEF106" s="897"/>
      <c r="FEG106" s="2559"/>
      <c r="FEH106" s="899"/>
      <c r="FEI106" s="533"/>
      <c r="FEK106" s="900"/>
      <c r="FEM106" s="2556"/>
      <c r="FEN106" s="2557"/>
      <c r="FEO106" s="901"/>
      <c r="FEP106" s="2558"/>
      <c r="FEQ106" s="897"/>
      <c r="FER106" s="2559"/>
      <c r="FES106" s="899"/>
      <c r="FET106" s="533"/>
      <c r="FEV106" s="900"/>
      <c r="FEX106" s="2556"/>
      <c r="FEY106" s="2557"/>
      <c r="FEZ106" s="901"/>
      <c r="FFA106" s="2558"/>
      <c r="FFB106" s="897"/>
      <c r="FFC106" s="2559"/>
      <c r="FFD106" s="899"/>
      <c r="FFE106" s="533"/>
      <c r="FFG106" s="900"/>
      <c r="FFI106" s="2556"/>
      <c r="FFJ106" s="2557"/>
      <c r="FFK106" s="901"/>
      <c r="FFL106" s="2558"/>
      <c r="FFM106" s="897"/>
      <c r="FFN106" s="2559"/>
      <c r="FFO106" s="899"/>
      <c r="FFP106" s="533"/>
      <c r="FFR106" s="900"/>
      <c r="FFT106" s="2556"/>
      <c r="FFU106" s="2557"/>
      <c r="FFV106" s="901"/>
      <c r="FFW106" s="2558"/>
      <c r="FFX106" s="897"/>
      <c r="FFY106" s="2559"/>
      <c r="FFZ106" s="899"/>
      <c r="FGA106" s="533"/>
      <c r="FGC106" s="900"/>
      <c r="FGE106" s="2556"/>
      <c r="FGF106" s="2557"/>
      <c r="FGG106" s="901"/>
      <c r="FGH106" s="2558"/>
      <c r="FGI106" s="897"/>
      <c r="FGJ106" s="2559"/>
      <c r="FGK106" s="899"/>
      <c r="FGL106" s="533"/>
      <c r="FGN106" s="900"/>
      <c r="FGP106" s="2556"/>
      <c r="FGQ106" s="2557"/>
      <c r="FGR106" s="901"/>
      <c r="FGS106" s="2558"/>
      <c r="FGT106" s="897"/>
      <c r="FGU106" s="2559"/>
      <c r="FGV106" s="899"/>
      <c r="FGW106" s="533"/>
      <c r="FGY106" s="900"/>
      <c r="FHA106" s="2556"/>
      <c r="FHB106" s="2557"/>
      <c r="FHC106" s="901"/>
      <c r="FHD106" s="2558"/>
      <c r="FHE106" s="897"/>
      <c r="FHF106" s="2559"/>
      <c r="FHG106" s="899"/>
      <c r="FHH106" s="533"/>
      <c r="FHJ106" s="900"/>
      <c r="FHL106" s="2556"/>
      <c r="FHM106" s="2557"/>
      <c r="FHN106" s="901"/>
      <c r="FHO106" s="2558"/>
      <c r="FHP106" s="897"/>
      <c r="FHQ106" s="2559"/>
      <c r="FHR106" s="899"/>
      <c r="FHS106" s="533"/>
      <c r="FHU106" s="900"/>
      <c r="FHW106" s="2556"/>
      <c r="FHX106" s="2557"/>
      <c r="FHY106" s="901"/>
      <c r="FHZ106" s="2558"/>
      <c r="FIA106" s="897"/>
      <c r="FIB106" s="2559"/>
      <c r="FIC106" s="899"/>
      <c r="FID106" s="533"/>
      <c r="FIF106" s="900"/>
      <c r="FIH106" s="2556"/>
      <c r="FII106" s="2557"/>
      <c r="FIJ106" s="901"/>
      <c r="FIK106" s="2558"/>
      <c r="FIL106" s="897"/>
      <c r="FIM106" s="2559"/>
      <c r="FIN106" s="899"/>
      <c r="FIO106" s="533"/>
      <c r="FIQ106" s="900"/>
      <c r="FIS106" s="2556"/>
      <c r="FIT106" s="2557"/>
      <c r="FIU106" s="901"/>
      <c r="FIV106" s="2558"/>
      <c r="FIW106" s="897"/>
      <c r="FIX106" s="2559"/>
      <c r="FIY106" s="899"/>
      <c r="FIZ106" s="533"/>
      <c r="FJB106" s="900"/>
      <c r="FJD106" s="2556"/>
      <c r="FJE106" s="2557"/>
      <c r="FJF106" s="901"/>
      <c r="FJG106" s="2558"/>
      <c r="FJH106" s="897"/>
      <c r="FJI106" s="2559"/>
      <c r="FJJ106" s="899"/>
      <c r="FJK106" s="533"/>
      <c r="FJM106" s="900"/>
      <c r="FJO106" s="2556"/>
      <c r="FJP106" s="2557"/>
      <c r="FJQ106" s="901"/>
      <c r="FJR106" s="2558"/>
      <c r="FJS106" s="897"/>
      <c r="FJT106" s="2559"/>
      <c r="FJU106" s="899"/>
      <c r="FJV106" s="533"/>
      <c r="FJX106" s="900"/>
      <c r="FJZ106" s="2556"/>
      <c r="FKA106" s="2557"/>
      <c r="FKB106" s="901"/>
      <c r="FKC106" s="2558"/>
      <c r="FKD106" s="897"/>
      <c r="FKE106" s="2559"/>
      <c r="FKF106" s="899"/>
      <c r="FKG106" s="533"/>
      <c r="FKI106" s="900"/>
      <c r="FKK106" s="2556"/>
      <c r="FKL106" s="2557"/>
      <c r="FKM106" s="901"/>
      <c r="FKN106" s="2558"/>
      <c r="FKO106" s="897"/>
      <c r="FKP106" s="2559"/>
      <c r="FKQ106" s="899"/>
      <c r="FKR106" s="533"/>
      <c r="FKT106" s="900"/>
      <c r="FKV106" s="2556"/>
      <c r="FKW106" s="2557"/>
      <c r="FKX106" s="901"/>
      <c r="FKY106" s="2558"/>
      <c r="FKZ106" s="897"/>
      <c r="FLA106" s="2559"/>
      <c r="FLB106" s="899"/>
      <c r="FLC106" s="533"/>
      <c r="FLE106" s="900"/>
      <c r="FLG106" s="2556"/>
      <c r="FLH106" s="2557"/>
      <c r="FLI106" s="901"/>
      <c r="FLJ106" s="2558"/>
      <c r="FLK106" s="897"/>
      <c r="FLL106" s="2559"/>
      <c r="FLM106" s="899"/>
      <c r="FLN106" s="533"/>
      <c r="FLP106" s="900"/>
      <c r="FLR106" s="2556"/>
      <c r="FLS106" s="2557"/>
      <c r="FLT106" s="901"/>
      <c r="FLU106" s="2558"/>
      <c r="FLV106" s="897"/>
      <c r="FLW106" s="2559"/>
      <c r="FLX106" s="899"/>
      <c r="FLY106" s="533"/>
      <c r="FMA106" s="900"/>
      <c r="FMC106" s="2556"/>
      <c r="FMD106" s="2557"/>
      <c r="FME106" s="901"/>
      <c r="FMF106" s="2558"/>
      <c r="FMG106" s="897"/>
      <c r="FMH106" s="2559"/>
      <c r="FMI106" s="899"/>
      <c r="FMJ106" s="533"/>
      <c r="FML106" s="900"/>
      <c r="FMN106" s="2556"/>
      <c r="FMO106" s="2557"/>
      <c r="FMP106" s="901"/>
      <c r="FMQ106" s="2558"/>
      <c r="FMR106" s="897"/>
      <c r="FMS106" s="2559"/>
      <c r="FMT106" s="899"/>
      <c r="FMU106" s="533"/>
      <c r="FMW106" s="900"/>
      <c r="FMY106" s="2556"/>
      <c r="FMZ106" s="2557"/>
      <c r="FNA106" s="901"/>
      <c r="FNB106" s="2558"/>
      <c r="FNC106" s="897"/>
      <c r="FND106" s="2559"/>
      <c r="FNE106" s="899"/>
      <c r="FNF106" s="533"/>
      <c r="FNH106" s="900"/>
      <c r="FNJ106" s="2556"/>
      <c r="FNK106" s="2557"/>
      <c r="FNL106" s="901"/>
      <c r="FNM106" s="2558"/>
      <c r="FNN106" s="897"/>
      <c r="FNO106" s="2559"/>
      <c r="FNP106" s="899"/>
      <c r="FNQ106" s="533"/>
      <c r="FNS106" s="900"/>
      <c r="FNU106" s="2556"/>
      <c r="FNV106" s="2557"/>
      <c r="FNW106" s="901"/>
      <c r="FNX106" s="2558"/>
      <c r="FNY106" s="897"/>
      <c r="FNZ106" s="2559"/>
      <c r="FOA106" s="899"/>
      <c r="FOB106" s="533"/>
      <c r="FOD106" s="900"/>
      <c r="FOF106" s="2556"/>
      <c r="FOG106" s="2557"/>
      <c r="FOH106" s="901"/>
      <c r="FOI106" s="2558"/>
      <c r="FOJ106" s="897"/>
      <c r="FOK106" s="2559"/>
      <c r="FOL106" s="899"/>
      <c r="FOM106" s="533"/>
      <c r="FOO106" s="900"/>
      <c r="FOQ106" s="2556"/>
      <c r="FOR106" s="2557"/>
      <c r="FOS106" s="901"/>
      <c r="FOT106" s="2558"/>
      <c r="FOU106" s="897"/>
      <c r="FOV106" s="2559"/>
      <c r="FOW106" s="899"/>
      <c r="FOX106" s="533"/>
      <c r="FOZ106" s="900"/>
      <c r="FPB106" s="2556"/>
      <c r="FPC106" s="2557"/>
      <c r="FPD106" s="901"/>
      <c r="FPE106" s="2558"/>
      <c r="FPF106" s="897"/>
      <c r="FPG106" s="2559"/>
      <c r="FPH106" s="899"/>
      <c r="FPI106" s="533"/>
      <c r="FPK106" s="900"/>
      <c r="FPM106" s="2556"/>
      <c r="FPN106" s="2557"/>
      <c r="FPO106" s="901"/>
      <c r="FPP106" s="2558"/>
      <c r="FPQ106" s="897"/>
      <c r="FPR106" s="2559"/>
      <c r="FPS106" s="899"/>
      <c r="FPT106" s="533"/>
      <c r="FPV106" s="900"/>
      <c r="FPX106" s="2556"/>
      <c r="FPY106" s="2557"/>
      <c r="FPZ106" s="901"/>
      <c r="FQA106" s="2558"/>
      <c r="FQB106" s="897"/>
      <c r="FQC106" s="2559"/>
      <c r="FQD106" s="899"/>
      <c r="FQE106" s="533"/>
      <c r="FQG106" s="900"/>
      <c r="FQI106" s="2556"/>
      <c r="FQJ106" s="2557"/>
      <c r="FQK106" s="901"/>
      <c r="FQL106" s="2558"/>
      <c r="FQM106" s="897"/>
      <c r="FQN106" s="2559"/>
      <c r="FQO106" s="899"/>
      <c r="FQP106" s="533"/>
      <c r="FQR106" s="900"/>
      <c r="FQT106" s="2556"/>
      <c r="FQU106" s="2557"/>
      <c r="FQV106" s="901"/>
      <c r="FQW106" s="2558"/>
      <c r="FQX106" s="897"/>
      <c r="FQY106" s="2559"/>
      <c r="FQZ106" s="899"/>
      <c r="FRA106" s="533"/>
      <c r="FRC106" s="900"/>
      <c r="FRE106" s="2556"/>
      <c r="FRF106" s="2557"/>
      <c r="FRG106" s="901"/>
      <c r="FRH106" s="2558"/>
      <c r="FRI106" s="897"/>
      <c r="FRJ106" s="2559"/>
      <c r="FRK106" s="899"/>
      <c r="FRL106" s="533"/>
      <c r="FRN106" s="900"/>
      <c r="FRP106" s="2556"/>
      <c r="FRQ106" s="2557"/>
      <c r="FRR106" s="901"/>
      <c r="FRS106" s="2558"/>
      <c r="FRT106" s="897"/>
      <c r="FRU106" s="2559"/>
      <c r="FRV106" s="899"/>
      <c r="FRW106" s="533"/>
      <c r="FRY106" s="900"/>
      <c r="FSA106" s="2556"/>
      <c r="FSB106" s="2557"/>
      <c r="FSC106" s="901"/>
      <c r="FSD106" s="2558"/>
      <c r="FSE106" s="897"/>
      <c r="FSF106" s="2559"/>
      <c r="FSG106" s="899"/>
      <c r="FSH106" s="533"/>
      <c r="FSJ106" s="900"/>
      <c r="FSL106" s="2556"/>
      <c r="FSM106" s="2557"/>
      <c r="FSN106" s="901"/>
      <c r="FSO106" s="2558"/>
      <c r="FSP106" s="897"/>
      <c r="FSQ106" s="2559"/>
      <c r="FSR106" s="899"/>
      <c r="FSS106" s="533"/>
      <c r="FSU106" s="900"/>
      <c r="FSW106" s="2556"/>
      <c r="FSX106" s="2557"/>
      <c r="FSY106" s="901"/>
      <c r="FSZ106" s="2558"/>
      <c r="FTA106" s="897"/>
      <c r="FTB106" s="2559"/>
      <c r="FTC106" s="899"/>
      <c r="FTD106" s="533"/>
      <c r="FTF106" s="900"/>
      <c r="FTH106" s="2556"/>
      <c r="FTI106" s="2557"/>
      <c r="FTJ106" s="901"/>
      <c r="FTK106" s="2558"/>
      <c r="FTL106" s="897"/>
      <c r="FTM106" s="2559"/>
      <c r="FTN106" s="899"/>
      <c r="FTO106" s="533"/>
      <c r="FTQ106" s="900"/>
      <c r="FTS106" s="2556"/>
      <c r="FTT106" s="2557"/>
      <c r="FTU106" s="901"/>
      <c r="FTV106" s="2558"/>
      <c r="FTW106" s="897"/>
      <c r="FTX106" s="2559"/>
      <c r="FTY106" s="899"/>
      <c r="FTZ106" s="533"/>
      <c r="FUB106" s="900"/>
      <c r="FUD106" s="2556"/>
      <c r="FUE106" s="2557"/>
      <c r="FUF106" s="901"/>
      <c r="FUG106" s="2558"/>
      <c r="FUH106" s="897"/>
      <c r="FUI106" s="2559"/>
      <c r="FUJ106" s="899"/>
      <c r="FUK106" s="533"/>
      <c r="FUM106" s="900"/>
      <c r="FUO106" s="2556"/>
      <c r="FUP106" s="2557"/>
      <c r="FUQ106" s="901"/>
      <c r="FUR106" s="2558"/>
      <c r="FUS106" s="897"/>
      <c r="FUT106" s="2559"/>
      <c r="FUU106" s="899"/>
      <c r="FUV106" s="533"/>
      <c r="FUX106" s="900"/>
      <c r="FUZ106" s="2556"/>
      <c r="FVA106" s="2557"/>
      <c r="FVB106" s="901"/>
      <c r="FVC106" s="2558"/>
      <c r="FVD106" s="897"/>
      <c r="FVE106" s="2559"/>
      <c r="FVF106" s="899"/>
      <c r="FVG106" s="533"/>
      <c r="FVI106" s="900"/>
      <c r="FVK106" s="2556"/>
      <c r="FVL106" s="2557"/>
      <c r="FVM106" s="901"/>
      <c r="FVN106" s="2558"/>
      <c r="FVO106" s="897"/>
      <c r="FVP106" s="2559"/>
      <c r="FVQ106" s="899"/>
      <c r="FVR106" s="533"/>
      <c r="FVT106" s="900"/>
      <c r="FVV106" s="2556"/>
      <c r="FVW106" s="2557"/>
      <c r="FVX106" s="901"/>
      <c r="FVY106" s="2558"/>
      <c r="FVZ106" s="897"/>
      <c r="FWA106" s="2559"/>
      <c r="FWB106" s="899"/>
      <c r="FWC106" s="533"/>
      <c r="FWE106" s="900"/>
      <c r="FWG106" s="2556"/>
      <c r="FWH106" s="2557"/>
      <c r="FWI106" s="901"/>
      <c r="FWJ106" s="2558"/>
      <c r="FWK106" s="897"/>
      <c r="FWL106" s="2559"/>
      <c r="FWM106" s="899"/>
      <c r="FWN106" s="533"/>
      <c r="FWP106" s="900"/>
      <c r="FWR106" s="2556"/>
      <c r="FWS106" s="2557"/>
      <c r="FWT106" s="901"/>
      <c r="FWU106" s="2558"/>
      <c r="FWV106" s="897"/>
      <c r="FWW106" s="2559"/>
      <c r="FWX106" s="899"/>
      <c r="FWY106" s="533"/>
      <c r="FXA106" s="900"/>
      <c r="FXC106" s="2556"/>
      <c r="FXD106" s="2557"/>
      <c r="FXE106" s="901"/>
      <c r="FXF106" s="2558"/>
      <c r="FXG106" s="897"/>
      <c r="FXH106" s="2559"/>
      <c r="FXI106" s="899"/>
      <c r="FXJ106" s="533"/>
      <c r="FXL106" s="900"/>
      <c r="FXN106" s="2556"/>
      <c r="FXO106" s="2557"/>
      <c r="FXP106" s="901"/>
      <c r="FXQ106" s="2558"/>
      <c r="FXR106" s="897"/>
      <c r="FXS106" s="2559"/>
      <c r="FXT106" s="899"/>
      <c r="FXU106" s="533"/>
      <c r="FXW106" s="900"/>
      <c r="FXY106" s="2556"/>
      <c r="FXZ106" s="2557"/>
      <c r="FYA106" s="901"/>
      <c r="FYB106" s="2558"/>
      <c r="FYC106" s="897"/>
      <c r="FYD106" s="2559"/>
      <c r="FYE106" s="899"/>
      <c r="FYF106" s="533"/>
      <c r="FYH106" s="900"/>
      <c r="FYJ106" s="2556"/>
      <c r="FYK106" s="2557"/>
      <c r="FYL106" s="901"/>
      <c r="FYM106" s="2558"/>
      <c r="FYN106" s="897"/>
      <c r="FYO106" s="2559"/>
      <c r="FYP106" s="899"/>
      <c r="FYQ106" s="533"/>
      <c r="FYS106" s="900"/>
      <c r="FYU106" s="2556"/>
      <c r="FYV106" s="2557"/>
      <c r="FYW106" s="901"/>
      <c r="FYX106" s="2558"/>
      <c r="FYY106" s="897"/>
      <c r="FYZ106" s="2559"/>
      <c r="FZA106" s="899"/>
      <c r="FZB106" s="533"/>
      <c r="FZD106" s="900"/>
      <c r="FZF106" s="2556"/>
      <c r="FZG106" s="2557"/>
      <c r="FZH106" s="901"/>
      <c r="FZI106" s="2558"/>
      <c r="FZJ106" s="897"/>
      <c r="FZK106" s="2559"/>
      <c r="FZL106" s="899"/>
      <c r="FZM106" s="533"/>
      <c r="FZO106" s="900"/>
      <c r="FZQ106" s="2556"/>
      <c r="FZR106" s="2557"/>
      <c r="FZS106" s="901"/>
      <c r="FZT106" s="2558"/>
      <c r="FZU106" s="897"/>
      <c r="FZV106" s="2559"/>
      <c r="FZW106" s="899"/>
      <c r="FZX106" s="533"/>
      <c r="FZZ106" s="900"/>
      <c r="GAB106" s="2556"/>
      <c r="GAC106" s="2557"/>
      <c r="GAD106" s="901"/>
      <c r="GAE106" s="2558"/>
      <c r="GAF106" s="897"/>
      <c r="GAG106" s="2559"/>
      <c r="GAH106" s="899"/>
      <c r="GAI106" s="533"/>
      <c r="GAK106" s="900"/>
      <c r="GAM106" s="2556"/>
      <c r="GAN106" s="2557"/>
      <c r="GAO106" s="901"/>
      <c r="GAP106" s="2558"/>
      <c r="GAQ106" s="897"/>
      <c r="GAR106" s="2559"/>
      <c r="GAS106" s="899"/>
      <c r="GAT106" s="533"/>
      <c r="GAV106" s="900"/>
      <c r="GAX106" s="2556"/>
      <c r="GAY106" s="2557"/>
      <c r="GAZ106" s="901"/>
      <c r="GBA106" s="2558"/>
      <c r="GBB106" s="897"/>
      <c r="GBC106" s="2559"/>
      <c r="GBD106" s="899"/>
      <c r="GBE106" s="533"/>
      <c r="GBG106" s="900"/>
      <c r="GBI106" s="2556"/>
      <c r="GBJ106" s="2557"/>
      <c r="GBK106" s="901"/>
      <c r="GBL106" s="2558"/>
      <c r="GBM106" s="897"/>
      <c r="GBN106" s="2559"/>
      <c r="GBO106" s="899"/>
      <c r="GBP106" s="533"/>
      <c r="GBR106" s="900"/>
      <c r="GBT106" s="2556"/>
      <c r="GBU106" s="2557"/>
      <c r="GBV106" s="901"/>
      <c r="GBW106" s="2558"/>
      <c r="GBX106" s="897"/>
      <c r="GBY106" s="2559"/>
      <c r="GBZ106" s="899"/>
      <c r="GCA106" s="533"/>
      <c r="GCC106" s="900"/>
      <c r="GCE106" s="2556"/>
      <c r="GCF106" s="2557"/>
      <c r="GCG106" s="901"/>
      <c r="GCH106" s="2558"/>
      <c r="GCI106" s="897"/>
      <c r="GCJ106" s="2559"/>
      <c r="GCK106" s="899"/>
      <c r="GCL106" s="533"/>
      <c r="GCN106" s="900"/>
      <c r="GCP106" s="2556"/>
      <c r="GCQ106" s="2557"/>
      <c r="GCR106" s="901"/>
      <c r="GCS106" s="2558"/>
      <c r="GCT106" s="897"/>
      <c r="GCU106" s="2559"/>
      <c r="GCV106" s="899"/>
      <c r="GCW106" s="533"/>
      <c r="GCY106" s="900"/>
      <c r="GDA106" s="2556"/>
      <c r="GDB106" s="2557"/>
      <c r="GDC106" s="901"/>
      <c r="GDD106" s="2558"/>
      <c r="GDE106" s="897"/>
      <c r="GDF106" s="2559"/>
      <c r="GDG106" s="899"/>
      <c r="GDH106" s="533"/>
      <c r="GDJ106" s="900"/>
      <c r="GDL106" s="2556"/>
      <c r="GDM106" s="2557"/>
      <c r="GDN106" s="901"/>
      <c r="GDO106" s="2558"/>
      <c r="GDP106" s="897"/>
      <c r="GDQ106" s="2559"/>
      <c r="GDR106" s="899"/>
      <c r="GDS106" s="533"/>
      <c r="GDU106" s="900"/>
      <c r="GDW106" s="2556"/>
      <c r="GDX106" s="2557"/>
      <c r="GDY106" s="901"/>
      <c r="GDZ106" s="2558"/>
      <c r="GEA106" s="897"/>
      <c r="GEB106" s="2559"/>
      <c r="GEC106" s="899"/>
      <c r="GED106" s="533"/>
      <c r="GEF106" s="900"/>
      <c r="GEH106" s="2556"/>
      <c r="GEI106" s="2557"/>
      <c r="GEJ106" s="901"/>
      <c r="GEK106" s="2558"/>
      <c r="GEL106" s="897"/>
      <c r="GEM106" s="2559"/>
      <c r="GEN106" s="899"/>
      <c r="GEO106" s="533"/>
      <c r="GEQ106" s="900"/>
      <c r="GES106" s="2556"/>
      <c r="GET106" s="2557"/>
      <c r="GEU106" s="901"/>
      <c r="GEV106" s="2558"/>
      <c r="GEW106" s="897"/>
      <c r="GEX106" s="2559"/>
      <c r="GEY106" s="899"/>
      <c r="GEZ106" s="533"/>
      <c r="GFB106" s="900"/>
      <c r="GFD106" s="2556"/>
      <c r="GFE106" s="2557"/>
      <c r="GFF106" s="901"/>
      <c r="GFG106" s="2558"/>
      <c r="GFH106" s="897"/>
      <c r="GFI106" s="2559"/>
      <c r="GFJ106" s="899"/>
      <c r="GFK106" s="533"/>
      <c r="GFM106" s="900"/>
      <c r="GFO106" s="2556"/>
      <c r="GFP106" s="2557"/>
      <c r="GFQ106" s="901"/>
      <c r="GFR106" s="2558"/>
      <c r="GFS106" s="897"/>
      <c r="GFT106" s="2559"/>
      <c r="GFU106" s="899"/>
      <c r="GFV106" s="533"/>
      <c r="GFX106" s="900"/>
      <c r="GFZ106" s="2556"/>
      <c r="GGA106" s="2557"/>
      <c r="GGB106" s="901"/>
      <c r="GGC106" s="2558"/>
      <c r="GGD106" s="897"/>
      <c r="GGE106" s="2559"/>
      <c r="GGF106" s="899"/>
      <c r="GGG106" s="533"/>
      <c r="GGI106" s="900"/>
      <c r="GGK106" s="2556"/>
      <c r="GGL106" s="2557"/>
      <c r="GGM106" s="901"/>
      <c r="GGN106" s="2558"/>
      <c r="GGO106" s="897"/>
      <c r="GGP106" s="2559"/>
      <c r="GGQ106" s="899"/>
      <c r="GGR106" s="533"/>
      <c r="GGT106" s="900"/>
      <c r="GGV106" s="2556"/>
      <c r="GGW106" s="2557"/>
      <c r="GGX106" s="901"/>
      <c r="GGY106" s="2558"/>
      <c r="GGZ106" s="897"/>
      <c r="GHA106" s="2559"/>
      <c r="GHB106" s="899"/>
      <c r="GHC106" s="533"/>
      <c r="GHE106" s="900"/>
      <c r="GHG106" s="2556"/>
      <c r="GHH106" s="2557"/>
      <c r="GHI106" s="901"/>
      <c r="GHJ106" s="2558"/>
      <c r="GHK106" s="897"/>
      <c r="GHL106" s="2559"/>
      <c r="GHM106" s="899"/>
      <c r="GHN106" s="533"/>
      <c r="GHP106" s="900"/>
      <c r="GHR106" s="2556"/>
      <c r="GHS106" s="2557"/>
      <c r="GHT106" s="901"/>
      <c r="GHU106" s="2558"/>
      <c r="GHV106" s="897"/>
      <c r="GHW106" s="2559"/>
      <c r="GHX106" s="899"/>
      <c r="GHY106" s="533"/>
      <c r="GIA106" s="900"/>
      <c r="GIC106" s="2556"/>
      <c r="GID106" s="2557"/>
      <c r="GIE106" s="901"/>
      <c r="GIF106" s="2558"/>
      <c r="GIG106" s="897"/>
      <c r="GIH106" s="2559"/>
      <c r="GII106" s="899"/>
      <c r="GIJ106" s="533"/>
      <c r="GIL106" s="900"/>
      <c r="GIN106" s="2556"/>
      <c r="GIO106" s="2557"/>
      <c r="GIP106" s="901"/>
      <c r="GIQ106" s="2558"/>
      <c r="GIR106" s="897"/>
      <c r="GIS106" s="2559"/>
      <c r="GIT106" s="899"/>
      <c r="GIU106" s="533"/>
      <c r="GIW106" s="900"/>
      <c r="GIY106" s="2556"/>
      <c r="GIZ106" s="2557"/>
      <c r="GJA106" s="901"/>
      <c r="GJB106" s="2558"/>
      <c r="GJC106" s="897"/>
      <c r="GJD106" s="2559"/>
      <c r="GJE106" s="899"/>
      <c r="GJF106" s="533"/>
      <c r="GJH106" s="900"/>
      <c r="GJJ106" s="2556"/>
      <c r="GJK106" s="2557"/>
      <c r="GJL106" s="901"/>
      <c r="GJM106" s="2558"/>
      <c r="GJN106" s="897"/>
      <c r="GJO106" s="2559"/>
      <c r="GJP106" s="899"/>
      <c r="GJQ106" s="533"/>
      <c r="GJS106" s="900"/>
      <c r="GJU106" s="2556"/>
      <c r="GJV106" s="2557"/>
      <c r="GJW106" s="901"/>
      <c r="GJX106" s="2558"/>
      <c r="GJY106" s="897"/>
      <c r="GJZ106" s="2559"/>
      <c r="GKA106" s="899"/>
      <c r="GKB106" s="533"/>
      <c r="GKD106" s="900"/>
      <c r="GKF106" s="2556"/>
      <c r="GKG106" s="2557"/>
      <c r="GKH106" s="901"/>
      <c r="GKI106" s="2558"/>
      <c r="GKJ106" s="897"/>
      <c r="GKK106" s="2559"/>
      <c r="GKL106" s="899"/>
      <c r="GKM106" s="533"/>
      <c r="GKO106" s="900"/>
      <c r="GKQ106" s="2556"/>
      <c r="GKR106" s="2557"/>
      <c r="GKS106" s="901"/>
      <c r="GKT106" s="2558"/>
      <c r="GKU106" s="897"/>
      <c r="GKV106" s="2559"/>
      <c r="GKW106" s="899"/>
      <c r="GKX106" s="533"/>
      <c r="GKZ106" s="900"/>
      <c r="GLB106" s="2556"/>
      <c r="GLC106" s="2557"/>
      <c r="GLD106" s="901"/>
      <c r="GLE106" s="2558"/>
      <c r="GLF106" s="897"/>
      <c r="GLG106" s="2559"/>
      <c r="GLH106" s="899"/>
      <c r="GLI106" s="533"/>
      <c r="GLK106" s="900"/>
      <c r="GLM106" s="2556"/>
      <c r="GLN106" s="2557"/>
      <c r="GLO106" s="901"/>
      <c r="GLP106" s="2558"/>
      <c r="GLQ106" s="897"/>
      <c r="GLR106" s="2559"/>
      <c r="GLS106" s="899"/>
      <c r="GLT106" s="533"/>
      <c r="GLV106" s="900"/>
      <c r="GLX106" s="2556"/>
      <c r="GLY106" s="2557"/>
      <c r="GLZ106" s="901"/>
      <c r="GMA106" s="2558"/>
      <c r="GMB106" s="897"/>
      <c r="GMC106" s="2559"/>
      <c r="GMD106" s="899"/>
      <c r="GME106" s="533"/>
      <c r="GMG106" s="900"/>
      <c r="GMI106" s="2556"/>
      <c r="GMJ106" s="2557"/>
      <c r="GMK106" s="901"/>
      <c r="GML106" s="2558"/>
      <c r="GMM106" s="897"/>
      <c r="GMN106" s="2559"/>
      <c r="GMO106" s="899"/>
      <c r="GMP106" s="533"/>
      <c r="GMR106" s="900"/>
      <c r="GMT106" s="2556"/>
      <c r="GMU106" s="2557"/>
      <c r="GMV106" s="901"/>
      <c r="GMW106" s="2558"/>
      <c r="GMX106" s="897"/>
      <c r="GMY106" s="2559"/>
      <c r="GMZ106" s="899"/>
      <c r="GNA106" s="533"/>
      <c r="GNC106" s="900"/>
      <c r="GNE106" s="2556"/>
      <c r="GNF106" s="2557"/>
      <c r="GNG106" s="901"/>
      <c r="GNH106" s="2558"/>
      <c r="GNI106" s="897"/>
      <c r="GNJ106" s="2559"/>
      <c r="GNK106" s="899"/>
      <c r="GNL106" s="533"/>
      <c r="GNN106" s="900"/>
      <c r="GNP106" s="2556"/>
      <c r="GNQ106" s="2557"/>
      <c r="GNR106" s="901"/>
      <c r="GNS106" s="2558"/>
      <c r="GNT106" s="897"/>
      <c r="GNU106" s="2559"/>
      <c r="GNV106" s="899"/>
      <c r="GNW106" s="533"/>
      <c r="GNY106" s="900"/>
      <c r="GOA106" s="2556"/>
      <c r="GOB106" s="2557"/>
      <c r="GOC106" s="901"/>
      <c r="GOD106" s="2558"/>
      <c r="GOE106" s="897"/>
      <c r="GOF106" s="2559"/>
      <c r="GOG106" s="899"/>
      <c r="GOH106" s="533"/>
      <c r="GOJ106" s="900"/>
      <c r="GOL106" s="2556"/>
      <c r="GOM106" s="2557"/>
      <c r="GON106" s="901"/>
      <c r="GOO106" s="2558"/>
      <c r="GOP106" s="897"/>
      <c r="GOQ106" s="2559"/>
      <c r="GOR106" s="899"/>
      <c r="GOS106" s="533"/>
      <c r="GOU106" s="900"/>
      <c r="GOW106" s="2556"/>
      <c r="GOX106" s="2557"/>
      <c r="GOY106" s="901"/>
      <c r="GOZ106" s="2558"/>
      <c r="GPA106" s="897"/>
      <c r="GPB106" s="2559"/>
      <c r="GPC106" s="899"/>
      <c r="GPD106" s="533"/>
      <c r="GPF106" s="900"/>
      <c r="GPH106" s="2556"/>
      <c r="GPI106" s="2557"/>
      <c r="GPJ106" s="901"/>
      <c r="GPK106" s="2558"/>
      <c r="GPL106" s="897"/>
      <c r="GPM106" s="2559"/>
      <c r="GPN106" s="899"/>
      <c r="GPO106" s="533"/>
      <c r="GPQ106" s="900"/>
      <c r="GPS106" s="2556"/>
      <c r="GPT106" s="2557"/>
      <c r="GPU106" s="901"/>
      <c r="GPV106" s="2558"/>
      <c r="GPW106" s="897"/>
      <c r="GPX106" s="2559"/>
      <c r="GPY106" s="899"/>
      <c r="GPZ106" s="533"/>
      <c r="GQB106" s="900"/>
      <c r="GQD106" s="2556"/>
      <c r="GQE106" s="2557"/>
      <c r="GQF106" s="901"/>
      <c r="GQG106" s="2558"/>
      <c r="GQH106" s="897"/>
      <c r="GQI106" s="2559"/>
      <c r="GQJ106" s="899"/>
      <c r="GQK106" s="533"/>
      <c r="GQM106" s="900"/>
      <c r="GQO106" s="2556"/>
      <c r="GQP106" s="2557"/>
      <c r="GQQ106" s="901"/>
      <c r="GQR106" s="2558"/>
      <c r="GQS106" s="897"/>
      <c r="GQT106" s="2559"/>
      <c r="GQU106" s="899"/>
      <c r="GQV106" s="533"/>
      <c r="GQX106" s="900"/>
      <c r="GQZ106" s="2556"/>
      <c r="GRA106" s="2557"/>
      <c r="GRB106" s="901"/>
      <c r="GRC106" s="2558"/>
      <c r="GRD106" s="897"/>
      <c r="GRE106" s="2559"/>
      <c r="GRF106" s="899"/>
      <c r="GRG106" s="533"/>
      <c r="GRI106" s="900"/>
      <c r="GRK106" s="2556"/>
      <c r="GRL106" s="2557"/>
      <c r="GRM106" s="901"/>
      <c r="GRN106" s="2558"/>
      <c r="GRO106" s="897"/>
      <c r="GRP106" s="2559"/>
      <c r="GRQ106" s="899"/>
      <c r="GRR106" s="533"/>
      <c r="GRT106" s="900"/>
      <c r="GRV106" s="2556"/>
      <c r="GRW106" s="2557"/>
      <c r="GRX106" s="901"/>
      <c r="GRY106" s="2558"/>
      <c r="GRZ106" s="897"/>
      <c r="GSA106" s="2559"/>
      <c r="GSB106" s="899"/>
      <c r="GSC106" s="533"/>
      <c r="GSE106" s="900"/>
      <c r="GSG106" s="2556"/>
      <c r="GSH106" s="2557"/>
      <c r="GSI106" s="901"/>
      <c r="GSJ106" s="2558"/>
      <c r="GSK106" s="897"/>
      <c r="GSL106" s="2559"/>
      <c r="GSM106" s="899"/>
      <c r="GSN106" s="533"/>
      <c r="GSP106" s="900"/>
      <c r="GSR106" s="2556"/>
      <c r="GSS106" s="2557"/>
      <c r="GST106" s="901"/>
      <c r="GSU106" s="2558"/>
      <c r="GSV106" s="897"/>
      <c r="GSW106" s="2559"/>
      <c r="GSX106" s="899"/>
      <c r="GSY106" s="533"/>
      <c r="GTA106" s="900"/>
      <c r="GTC106" s="2556"/>
      <c r="GTD106" s="2557"/>
      <c r="GTE106" s="901"/>
      <c r="GTF106" s="2558"/>
      <c r="GTG106" s="897"/>
      <c r="GTH106" s="2559"/>
      <c r="GTI106" s="899"/>
      <c r="GTJ106" s="533"/>
      <c r="GTL106" s="900"/>
      <c r="GTN106" s="2556"/>
      <c r="GTO106" s="2557"/>
      <c r="GTP106" s="901"/>
      <c r="GTQ106" s="2558"/>
      <c r="GTR106" s="897"/>
      <c r="GTS106" s="2559"/>
      <c r="GTT106" s="899"/>
      <c r="GTU106" s="533"/>
      <c r="GTW106" s="900"/>
      <c r="GTY106" s="2556"/>
      <c r="GTZ106" s="2557"/>
      <c r="GUA106" s="901"/>
      <c r="GUB106" s="2558"/>
      <c r="GUC106" s="897"/>
      <c r="GUD106" s="2559"/>
      <c r="GUE106" s="899"/>
      <c r="GUF106" s="533"/>
      <c r="GUH106" s="900"/>
      <c r="GUJ106" s="2556"/>
      <c r="GUK106" s="2557"/>
      <c r="GUL106" s="901"/>
      <c r="GUM106" s="2558"/>
      <c r="GUN106" s="897"/>
      <c r="GUO106" s="2559"/>
      <c r="GUP106" s="899"/>
      <c r="GUQ106" s="533"/>
      <c r="GUS106" s="900"/>
      <c r="GUU106" s="2556"/>
      <c r="GUV106" s="2557"/>
      <c r="GUW106" s="901"/>
      <c r="GUX106" s="2558"/>
      <c r="GUY106" s="897"/>
      <c r="GUZ106" s="2559"/>
      <c r="GVA106" s="899"/>
      <c r="GVB106" s="533"/>
      <c r="GVD106" s="900"/>
      <c r="GVF106" s="2556"/>
      <c r="GVG106" s="2557"/>
      <c r="GVH106" s="901"/>
      <c r="GVI106" s="2558"/>
      <c r="GVJ106" s="897"/>
      <c r="GVK106" s="2559"/>
      <c r="GVL106" s="899"/>
      <c r="GVM106" s="533"/>
      <c r="GVO106" s="900"/>
      <c r="GVQ106" s="2556"/>
      <c r="GVR106" s="2557"/>
      <c r="GVS106" s="901"/>
      <c r="GVT106" s="2558"/>
      <c r="GVU106" s="897"/>
      <c r="GVV106" s="2559"/>
      <c r="GVW106" s="899"/>
      <c r="GVX106" s="533"/>
      <c r="GVZ106" s="900"/>
      <c r="GWB106" s="2556"/>
      <c r="GWC106" s="2557"/>
      <c r="GWD106" s="901"/>
      <c r="GWE106" s="2558"/>
      <c r="GWF106" s="897"/>
      <c r="GWG106" s="2559"/>
      <c r="GWH106" s="899"/>
      <c r="GWI106" s="533"/>
      <c r="GWK106" s="900"/>
      <c r="GWM106" s="2556"/>
      <c r="GWN106" s="2557"/>
      <c r="GWO106" s="901"/>
      <c r="GWP106" s="2558"/>
      <c r="GWQ106" s="897"/>
      <c r="GWR106" s="2559"/>
      <c r="GWS106" s="899"/>
      <c r="GWT106" s="533"/>
      <c r="GWV106" s="900"/>
      <c r="GWX106" s="2556"/>
      <c r="GWY106" s="2557"/>
      <c r="GWZ106" s="901"/>
      <c r="GXA106" s="2558"/>
      <c r="GXB106" s="897"/>
      <c r="GXC106" s="2559"/>
      <c r="GXD106" s="899"/>
      <c r="GXE106" s="533"/>
      <c r="GXG106" s="900"/>
      <c r="GXI106" s="2556"/>
      <c r="GXJ106" s="2557"/>
      <c r="GXK106" s="901"/>
      <c r="GXL106" s="2558"/>
      <c r="GXM106" s="897"/>
      <c r="GXN106" s="2559"/>
      <c r="GXO106" s="899"/>
      <c r="GXP106" s="533"/>
      <c r="GXR106" s="900"/>
      <c r="GXT106" s="2556"/>
      <c r="GXU106" s="2557"/>
      <c r="GXV106" s="901"/>
      <c r="GXW106" s="2558"/>
      <c r="GXX106" s="897"/>
      <c r="GXY106" s="2559"/>
      <c r="GXZ106" s="899"/>
      <c r="GYA106" s="533"/>
      <c r="GYC106" s="900"/>
      <c r="GYE106" s="2556"/>
      <c r="GYF106" s="2557"/>
      <c r="GYG106" s="901"/>
      <c r="GYH106" s="2558"/>
      <c r="GYI106" s="897"/>
      <c r="GYJ106" s="2559"/>
      <c r="GYK106" s="899"/>
      <c r="GYL106" s="533"/>
      <c r="GYN106" s="900"/>
      <c r="GYP106" s="2556"/>
      <c r="GYQ106" s="2557"/>
      <c r="GYR106" s="901"/>
      <c r="GYS106" s="2558"/>
      <c r="GYT106" s="897"/>
      <c r="GYU106" s="2559"/>
      <c r="GYV106" s="899"/>
      <c r="GYW106" s="533"/>
      <c r="GYY106" s="900"/>
      <c r="GZA106" s="2556"/>
      <c r="GZB106" s="2557"/>
      <c r="GZC106" s="901"/>
      <c r="GZD106" s="2558"/>
      <c r="GZE106" s="897"/>
      <c r="GZF106" s="2559"/>
      <c r="GZG106" s="899"/>
      <c r="GZH106" s="533"/>
      <c r="GZJ106" s="900"/>
      <c r="GZL106" s="2556"/>
      <c r="GZM106" s="2557"/>
      <c r="GZN106" s="901"/>
      <c r="GZO106" s="2558"/>
      <c r="GZP106" s="897"/>
      <c r="GZQ106" s="2559"/>
      <c r="GZR106" s="899"/>
      <c r="GZS106" s="533"/>
      <c r="GZU106" s="900"/>
      <c r="GZW106" s="2556"/>
      <c r="GZX106" s="2557"/>
      <c r="GZY106" s="901"/>
      <c r="GZZ106" s="2558"/>
      <c r="HAA106" s="897"/>
      <c r="HAB106" s="2559"/>
      <c r="HAC106" s="899"/>
      <c r="HAD106" s="533"/>
      <c r="HAF106" s="900"/>
      <c r="HAH106" s="2556"/>
      <c r="HAI106" s="2557"/>
      <c r="HAJ106" s="901"/>
      <c r="HAK106" s="2558"/>
      <c r="HAL106" s="897"/>
      <c r="HAM106" s="2559"/>
      <c r="HAN106" s="899"/>
      <c r="HAO106" s="533"/>
      <c r="HAQ106" s="900"/>
      <c r="HAS106" s="2556"/>
      <c r="HAT106" s="2557"/>
      <c r="HAU106" s="901"/>
      <c r="HAV106" s="2558"/>
      <c r="HAW106" s="897"/>
      <c r="HAX106" s="2559"/>
      <c r="HAY106" s="899"/>
      <c r="HAZ106" s="533"/>
      <c r="HBB106" s="900"/>
      <c r="HBD106" s="2556"/>
      <c r="HBE106" s="2557"/>
      <c r="HBF106" s="901"/>
      <c r="HBG106" s="2558"/>
      <c r="HBH106" s="897"/>
      <c r="HBI106" s="2559"/>
      <c r="HBJ106" s="899"/>
      <c r="HBK106" s="533"/>
      <c r="HBM106" s="900"/>
      <c r="HBO106" s="2556"/>
      <c r="HBP106" s="2557"/>
      <c r="HBQ106" s="901"/>
      <c r="HBR106" s="2558"/>
      <c r="HBS106" s="897"/>
      <c r="HBT106" s="2559"/>
      <c r="HBU106" s="899"/>
      <c r="HBV106" s="533"/>
      <c r="HBX106" s="900"/>
      <c r="HBZ106" s="2556"/>
      <c r="HCA106" s="2557"/>
      <c r="HCB106" s="901"/>
      <c r="HCC106" s="2558"/>
      <c r="HCD106" s="897"/>
      <c r="HCE106" s="2559"/>
      <c r="HCF106" s="899"/>
      <c r="HCG106" s="533"/>
      <c r="HCI106" s="900"/>
      <c r="HCK106" s="2556"/>
      <c r="HCL106" s="2557"/>
      <c r="HCM106" s="901"/>
      <c r="HCN106" s="2558"/>
      <c r="HCO106" s="897"/>
      <c r="HCP106" s="2559"/>
      <c r="HCQ106" s="899"/>
      <c r="HCR106" s="533"/>
      <c r="HCT106" s="900"/>
      <c r="HCV106" s="2556"/>
      <c r="HCW106" s="2557"/>
      <c r="HCX106" s="901"/>
      <c r="HCY106" s="2558"/>
      <c r="HCZ106" s="897"/>
      <c r="HDA106" s="2559"/>
      <c r="HDB106" s="899"/>
      <c r="HDC106" s="533"/>
      <c r="HDE106" s="900"/>
      <c r="HDG106" s="2556"/>
      <c r="HDH106" s="2557"/>
      <c r="HDI106" s="901"/>
      <c r="HDJ106" s="2558"/>
      <c r="HDK106" s="897"/>
      <c r="HDL106" s="2559"/>
      <c r="HDM106" s="899"/>
      <c r="HDN106" s="533"/>
      <c r="HDP106" s="900"/>
      <c r="HDR106" s="2556"/>
      <c r="HDS106" s="2557"/>
      <c r="HDT106" s="901"/>
      <c r="HDU106" s="2558"/>
      <c r="HDV106" s="897"/>
      <c r="HDW106" s="2559"/>
      <c r="HDX106" s="899"/>
      <c r="HDY106" s="533"/>
      <c r="HEA106" s="900"/>
      <c r="HEC106" s="2556"/>
      <c r="HED106" s="2557"/>
      <c r="HEE106" s="901"/>
      <c r="HEF106" s="2558"/>
      <c r="HEG106" s="897"/>
      <c r="HEH106" s="2559"/>
      <c r="HEI106" s="899"/>
      <c r="HEJ106" s="533"/>
      <c r="HEL106" s="900"/>
      <c r="HEN106" s="2556"/>
      <c r="HEO106" s="2557"/>
      <c r="HEP106" s="901"/>
      <c r="HEQ106" s="2558"/>
      <c r="HER106" s="897"/>
      <c r="HES106" s="2559"/>
      <c r="HET106" s="899"/>
      <c r="HEU106" s="533"/>
      <c r="HEW106" s="900"/>
      <c r="HEY106" s="2556"/>
      <c r="HEZ106" s="2557"/>
      <c r="HFA106" s="901"/>
      <c r="HFB106" s="2558"/>
      <c r="HFC106" s="897"/>
      <c r="HFD106" s="2559"/>
      <c r="HFE106" s="899"/>
      <c r="HFF106" s="533"/>
      <c r="HFH106" s="900"/>
      <c r="HFJ106" s="2556"/>
      <c r="HFK106" s="2557"/>
      <c r="HFL106" s="901"/>
      <c r="HFM106" s="2558"/>
      <c r="HFN106" s="897"/>
      <c r="HFO106" s="2559"/>
      <c r="HFP106" s="899"/>
      <c r="HFQ106" s="533"/>
      <c r="HFS106" s="900"/>
      <c r="HFU106" s="2556"/>
      <c r="HFV106" s="2557"/>
      <c r="HFW106" s="901"/>
      <c r="HFX106" s="2558"/>
      <c r="HFY106" s="897"/>
      <c r="HFZ106" s="2559"/>
      <c r="HGA106" s="899"/>
      <c r="HGB106" s="533"/>
      <c r="HGD106" s="900"/>
      <c r="HGF106" s="2556"/>
      <c r="HGG106" s="2557"/>
      <c r="HGH106" s="901"/>
      <c r="HGI106" s="2558"/>
      <c r="HGJ106" s="897"/>
      <c r="HGK106" s="2559"/>
      <c r="HGL106" s="899"/>
      <c r="HGM106" s="533"/>
      <c r="HGO106" s="900"/>
      <c r="HGQ106" s="2556"/>
      <c r="HGR106" s="2557"/>
      <c r="HGS106" s="901"/>
      <c r="HGT106" s="2558"/>
      <c r="HGU106" s="897"/>
      <c r="HGV106" s="2559"/>
      <c r="HGW106" s="899"/>
      <c r="HGX106" s="533"/>
      <c r="HGZ106" s="900"/>
      <c r="HHB106" s="2556"/>
      <c r="HHC106" s="2557"/>
      <c r="HHD106" s="901"/>
      <c r="HHE106" s="2558"/>
      <c r="HHF106" s="897"/>
      <c r="HHG106" s="2559"/>
      <c r="HHH106" s="899"/>
      <c r="HHI106" s="533"/>
      <c r="HHK106" s="900"/>
      <c r="HHM106" s="2556"/>
      <c r="HHN106" s="2557"/>
      <c r="HHO106" s="901"/>
      <c r="HHP106" s="2558"/>
      <c r="HHQ106" s="897"/>
      <c r="HHR106" s="2559"/>
      <c r="HHS106" s="899"/>
      <c r="HHT106" s="533"/>
      <c r="HHV106" s="900"/>
      <c r="HHX106" s="2556"/>
      <c r="HHY106" s="2557"/>
      <c r="HHZ106" s="901"/>
      <c r="HIA106" s="2558"/>
      <c r="HIB106" s="897"/>
      <c r="HIC106" s="2559"/>
      <c r="HID106" s="899"/>
      <c r="HIE106" s="533"/>
      <c r="HIG106" s="900"/>
      <c r="HII106" s="2556"/>
      <c r="HIJ106" s="2557"/>
      <c r="HIK106" s="901"/>
      <c r="HIL106" s="2558"/>
      <c r="HIM106" s="897"/>
      <c r="HIN106" s="2559"/>
      <c r="HIO106" s="899"/>
      <c r="HIP106" s="533"/>
      <c r="HIR106" s="900"/>
      <c r="HIT106" s="2556"/>
      <c r="HIU106" s="2557"/>
      <c r="HIV106" s="901"/>
      <c r="HIW106" s="2558"/>
      <c r="HIX106" s="897"/>
      <c r="HIY106" s="2559"/>
      <c r="HIZ106" s="899"/>
      <c r="HJA106" s="533"/>
      <c r="HJC106" s="900"/>
      <c r="HJE106" s="2556"/>
      <c r="HJF106" s="2557"/>
      <c r="HJG106" s="901"/>
      <c r="HJH106" s="2558"/>
      <c r="HJI106" s="897"/>
      <c r="HJJ106" s="2559"/>
      <c r="HJK106" s="899"/>
      <c r="HJL106" s="533"/>
      <c r="HJN106" s="900"/>
      <c r="HJP106" s="2556"/>
      <c r="HJQ106" s="2557"/>
      <c r="HJR106" s="901"/>
      <c r="HJS106" s="2558"/>
      <c r="HJT106" s="897"/>
      <c r="HJU106" s="2559"/>
      <c r="HJV106" s="899"/>
      <c r="HJW106" s="533"/>
      <c r="HJY106" s="900"/>
      <c r="HKA106" s="2556"/>
      <c r="HKB106" s="2557"/>
      <c r="HKC106" s="901"/>
      <c r="HKD106" s="2558"/>
      <c r="HKE106" s="897"/>
      <c r="HKF106" s="2559"/>
      <c r="HKG106" s="899"/>
      <c r="HKH106" s="533"/>
      <c r="HKJ106" s="900"/>
      <c r="HKL106" s="2556"/>
      <c r="HKM106" s="2557"/>
      <c r="HKN106" s="901"/>
      <c r="HKO106" s="2558"/>
      <c r="HKP106" s="897"/>
      <c r="HKQ106" s="2559"/>
      <c r="HKR106" s="899"/>
      <c r="HKS106" s="533"/>
      <c r="HKU106" s="900"/>
      <c r="HKW106" s="2556"/>
      <c r="HKX106" s="2557"/>
      <c r="HKY106" s="901"/>
      <c r="HKZ106" s="2558"/>
      <c r="HLA106" s="897"/>
      <c r="HLB106" s="2559"/>
      <c r="HLC106" s="899"/>
      <c r="HLD106" s="533"/>
      <c r="HLF106" s="900"/>
      <c r="HLH106" s="2556"/>
      <c r="HLI106" s="2557"/>
      <c r="HLJ106" s="901"/>
      <c r="HLK106" s="2558"/>
      <c r="HLL106" s="897"/>
      <c r="HLM106" s="2559"/>
      <c r="HLN106" s="899"/>
      <c r="HLO106" s="533"/>
      <c r="HLQ106" s="900"/>
      <c r="HLS106" s="2556"/>
      <c r="HLT106" s="2557"/>
      <c r="HLU106" s="901"/>
      <c r="HLV106" s="2558"/>
      <c r="HLW106" s="897"/>
      <c r="HLX106" s="2559"/>
      <c r="HLY106" s="899"/>
      <c r="HLZ106" s="533"/>
      <c r="HMB106" s="900"/>
      <c r="HMD106" s="2556"/>
      <c r="HME106" s="2557"/>
      <c r="HMF106" s="901"/>
      <c r="HMG106" s="2558"/>
      <c r="HMH106" s="897"/>
      <c r="HMI106" s="2559"/>
      <c r="HMJ106" s="899"/>
      <c r="HMK106" s="533"/>
      <c r="HMM106" s="900"/>
      <c r="HMO106" s="2556"/>
      <c r="HMP106" s="2557"/>
      <c r="HMQ106" s="901"/>
      <c r="HMR106" s="2558"/>
      <c r="HMS106" s="897"/>
      <c r="HMT106" s="2559"/>
      <c r="HMU106" s="899"/>
      <c r="HMV106" s="533"/>
      <c r="HMX106" s="900"/>
      <c r="HMZ106" s="2556"/>
      <c r="HNA106" s="2557"/>
      <c r="HNB106" s="901"/>
      <c r="HNC106" s="2558"/>
      <c r="HND106" s="897"/>
      <c r="HNE106" s="2559"/>
      <c r="HNF106" s="899"/>
      <c r="HNG106" s="533"/>
      <c r="HNI106" s="900"/>
      <c r="HNK106" s="2556"/>
      <c r="HNL106" s="2557"/>
      <c r="HNM106" s="901"/>
      <c r="HNN106" s="2558"/>
      <c r="HNO106" s="897"/>
      <c r="HNP106" s="2559"/>
      <c r="HNQ106" s="899"/>
      <c r="HNR106" s="533"/>
      <c r="HNT106" s="900"/>
      <c r="HNV106" s="2556"/>
      <c r="HNW106" s="2557"/>
      <c r="HNX106" s="901"/>
      <c r="HNY106" s="2558"/>
      <c r="HNZ106" s="897"/>
      <c r="HOA106" s="2559"/>
      <c r="HOB106" s="899"/>
      <c r="HOC106" s="533"/>
      <c r="HOE106" s="900"/>
      <c r="HOG106" s="2556"/>
      <c r="HOH106" s="2557"/>
      <c r="HOI106" s="901"/>
      <c r="HOJ106" s="2558"/>
      <c r="HOK106" s="897"/>
      <c r="HOL106" s="2559"/>
      <c r="HOM106" s="899"/>
      <c r="HON106" s="533"/>
      <c r="HOP106" s="900"/>
      <c r="HOR106" s="2556"/>
      <c r="HOS106" s="2557"/>
      <c r="HOT106" s="901"/>
      <c r="HOU106" s="2558"/>
      <c r="HOV106" s="897"/>
      <c r="HOW106" s="2559"/>
      <c r="HOX106" s="899"/>
      <c r="HOY106" s="533"/>
      <c r="HPA106" s="900"/>
      <c r="HPC106" s="2556"/>
      <c r="HPD106" s="2557"/>
      <c r="HPE106" s="901"/>
      <c r="HPF106" s="2558"/>
      <c r="HPG106" s="897"/>
      <c r="HPH106" s="2559"/>
      <c r="HPI106" s="899"/>
      <c r="HPJ106" s="533"/>
      <c r="HPL106" s="900"/>
      <c r="HPN106" s="2556"/>
      <c r="HPO106" s="2557"/>
      <c r="HPP106" s="901"/>
      <c r="HPQ106" s="2558"/>
      <c r="HPR106" s="897"/>
      <c r="HPS106" s="2559"/>
      <c r="HPT106" s="899"/>
      <c r="HPU106" s="533"/>
      <c r="HPW106" s="900"/>
      <c r="HPY106" s="2556"/>
      <c r="HPZ106" s="2557"/>
      <c r="HQA106" s="901"/>
      <c r="HQB106" s="2558"/>
      <c r="HQC106" s="897"/>
      <c r="HQD106" s="2559"/>
      <c r="HQE106" s="899"/>
      <c r="HQF106" s="533"/>
      <c r="HQH106" s="900"/>
      <c r="HQJ106" s="2556"/>
      <c r="HQK106" s="2557"/>
      <c r="HQL106" s="901"/>
      <c r="HQM106" s="2558"/>
      <c r="HQN106" s="897"/>
      <c r="HQO106" s="2559"/>
      <c r="HQP106" s="899"/>
      <c r="HQQ106" s="533"/>
      <c r="HQS106" s="900"/>
      <c r="HQU106" s="2556"/>
      <c r="HQV106" s="2557"/>
      <c r="HQW106" s="901"/>
      <c r="HQX106" s="2558"/>
      <c r="HQY106" s="897"/>
      <c r="HQZ106" s="2559"/>
      <c r="HRA106" s="899"/>
      <c r="HRB106" s="533"/>
      <c r="HRD106" s="900"/>
      <c r="HRF106" s="2556"/>
      <c r="HRG106" s="2557"/>
      <c r="HRH106" s="901"/>
      <c r="HRI106" s="2558"/>
      <c r="HRJ106" s="897"/>
      <c r="HRK106" s="2559"/>
      <c r="HRL106" s="899"/>
      <c r="HRM106" s="533"/>
      <c r="HRO106" s="900"/>
      <c r="HRQ106" s="2556"/>
      <c r="HRR106" s="2557"/>
      <c r="HRS106" s="901"/>
      <c r="HRT106" s="2558"/>
      <c r="HRU106" s="897"/>
      <c r="HRV106" s="2559"/>
      <c r="HRW106" s="899"/>
      <c r="HRX106" s="533"/>
      <c r="HRZ106" s="900"/>
      <c r="HSB106" s="2556"/>
      <c r="HSC106" s="2557"/>
      <c r="HSD106" s="901"/>
      <c r="HSE106" s="2558"/>
      <c r="HSF106" s="897"/>
      <c r="HSG106" s="2559"/>
      <c r="HSH106" s="899"/>
      <c r="HSI106" s="533"/>
      <c r="HSK106" s="900"/>
      <c r="HSM106" s="2556"/>
      <c r="HSN106" s="2557"/>
      <c r="HSO106" s="901"/>
      <c r="HSP106" s="2558"/>
      <c r="HSQ106" s="897"/>
      <c r="HSR106" s="2559"/>
      <c r="HSS106" s="899"/>
      <c r="HST106" s="533"/>
      <c r="HSV106" s="900"/>
      <c r="HSX106" s="2556"/>
      <c r="HSY106" s="2557"/>
      <c r="HSZ106" s="901"/>
      <c r="HTA106" s="2558"/>
      <c r="HTB106" s="897"/>
      <c r="HTC106" s="2559"/>
      <c r="HTD106" s="899"/>
      <c r="HTE106" s="533"/>
      <c r="HTG106" s="900"/>
      <c r="HTI106" s="2556"/>
      <c r="HTJ106" s="2557"/>
      <c r="HTK106" s="901"/>
      <c r="HTL106" s="2558"/>
      <c r="HTM106" s="897"/>
      <c r="HTN106" s="2559"/>
      <c r="HTO106" s="899"/>
      <c r="HTP106" s="533"/>
      <c r="HTR106" s="900"/>
      <c r="HTT106" s="2556"/>
      <c r="HTU106" s="2557"/>
      <c r="HTV106" s="901"/>
      <c r="HTW106" s="2558"/>
      <c r="HTX106" s="897"/>
      <c r="HTY106" s="2559"/>
      <c r="HTZ106" s="899"/>
      <c r="HUA106" s="533"/>
      <c r="HUC106" s="900"/>
      <c r="HUE106" s="2556"/>
      <c r="HUF106" s="2557"/>
      <c r="HUG106" s="901"/>
      <c r="HUH106" s="2558"/>
      <c r="HUI106" s="897"/>
      <c r="HUJ106" s="2559"/>
      <c r="HUK106" s="899"/>
      <c r="HUL106" s="533"/>
      <c r="HUN106" s="900"/>
      <c r="HUP106" s="2556"/>
      <c r="HUQ106" s="2557"/>
      <c r="HUR106" s="901"/>
      <c r="HUS106" s="2558"/>
      <c r="HUT106" s="897"/>
      <c r="HUU106" s="2559"/>
      <c r="HUV106" s="899"/>
      <c r="HUW106" s="533"/>
      <c r="HUY106" s="900"/>
      <c r="HVA106" s="2556"/>
      <c r="HVB106" s="2557"/>
      <c r="HVC106" s="901"/>
      <c r="HVD106" s="2558"/>
      <c r="HVE106" s="897"/>
      <c r="HVF106" s="2559"/>
      <c r="HVG106" s="899"/>
      <c r="HVH106" s="533"/>
      <c r="HVJ106" s="900"/>
      <c r="HVL106" s="2556"/>
      <c r="HVM106" s="2557"/>
      <c r="HVN106" s="901"/>
      <c r="HVO106" s="2558"/>
      <c r="HVP106" s="897"/>
      <c r="HVQ106" s="2559"/>
      <c r="HVR106" s="899"/>
      <c r="HVS106" s="533"/>
      <c r="HVU106" s="900"/>
      <c r="HVW106" s="2556"/>
      <c r="HVX106" s="2557"/>
      <c r="HVY106" s="901"/>
      <c r="HVZ106" s="2558"/>
      <c r="HWA106" s="897"/>
      <c r="HWB106" s="2559"/>
      <c r="HWC106" s="899"/>
      <c r="HWD106" s="533"/>
      <c r="HWF106" s="900"/>
      <c r="HWH106" s="2556"/>
      <c r="HWI106" s="2557"/>
      <c r="HWJ106" s="901"/>
      <c r="HWK106" s="2558"/>
      <c r="HWL106" s="897"/>
      <c r="HWM106" s="2559"/>
      <c r="HWN106" s="899"/>
      <c r="HWO106" s="533"/>
      <c r="HWQ106" s="900"/>
      <c r="HWS106" s="2556"/>
      <c r="HWT106" s="2557"/>
      <c r="HWU106" s="901"/>
      <c r="HWV106" s="2558"/>
      <c r="HWW106" s="897"/>
      <c r="HWX106" s="2559"/>
      <c r="HWY106" s="899"/>
      <c r="HWZ106" s="533"/>
      <c r="HXB106" s="900"/>
      <c r="HXD106" s="2556"/>
      <c r="HXE106" s="2557"/>
      <c r="HXF106" s="901"/>
      <c r="HXG106" s="2558"/>
      <c r="HXH106" s="897"/>
      <c r="HXI106" s="2559"/>
      <c r="HXJ106" s="899"/>
      <c r="HXK106" s="533"/>
      <c r="HXM106" s="900"/>
      <c r="HXO106" s="2556"/>
      <c r="HXP106" s="2557"/>
      <c r="HXQ106" s="901"/>
      <c r="HXR106" s="2558"/>
      <c r="HXS106" s="897"/>
      <c r="HXT106" s="2559"/>
      <c r="HXU106" s="899"/>
      <c r="HXV106" s="533"/>
      <c r="HXX106" s="900"/>
      <c r="HXZ106" s="2556"/>
      <c r="HYA106" s="2557"/>
      <c r="HYB106" s="901"/>
      <c r="HYC106" s="2558"/>
      <c r="HYD106" s="897"/>
      <c r="HYE106" s="2559"/>
      <c r="HYF106" s="899"/>
      <c r="HYG106" s="533"/>
      <c r="HYI106" s="900"/>
      <c r="HYK106" s="2556"/>
      <c r="HYL106" s="2557"/>
      <c r="HYM106" s="901"/>
      <c r="HYN106" s="2558"/>
      <c r="HYO106" s="897"/>
      <c r="HYP106" s="2559"/>
      <c r="HYQ106" s="899"/>
      <c r="HYR106" s="533"/>
      <c r="HYT106" s="900"/>
      <c r="HYV106" s="2556"/>
      <c r="HYW106" s="2557"/>
      <c r="HYX106" s="901"/>
      <c r="HYY106" s="2558"/>
      <c r="HYZ106" s="897"/>
      <c r="HZA106" s="2559"/>
      <c r="HZB106" s="899"/>
      <c r="HZC106" s="533"/>
      <c r="HZE106" s="900"/>
      <c r="HZG106" s="2556"/>
      <c r="HZH106" s="2557"/>
      <c r="HZI106" s="901"/>
      <c r="HZJ106" s="2558"/>
      <c r="HZK106" s="897"/>
      <c r="HZL106" s="2559"/>
      <c r="HZM106" s="899"/>
      <c r="HZN106" s="533"/>
      <c r="HZP106" s="900"/>
      <c r="HZR106" s="2556"/>
      <c r="HZS106" s="2557"/>
      <c r="HZT106" s="901"/>
      <c r="HZU106" s="2558"/>
      <c r="HZV106" s="897"/>
      <c r="HZW106" s="2559"/>
      <c r="HZX106" s="899"/>
      <c r="HZY106" s="533"/>
      <c r="IAA106" s="900"/>
      <c r="IAC106" s="2556"/>
      <c r="IAD106" s="2557"/>
      <c r="IAE106" s="901"/>
      <c r="IAF106" s="2558"/>
      <c r="IAG106" s="897"/>
      <c r="IAH106" s="2559"/>
      <c r="IAI106" s="899"/>
      <c r="IAJ106" s="533"/>
      <c r="IAL106" s="900"/>
      <c r="IAN106" s="2556"/>
      <c r="IAO106" s="2557"/>
      <c r="IAP106" s="901"/>
      <c r="IAQ106" s="2558"/>
      <c r="IAR106" s="897"/>
      <c r="IAS106" s="2559"/>
      <c r="IAT106" s="899"/>
      <c r="IAU106" s="533"/>
      <c r="IAW106" s="900"/>
      <c r="IAY106" s="2556"/>
      <c r="IAZ106" s="2557"/>
      <c r="IBA106" s="901"/>
      <c r="IBB106" s="2558"/>
      <c r="IBC106" s="897"/>
      <c r="IBD106" s="2559"/>
      <c r="IBE106" s="899"/>
      <c r="IBF106" s="533"/>
      <c r="IBH106" s="900"/>
      <c r="IBJ106" s="2556"/>
      <c r="IBK106" s="2557"/>
      <c r="IBL106" s="901"/>
      <c r="IBM106" s="2558"/>
      <c r="IBN106" s="897"/>
      <c r="IBO106" s="2559"/>
      <c r="IBP106" s="899"/>
      <c r="IBQ106" s="533"/>
      <c r="IBS106" s="900"/>
      <c r="IBU106" s="2556"/>
      <c r="IBV106" s="2557"/>
      <c r="IBW106" s="901"/>
      <c r="IBX106" s="2558"/>
      <c r="IBY106" s="897"/>
      <c r="IBZ106" s="2559"/>
      <c r="ICA106" s="899"/>
      <c r="ICB106" s="533"/>
      <c r="ICD106" s="900"/>
      <c r="ICF106" s="2556"/>
      <c r="ICG106" s="2557"/>
      <c r="ICH106" s="901"/>
      <c r="ICI106" s="2558"/>
      <c r="ICJ106" s="897"/>
      <c r="ICK106" s="2559"/>
      <c r="ICL106" s="899"/>
      <c r="ICM106" s="533"/>
      <c r="ICO106" s="900"/>
      <c r="ICQ106" s="2556"/>
      <c r="ICR106" s="2557"/>
      <c r="ICS106" s="901"/>
      <c r="ICT106" s="2558"/>
      <c r="ICU106" s="897"/>
      <c r="ICV106" s="2559"/>
      <c r="ICW106" s="899"/>
      <c r="ICX106" s="533"/>
      <c r="ICZ106" s="900"/>
      <c r="IDB106" s="2556"/>
      <c r="IDC106" s="2557"/>
      <c r="IDD106" s="901"/>
      <c r="IDE106" s="2558"/>
      <c r="IDF106" s="897"/>
      <c r="IDG106" s="2559"/>
      <c r="IDH106" s="899"/>
      <c r="IDI106" s="533"/>
      <c r="IDK106" s="900"/>
      <c r="IDM106" s="2556"/>
      <c r="IDN106" s="2557"/>
      <c r="IDO106" s="901"/>
      <c r="IDP106" s="2558"/>
      <c r="IDQ106" s="897"/>
      <c r="IDR106" s="2559"/>
      <c r="IDS106" s="899"/>
      <c r="IDT106" s="533"/>
      <c r="IDV106" s="900"/>
      <c r="IDX106" s="2556"/>
      <c r="IDY106" s="2557"/>
      <c r="IDZ106" s="901"/>
      <c r="IEA106" s="2558"/>
      <c r="IEB106" s="897"/>
      <c r="IEC106" s="2559"/>
      <c r="IED106" s="899"/>
      <c r="IEE106" s="533"/>
      <c r="IEG106" s="900"/>
      <c r="IEI106" s="2556"/>
      <c r="IEJ106" s="2557"/>
      <c r="IEK106" s="901"/>
      <c r="IEL106" s="2558"/>
      <c r="IEM106" s="897"/>
      <c r="IEN106" s="2559"/>
      <c r="IEO106" s="899"/>
      <c r="IEP106" s="533"/>
      <c r="IER106" s="900"/>
      <c r="IET106" s="2556"/>
      <c r="IEU106" s="2557"/>
      <c r="IEV106" s="901"/>
      <c r="IEW106" s="2558"/>
      <c r="IEX106" s="897"/>
      <c r="IEY106" s="2559"/>
      <c r="IEZ106" s="899"/>
      <c r="IFA106" s="533"/>
      <c r="IFC106" s="900"/>
      <c r="IFE106" s="2556"/>
      <c r="IFF106" s="2557"/>
      <c r="IFG106" s="901"/>
      <c r="IFH106" s="2558"/>
      <c r="IFI106" s="897"/>
      <c r="IFJ106" s="2559"/>
      <c r="IFK106" s="899"/>
      <c r="IFL106" s="533"/>
      <c r="IFN106" s="900"/>
      <c r="IFP106" s="2556"/>
      <c r="IFQ106" s="2557"/>
      <c r="IFR106" s="901"/>
      <c r="IFS106" s="2558"/>
      <c r="IFT106" s="897"/>
      <c r="IFU106" s="2559"/>
      <c r="IFV106" s="899"/>
      <c r="IFW106" s="533"/>
      <c r="IFY106" s="900"/>
      <c r="IGA106" s="2556"/>
      <c r="IGB106" s="2557"/>
      <c r="IGC106" s="901"/>
      <c r="IGD106" s="2558"/>
      <c r="IGE106" s="897"/>
      <c r="IGF106" s="2559"/>
      <c r="IGG106" s="899"/>
      <c r="IGH106" s="533"/>
      <c r="IGJ106" s="900"/>
      <c r="IGL106" s="2556"/>
      <c r="IGM106" s="2557"/>
      <c r="IGN106" s="901"/>
      <c r="IGO106" s="2558"/>
      <c r="IGP106" s="897"/>
      <c r="IGQ106" s="2559"/>
      <c r="IGR106" s="899"/>
      <c r="IGS106" s="533"/>
      <c r="IGU106" s="900"/>
      <c r="IGW106" s="2556"/>
      <c r="IGX106" s="2557"/>
      <c r="IGY106" s="901"/>
      <c r="IGZ106" s="2558"/>
      <c r="IHA106" s="897"/>
      <c r="IHB106" s="2559"/>
      <c r="IHC106" s="899"/>
      <c r="IHD106" s="533"/>
      <c r="IHF106" s="900"/>
      <c r="IHH106" s="2556"/>
      <c r="IHI106" s="2557"/>
      <c r="IHJ106" s="901"/>
      <c r="IHK106" s="2558"/>
      <c r="IHL106" s="897"/>
      <c r="IHM106" s="2559"/>
      <c r="IHN106" s="899"/>
      <c r="IHO106" s="533"/>
      <c r="IHQ106" s="900"/>
      <c r="IHS106" s="2556"/>
      <c r="IHT106" s="2557"/>
      <c r="IHU106" s="901"/>
      <c r="IHV106" s="2558"/>
      <c r="IHW106" s="897"/>
      <c r="IHX106" s="2559"/>
      <c r="IHY106" s="899"/>
      <c r="IHZ106" s="533"/>
      <c r="IIB106" s="900"/>
      <c r="IID106" s="2556"/>
      <c r="IIE106" s="2557"/>
      <c r="IIF106" s="901"/>
      <c r="IIG106" s="2558"/>
      <c r="IIH106" s="897"/>
      <c r="III106" s="2559"/>
      <c r="IIJ106" s="899"/>
      <c r="IIK106" s="533"/>
      <c r="IIM106" s="900"/>
      <c r="IIO106" s="2556"/>
      <c r="IIP106" s="2557"/>
      <c r="IIQ106" s="901"/>
      <c r="IIR106" s="2558"/>
      <c r="IIS106" s="897"/>
      <c r="IIT106" s="2559"/>
      <c r="IIU106" s="899"/>
      <c r="IIV106" s="533"/>
      <c r="IIX106" s="900"/>
      <c r="IIZ106" s="2556"/>
      <c r="IJA106" s="2557"/>
      <c r="IJB106" s="901"/>
      <c r="IJC106" s="2558"/>
      <c r="IJD106" s="897"/>
      <c r="IJE106" s="2559"/>
      <c r="IJF106" s="899"/>
      <c r="IJG106" s="533"/>
      <c r="IJI106" s="900"/>
      <c r="IJK106" s="2556"/>
      <c r="IJL106" s="2557"/>
      <c r="IJM106" s="901"/>
      <c r="IJN106" s="2558"/>
      <c r="IJO106" s="897"/>
      <c r="IJP106" s="2559"/>
      <c r="IJQ106" s="899"/>
      <c r="IJR106" s="533"/>
      <c r="IJT106" s="900"/>
      <c r="IJV106" s="2556"/>
      <c r="IJW106" s="2557"/>
      <c r="IJX106" s="901"/>
      <c r="IJY106" s="2558"/>
      <c r="IJZ106" s="897"/>
      <c r="IKA106" s="2559"/>
      <c r="IKB106" s="899"/>
      <c r="IKC106" s="533"/>
      <c r="IKE106" s="900"/>
      <c r="IKG106" s="2556"/>
      <c r="IKH106" s="2557"/>
      <c r="IKI106" s="901"/>
      <c r="IKJ106" s="2558"/>
      <c r="IKK106" s="897"/>
      <c r="IKL106" s="2559"/>
      <c r="IKM106" s="899"/>
      <c r="IKN106" s="533"/>
      <c r="IKP106" s="900"/>
      <c r="IKR106" s="2556"/>
      <c r="IKS106" s="2557"/>
      <c r="IKT106" s="901"/>
      <c r="IKU106" s="2558"/>
      <c r="IKV106" s="897"/>
      <c r="IKW106" s="2559"/>
      <c r="IKX106" s="899"/>
      <c r="IKY106" s="533"/>
      <c r="ILA106" s="900"/>
      <c r="ILC106" s="2556"/>
      <c r="ILD106" s="2557"/>
      <c r="ILE106" s="901"/>
      <c r="ILF106" s="2558"/>
      <c r="ILG106" s="897"/>
      <c r="ILH106" s="2559"/>
      <c r="ILI106" s="899"/>
      <c r="ILJ106" s="533"/>
      <c r="ILL106" s="900"/>
      <c r="ILN106" s="2556"/>
      <c r="ILO106" s="2557"/>
      <c r="ILP106" s="901"/>
      <c r="ILQ106" s="2558"/>
      <c r="ILR106" s="897"/>
      <c r="ILS106" s="2559"/>
      <c r="ILT106" s="899"/>
      <c r="ILU106" s="533"/>
      <c r="ILW106" s="900"/>
      <c r="ILY106" s="2556"/>
      <c r="ILZ106" s="2557"/>
      <c r="IMA106" s="901"/>
      <c r="IMB106" s="2558"/>
      <c r="IMC106" s="897"/>
      <c r="IMD106" s="2559"/>
      <c r="IME106" s="899"/>
      <c r="IMF106" s="533"/>
      <c r="IMH106" s="900"/>
      <c r="IMJ106" s="2556"/>
      <c r="IMK106" s="2557"/>
      <c r="IML106" s="901"/>
      <c r="IMM106" s="2558"/>
      <c r="IMN106" s="897"/>
      <c r="IMO106" s="2559"/>
      <c r="IMP106" s="899"/>
      <c r="IMQ106" s="533"/>
      <c r="IMS106" s="900"/>
      <c r="IMU106" s="2556"/>
      <c r="IMV106" s="2557"/>
      <c r="IMW106" s="901"/>
      <c r="IMX106" s="2558"/>
      <c r="IMY106" s="897"/>
      <c r="IMZ106" s="2559"/>
      <c r="INA106" s="899"/>
      <c r="INB106" s="533"/>
      <c r="IND106" s="900"/>
      <c r="INF106" s="2556"/>
      <c r="ING106" s="2557"/>
      <c r="INH106" s="901"/>
      <c r="INI106" s="2558"/>
      <c r="INJ106" s="897"/>
      <c r="INK106" s="2559"/>
      <c r="INL106" s="899"/>
      <c r="INM106" s="533"/>
      <c r="INO106" s="900"/>
      <c r="INQ106" s="2556"/>
      <c r="INR106" s="2557"/>
      <c r="INS106" s="901"/>
      <c r="INT106" s="2558"/>
      <c r="INU106" s="897"/>
      <c r="INV106" s="2559"/>
      <c r="INW106" s="899"/>
      <c r="INX106" s="533"/>
      <c r="INZ106" s="900"/>
      <c r="IOB106" s="2556"/>
      <c r="IOC106" s="2557"/>
      <c r="IOD106" s="901"/>
      <c r="IOE106" s="2558"/>
      <c r="IOF106" s="897"/>
      <c r="IOG106" s="2559"/>
      <c r="IOH106" s="899"/>
      <c r="IOI106" s="533"/>
      <c r="IOK106" s="900"/>
      <c r="IOM106" s="2556"/>
      <c r="ION106" s="2557"/>
      <c r="IOO106" s="901"/>
      <c r="IOP106" s="2558"/>
      <c r="IOQ106" s="897"/>
      <c r="IOR106" s="2559"/>
      <c r="IOS106" s="899"/>
      <c r="IOT106" s="533"/>
      <c r="IOV106" s="900"/>
      <c r="IOX106" s="2556"/>
      <c r="IOY106" s="2557"/>
      <c r="IOZ106" s="901"/>
      <c r="IPA106" s="2558"/>
      <c r="IPB106" s="897"/>
      <c r="IPC106" s="2559"/>
      <c r="IPD106" s="899"/>
      <c r="IPE106" s="533"/>
      <c r="IPG106" s="900"/>
      <c r="IPI106" s="2556"/>
      <c r="IPJ106" s="2557"/>
      <c r="IPK106" s="901"/>
      <c r="IPL106" s="2558"/>
      <c r="IPM106" s="897"/>
      <c r="IPN106" s="2559"/>
      <c r="IPO106" s="899"/>
      <c r="IPP106" s="533"/>
      <c r="IPR106" s="900"/>
      <c r="IPT106" s="2556"/>
      <c r="IPU106" s="2557"/>
      <c r="IPV106" s="901"/>
      <c r="IPW106" s="2558"/>
      <c r="IPX106" s="897"/>
      <c r="IPY106" s="2559"/>
      <c r="IPZ106" s="899"/>
      <c r="IQA106" s="533"/>
      <c r="IQC106" s="900"/>
      <c r="IQE106" s="2556"/>
      <c r="IQF106" s="2557"/>
      <c r="IQG106" s="901"/>
      <c r="IQH106" s="2558"/>
      <c r="IQI106" s="897"/>
      <c r="IQJ106" s="2559"/>
      <c r="IQK106" s="899"/>
      <c r="IQL106" s="533"/>
      <c r="IQN106" s="900"/>
      <c r="IQP106" s="2556"/>
      <c r="IQQ106" s="2557"/>
      <c r="IQR106" s="901"/>
      <c r="IQS106" s="2558"/>
      <c r="IQT106" s="897"/>
      <c r="IQU106" s="2559"/>
      <c r="IQV106" s="899"/>
      <c r="IQW106" s="533"/>
      <c r="IQY106" s="900"/>
      <c r="IRA106" s="2556"/>
      <c r="IRB106" s="2557"/>
      <c r="IRC106" s="901"/>
      <c r="IRD106" s="2558"/>
      <c r="IRE106" s="897"/>
      <c r="IRF106" s="2559"/>
      <c r="IRG106" s="899"/>
      <c r="IRH106" s="533"/>
      <c r="IRJ106" s="900"/>
      <c r="IRL106" s="2556"/>
      <c r="IRM106" s="2557"/>
      <c r="IRN106" s="901"/>
      <c r="IRO106" s="2558"/>
      <c r="IRP106" s="897"/>
      <c r="IRQ106" s="2559"/>
      <c r="IRR106" s="899"/>
      <c r="IRS106" s="533"/>
      <c r="IRU106" s="900"/>
      <c r="IRW106" s="2556"/>
      <c r="IRX106" s="2557"/>
      <c r="IRY106" s="901"/>
      <c r="IRZ106" s="2558"/>
      <c r="ISA106" s="897"/>
      <c r="ISB106" s="2559"/>
      <c r="ISC106" s="899"/>
      <c r="ISD106" s="533"/>
      <c r="ISF106" s="900"/>
      <c r="ISH106" s="2556"/>
      <c r="ISI106" s="2557"/>
      <c r="ISJ106" s="901"/>
      <c r="ISK106" s="2558"/>
      <c r="ISL106" s="897"/>
      <c r="ISM106" s="2559"/>
      <c r="ISN106" s="899"/>
      <c r="ISO106" s="533"/>
      <c r="ISQ106" s="900"/>
      <c r="ISS106" s="2556"/>
      <c r="IST106" s="2557"/>
      <c r="ISU106" s="901"/>
      <c r="ISV106" s="2558"/>
      <c r="ISW106" s="897"/>
      <c r="ISX106" s="2559"/>
      <c r="ISY106" s="899"/>
      <c r="ISZ106" s="533"/>
      <c r="ITB106" s="900"/>
      <c r="ITD106" s="2556"/>
      <c r="ITE106" s="2557"/>
      <c r="ITF106" s="901"/>
      <c r="ITG106" s="2558"/>
      <c r="ITH106" s="897"/>
      <c r="ITI106" s="2559"/>
      <c r="ITJ106" s="899"/>
      <c r="ITK106" s="533"/>
      <c r="ITM106" s="900"/>
      <c r="ITO106" s="2556"/>
      <c r="ITP106" s="2557"/>
      <c r="ITQ106" s="901"/>
      <c r="ITR106" s="2558"/>
      <c r="ITS106" s="897"/>
      <c r="ITT106" s="2559"/>
      <c r="ITU106" s="899"/>
      <c r="ITV106" s="533"/>
      <c r="ITX106" s="900"/>
      <c r="ITZ106" s="2556"/>
      <c r="IUA106" s="2557"/>
      <c r="IUB106" s="901"/>
      <c r="IUC106" s="2558"/>
      <c r="IUD106" s="897"/>
      <c r="IUE106" s="2559"/>
      <c r="IUF106" s="899"/>
      <c r="IUG106" s="533"/>
      <c r="IUI106" s="900"/>
      <c r="IUK106" s="2556"/>
      <c r="IUL106" s="2557"/>
      <c r="IUM106" s="901"/>
      <c r="IUN106" s="2558"/>
      <c r="IUO106" s="897"/>
      <c r="IUP106" s="2559"/>
      <c r="IUQ106" s="899"/>
      <c r="IUR106" s="533"/>
      <c r="IUT106" s="900"/>
      <c r="IUV106" s="2556"/>
      <c r="IUW106" s="2557"/>
      <c r="IUX106" s="901"/>
      <c r="IUY106" s="2558"/>
      <c r="IUZ106" s="897"/>
      <c r="IVA106" s="2559"/>
      <c r="IVB106" s="899"/>
      <c r="IVC106" s="533"/>
      <c r="IVE106" s="900"/>
      <c r="IVG106" s="2556"/>
      <c r="IVH106" s="2557"/>
      <c r="IVI106" s="901"/>
      <c r="IVJ106" s="2558"/>
      <c r="IVK106" s="897"/>
      <c r="IVL106" s="2559"/>
      <c r="IVM106" s="899"/>
      <c r="IVN106" s="533"/>
      <c r="IVP106" s="900"/>
      <c r="IVR106" s="2556"/>
      <c r="IVS106" s="2557"/>
      <c r="IVT106" s="901"/>
      <c r="IVU106" s="2558"/>
      <c r="IVV106" s="897"/>
      <c r="IVW106" s="2559"/>
      <c r="IVX106" s="899"/>
      <c r="IVY106" s="533"/>
      <c r="IWA106" s="900"/>
      <c r="IWC106" s="2556"/>
      <c r="IWD106" s="2557"/>
      <c r="IWE106" s="901"/>
      <c r="IWF106" s="2558"/>
      <c r="IWG106" s="897"/>
      <c r="IWH106" s="2559"/>
      <c r="IWI106" s="899"/>
      <c r="IWJ106" s="533"/>
      <c r="IWL106" s="900"/>
      <c r="IWN106" s="2556"/>
      <c r="IWO106" s="2557"/>
      <c r="IWP106" s="901"/>
      <c r="IWQ106" s="2558"/>
      <c r="IWR106" s="897"/>
      <c r="IWS106" s="2559"/>
      <c r="IWT106" s="899"/>
      <c r="IWU106" s="533"/>
      <c r="IWW106" s="900"/>
      <c r="IWY106" s="2556"/>
      <c r="IWZ106" s="2557"/>
      <c r="IXA106" s="901"/>
      <c r="IXB106" s="2558"/>
      <c r="IXC106" s="897"/>
      <c r="IXD106" s="2559"/>
      <c r="IXE106" s="899"/>
      <c r="IXF106" s="533"/>
      <c r="IXH106" s="900"/>
      <c r="IXJ106" s="2556"/>
      <c r="IXK106" s="2557"/>
      <c r="IXL106" s="901"/>
      <c r="IXM106" s="2558"/>
      <c r="IXN106" s="897"/>
      <c r="IXO106" s="2559"/>
      <c r="IXP106" s="899"/>
      <c r="IXQ106" s="533"/>
      <c r="IXS106" s="900"/>
      <c r="IXU106" s="2556"/>
      <c r="IXV106" s="2557"/>
      <c r="IXW106" s="901"/>
      <c r="IXX106" s="2558"/>
      <c r="IXY106" s="897"/>
      <c r="IXZ106" s="2559"/>
      <c r="IYA106" s="899"/>
      <c r="IYB106" s="533"/>
      <c r="IYD106" s="900"/>
      <c r="IYF106" s="2556"/>
      <c r="IYG106" s="2557"/>
      <c r="IYH106" s="901"/>
      <c r="IYI106" s="2558"/>
      <c r="IYJ106" s="897"/>
      <c r="IYK106" s="2559"/>
      <c r="IYL106" s="899"/>
      <c r="IYM106" s="533"/>
      <c r="IYO106" s="900"/>
      <c r="IYQ106" s="2556"/>
      <c r="IYR106" s="2557"/>
      <c r="IYS106" s="901"/>
      <c r="IYT106" s="2558"/>
      <c r="IYU106" s="897"/>
      <c r="IYV106" s="2559"/>
      <c r="IYW106" s="899"/>
      <c r="IYX106" s="533"/>
      <c r="IYZ106" s="900"/>
      <c r="IZB106" s="2556"/>
      <c r="IZC106" s="2557"/>
      <c r="IZD106" s="901"/>
      <c r="IZE106" s="2558"/>
      <c r="IZF106" s="897"/>
      <c r="IZG106" s="2559"/>
      <c r="IZH106" s="899"/>
      <c r="IZI106" s="533"/>
      <c r="IZK106" s="900"/>
      <c r="IZM106" s="2556"/>
      <c r="IZN106" s="2557"/>
      <c r="IZO106" s="901"/>
      <c r="IZP106" s="2558"/>
      <c r="IZQ106" s="897"/>
      <c r="IZR106" s="2559"/>
      <c r="IZS106" s="899"/>
      <c r="IZT106" s="533"/>
      <c r="IZV106" s="900"/>
      <c r="IZX106" s="2556"/>
      <c r="IZY106" s="2557"/>
      <c r="IZZ106" s="901"/>
      <c r="JAA106" s="2558"/>
      <c r="JAB106" s="897"/>
      <c r="JAC106" s="2559"/>
      <c r="JAD106" s="899"/>
      <c r="JAE106" s="533"/>
      <c r="JAG106" s="900"/>
      <c r="JAI106" s="2556"/>
      <c r="JAJ106" s="2557"/>
      <c r="JAK106" s="901"/>
      <c r="JAL106" s="2558"/>
      <c r="JAM106" s="897"/>
      <c r="JAN106" s="2559"/>
      <c r="JAO106" s="899"/>
      <c r="JAP106" s="533"/>
      <c r="JAR106" s="900"/>
      <c r="JAT106" s="2556"/>
      <c r="JAU106" s="2557"/>
      <c r="JAV106" s="901"/>
      <c r="JAW106" s="2558"/>
      <c r="JAX106" s="897"/>
      <c r="JAY106" s="2559"/>
      <c r="JAZ106" s="899"/>
      <c r="JBA106" s="533"/>
      <c r="JBC106" s="900"/>
      <c r="JBE106" s="2556"/>
      <c r="JBF106" s="2557"/>
      <c r="JBG106" s="901"/>
      <c r="JBH106" s="2558"/>
      <c r="JBI106" s="897"/>
      <c r="JBJ106" s="2559"/>
      <c r="JBK106" s="899"/>
      <c r="JBL106" s="533"/>
      <c r="JBN106" s="900"/>
      <c r="JBP106" s="2556"/>
      <c r="JBQ106" s="2557"/>
      <c r="JBR106" s="901"/>
      <c r="JBS106" s="2558"/>
      <c r="JBT106" s="897"/>
      <c r="JBU106" s="2559"/>
      <c r="JBV106" s="899"/>
      <c r="JBW106" s="533"/>
      <c r="JBY106" s="900"/>
      <c r="JCA106" s="2556"/>
      <c r="JCB106" s="2557"/>
      <c r="JCC106" s="901"/>
      <c r="JCD106" s="2558"/>
      <c r="JCE106" s="897"/>
      <c r="JCF106" s="2559"/>
      <c r="JCG106" s="899"/>
      <c r="JCH106" s="533"/>
      <c r="JCJ106" s="900"/>
      <c r="JCL106" s="2556"/>
      <c r="JCM106" s="2557"/>
      <c r="JCN106" s="901"/>
      <c r="JCO106" s="2558"/>
      <c r="JCP106" s="897"/>
      <c r="JCQ106" s="2559"/>
      <c r="JCR106" s="899"/>
      <c r="JCS106" s="533"/>
      <c r="JCU106" s="900"/>
      <c r="JCW106" s="2556"/>
      <c r="JCX106" s="2557"/>
      <c r="JCY106" s="901"/>
      <c r="JCZ106" s="2558"/>
      <c r="JDA106" s="897"/>
      <c r="JDB106" s="2559"/>
      <c r="JDC106" s="899"/>
      <c r="JDD106" s="533"/>
      <c r="JDF106" s="900"/>
      <c r="JDH106" s="2556"/>
      <c r="JDI106" s="2557"/>
      <c r="JDJ106" s="901"/>
      <c r="JDK106" s="2558"/>
      <c r="JDL106" s="897"/>
      <c r="JDM106" s="2559"/>
      <c r="JDN106" s="899"/>
      <c r="JDO106" s="533"/>
      <c r="JDQ106" s="900"/>
      <c r="JDS106" s="2556"/>
      <c r="JDT106" s="2557"/>
      <c r="JDU106" s="901"/>
      <c r="JDV106" s="2558"/>
      <c r="JDW106" s="897"/>
      <c r="JDX106" s="2559"/>
      <c r="JDY106" s="899"/>
      <c r="JDZ106" s="533"/>
      <c r="JEB106" s="900"/>
      <c r="JED106" s="2556"/>
      <c r="JEE106" s="2557"/>
      <c r="JEF106" s="901"/>
      <c r="JEG106" s="2558"/>
      <c r="JEH106" s="897"/>
      <c r="JEI106" s="2559"/>
      <c r="JEJ106" s="899"/>
      <c r="JEK106" s="533"/>
      <c r="JEM106" s="900"/>
      <c r="JEO106" s="2556"/>
      <c r="JEP106" s="2557"/>
      <c r="JEQ106" s="901"/>
      <c r="JER106" s="2558"/>
      <c r="JES106" s="897"/>
      <c r="JET106" s="2559"/>
      <c r="JEU106" s="899"/>
      <c r="JEV106" s="533"/>
      <c r="JEX106" s="900"/>
      <c r="JEZ106" s="2556"/>
      <c r="JFA106" s="2557"/>
      <c r="JFB106" s="901"/>
      <c r="JFC106" s="2558"/>
      <c r="JFD106" s="897"/>
      <c r="JFE106" s="2559"/>
      <c r="JFF106" s="899"/>
      <c r="JFG106" s="533"/>
      <c r="JFI106" s="900"/>
      <c r="JFK106" s="2556"/>
      <c r="JFL106" s="2557"/>
      <c r="JFM106" s="901"/>
      <c r="JFN106" s="2558"/>
      <c r="JFO106" s="897"/>
      <c r="JFP106" s="2559"/>
      <c r="JFQ106" s="899"/>
      <c r="JFR106" s="533"/>
      <c r="JFT106" s="900"/>
      <c r="JFV106" s="2556"/>
      <c r="JFW106" s="2557"/>
      <c r="JFX106" s="901"/>
      <c r="JFY106" s="2558"/>
      <c r="JFZ106" s="897"/>
      <c r="JGA106" s="2559"/>
      <c r="JGB106" s="899"/>
      <c r="JGC106" s="533"/>
      <c r="JGE106" s="900"/>
      <c r="JGG106" s="2556"/>
      <c r="JGH106" s="2557"/>
      <c r="JGI106" s="901"/>
      <c r="JGJ106" s="2558"/>
      <c r="JGK106" s="897"/>
      <c r="JGL106" s="2559"/>
      <c r="JGM106" s="899"/>
      <c r="JGN106" s="533"/>
      <c r="JGP106" s="900"/>
      <c r="JGR106" s="2556"/>
      <c r="JGS106" s="2557"/>
      <c r="JGT106" s="901"/>
      <c r="JGU106" s="2558"/>
      <c r="JGV106" s="897"/>
      <c r="JGW106" s="2559"/>
      <c r="JGX106" s="899"/>
      <c r="JGY106" s="533"/>
      <c r="JHA106" s="900"/>
      <c r="JHC106" s="2556"/>
      <c r="JHD106" s="2557"/>
      <c r="JHE106" s="901"/>
      <c r="JHF106" s="2558"/>
      <c r="JHG106" s="897"/>
      <c r="JHH106" s="2559"/>
      <c r="JHI106" s="899"/>
      <c r="JHJ106" s="533"/>
      <c r="JHL106" s="900"/>
      <c r="JHN106" s="2556"/>
      <c r="JHO106" s="2557"/>
      <c r="JHP106" s="901"/>
      <c r="JHQ106" s="2558"/>
      <c r="JHR106" s="897"/>
      <c r="JHS106" s="2559"/>
      <c r="JHT106" s="899"/>
      <c r="JHU106" s="533"/>
      <c r="JHW106" s="900"/>
      <c r="JHY106" s="2556"/>
      <c r="JHZ106" s="2557"/>
      <c r="JIA106" s="901"/>
      <c r="JIB106" s="2558"/>
      <c r="JIC106" s="897"/>
      <c r="JID106" s="2559"/>
      <c r="JIE106" s="899"/>
      <c r="JIF106" s="533"/>
      <c r="JIH106" s="900"/>
      <c r="JIJ106" s="2556"/>
      <c r="JIK106" s="2557"/>
      <c r="JIL106" s="901"/>
      <c r="JIM106" s="2558"/>
      <c r="JIN106" s="897"/>
      <c r="JIO106" s="2559"/>
      <c r="JIP106" s="899"/>
      <c r="JIQ106" s="533"/>
      <c r="JIS106" s="900"/>
      <c r="JIU106" s="2556"/>
      <c r="JIV106" s="2557"/>
      <c r="JIW106" s="901"/>
      <c r="JIX106" s="2558"/>
      <c r="JIY106" s="897"/>
      <c r="JIZ106" s="2559"/>
      <c r="JJA106" s="899"/>
      <c r="JJB106" s="533"/>
      <c r="JJD106" s="900"/>
      <c r="JJF106" s="2556"/>
      <c r="JJG106" s="2557"/>
      <c r="JJH106" s="901"/>
      <c r="JJI106" s="2558"/>
      <c r="JJJ106" s="897"/>
      <c r="JJK106" s="2559"/>
      <c r="JJL106" s="899"/>
      <c r="JJM106" s="533"/>
      <c r="JJO106" s="900"/>
      <c r="JJQ106" s="2556"/>
      <c r="JJR106" s="2557"/>
      <c r="JJS106" s="901"/>
      <c r="JJT106" s="2558"/>
      <c r="JJU106" s="897"/>
      <c r="JJV106" s="2559"/>
      <c r="JJW106" s="899"/>
      <c r="JJX106" s="533"/>
      <c r="JJZ106" s="900"/>
      <c r="JKB106" s="2556"/>
      <c r="JKC106" s="2557"/>
      <c r="JKD106" s="901"/>
      <c r="JKE106" s="2558"/>
      <c r="JKF106" s="897"/>
      <c r="JKG106" s="2559"/>
      <c r="JKH106" s="899"/>
      <c r="JKI106" s="533"/>
      <c r="JKK106" s="900"/>
      <c r="JKM106" s="2556"/>
      <c r="JKN106" s="2557"/>
      <c r="JKO106" s="901"/>
      <c r="JKP106" s="2558"/>
      <c r="JKQ106" s="897"/>
      <c r="JKR106" s="2559"/>
      <c r="JKS106" s="899"/>
      <c r="JKT106" s="533"/>
      <c r="JKV106" s="900"/>
      <c r="JKX106" s="2556"/>
      <c r="JKY106" s="2557"/>
      <c r="JKZ106" s="901"/>
      <c r="JLA106" s="2558"/>
      <c r="JLB106" s="897"/>
      <c r="JLC106" s="2559"/>
      <c r="JLD106" s="899"/>
      <c r="JLE106" s="533"/>
      <c r="JLG106" s="900"/>
      <c r="JLI106" s="2556"/>
      <c r="JLJ106" s="2557"/>
      <c r="JLK106" s="901"/>
      <c r="JLL106" s="2558"/>
      <c r="JLM106" s="897"/>
      <c r="JLN106" s="2559"/>
      <c r="JLO106" s="899"/>
      <c r="JLP106" s="533"/>
      <c r="JLR106" s="900"/>
      <c r="JLT106" s="2556"/>
      <c r="JLU106" s="2557"/>
      <c r="JLV106" s="901"/>
      <c r="JLW106" s="2558"/>
      <c r="JLX106" s="897"/>
      <c r="JLY106" s="2559"/>
      <c r="JLZ106" s="899"/>
      <c r="JMA106" s="533"/>
      <c r="JMC106" s="900"/>
      <c r="JME106" s="2556"/>
      <c r="JMF106" s="2557"/>
      <c r="JMG106" s="901"/>
      <c r="JMH106" s="2558"/>
      <c r="JMI106" s="897"/>
      <c r="JMJ106" s="2559"/>
      <c r="JMK106" s="899"/>
      <c r="JML106" s="533"/>
      <c r="JMN106" s="900"/>
      <c r="JMP106" s="2556"/>
      <c r="JMQ106" s="2557"/>
      <c r="JMR106" s="901"/>
      <c r="JMS106" s="2558"/>
      <c r="JMT106" s="897"/>
      <c r="JMU106" s="2559"/>
      <c r="JMV106" s="899"/>
      <c r="JMW106" s="533"/>
      <c r="JMY106" s="900"/>
      <c r="JNA106" s="2556"/>
      <c r="JNB106" s="2557"/>
      <c r="JNC106" s="901"/>
      <c r="JND106" s="2558"/>
      <c r="JNE106" s="897"/>
      <c r="JNF106" s="2559"/>
      <c r="JNG106" s="899"/>
      <c r="JNH106" s="533"/>
      <c r="JNJ106" s="900"/>
      <c r="JNL106" s="2556"/>
      <c r="JNM106" s="2557"/>
      <c r="JNN106" s="901"/>
      <c r="JNO106" s="2558"/>
      <c r="JNP106" s="897"/>
      <c r="JNQ106" s="2559"/>
      <c r="JNR106" s="899"/>
      <c r="JNS106" s="533"/>
      <c r="JNU106" s="900"/>
      <c r="JNW106" s="2556"/>
      <c r="JNX106" s="2557"/>
      <c r="JNY106" s="901"/>
      <c r="JNZ106" s="2558"/>
      <c r="JOA106" s="897"/>
      <c r="JOB106" s="2559"/>
      <c r="JOC106" s="899"/>
      <c r="JOD106" s="533"/>
      <c r="JOF106" s="900"/>
      <c r="JOH106" s="2556"/>
      <c r="JOI106" s="2557"/>
      <c r="JOJ106" s="901"/>
      <c r="JOK106" s="2558"/>
      <c r="JOL106" s="897"/>
      <c r="JOM106" s="2559"/>
      <c r="JON106" s="899"/>
      <c r="JOO106" s="533"/>
      <c r="JOQ106" s="900"/>
      <c r="JOS106" s="2556"/>
      <c r="JOT106" s="2557"/>
      <c r="JOU106" s="901"/>
      <c r="JOV106" s="2558"/>
      <c r="JOW106" s="897"/>
      <c r="JOX106" s="2559"/>
      <c r="JOY106" s="899"/>
      <c r="JOZ106" s="533"/>
      <c r="JPB106" s="900"/>
      <c r="JPD106" s="2556"/>
      <c r="JPE106" s="2557"/>
      <c r="JPF106" s="901"/>
      <c r="JPG106" s="2558"/>
      <c r="JPH106" s="897"/>
      <c r="JPI106" s="2559"/>
      <c r="JPJ106" s="899"/>
      <c r="JPK106" s="533"/>
      <c r="JPM106" s="900"/>
      <c r="JPO106" s="2556"/>
      <c r="JPP106" s="2557"/>
      <c r="JPQ106" s="901"/>
      <c r="JPR106" s="2558"/>
      <c r="JPS106" s="897"/>
      <c r="JPT106" s="2559"/>
      <c r="JPU106" s="899"/>
      <c r="JPV106" s="533"/>
      <c r="JPX106" s="900"/>
      <c r="JPZ106" s="2556"/>
      <c r="JQA106" s="2557"/>
      <c r="JQB106" s="901"/>
      <c r="JQC106" s="2558"/>
      <c r="JQD106" s="897"/>
      <c r="JQE106" s="2559"/>
      <c r="JQF106" s="899"/>
      <c r="JQG106" s="533"/>
      <c r="JQI106" s="900"/>
      <c r="JQK106" s="2556"/>
      <c r="JQL106" s="2557"/>
      <c r="JQM106" s="901"/>
      <c r="JQN106" s="2558"/>
      <c r="JQO106" s="897"/>
      <c r="JQP106" s="2559"/>
      <c r="JQQ106" s="899"/>
      <c r="JQR106" s="533"/>
      <c r="JQT106" s="900"/>
      <c r="JQV106" s="2556"/>
      <c r="JQW106" s="2557"/>
      <c r="JQX106" s="901"/>
      <c r="JQY106" s="2558"/>
      <c r="JQZ106" s="897"/>
      <c r="JRA106" s="2559"/>
      <c r="JRB106" s="899"/>
      <c r="JRC106" s="533"/>
      <c r="JRE106" s="900"/>
      <c r="JRG106" s="2556"/>
      <c r="JRH106" s="2557"/>
      <c r="JRI106" s="901"/>
      <c r="JRJ106" s="2558"/>
      <c r="JRK106" s="897"/>
      <c r="JRL106" s="2559"/>
      <c r="JRM106" s="899"/>
      <c r="JRN106" s="533"/>
      <c r="JRP106" s="900"/>
      <c r="JRR106" s="2556"/>
      <c r="JRS106" s="2557"/>
      <c r="JRT106" s="901"/>
      <c r="JRU106" s="2558"/>
      <c r="JRV106" s="897"/>
      <c r="JRW106" s="2559"/>
      <c r="JRX106" s="899"/>
      <c r="JRY106" s="533"/>
      <c r="JSA106" s="900"/>
      <c r="JSC106" s="2556"/>
      <c r="JSD106" s="2557"/>
      <c r="JSE106" s="901"/>
      <c r="JSF106" s="2558"/>
      <c r="JSG106" s="897"/>
      <c r="JSH106" s="2559"/>
      <c r="JSI106" s="899"/>
      <c r="JSJ106" s="533"/>
      <c r="JSL106" s="900"/>
      <c r="JSN106" s="2556"/>
      <c r="JSO106" s="2557"/>
      <c r="JSP106" s="901"/>
      <c r="JSQ106" s="2558"/>
      <c r="JSR106" s="897"/>
      <c r="JSS106" s="2559"/>
      <c r="JST106" s="899"/>
      <c r="JSU106" s="533"/>
      <c r="JSW106" s="900"/>
      <c r="JSY106" s="2556"/>
      <c r="JSZ106" s="2557"/>
      <c r="JTA106" s="901"/>
      <c r="JTB106" s="2558"/>
      <c r="JTC106" s="897"/>
      <c r="JTD106" s="2559"/>
      <c r="JTE106" s="899"/>
      <c r="JTF106" s="533"/>
      <c r="JTH106" s="900"/>
      <c r="JTJ106" s="2556"/>
      <c r="JTK106" s="2557"/>
      <c r="JTL106" s="901"/>
      <c r="JTM106" s="2558"/>
      <c r="JTN106" s="897"/>
      <c r="JTO106" s="2559"/>
      <c r="JTP106" s="899"/>
      <c r="JTQ106" s="533"/>
      <c r="JTS106" s="900"/>
      <c r="JTU106" s="2556"/>
      <c r="JTV106" s="2557"/>
      <c r="JTW106" s="901"/>
      <c r="JTX106" s="2558"/>
      <c r="JTY106" s="897"/>
      <c r="JTZ106" s="2559"/>
      <c r="JUA106" s="899"/>
      <c r="JUB106" s="533"/>
      <c r="JUD106" s="900"/>
      <c r="JUF106" s="2556"/>
      <c r="JUG106" s="2557"/>
      <c r="JUH106" s="901"/>
      <c r="JUI106" s="2558"/>
      <c r="JUJ106" s="897"/>
      <c r="JUK106" s="2559"/>
      <c r="JUL106" s="899"/>
      <c r="JUM106" s="533"/>
      <c r="JUO106" s="900"/>
      <c r="JUQ106" s="2556"/>
      <c r="JUR106" s="2557"/>
      <c r="JUS106" s="901"/>
      <c r="JUT106" s="2558"/>
      <c r="JUU106" s="897"/>
      <c r="JUV106" s="2559"/>
      <c r="JUW106" s="899"/>
      <c r="JUX106" s="533"/>
      <c r="JUZ106" s="900"/>
      <c r="JVB106" s="2556"/>
      <c r="JVC106" s="2557"/>
      <c r="JVD106" s="901"/>
      <c r="JVE106" s="2558"/>
      <c r="JVF106" s="897"/>
      <c r="JVG106" s="2559"/>
      <c r="JVH106" s="899"/>
      <c r="JVI106" s="533"/>
      <c r="JVK106" s="900"/>
      <c r="JVM106" s="2556"/>
      <c r="JVN106" s="2557"/>
      <c r="JVO106" s="901"/>
      <c r="JVP106" s="2558"/>
      <c r="JVQ106" s="897"/>
      <c r="JVR106" s="2559"/>
      <c r="JVS106" s="899"/>
      <c r="JVT106" s="533"/>
      <c r="JVV106" s="900"/>
      <c r="JVX106" s="2556"/>
      <c r="JVY106" s="2557"/>
      <c r="JVZ106" s="901"/>
      <c r="JWA106" s="2558"/>
      <c r="JWB106" s="897"/>
      <c r="JWC106" s="2559"/>
      <c r="JWD106" s="899"/>
      <c r="JWE106" s="533"/>
      <c r="JWG106" s="900"/>
      <c r="JWI106" s="2556"/>
      <c r="JWJ106" s="2557"/>
      <c r="JWK106" s="901"/>
      <c r="JWL106" s="2558"/>
      <c r="JWM106" s="897"/>
      <c r="JWN106" s="2559"/>
      <c r="JWO106" s="899"/>
      <c r="JWP106" s="533"/>
      <c r="JWR106" s="900"/>
      <c r="JWT106" s="2556"/>
      <c r="JWU106" s="2557"/>
      <c r="JWV106" s="901"/>
      <c r="JWW106" s="2558"/>
      <c r="JWX106" s="897"/>
      <c r="JWY106" s="2559"/>
      <c r="JWZ106" s="899"/>
      <c r="JXA106" s="533"/>
      <c r="JXC106" s="900"/>
      <c r="JXE106" s="2556"/>
      <c r="JXF106" s="2557"/>
      <c r="JXG106" s="901"/>
      <c r="JXH106" s="2558"/>
      <c r="JXI106" s="897"/>
      <c r="JXJ106" s="2559"/>
      <c r="JXK106" s="899"/>
      <c r="JXL106" s="533"/>
      <c r="JXN106" s="900"/>
      <c r="JXP106" s="2556"/>
      <c r="JXQ106" s="2557"/>
      <c r="JXR106" s="901"/>
      <c r="JXS106" s="2558"/>
      <c r="JXT106" s="897"/>
      <c r="JXU106" s="2559"/>
      <c r="JXV106" s="899"/>
      <c r="JXW106" s="533"/>
      <c r="JXY106" s="900"/>
      <c r="JYA106" s="2556"/>
      <c r="JYB106" s="2557"/>
      <c r="JYC106" s="901"/>
      <c r="JYD106" s="2558"/>
      <c r="JYE106" s="897"/>
      <c r="JYF106" s="2559"/>
      <c r="JYG106" s="899"/>
      <c r="JYH106" s="533"/>
      <c r="JYJ106" s="900"/>
      <c r="JYL106" s="2556"/>
      <c r="JYM106" s="2557"/>
      <c r="JYN106" s="901"/>
      <c r="JYO106" s="2558"/>
      <c r="JYP106" s="897"/>
      <c r="JYQ106" s="2559"/>
      <c r="JYR106" s="899"/>
      <c r="JYS106" s="533"/>
      <c r="JYU106" s="900"/>
      <c r="JYW106" s="2556"/>
      <c r="JYX106" s="2557"/>
      <c r="JYY106" s="901"/>
      <c r="JYZ106" s="2558"/>
      <c r="JZA106" s="897"/>
      <c r="JZB106" s="2559"/>
      <c r="JZC106" s="899"/>
      <c r="JZD106" s="533"/>
      <c r="JZF106" s="900"/>
      <c r="JZH106" s="2556"/>
      <c r="JZI106" s="2557"/>
      <c r="JZJ106" s="901"/>
      <c r="JZK106" s="2558"/>
      <c r="JZL106" s="897"/>
      <c r="JZM106" s="2559"/>
      <c r="JZN106" s="899"/>
      <c r="JZO106" s="533"/>
      <c r="JZQ106" s="900"/>
      <c r="JZS106" s="2556"/>
      <c r="JZT106" s="2557"/>
      <c r="JZU106" s="901"/>
      <c r="JZV106" s="2558"/>
      <c r="JZW106" s="897"/>
      <c r="JZX106" s="2559"/>
      <c r="JZY106" s="899"/>
      <c r="JZZ106" s="533"/>
      <c r="KAB106" s="900"/>
      <c r="KAD106" s="2556"/>
      <c r="KAE106" s="2557"/>
      <c r="KAF106" s="901"/>
      <c r="KAG106" s="2558"/>
      <c r="KAH106" s="897"/>
      <c r="KAI106" s="2559"/>
      <c r="KAJ106" s="899"/>
      <c r="KAK106" s="533"/>
      <c r="KAM106" s="900"/>
      <c r="KAO106" s="2556"/>
      <c r="KAP106" s="2557"/>
      <c r="KAQ106" s="901"/>
      <c r="KAR106" s="2558"/>
      <c r="KAS106" s="897"/>
      <c r="KAT106" s="2559"/>
      <c r="KAU106" s="899"/>
      <c r="KAV106" s="533"/>
      <c r="KAX106" s="900"/>
      <c r="KAZ106" s="2556"/>
      <c r="KBA106" s="2557"/>
      <c r="KBB106" s="901"/>
      <c r="KBC106" s="2558"/>
      <c r="KBD106" s="897"/>
      <c r="KBE106" s="2559"/>
      <c r="KBF106" s="899"/>
      <c r="KBG106" s="533"/>
      <c r="KBI106" s="900"/>
      <c r="KBK106" s="2556"/>
      <c r="KBL106" s="2557"/>
      <c r="KBM106" s="901"/>
      <c r="KBN106" s="2558"/>
      <c r="KBO106" s="897"/>
      <c r="KBP106" s="2559"/>
      <c r="KBQ106" s="899"/>
      <c r="KBR106" s="533"/>
      <c r="KBT106" s="900"/>
      <c r="KBV106" s="2556"/>
      <c r="KBW106" s="2557"/>
      <c r="KBX106" s="901"/>
      <c r="KBY106" s="2558"/>
      <c r="KBZ106" s="897"/>
      <c r="KCA106" s="2559"/>
      <c r="KCB106" s="899"/>
      <c r="KCC106" s="533"/>
      <c r="KCE106" s="900"/>
      <c r="KCG106" s="2556"/>
      <c r="KCH106" s="2557"/>
      <c r="KCI106" s="901"/>
      <c r="KCJ106" s="2558"/>
      <c r="KCK106" s="897"/>
      <c r="KCL106" s="2559"/>
      <c r="KCM106" s="899"/>
      <c r="KCN106" s="533"/>
      <c r="KCP106" s="900"/>
      <c r="KCR106" s="2556"/>
      <c r="KCS106" s="2557"/>
      <c r="KCT106" s="901"/>
      <c r="KCU106" s="2558"/>
      <c r="KCV106" s="897"/>
      <c r="KCW106" s="2559"/>
      <c r="KCX106" s="899"/>
      <c r="KCY106" s="533"/>
      <c r="KDA106" s="900"/>
      <c r="KDC106" s="2556"/>
      <c r="KDD106" s="2557"/>
      <c r="KDE106" s="901"/>
      <c r="KDF106" s="2558"/>
      <c r="KDG106" s="897"/>
      <c r="KDH106" s="2559"/>
      <c r="KDI106" s="899"/>
      <c r="KDJ106" s="533"/>
      <c r="KDL106" s="900"/>
      <c r="KDN106" s="2556"/>
      <c r="KDO106" s="2557"/>
      <c r="KDP106" s="901"/>
      <c r="KDQ106" s="2558"/>
      <c r="KDR106" s="897"/>
      <c r="KDS106" s="2559"/>
      <c r="KDT106" s="899"/>
      <c r="KDU106" s="533"/>
      <c r="KDW106" s="900"/>
      <c r="KDY106" s="2556"/>
      <c r="KDZ106" s="2557"/>
      <c r="KEA106" s="901"/>
      <c r="KEB106" s="2558"/>
      <c r="KEC106" s="897"/>
      <c r="KED106" s="2559"/>
      <c r="KEE106" s="899"/>
      <c r="KEF106" s="533"/>
      <c r="KEH106" s="900"/>
      <c r="KEJ106" s="2556"/>
      <c r="KEK106" s="2557"/>
      <c r="KEL106" s="901"/>
      <c r="KEM106" s="2558"/>
      <c r="KEN106" s="897"/>
      <c r="KEO106" s="2559"/>
      <c r="KEP106" s="899"/>
      <c r="KEQ106" s="533"/>
      <c r="KES106" s="900"/>
      <c r="KEU106" s="2556"/>
      <c r="KEV106" s="2557"/>
      <c r="KEW106" s="901"/>
      <c r="KEX106" s="2558"/>
      <c r="KEY106" s="897"/>
      <c r="KEZ106" s="2559"/>
      <c r="KFA106" s="899"/>
      <c r="KFB106" s="533"/>
      <c r="KFD106" s="900"/>
      <c r="KFF106" s="2556"/>
      <c r="KFG106" s="2557"/>
      <c r="KFH106" s="901"/>
      <c r="KFI106" s="2558"/>
      <c r="KFJ106" s="897"/>
      <c r="KFK106" s="2559"/>
      <c r="KFL106" s="899"/>
      <c r="KFM106" s="533"/>
      <c r="KFO106" s="900"/>
      <c r="KFQ106" s="2556"/>
      <c r="KFR106" s="2557"/>
      <c r="KFS106" s="901"/>
      <c r="KFT106" s="2558"/>
      <c r="KFU106" s="897"/>
      <c r="KFV106" s="2559"/>
      <c r="KFW106" s="899"/>
      <c r="KFX106" s="533"/>
      <c r="KFZ106" s="900"/>
      <c r="KGB106" s="2556"/>
      <c r="KGC106" s="2557"/>
      <c r="KGD106" s="901"/>
      <c r="KGE106" s="2558"/>
      <c r="KGF106" s="897"/>
      <c r="KGG106" s="2559"/>
      <c r="KGH106" s="899"/>
      <c r="KGI106" s="533"/>
      <c r="KGK106" s="900"/>
      <c r="KGM106" s="2556"/>
      <c r="KGN106" s="2557"/>
      <c r="KGO106" s="901"/>
      <c r="KGP106" s="2558"/>
      <c r="KGQ106" s="897"/>
      <c r="KGR106" s="2559"/>
      <c r="KGS106" s="899"/>
      <c r="KGT106" s="533"/>
      <c r="KGV106" s="900"/>
      <c r="KGX106" s="2556"/>
      <c r="KGY106" s="2557"/>
      <c r="KGZ106" s="901"/>
      <c r="KHA106" s="2558"/>
      <c r="KHB106" s="897"/>
      <c r="KHC106" s="2559"/>
      <c r="KHD106" s="899"/>
      <c r="KHE106" s="533"/>
      <c r="KHG106" s="900"/>
      <c r="KHI106" s="2556"/>
      <c r="KHJ106" s="2557"/>
      <c r="KHK106" s="901"/>
      <c r="KHL106" s="2558"/>
      <c r="KHM106" s="897"/>
      <c r="KHN106" s="2559"/>
      <c r="KHO106" s="899"/>
      <c r="KHP106" s="533"/>
      <c r="KHR106" s="900"/>
      <c r="KHT106" s="2556"/>
      <c r="KHU106" s="2557"/>
      <c r="KHV106" s="901"/>
      <c r="KHW106" s="2558"/>
      <c r="KHX106" s="897"/>
      <c r="KHY106" s="2559"/>
      <c r="KHZ106" s="899"/>
      <c r="KIA106" s="533"/>
      <c r="KIC106" s="900"/>
      <c r="KIE106" s="2556"/>
      <c r="KIF106" s="2557"/>
      <c r="KIG106" s="901"/>
      <c r="KIH106" s="2558"/>
      <c r="KII106" s="897"/>
      <c r="KIJ106" s="2559"/>
      <c r="KIK106" s="899"/>
      <c r="KIL106" s="533"/>
      <c r="KIN106" s="900"/>
      <c r="KIP106" s="2556"/>
      <c r="KIQ106" s="2557"/>
      <c r="KIR106" s="901"/>
      <c r="KIS106" s="2558"/>
      <c r="KIT106" s="897"/>
      <c r="KIU106" s="2559"/>
      <c r="KIV106" s="899"/>
      <c r="KIW106" s="533"/>
      <c r="KIY106" s="900"/>
      <c r="KJA106" s="2556"/>
      <c r="KJB106" s="2557"/>
      <c r="KJC106" s="901"/>
      <c r="KJD106" s="2558"/>
      <c r="KJE106" s="897"/>
      <c r="KJF106" s="2559"/>
      <c r="KJG106" s="899"/>
      <c r="KJH106" s="533"/>
      <c r="KJJ106" s="900"/>
      <c r="KJL106" s="2556"/>
      <c r="KJM106" s="2557"/>
      <c r="KJN106" s="901"/>
      <c r="KJO106" s="2558"/>
      <c r="KJP106" s="897"/>
      <c r="KJQ106" s="2559"/>
      <c r="KJR106" s="899"/>
      <c r="KJS106" s="533"/>
      <c r="KJU106" s="900"/>
      <c r="KJW106" s="2556"/>
      <c r="KJX106" s="2557"/>
      <c r="KJY106" s="901"/>
      <c r="KJZ106" s="2558"/>
      <c r="KKA106" s="897"/>
      <c r="KKB106" s="2559"/>
      <c r="KKC106" s="899"/>
      <c r="KKD106" s="533"/>
      <c r="KKF106" s="900"/>
      <c r="KKH106" s="2556"/>
      <c r="KKI106" s="2557"/>
      <c r="KKJ106" s="901"/>
      <c r="KKK106" s="2558"/>
      <c r="KKL106" s="897"/>
      <c r="KKM106" s="2559"/>
      <c r="KKN106" s="899"/>
      <c r="KKO106" s="533"/>
      <c r="KKQ106" s="900"/>
      <c r="KKS106" s="2556"/>
      <c r="KKT106" s="2557"/>
      <c r="KKU106" s="901"/>
      <c r="KKV106" s="2558"/>
      <c r="KKW106" s="897"/>
      <c r="KKX106" s="2559"/>
      <c r="KKY106" s="899"/>
      <c r="KKZ106" s="533"/>
      <c r="KLB106" s="900"/>
      <c r="KLD106" s="2556"/>
      <c r="KLE106" s="2557"/>
      <c r="KLF106" s="901"/>
      <c r="KLG106" s="2558"/>
      <c r="KLH106" s="897"/>
      <c r="KLI106" s="2559"/>
      <c r="KLJ106" s="899"/>
      <c r="KLK106" s="533"/>
      <c r="KLM106" s="900"/>
      <c r="KLO106" s="2556"/>
      <c r="KLP106" s="2557"/>
      <c r="KLQ106" s="901"/>
      <c r="KLR106" s="2558"/>
      <c r="KLS106" s="897"/>
      <c r="KLT106" s="2559"/>
      <c r="KLU106" s="899"/>
      <c r="KLV106" s="533"/>
      <c r="KLX106" s="900"/>
      <c r="KLZ106" s="2556"/>
      <c r="KMA106" s="2557"/>
      <c r="KMB106" s="901"/>
      <c r="KMC106" s="2558"/>
      <c r="KMD106" s="897"/>
      <c r="KME106" s="2559"/>
      <c r="KMF106" s="899"/>
      <c r="KMG106" s="533"/>
      <c r="KMI106" s="900"/>
      <c r="KMK106" s="2556"/>
      <c r="KML106" s="2557"/>
      <c r="KMM106" s="901"/>
      <c r="KMN106" s="2558"/>
      <c r="KMO106" s="897"/>
      <c r="KMP106" s="2559"/>
      <c r="KMQ106" s="899"/>
      <c r="KMR106" s="533"/>
      <c r="KMT106" s="900"/>
      <c r="KMV106" s="2556"/>
      <c r="KMW106" s="2557"/>
      <c r="KMX106" s="901"/>
      <c r="KMY106" s="2558"/>
      <c r="KMZ106" s="897"/>
      <c r="KNA106" s="2559"/>
      <c r="KNB106" s="899"/>
      <c r="KNC106" s="533"/>
      <c r="KNE106" s="900"/>
      <c r="KNG106" s="2556"/>
      <c r="KNH106" s="2557"/>
      <c r="KNI106" s="901"/>
      <c r="KNJ106" s="2558"/>
      <c r="KNK106" s="897"/>
      <c r="KNL106" s="2559"/>
      <c r="KNM106" s="899"/>
      <c r="KNN106" s="533"/>
      <c r="KNP106" s="900"/>
      <c r="KNR106" s="2556"/>
      <c r="KNS106" s="2557"/>
      <c r="KNT106" s="901"/>
      <c r="KNU106" s="2558"/>
      <c r="KNV106" s="897"/>
      <c r="KNW106" s="2559"/>
      <c r="KNX106" s="899"/>
      <c r="KNY106" s="533"/>
      <c r="KOA106" s="900"/>
      <c r="KOC106" s="2556"/>
      <c r="KOD106" s="2557"/>
      <c r="KOE106" s="901"/>
      <c r="KOF106" s="2558"/>
      <c r="KOG106" s="897"/>
      <c r="KOH106" s="2559"/>
      <c r="KOI106" s="899"/>
      <c r="KOJ106" s="533"/>
      <c r="KOL106" s="900"/>
      <c r="KON106" s="2556"/>
      <c r="KOO106" s="2557"/>
      <c r="KOP106" s="901"/>
      <c r="KOQ106" s="2558"/>
      <c r="KOR106" s="897"/>
      <c r="KOS106" s="2559"/>
      <c r="KOT106" s="899"/>
      <c r="KOU106" s="533"/>
      <c r="KOW106" s="900"/>
      <c r="KOY106" s="2556"/>
      <c r="KOZ106" s="2557"/>
      <c r="KPA106" s="901"/>
      <c r="KPB106" s="2558"/>
      <c r="KPC106" s="897"/>
      <c r="KPD106" s="2559"/>
      <c r="KPE106" s="899"/>
      <c r="KPF106" s="533"/>
      <c r="KPH106" s="900"/>
      <c r="KPJ106" s="2556"/>
      <c r="KPK106" s="2557"/>
      <c r="KPL106" s="901"/>
      <c r="KPM106" s="2558"/>
      <c r="KPN106" s="897"/>
      <c r="KPO106" s="2559"/>
      <c r="KPP106" s="899"/>
      <c r="KPQ106" s="533"/>
      <c r="KPS106" s="900"/>
      <c r="KPU106" s="2556"/>
      <c r="KPV106" s="2557"/>
      <c r="KPW106" s="901"/>
      <c r="KPX106" s="2558"/>
      <c r="KPY106" s="897"/>
      <c r="KPZ106" s="2559"/>
      <c r="KQA106" s="899"/>
      <c r="KQB106" s="533"/>
      <c r="KQD106" s="900"/>
      <c r="KQF106" s="2556"/>
      <c r="KQG106" s="2557"/>
      <c r="KQH106" s="901"/>
      <c r="KQI106" s="2558"/>
      <c r="KQJ106" s="897"/>
      <c r="KQK106" s="2559"/>
      <c r="KQL106" s="899"/>
      <c r="KQM106" s="533"/>
      <c r="KQO106" s="900"/>
      <c r="KQQ106" s="2556"/>
      <c r="KQR106" s="2557"/>
      <c r="KQS106" s="901"/>
      <c r="KQT106" s="2558"/>
      <c r="KQU106" s="897"/>
      <c r="KQV106" s="2559"/>
      <c r="KQW106" s="899"/>
      <c r="KQX106" s="533"/>
      <c r="KQZ106" s="900"/>
      <c r="KRB106" s="2556"/>
      <c r="KRC106" s="2557"/>
      <c r="KRD106" s="901"/>
      <c r="KRE106" s="2558"/>
      <c r="KRF106" s="897"/>
      <c r="KRG106" s="2559"/>
      <c r="KRH106" s="899"/>
      <c r="KRI106" s="533"/>
      <c r="KRK106" s="900"/>
      <c r="KRM106" s="2556"/>
      <c r="KRN106" s="2557"/>
      <c r="KRO106" s="901"/>
      <c r="KRP106" s="2558"/>
      <c r="KRQ106" s="897"/>
      <c r="KRR106" s="2559"/>
      <c r="KRS106" s="899"/>
      <c r="KRT106" s="533"/>
      <c r="KRV106" s="900"/>
      <c r="KRX106" s="2556"/>
      <c r="KRY106" s="2557"/>
      <c r="KRZ106" s="901"/>
      <c r="KSA106" s="2558"/>
      <c r="KSB106" s="897"/>
      <c r="KSC106" s="2559"/>
      <c r="KSD106" s="899"/>
      <c r="KSE106" s="533"/>
      <c r="KSG106" s="900"/>
      <c r="KSI106" s="2556"/>
      <c r="KSJ106" s="2557"/>
      <c r="KSK106" s="901"/>
      <c r="KSL106" s="2558"/>
      <c r="KSM106" s="897"/>
      <c r="KSN106" s="2559"/>
      <c r="KSO106" s="899"/>
      <c r="KSP106" s="533"/>
      <c r="KSR106" s="900"/>
      <c r="KST106" s="2556"/>
      <c r="KSU106" s="2557"/>
      <c r="KSV106" s="901"/>
      <c r="KSW106" s="2558"/>
      <c r="KSX106" s="897"/>
      <c r="KSY106" s="2559"/>
      <c r="KSZ106" s="899"/>
      <c r="KTA106" s="533"/>
      <c r="KTC106" s="900"/>
      <c r="KTE106" s="2556"/>
      <c r="KTF106" s="2557"/>
      <c r="KTG106" s="901"/>
      <c r="KTH106" s="2558"/>
      <c r="KTI106" s="897"/>
      <c r="KTJ106" s="2559"/>
      <c r="KTK106" s="899"/>
      <c r="KTL106" s="533"/>
      <c r="KTN106" s="900"/>
      <c r="KTP106" s="2556"/>
      <c r="KTQ106" s="2557"/>
      <c r="KTR106" s="901"/>
      <c r="KTS106" s="2558"/>
      <c r="KTT106" s="897"/>
      <c r="KTU106" s="2559"/>
      <c r="KTV106" s="899"/>
      <c r="KTW106" s="533"/>
      <c r="KTY106" s="900"/>
      <c r="KUA106" s="2556"/>
      <c r="KUB106" s="2557"/>
      <c r="KUC106" s="901"/>
      <c r="KUD106" s="2558"/>
      <c r="KUE106" s="897"/>
      <c r="KUF106" s="2559"/>
      <c r="KUG106" s="899"/>
      <c r="KUH106" s="533"/>
      <c r="KUJ106" s="900"/>
      <c r="KUL106" s="2556"/>
      <c r="KUM106" s="2557"/>
      <c r="KUN106" s="901"/>
      <c r="KUO106" s="2558"/>
      <c r="KUP106" s="897"/>
      <c r="KUQ106" s="2559"/>
      <c r="KUR106" s="899"/>
      <c r="KUS106" s="533"/>
      <c r="KUU106" s="900"/>
      <c r="KUW106" s="2556"/>
      <c r="KUX106" s="2557"/>
      <c r="KUY106" s="901"/>
      <c r="KUZ106" s="2558"/>
      <c r="KVA106" s="897"/>
      <c r="KVB106" s="2559"/>
      <c r="KVC106" s="899"/>
      <c r="KVD106" s="533"/>
      <c r="KVF106" s="900"/>
      <c r="KVH106" s="2556"/>
      <c r="KVI106" s="2557"/>
      <c r="KVJ106" s="901"/>
      <c r="KVK106" s="2558"/>
      <c r="KVL106" s="897"/>
      <c r="KVM106" s="2559"/>
      <c r="KVN106" s="899"/>
      <c r="KVO106" s="533"/>
      <c r="KVQ106" s="900"/>
      <c r="KVS106" s="2556"/>
      <c r="KVT106" s="2557"/>
      <c r="KVU106" s="901"/>
      <c r="KVV106" s="2558"/>
      <c r="KVW106" s="897"/>
      <c r="KVX106" s="2559"/>
      <c r="KVY106" s="899"/>
      <c r="KVZ106" s="533"/>
      <c r="KWB106" s="900"/>
      <c r="KWD106" s="2556"/>
      <c r="KWE106" s="2557"/>
      <c r="KWF106" s="901"/>
      <c r="KWG106" s="2558"/>
      <c r="KWH106" s="897"/>
      <c r="KWI106" s="2559"/>
      <c r="KWJ106" s="899"/>
      <c r="KWK106" s="533"/>
      <c r="KWM106" s="900"/>
      <c r="KWO106" s="2556"/>
      <c r="KWP106" s="2557"/>
      <c r="KWQ106" s="901"/>
      <c r="KWR106" s="2558"/>
      <c r="KWS106" s="897"/>
      <c r="KWT106" s="2559"/>
      <c r="KWU106" s="899"/>
      <c r="KWV106" s="533"/>
      <c r="KWX106" s="900"/>
      <c r="KWZ106" s="2556"/>
      <c r="KXA106" s="2557"/>
      <c r="KXB106" s="901"/>
      <c r="KXC106" s="2558"/>
      <c r="KXD106" s="897"/>
      <c r="KXE106" s="2559"/>
      <c r="KXF106" s="899"/>
      <c r="KXG106" s="533"/>
      <c r="KXI106" s="900"/>
      <c r="KXK106" s="2556"/>
      <c r="KXL106" s="2557"/>
      <c r="KXM106" s="901"/>
      <c r="KXN106" s="2558"/>
      <c r="KXO106" s="897"/>
      <c r="KXP106" s="2559"/>
      <c r="KXQ106" s="899"/>
      <c r="KXR106" s="533"/>
      <c r="KXT106" s="900"/>
      <c r="KXV106" s="2556"/>
      <c r="KXW106" s="2557"/>
      <c r="KXX106" s="901"/>
      <c r="KXY106" s="2558"/>
      <c r="KXZ106" s="897"/>
      <c r="KYA106" s="2559"/>
      <c r="KYB106" s="899"/>
      <c r="KYC106" s="533"/>
      <c r="KYE106" s="900"/>
      <c r="KYG106" s="2556"/>
      <c r="KYH106" s="2557"/>
      <c r="KYI106" s="901"/>
      <c r="KYJ106" s="2558"/>
      <c r="KYK106" s="897"/>
      <c r="KYL106" s="2559"/>
      <c r="KYM106" s="899"/>
      <c r="KYN106" s="533"/>
      <c r="KYP106" s="900"/>
      <c r="KYR106" s="2556"/>
      <c r="KYS106" s="2557"/>
      <c r="KYT106" s="901"/>
      <c r="KYU106" s="2558"/>
      <c r="KYV106" s="897"/>
      <c r="KYW106" s="2559"/>
      <c r="KYX106" s="899"/>
      <c r="KYY106" s="533"/>
      <c r="KZA106" s="900"/>
      <c r="KZC106" s="2556"/>
      <c r="KZD106" s="2557"/>
      <c r="KZE106" s="901"/>
      <c r="KZF106" s="2558"/>
      <c r="KZG106" s="897"/>
      <c r="KZH106" s="2559"/>
      <c r="KZI106" s="899"/>
      <c r="KZJ106" s="533"/>
      <c r="KZL106" s="900"/>
      <c r="KZN106" s="2556"/>
      <c r="KZO106" s="2557"/>
      <c r="KZP106" s="901"/>
      <c r="KZQ106" s="2558"/>
      <c r="KZR106" s="897"/>
      <c r="KZS106" s="2559"/>
      <c r="KZT106" s="899"/>
      <c r="KZU106" s="533"/>
      <c r="KZW106" s="900"/>
      <c r="KZY106" s="2556"/>
      <c r="KZZ106" s="2557"/>
      <c r="LAA106" s="901"/>
      <c r="LAB106" s="2558"/>
      <c r="LAC106" s="897"/>
      <c r="LAD106" s="2559"/>
      <c r="LAE106" s="899"/>
      <c r="LAF106" s="533"/>
      <c r="LAH106" s="900"/>
      <c r="LAJ106" s="2556"/>
      <c r="LAK106" s="2557"/>
      <c r="LAL106" s="901"/>
      <c r="LAM106" s="2558"/>
      <c r="LAN106" s="897"/>
      <c r="LAO106" s="2559"/>
      <c r="LAP106" s="899"/>
      <c r="LAQ106" s="533"/>
      <c r="LAS106" s="900"/>
      <c r="LAU106" s="2556"/>
      <c r="LAV106" s="2557"/>
      <c r="LAW106" s="901"/>
      <c r="LAX106" s="2558"/>
      <c r="LAY106" s="897"/>
      <c r="LAZ106" s="2559"/>
      <c r="LBA106" s="899"/>
      <c r="LBB106" s="533"/>
      <c r="LBD106" s="900"/>
      <c r="LBF106" s="2556"/>
      <c r="LBG106" s="2557"/>
      <c r="LBH106" s="901"/>
      <c r="LBI106" s="2558"/>
      <c r="LBJ106" s="897"/>
      <c r="LBK106" s="2559"/>
      <c r="LBL106" s="899"/>
      <c r="LBM106" s="533"/>
      <c r="LBO106" s="900"/>
      <c r="LBQ106" s="2556"/>
      <c r="LBR106" s="2557"/>
      <c r="LBS106" s="901"/>
      <c r="LBT106" s="2558"/>
      <c r="LBU106" s="897"/>
      <c r="LBV106" s="2559"/>
      <c r="LBW106" s="899"/>
      <c r="LBX106" s="533"/>
      <c r="LBZ106" s="900"/>
      <c r="LCB106" s="2556"/>
      <c r="LCC106" s="2557"/>
      <c r="LCD106" s="901"/>
      <c r="LCE106" s="2558"/>
      <c r="LCF106" s="897"/>
      <c r="LCG106" s="2559"/>
      <c r="LCH106" s="899"/>
      <c r="LCI106" s="533"/>
      <c r="LCK106" s="900"/>
      <c r="LCM106" s="2556"/>
      <c r="LCN106" s="2557"/>
      <c r="LCO106" s="901"/>
      <c r="LCP106" s="2558"/>
      <c r="LCQ106" s="897"/>
      <c r="LCR106" s="2559"/>
      <c r="LCS106" s="899"/>
      <c r="LCT106" s="533"/>
      <c r="LCV106" s="900"/>
      <c r="LCX106" s="2556"/>
      <c r="LCY106" s="2557"/>
      <c r="LCZ106" s="901"/>
      <c r="LDA106" s="2558"/>
      <c r="LDB106" s="897"/>
      <c r="LDC106" s="2559"/>
      <c r="LDD106" s="899"/>
      <c r="LDE106" s="533"/>
      <c r="LDG106" s="900"/>
      <c r="LDI106" s="2556"/>
      <c r="LDJ106" s="2557"/>
      <c r="LDK106" s="901"/>
      <c r="LDL106" s="2558"/>
      <c r="LDM106" s="897"/>
      <c r="LDN106" s="2559"/>
      <c r="LDO106" s="899"/>
      <c r="LDP106" s="533"/>
      <c r="LDR106" s="900"/>
      <c r="LDT106" s="2556"/>
      <c r="LDU106" s="2557"/>
      <c r="LDV106" s="901"/>
      <c r="LDW106" s="2558"/>
      <c r="LDX106" s="897"/>
      <c r="LDY106" s="2559"/>
      <c r="LDZ106" s="899"/>
      <c r="LEA106" s="533"/>
      <c r="LEC106" s="900"/>
      <c r="LEE106" s="2556"/>
      <c r="LEF106" s="2557"/>
      <c r="LEG106" s="901"/>
      <c r="LEH106" s="2558"/>
      <c r="LEI106" s="897"/>
      <c r="LEJ106" s="2559"/>
      <c r="LEK106" s="899"/>
      <c r="LEL106" s="533"/>
      <c r="LEN106" s="900"/>
      <c r="LEP106" s="2556"/>
      <c r="LEQ106" s="2557"/>
      <c r="LER106" s="901"/>
      <c r="LES106" s="2558"/>
      <c r="LET106" s="897"/>
      <c r="LEU106" s="2559"/>
      <c r="LEV106" s="899"/>
      <c r="LEW106" s="533"/>
      <c r="LEY106" s="900"/>
      <c r="LFA106" s="2556"/>
      <c r="LFB106" s="2557"/>
      <c r="LFC106" s="901"/>
      <c r="LFD106" s="2558"/>
      <c r="LFE106" s="897"/>
      <c r="LFF106" s="2559"/>
      <c r="LFG106" s="899"/>
      <c r="LFH106" s="533"/>
      <c r="LFJ106" s="900"/>
      <c r="LFL106" s="2556"/>
      <c r="LFM106" s="2557"/>
      <c r="LFN106" s="901"/>
      <c r="LFO106" s="2558"/>
      <c r="LFP106" s="897"/>
      <c r="LFQ106" s="2559"/>
      <c r="LFR106" s="899"/>
      <c r="LFS106" s="533"/>
      <c r="LFU106" s="900"/>
      <c r="LFW106" s="2556"/>
      <c r="LFX106" s="2557"/>
      <c r="LFY106" s="901"/>
      <c r="LFZ106" s="2558"/>
      <c r="LGA106" s="897"/>
      <c r="LGB106" s="2559"/>
      <c r="LGC106" s="899"/>
      <c r="LGD106" s="533"/>
      <c r="LGF106" s="900"/>
      <c r="LGH106" s="2556"/>
      <c r="LGI106" s="2557"/>
      <c r="LGJ106" s="901"/>
      <c r="LGK106" s="2558"/>
      <c r="LGL106" s="897"/>
      <c r="LGM106" s="2559"/>
      <c r="LGN106" s="899"/>
      <c r="LGO106" s="533"/>
      <c r="LGQ106" s="900"/>
      <c r="LGS106" s="2556"/>
      <c r="LGT106" s="2557"/>
      <c r="LGU106" s="901"/>
      <c r="LGV106" s="2558"/>
      <c r="LGW106" s="897"/>
      <c r="LGX106" s="2559"/>
      <c r="LGY106" s="899"/>
      <c r="LGZ106" s="533"/>
      <c r="LHB106" s="900"/>
      <c r="LHD106" s="2556"/>
      <c r="LHE106" s="2557"/>
      <c r="LHF106" s="901"/>
      <c r="LHG106" s="2558"/>
      <c r="LHH106" s="897"/>
      <c r="LHI106" s="2559"/>
      <c r="LHJ106" s="899"/>
      <c r="LHK106" s="533"/>
      <c r="LHM106" s="900"/>
      <c r="LHO106" s="2556"/>
      <c r="LHP106" s="2557"/>
      <c r="LHQ106" s="901"/>
      <c r="LHR106" s="2558"/>
      <c r="LHS106" s="897"/>
      <c r="LHT106" s="2559"/>
      <c r="LHU106" s="899"/>
      <c r="LHV106" s="533"/>
      <c r="LHX106" s="900"/>
      <c r="LHZ106" s="2556"/>
      <c r="LIA106" s="2557"/>
      <c r="LIB106" s="901"/>
      <c r="LIC106" s="2558"/>
      <c r="LID106" s="897"/>
      <c r="LIE106" s="2559"/>
      <c r="LIF106" s="899"/>
      <c r="LIG106" s="533"/>
      <c r="LII106" s="900"/>
      <c r="LIK106" s="2556"/>
      <c r="LIL106" s="2557"/>
      <c r="LIM106" s="901"/>
      <c r="LIN106" s="2558"/>
      <c r="LIO106" s="897"/>
      <c r="LIP106" s="2559"/>
      <c r="LIQ106" s="899"/>
      <c r="LIR106" s="533"/>
      <c r="LIT106" s="900"/>
      <c r="LIV106" s="2556"/>
      <c r="LIW106" s="2557"/>
      <c r="LIX106" s="901"/>
      <c r="LIY106" s="2558"/>
      <c r="LIZ106" s="897"/>
      <c r="LJA106" s="2559"/>
      <c r="LJB106" s="899"/>
      <c r="LJC106" s="533"/>
      <c r="LJE106" s="900"/>
      <c r="LJG106" s="2556"/>
      <c r="LJH106" s="2557"/>
      <c r="LJI106" s="901"/>
      <c r="LJJ106" s="2558"/>
      <c r="LJK106" s="897"/>
      <c r="LJL106" s="2559"/>
      <c r="LJM106" s="899"/>
      <c r="LJN106" s="533"/>
      <c r="LJP106" s="900"/>
      <c r="LJR106" s="2556"/>
      <c r="LJS106" s="2557"/>
      <c r="LJT106" s="901"/>
      <c r="LJU106" s="2558"/>
      <c r="LJV106" s="897"/>
      <c r="LJW106" s="2559"/>
      <c r="LJX106" s="899"/>
      <c r="LJY106" s="533"/>
      <c r="LKA106" s="900"/>
      <c r="LKC106" s="2556"/>
      <c r="LKD106" s="2557"/>
      <c r="LKE106" s="901"/>
      <c r="LKF106" s="2558"/>
      <c r="LKG106" s="897"/>
      <c r="LKH106" s="2559"/>
      <c r="LKI106" s="899"/>
      <c r="LKJ106" s="533"/>
      <c r="LKL106" s="900"/>
      <c r="LKN106" s="2556"/>
      <c r="LKO106" s="2557"/>
      <c r="LKP106" s="901"/>
      <c r="LKQ106" s="2558"/>
      <c r="LKR106" s="897"/>
      <c r="LKS106" s="2559"/>
      <c r="LKT106" s="899"/>
      <c r="LKU106" s="533"/>
      <c r="LKW106" s="900"/>
      <c r="LKY106" s="2556"/>
      <c r="LKZ106" s="2557"/>
      <c r="LLA106" s="901"/>
      <c r="LLB106" s="2558"/>
      <c r="LLC106" s="897"/>
      <c r="LLD106" s="2559"/>
      <c r="LLE106" s="899"/>
      <c r="LLF106" s="533"/>
      <c r="LLH106" s="900"/>
      <c r="LLJ106" s="2556"/>
      <c r="LLK106" s="2557"/>
      <c r="LLL106" s="901"/>
      <c r="LLM106" s="2558"/>
      <c r="LLN106" s="897"/>
      <c r="LLO106" s="2559"/>
      <c r="LLP106" s="899"/>
      <c r="LLQ106" s="533"/>
      <c r="LLS106" s="900"/>
      <c r="LLU106" s="2556"/>
      <c r="LLV106" s="2557"/>
      <c r="LLW106" s="901"/>
      <c r="LLX106" s="2558"/>
      <c r="LLY106" s="897"/>
      <c r="LLZ106" s="2559"/>
      <c r="LMA106" s="899"/>
      <c r="LMB106" s="533"/>
      <c r="LMD106" s="900"/>
      <c r="LMF106" s="2556"/>
      <c r="LMG106" s="2557"/>
      <c r="LMH106" s="901"/>
      <c r="LMI106" s="2558"/>
      <c r="LMJ106" s="897"/>
      <c r="LMK106" s="2559"/>
      <c r="LML106" s="899"/>
      <c r="LMM106" s="533"/>
      <c r="LMO106" s="900"/>
      <c r="LMQ106" s="2556"/>
      <c r="LMR106" s="2557"/>
      <c r="LMS106" s="901"/>
      <c r="LMT106" s="2558"/>
      <c r="LMU106" s="897"/>
      <c r="LMV106" s="2559"/>
      <c r="LMW106" s="899"/>
      <c r="LMX106" s="533"/>
      <c r="LMZ106" s="900"/>
      <c r="LNB106" s="2556"/>
      <c r="LNC106" s="2557"/>
      <c r="LND106" s="901"/>
      <c r="LNE106" s="2558"/>
      <c r="LNF106" s="897"/>
      <c r="LNG106" s="2559"/>
      <c r="LNH106" s="899"/>
      <c r="LNI106" s="533"/>
      <c r="LNK106" s="900"/>
      <c r="LNM106" s="2556"/>
      <c r="LNN106" s="2557"/>
      <c r="LNO106" s="901"/>
      <c r="LNP106" s="2558"/>
      <c r="LNQ106" s="897"/>
      <c r="LNR106" s="2559"/>
      <c r="LNS106" s="899"/>
      <c r="LNT106" s="533"/>
      <c r="LNV106" s="900"/>
      <c r="LNX106" s="2556"/>
      <c r="LNY106" s="2557"/>
      <c r="LNZ106" s="901"/>
      <c r="LOA106" s="2558"/>
      <c r="LOB106" s="897"/>
      <c r="LOC106" s="2559"/>
      <c r="LOD106" s="899"/>
      <c r="LOE106" s="533"/>
      <c r="LOG106" s="900"/>
      <c r="LOI106" s="2556"/>
      <c r="LOJ106" s="2557"/>
      <c r="LOK106" s="901"/>
      <c r="LOL106" s="2558"/>
      <c r="LOM106" s="897"/>
      <c r="LON106" s="2559"/>
      <c r="LOO106" s="899"/>
      <c r="LOP106" s="533"/>
      <c r="LOR106" s="900"/>
      <c r="LOT106" s="2556"/>
      <c r="LOU106" s="2557"/>
      <c r="LOV106" s="901"/>
      <c r="LOW106" s="2558"/>
      <c r="LOX106" s="897"/>
      <c r="LOY106" s="2559"/>
      <c r="LOZ106" s="899"/>
      <c r="LPA106" s="533"/>
      <c r="LPC106" s="900"/>
      <c r="LPE106" s="2556"/>
      <c r="LPF106" s="2557"/>
      <c r="LPG106" s="901"/>
      <c r="LPH106" s="2558"/>
      <c r="LPI106" s="897"/>
      <c r="LPJ106" s="2559"/>
      <c r="LPK106" s="899"/>
      <c r="LPL106" s="533"/>
      <c r="LPN106" s="900"/>
      <c r="LPP106" s="2556"/>
      <c r="LPQ106" s="2557"/>
      <c r="LPR106" s="901"/>
      <c r="LPS106" s="2558"/>
      <c r="LPT106" s="897"/>
      <c r="LPU106" s="2559"/>
      <c r="LPV106" s="899"/>
      <c r="LPW106" s="533"/>
      <c r="LPY106" s="900"/>
      <c r="LQA106" s="2556"/>
      <c r="LQB106" s="2557"/>
      <c r="LQC106" s="901"/>
      <c r="LQD106" s="2558"/>
      <c r="LQE106" s="897"/>
      <c r="LQF106" s="2559"/>
      <c r="LQG106" s="899"/>
      <c r="LQH106" s="533"/>
      <c r="LQJ106" s="900"/>
      <c r="LQL106" s="2556"/>
      <c r="LQM106" s="2557"/>
      <c r="LQN106" s="901"/>
      <c r="LQO106" s="2558"/>
      <c r="LQP106" s="897"/>
      <c r="LQQ106" s="2559"/>
      <c r="LQR106" s="899"/>
      <c r="LQS106" s="533"/>
      <c r="LQU106" s="900"/>
      <c r="LQW106" s="2556"/>
      <c r="LQX106" s="2557"/>
      <c r="LQY106" s="901"/>
      <c r="LQZ106" s="2558"/>
      <c r="LRA106" s="897"/>
      <c r="LRB106" s="2559"/>
      <c r="LRC106" s="899"/>
      <c r="LRD106" s="533"/>
      <c r="LRF106" s="900"/>
      <c r="LRH106" s="2556"/>
      <c r="LRI106" s="2557"/>
      <c r="LRJ106" s="901"/>
      <c r="LRK106" s="2558"/>
      <c r="LRL106" s="897"/>
      <c r="LRM106" s="2559"/>
      <c r="LRN106" s="899"/>
      <c r="LRO106" s="533"/>
      <c r="LRQ106" s="900"/>
      <c r="LRS106" s="2556"/>
      <c r="LRT106" s="2557"/>
      <c r="LRU106" s="901"/>
      <c r="LRV106" s="2558"/>
      <c r="LRW106" s="897"/>
      <c r="LRX106" s="2559"/>
      <c r="LRY106" s="899"/>
      <c r="LRZ106" s="533"/>
      <c r="LSB106" s="900"/>
      <c r="LSD106" s="2556"/>
      <c r="LSE106" s="2557"/>
      <c r="LSF106" s="901"/>
      <c r="LSG106" s="2558"/>
      <c r="LSH106" s="897"/>
      <c r="LSI106" s="2559"/>
      <c r="LSJ106" s="899"/>
      <c r="LSK106" s="533"/>
      <c r="LSM106" s="900"/>
      <c r="LSO106" s="2556"/>
      <c r="LSP106" s="2557"/>
      <c r="LSQ106" s="901"/>
      <c r="LSR106" s="2558"/>
      <c r="LSS106" s="897"/>
      <c r="LST106" s="2559"/>
      <c r="LSU106" s="899"/>
      <c r="LSV106" s="533"/>
      <c r="LSX106" s="900"/>
      <c r="LSZ106" s="2556"/>
      <c r="LTA106" s="2557"/>
      <c r="LTB106" s="901"/>
      <c r="LTC106" s="2558"/>
      <c r="LTD106" s="897"/>
      <c r="LTE106" s="2559"/>
      <c r="LTF106" s="899"/>
      <c r="LTG106" s="533"/>
      <c r="LTI106" s="900"/>
      <c r="LTK106" s="2556"/>
      <c r="LTL106" s="2557"/>
      <c r="LTM106" s="901"/>
      <c r="LTN106" s="2558"/>
      <c r="LTO106" s="897"/>
      <c r="LTP106" s="2559"/>
      <c r="LTQ106" s="899"/>
      <c r="LTR106" s="533"/>
      <c r="LTT106" s="900"/>
      <c r="LTV106" s="2556"/>
      <c r="LTW106" s="2557"/>
      <c r="LTX106" s="901"/>
      <c r="LTY106" s="2558"/>
      <c r="LTZ106" s="897"/>
      <c r="LUA106" s="2559"/>
      <c r="LUB106" s="899"/>
      <c r="LUC106" s="533"/>
      <c r="LUE106" s="900"/>
      <c r="LUG106" s="2556"/>
      <c r="LUH106" s="2557"/>
      <c r="LUI106" s="901"/>
      <c r="LUJ106" s="2558"/>
      <c r="LUK106" s="897"/>
      <c r="LUL106" s="2559"/>
      <c r="LUM106" s="899"/>
      <c r="LUN106" s="533"/>
      <c r="LUP106" s="900"/>
      <c r="LUR106" s="2556"/>
      <c r="LUS106" s="2557"/>
      <c r="LUT106" s="901"/>
      <c r="LUU106" s="2558"/>
      <c r="LUV106" s="897"/>
      <c r="LUW106" s="2559"/>
      <c r="LUX106" s="899"/>
      <c r="LUY106" s="533"/>
      <c r="LVA106" s="900"/>
      <c r="LVC106" s="2556"/>
      <c r="LVD106" s="2557"/>
      <c r="LVE106" s="901"/>
      <c r="LVF106" s="2558"/>
      <c r="LVG106" s="897"/>
      <c r="LVH106" s="2559"/>
      <c r="LVI106" s="899"/>
      <c r="LVJ106" s="533"/>
      <c r="LVL106" s="900"/>
      <c r="LVN106" s="2556"/>
      <c r="LVO106" s="2557"/>
      <c r="LVP106" s="901"/>
      <c r="LVQ106" s="2558"/>
      <c r="LVR106" s="897"/>
      <c r="LVS106" s="2559"/>
      <c r="LVT106" s="899"/>
      <c r="LVU106" s="533"/>
      <c r="LVW106" s="900"/>
      <c r="LVY106" s="2556"/>
      <c r="LVZ106" s="2557"/>
      <c r="LWA106" s="901"/>
      <c r="LWB106" s="2558"/>
      <c r="LWC106" s="897"/>
      <c r="LWD106" s="2559"/>
      <c r="LWE106" s="899"/>
      <c r="LWF106" s="533"/>
      <c r="LWH106" s="900"/>
      <c r="LWJ106" s="2556"/>
      <c r="LWK106" s="2557"/>
      <c r="LWL106" s="901"/>
      <c r="LWM106" s="2558"/>
      <c r="LWN106" s="897"/>
      <c r="LWO106" s="2559"/>
      <c r="LWP106" s="899"/>
      <c r="LWQ106" s="533"/>
      <c r="LWS106" s="900"/>
      <c r="LWU106" s="2556"/>
      <c r="LWV106" s="2557"/>
      <c r="LWW106" s="901"/>
      <c r="LWX106" s="2558"/>
      <c r="LWY106" s="897"/>
      <c r="LWZ106" s="2559"/>
      <c r="LXA106" s="899"/>
      <c r="LXB106" s="533"/>
      <c r="LXD106" s="900"/>
      <c r="LXF106" s="2556"/>
      <c r="LXG106" s="2557"/>
      <c r="LXH106" s="901"/>
      <c r="LXI106" s="2558"/>
      <c r="LXJ106" s="897"/>
      <c r="LXK106" s="2559"/>
      <c r="LXL106" s="899"/>
      <c r="LXM106" s="533"/>
      <c r="LXO106" s="900"/>
      <c r="LXQ106" s="2556"/>
      <c r="LXR106" s="2557"/>
      <c r="LXS106" s="901"/>
      <c r="LXT106" s="2558"/>
      <c r="LXU106" s="897"/>
      <c r="LXV106" s="2559"/>
      <c r="LXW106" s="899"/>
      <c r="LXX106" s="533"/>
      <c r="LXZ106" s="900"/>
      <c r="LYB106" s="2556"/>
      <c r="LYC106" s="2557"/>
      <c r="LYD106" s="901"/>
      <c r="LYE106" s="2558"/>
      <c r="LYF106" s="897"/>
      <c r="LYG106" s="2559"/>
      <c r="LYH106" s="899"/>
      <c r="LYI106" s="533"/>
      <c r="LYK106" s="900"/>
      <c r="LYM106" s="2556"/>
      <c r="LYN106" s="2557"/>
      <c r="LYO106" s="901"/>
      <c r="LYP106" s="2558"/>
      <c r="LYQ106" s="897"/>
      <c r="LYR106" s="2559"/>
      <c r="LYS106" s="899"/>
      <c r="LYT106" s="533"/>
      <c r="LYV106" s="900"/>
      <c r="LYX106" s="2556"/>
      <c r="LYY106" s="2557"/>
      <c r="LYZ106" s="901"/>
      <c r="LZA106" s="2558"/>
      <c r="LZB106" s="897"/>
      <c r="LZC106" s="2559"/>
      <c r="LZD106" s="899"/>
      <c r="LZE106" s="533"/>
      <c r="LZG106" s="900"/>
      <c r="LZI106" s="2556"/>
      <c r="LZJ106" s="2557"/>
      <c r="LZK106" s="901"/>
      <c r="LZL106" s="2558"/>
      <c r="LZM106" s="897"/>
      <c r="LZN106" s="2559"/>
      <c r="LZO106" s="899"/>
      <c r="LZP106" s="533"/>
      <c r="LZR106" s="900"/>
      <c r="LZT106" s="2556"/>
      <c r="LZU106" s="2557"/>
      <c r="LZV106" s="901"/>
      <c r="LZW106" s="2558"/>
      <c r="LZX106" s="897"/>
      <c r="LZY106" s="2559"/>
      <c r="LZZ106" s="899"/>
      <c r="MAA106" s="533"/>
      <c r="MAC106" s="900"/>
      <c r="MAE106" s="2556"/>
      <c r="MAF106" s="2557"/>
      <c r="MAG106" s="901"/>
      <c r="MAH106" s="2558"/>
      <c r="MAI106" s="897"/>
      <c r="MAJ106" s="2559"/>
      <c r="MAK106" s="899"/>
      <c r="MAL106" s="533"/>
      <c r="MAN106" s="900"/>
      <c r="MAP106" s="2556"/>
      <c r="MAQ106" s="2557"/>
      <c r="MAR106" s="901"/>
      <c r="MAS106" s="2558"/>
      <c r="MAT106" s="897"/>
      <c r="MAU106" s="2559"/>
      <c r="MAV106" s="899"/>
      <c r="MAW106" s="533"/>
      <c r="MAY106" s="900"/>
      <c r="MBA106" s="2556"/>
      <c r="MBB106" s="2557"/>
      <c r="MBC106" s="901"/>
      <c r="MBD106" s="2558"/>
      <c r="MBE106" s="897"/>
      <c r="MBF106" s="2559"/>
      <c r="MBG106" s="899"/>
      <c r="MBH106" s="533"/>
      <c r="MBJ106" s="900"/>
      <c r="MBL106" s="2556"/>
      <c r="MBM106" s="2557"/>
      <c r="MBN106" s="901"/>
      <c r="MBO106" s="2558"/>
      <c r="MBP106" s="897"/>
      <c r="MBQ106" s="2559"/>
      <c r="MBR106" s="899"/>
      <c r="MBS106" s="533"/>
      <c r="MBU106" s="900"/>
      <c r="MBW106" s="2556"/>
      <c r="MBX106" s="2557"/>
      <c r="MBY106" s="901"/>
      <c r="MBZ106" s="2558"/>
      <c r="MCA106" s="897"/>
      <c r="MCB106" s="2559"/>
      <c r="MCC106" s="899"/>
      <c r="MCD106" s="533"/>
      <c r="MCF106" s="900"/>
      <c r="MCH106" s="2556"/>
      <c r="MCI106" s="2557"/>
      <c r="MCJ106" s="901"/>
      <c r="MCK106" s="2558"/>
      <c r="MCL106" s="897"/>
      <c r="MCM106" s="2559"/>
      <c r="MCN106" s="899"/>
      <c r="MCO106" s="533"/>
      <c r="MCQ106" s="900"/>
      <c r="MCS106" s="2556"/>
      <c r="MCT106" s="2557"/>
      <c r="MCU106" s="901"/>
      <c r="MCV106" s="2558"/>
      <c r="MCW106" s="897"/>
      <c r="MCX106" s="2559"/>
      <c r="MCY106" s="899"/>
      <c r="MCZ106" s="533"/>
      <c r="MDB106" s="900"/>
      <c r="MDD106" s="2556"/>
      <c r="MDE106" s="2557"/>
      <c r="MDF106" s="901"/>
      <c r="MDG106" s="2558"/>
      <c r="MDH106" s="897"/>
      <c r="MDI106" s="2559"/>
      <c r="MDJ106" s="899"/>
      <c r="MDK106" s="533"/>
      <c r="MDM106" s="900"/>
      <c r="MDO106" s="2556"/>
      <c r="MDP106" s="2557"/>
      <c r="MDQ106" s="901"/>
      <c r="MDR106" s="2558"/>
      <c r="MDS106" s="897"/>
      <c r="MDT106" s="2559"/>
      <c r="MDU106" s="899"/>
      <c r="MDV106" s="533"/>
      <c r="MDX106" s="900"/>
      <c r="MDZ106" s="2556"/>
      <c r="MEA106" s="2557"/>
      <c r="MEB106" s="901"/>
      <c r="MEC106" s="2558"/>
      <c r="MED106" s="897"/>
      <c r="MEE106" s="2559"/>
      <c r="MEF106" s="899"/>
      <c r="MEG106" s="533"/>
      <c r="MEI106" s="900"/>
      <c r="MEK106" s="2556"/>
      <c r="MEL106" s="2557"/>
      <c r="MEM106" s="901"/>
      <c r="MEN106" s="2558"/>
      <c r="MEO106" s="897"/>
      <c r="MEP106" s="2559"/>
      <c r="MEQ106" s="899"/>
      <c r="MER106" s="533"/>
      <c r="MET106" s="900"/>
      <c r="MEV106" s="2556"/>
      <c r="MEW106" s="2557"/>
      <c r="MEX106" s="901"/>
      <c r="MEY106" s="2558"/>
      <c r="MEZ106" s="897"/>
      <c r="MFA106" s="2559"/>
      <c r="MFB106" s="899"/>
      <c r="MFC106" s="533"/>
      <c r="MFE106" s="900"/>
      <c r="MFG106" s="2556"/>
      <c r="MFH106" s="2557"/>
      <c r="MFI106" s="901"/>
      <c r="MFJ106" s="2558"/>
      <c r="MFK106" s="897"/>
      <c r="MFL106" s="2559"/>
      <c r="MFM106" s="899"/>
      <c r="MFN106" s="533"/>
      <c r="MFP106" s="900"/>
      <c r="MFR106" s="2556"/>
      <c r="MFS106" s="2557"/>
      <c r="MFT106" s="901"/>
      <c r="MFU106" s="2558"/>
      <c r="MFV106" s="897"/>
      <c r="MFW106" s="2559"/>
      <c r="MFX106" s="899"/>
      <c r="MFY106" s="533"/>
      <c r="MGA106" s="900"/>
      <c r="MGC106" s="2556"/>
      <c r="MGD106" s="2557"/>
      <c r="MGE106" s="901"/>
      <c r="MGF106" s="2558"/>
      <c r="MGG106" s="897"/>
      <c r="MGH106" s="2559"/>
      <c r="MGI106" s="899"/>
      <c r="MGJ106" s="533"/>
      <c r="MGL106" s="900"/>
      <c r="MGN106" s="2556"/>
      <c r="MGO106" s="2557"/>
      <c r="MGP106" s="901"/>
      <c r="MGQ106" s="2558"/>
      <c r="MGR106" s="897"/>
      <c r="MGS106" s="2559"/>
      <c r="MGT106" s="899"/>
      <c r="MGU106" s="533"/>
      <c r="MGW106" s="900"/>
      <c r="MGY106" s="2556"/>
      <c r="MGZ106" s="2557"/>
      <c r="MHA106" s="901"/>
      <c r="MHB106" s="2558"/>
      <c r="MHC106" s="897"/>
      <c r="MHD106" s="2559"/>
      <c r="MHE106" s="899"/>
      <c r="MHF106" s="533"/>
      <c r="MHH106" s="900"/>
      <c r="MHJ106" s="2556"/>
      <c r="MHK106" s="2557"/>
      <c r="MHL106" s="901"/>
      <c r="MHM106" s="2558"/>
      <c r="MHN106" s="897"/>
      <c r="MHO106" s="2559"/>
      <c r="MHP106" s="899"/>
      <c r="MHQ106" s="533"/>
      <c r="MHS106" s="900"/>
      <c r="MHU106" s="2556"/>
      <c r="MHV106" s="2557"/>
      <c r="MHW106" s="901"/>
      <c r="MHX106" s="2558"/>
      <c r="MHY106" s="897"/>
      <c r="MHZ106" s="2559"/>
      <c r="MIA106" s="899"/>
      <c r="MIB106" s="533"/>
      <c r="MID106" s="900"/>
      <c r="MIF106" s="2556"/>
      <c r="MIG106" s="2557"/>
      <c r="MIH106" s="901"/>
      <c r="MII106" s="2558"/>
      <c r="MIJ106" s="897"/>
      <c r="MIK106" s="2559"/>
      <c r="MIL106" s="899"/>
      <c r="MIM106" s="533"/>
      <c r="MIO106" s="900"/>
      <c r="MIQ106" s="2556"/>
      <c r="MIR106" s="2557"/>
      <c r="MIS106" s="901"/>
      <c r="MIT106" s="2558"/>
      <c r="MIU106" s="897"/>
      <c r="MIV106" s="2559"/>
      <c r="MIW106" s="899"/>
      <c r="MIX106" s="533"/>
      <c r="MIZ106" s="900"/>
      <c r="MJB106" s="2556"/>
      <c r="MJC106" s="2557"/>
      <c r="MJD106" s="901"/>
      <c r="MJE106" s="2558"/>
      <c r="MJF106" s="897"/>
      <c r="MJG106" s="2559"/>
      <c r="MJH106" s="899"/>
      <c r="MJI106" s="533"/>
      <c r="MJK106" s="900"/>
      <c r="MJM106" s="2556"/>
      <c r="MJN106" s="2557"/>
      <c r="MJO106" s="901"/>
      <c r="MJP106" s="2558"/>
      <c r="MJQ106" s="897"/>
      <c r="MJR106" s="2559"/>
      <c r="MJS106" s="899"/>
      <c r="MJT106" s="533"/>
      <c r="MJV106" s="900"/>
      <c r="MJX106" s="2556"/>
      <c r="MJY106" s="2557"/>
      <c r="MJZ106" s="901"/>
      <c r="MKA106" s="2558"/>
      <c r="MKB106" s="897"/>
      <c r="MKC106" s="2559"/>
      <c r="MKD106" s="899"/>
      <c r="MKE106" s="533"/>
      <c r="MKG106" s="900"/>
      <c r="MKI106" s="2556"/>
      <c r="MKJ106" s="2557"/>
      <c r="MKK106" s="901"/>
      <c r="MKL106" s="2558"/>
      <c r="MKM106" s="897"/>
      <c r="MKN106" s="2559"/>
      <c r="MKO106" s="899"/>
      <c r="MKP106" s="533"/>
      <c r="MKR106" s="900"/>
      <c r="MKT106" s="2556"/>
      <c r="MKU106" s="2557"/>
      <c r="MKV106" s="901"/>
      <c r="MKW106" s="2558"/>
      <c r="MKX106" s="897"/>
      <c r="MKY106" s="2559"/>
      <c r="MKZ106" s="899"/>
      <c r="MLA106" s="533"/>
      <c r="MLC106" s="900"/>
      <c r="MLE106" s="2556"/>
      <c r="MLF106" s="2557"/>
      <c r="MLG106" s="901"/>
      <c r="MLH106" s="2558"/>
      <c r="MLI106" s="897"/>
      <c r="MLJ106" s="2559"/>
      <c r="MLK106" s="899"/>
      <c r="MLL106" s="533"/>
      <c r="MLN106" s="900"/>
      <c r="MLP106" s="2556"/>
      <c r="MLQ106" s="2557"/>
      <c r="MLR106" s="901"/>
      <c r="MLS106" s="2558"/>
      <c r="MLT106" s="897"/>
      <c r="MLU106" s="2559"/>
      <c r="MLV106" s="899"/>
      <c r="MLW106" s="533"/>
      <c r="MLY106" s="900"/>
      <c r="MMA106" s="2556"/>
      <c r="MMB106" s="2557"/>
      <c r="MMC106" s="901"/>
      <c r="MMD106" s="2558"/>
      <c r="MME106" s="897"/>
      <c r="MMF106" s="2559"/>
      <c r="MMG106" s="899"/>
      <c r="MMH106" s="533"/>
      <c r="MMJ106" s="900"/>
      <c r="MML106" s="2556"/>
      <c r="MMM106" s="2557"/>
      <c r="MMN106" s="901"/>
      <c r="MMO106" s="2558"/>
      <c r="MMP106" s="897"/>
      <c r="MMQ106" s="2559"/>
      <c r="MMR106" s="899"/>
      <c r="MMS106" s="533"/>
      <c r="MMU106" s="900"/>
      <c r="MMW106" s="2556"/>
      <c r="MMX106" s="2557"/>
      <c r="MMY106" s="901"/>
      <c r="MMZ106" s="2558"/>
      <c r="MNA106" s="897"/>
      <c r="MNB106" s="2559"/>
      <c r="MNC106" s="899"/>
      <c r="MND106" s="533"/>
      <c r="MNF106" s="900"/>
      <c r="MNH106" s="2556"/>
      <c r="MNI106" s="2557"/>
      <c r="MNJ106" s="901"/>
      <c r="MNK106" s="2558"/>
      <c r="MNL106" s="897"/>
      <c r="MNM106" s="2559"/>
      <c r="MNN106" s="899"/>
      <c r="MNO106" s="533"/>
      <c r="MNQ106" s="900"/>
      <c r="MNS106" s="2556"/>
      <c r="MNT106" s="2557"/>
      <c r="MNU106" s="901"/>
      <c r="MNV106" s="2558"/>
      <c r="MNW106" s="897"/>
      <c r="MNX106" s="2559"/>
      <c r="MNY106" s="899"/>
      <c r="MNZ106" s="533"/>
      <c r="MOB106" s="900"/>
      <c r="MOD106" s="2556"/>
      <c r="MOE106" s="2557"/>
      <c r="MOF106" s="901"/>
      <c r="MOG106" s="2558"/>
      <c r="MOH106" s="897"/>
      <c r="MOI106" s="2559"/>
      <c r="MOJ106" s="899"/>
      <c r="MOK106" s="533"/>
      <c r="MOM106" s="900"/>
      <c r="MOO106" s="2556"/>
      <c r="MOP106" s="2557"/>
      <c r="MOQ106" s="901"/>
      <c r="MOR106" s="2558"/>
      <c r="MOS106" s="897"/>
      <c r="MOT106" s="2559"/>
      <c r="MOU106" s="899"/>
      <c r="MOV106" s="533"/>
      <c r="MOX106" s="900"/>
      <c r="MOZ106" s="2556"/>
      <c r="MPA106" s="2557"/>
      <c r="MPB106" s="901"/>
      <c r="MPC106" s="2558"/>
      <c r="MPD106" s="897"/>
      <c r="MPE106" s="2559"/>
      <c r="MPF106" s="899"/>
      <c r="MPG106" s="533"/>
      <c r="MPI106" s="900"/>
      <c r="MPK106" s="2556"/>
      <c r="MPL106" s="2557"/>
      <c r="MPM106" s="901"/>
      <c r="MPN106" s="2558"/>
      <c r="MPO106" s="897"/>
      <c r="MPP106" s="2559"/>
      <c r="MPQ106" s="899"/>
      <c r="MPR106" s="533"/>
      <c r="MPT106" s="900"/>
      <c r="MPV106" s="2556"/>
      <c r="MPW106" s="2557"/>
      <c r="MPX106" s="901"/>
      <c r="MPY106" s="2558"/>
      <c r="MPZ106" s="897"/>
      <c r="MQA106" s="2559"/>
      <c r="MQB106" s="899"/>
      <c r="MQC106" s="533"/>
      <c r="MQE106" s="900"/>
      <c r="MQG106" s="2556"/>
      <c r="MQH106" s="2557"/>
      <c r="MQI106" s="901"/>
      <c r="MQJ106" s="2558"/>
      <c r="MQK106" s="897"/>
      <c r="MQL106" s="2559"/>
      <c r="MQM106" s="899"/>
      <c r="MQN106" s="533"/>
      <c r="MQP106" s="900"/>
      <c r="MQR106" s="2556"/>
      <c r="MQS106" s="2557"/>
      <c r="MQT106" s="901"/>
      <c r="MQU106" s="2558"/>
      <c r="MQV106" s="897"/>
      <c r="MQW106" s="2559"/>
      <c r="MQX106" s="899"/>
      <c r="MQY106" s="533"/>
      <c r="MRA106" s="900"/>
      <c r="MRC106" s="2556"/>
      <c r="MRD106" s="2557"/>
      <c r="MRE106" s="901"/>
      <c r="MRF106" s="2558"/>
      <c r="MRG106" s="897"/>
      <c r="MRH106" s="2559"/>
      <c r="MRI106" s="899"/>
      <c r="MRJ106" s="533"/>
      <c r="MRL106" s="900"/>
      <c r="MRN106" s="2556"/>
      <c r="MRO106" s="2557"/>
      <c r="MRP106" s="901"/>
      <c r="MRQ106" s="2558"/>
      <c r="MRR106" s="897"/>
      <c r="MRS106" s="2559"/>
      <c r="MRT106" s="899"/>
      <c r="MRU106" s="533"/>
      <c r="MRW106" s="900"/>
      <c r="MRY106" s="2556"/>
      <c r="MRZ106" s="2557"/>
      <c r="MSA106" s="901"/>
      <c r="MSB106" s="2558"/>
      <c r="MSC106" s="897"/>
      <c r="MSD106" s="2559"/>
      <c r="MSE106" s="899"/>
      <c r="MSF106" s="533"/>
      <c r="MSH106" s="900"/>
      <c r="MSJ106" s="2556"/>
      <c r="MSK106" s="2557"/>
      <c r="MSL106" s="901"/>
      <c r="MSM106" s="2558"/>
      <c r="MSN106" s="897"/>
      <c r="MSO106" s="2559"/>
      <c r="MSP106" s="899"/>
      <c r="MSQ106" s="533"/>
      <c r="MSS106" s="900"/>
      <c r="MSU106" s="2556"/>
      <c r="MSV106" s="2557"/>
      <c r="MSW106" s="901"/>
      <c r="MSX106" s="2558"/>
      <c r="MSY106" s="897"/>
      <c r="MSZ106" s="2559"/>
      <c r="MTA106" s="899"/>
      <c r="MTB106" s="533"/>
      <c r="MTD106" s="900"/>
      <c r="MTF106" s="2556"/>
      <c r="MTG106" s="2557"/>
      <c r="MTH106" s="901"/>
      <c r="MTI106" s="2558"/>
      <c r="MTJ106" s="897"/>
      <c r="MTK106" s="2559"/>
      <c r="MTL106" s="899"/>
      <c r="MTM106" s="533"/>
      <c r="MTO106" s="900"/>
      <c r="MTQ106" s="2556"/>
      <c r="MTR106" s="2557"/>
      <c r="MTS106" s="901"/>
      <c r="MTT106" s="2558"/>
      <c r="MTU106" s="897"/>
      <c r="MTV106" s="2559"/>
      <c r="MTW106" s="899"/>
      <c r="MTX106" s="533"/>
      <c r="MTZ106" s="900"/>
      <c r="MUB106" s="2556"/>
      <c r="MUC106" s="2557"/>
      <c r="MUD106" s="901"/>
      <c r="MUE106" s="2558"/>
      <c r="MUF106" s="897"/>
      <c r="MUG106" s="2559"/>
      <c r="MUH106" s="899"/>
      <c r="MUI106" s="533"/>
      <c r="MUK106" s="900"/>
      <c r="MUM106" s="2556"/>
      <c r="MUN106" s="2557"/>
      <c r="MUO106" s="901"/>
      <c r="MUP106" s="2558"/>
      <c r="MUQ106" s="897"/>
      <c r="MUR106" s="2559"/>
      <c r="MUS106" s="899"/>
      <c r="MUT106" s="533"/>
      <c r="MUV106" s="900"/>
      <c r="MUX106" s="2556"/>
      <c r="MUY106" s="2557"/>
      <c r="MUZ106" s="901"/>
      <c r="MVA106" s="2558"/>
      <c r="MVB106" s="897"/>
      <c r="MVC106" s="2559"/>
      <c r="MVD106" s="899"/>
      <c r="MVE106" s="533"/>
      <c r="MVG106" s="900"/>
      <c r="MVI106" s="2556"/>
      <c r="MVJ106" s="2557"/>
      <c r="MVK106" s="901"/>
      <c r="MVL106" s="2558"/>
      <c r="MVM106" s="897"/>
      <c r="MVN106" s="2559"/>
      <c r="MVO106" s="899"/>
      <c r="MVP106" s="533"/>
      <c r="MVR106" s="900"/>
      <c r="MVT106" s="2556"/>
      <c r="MVU106" s="2557"/>
      <c r="MVV106" s="901"/>
      <c r="MVW106" s="2558"/>
      <c r="MVX106" s="897"/>
      <c r="MVY106" s="2559"/>
      <c r="MVZ106" s="899"/>
      <c r="MWA106" s="533"/>
      <c r="MWC106" s="900"/>
      <c r="MWE106" s="2556"/>
      <c r="MWF106" s="2557"/>
      <c r="MWG106" s="901"/>
      <c r="MWH106" s="2558"/>
      <c r="MWI106" s="897"/>
      <c r="MWJ106" s="2559"/>
      <c r="MWK106" s="899"/>
      <c r="MWL106" s="533"/>
      <c r="MWN106" s="900"/>
      <c r="MWP106" s="2556"/>
      <c r="MWQ106" s="2557"/>
      <c r="MWR106" s="901"/>
      <c r="MWS106" s="2558"/>
      <c r="MWT106" s="897"/>
      <c r="MWU106" s="2559"/>
      <c r="MWV106" s="899"/>
      <c r="MWW106" s="533"/>
      <c r="MWY106" s="900"/>
      <c r="MXA106" s="2556"/>
      <c r="MXB106" s="2557"/>
      <c r="MXC106" s="901"/>
      <c r="MXD106" s="2558"/>
      <c r="MXE106" s="897"/>
      <c r="MXF106" s="2559"/>
      <c r="MXG106" s="899"/>
      <c r="MXH106" s="533"/>
      <c r="MXJ106" s="900"/>
      <c r="MXL106" s="2556"/>
      <c r="MXM106" s="2557"/>
      <c r="MXN106" s="901"/>
      <c r="MXO106" s="2558"/>
      <c r="MXP106" s="897"/>
      <c r="MXQ106" s="2559"/>
      <c r="MXR106" s="899"/>
      <c r="MXS106" s="533"/>
      <c r="MXU106" s="900"/>
      <c r="MXW106" s="2556"/>
      <c r="MXX106" s="2557"/>
      <c r="MXY106" s="901"/>
      <c r="MXZ106" s="2558"/>
      <c r="MYA106" s="897"/>
      <c r="MYB106" s="2559"/>
      <c r="MYC106" s="899"/>
      <c r="MYD106" s="533"/>
      <c r="MYF106" s="900"/>
      <c r="MYH106" s="2556"/>
      <c r="MYI106" s="2557"/>
      <c r="MYJ106" s="901"/>
      <c r="MYK106" s="2558"/>
      <c r="MYL106" s="897"/>
      <c r="MYM106" s="2559"/>
      <c r="MYN106" s="899"/>
      <c r="MYO106" s="533"/>
      <c r="MYQ106" s="900"/>
      <c r="MYS106" s="2556"/>
      <c r="MYT106" s="2557"/>
      <c r="MYU106" s="901"/>
      <c r="MYV106" s="2558"/>
      <c r="MYW106" s="897"/>
      <c r="MYX106" s="2559"/>
      <c r="MYY106" s="899"/>
      <c r="MYZ106" s="533"/>
      <c r="MZB106" s="900"/>
      <c r="MZD106" s="2556"/>
      <c r="MZE106" s="2557"/>
      <c r="MZF106" s="901"/>
      <c r="MZG106" s="2558"/>
      <c r="MZH106" s="897"/>
      <c r="MZI106" s="2559"/>
      <c r="MZJ106" s="899"/>
      <c r="MZK106" s="533"/>
      <c r="MZM106" s="900"/>
      <c r="MZO106" s="2556"/>
      <c r="MZP106" s="2557"/>
      <c r="MZQ106" s="901"/>
      <c r="MZR106" s="2558"/>
      <c r="MZS106" s="897"/>
      <c r="MZT106" s="2559"/>
      <c r="MZU106" s="899"/>
      <c r="MZV106" s="533"/>
      <c r="MZX106" s="900"/>
      <c r="MZZ106" s="2556"/>
      <c r="NAA106" s="2557"/>
      <c r="NAB106" s="901"/>
      <c r="NAC106" s="2558"/>
      <c r="NAD106" s="897"/>
      <c r="NAE106" s="2559"/>
      <c r="NAF106" s="899"/>
      <c r="NAG106" s="533"/>
      <c r="NAI106" s="900"/>
      <c r="NAK106" s="2556"/>
      <c r="NAL106" s="2557"/>
      <c r="NAM106" s="901"/>
      <c r="NAN106" s="2558"/>
      <c r="NAO106" s="897"/>
      <c r="NAP106" s="2559"/>
      <c r="NAQ106" s="899"/>
      <c r="NAR106" s="533"/>
      <c r="NAT106" s="900"/>
      <c r="NAV106" s="2556"/>
      <c r="NAW106" s="2557"/>
      <c r="NAX106" s="901"/>
      <c r="NAY106" s="2558"/>
      <c r="NAZ106" s="897"/>
      <c r="NBA106" s="2559"/>
      <c r="NBB106" s="899"/>
      <c r="NBC106" s="533"/>
      <c r="NBE106" s="900"/>
      <c r="NBG106" s="2556"/>
      <c r="NBH106" s="2557"/>
      <c r="NBI106" s="901"/>
      <c r="NBJ106" s="2558"/>
      <c r="NBK106" s="897"/>
      <c r="NBL106" s="2559"/>
      <c r="NBM106" s="899"/>
      <c r="NBN106" s="533"/>
      <c r="NBP106" s="900"/>
      <c r="NBR106" s="2556"/>
      <c r="NBS106" s="2557"/>
      <c r="NBT106" s="901"/>
      <c r="NBU106" s="2558"/>
      <c r="NBV106" s="897"/>
      <c r="NBW106" s="2559"/>
      <c r="NBX106" s="899"/>
      <c r="NBY106" s="533"/>
      <c r="NCA106" s="900"/>
      <c r="NCC106" s="2556"/>
      <c r="NCD106" s="2557"/>
      <c r="NCE106" s="901"/>
      <c r="NCF106" s="2558"/>
      <c r="NCG106" s="897"/>
      <c r="NCH106" s="2559"/>
      <c r="NCI106" s="899"/>
      <c r="NCJ106" s="533"/>
      <c r="NCL106" s="900"/>
      <c r="NCN106" s="2556"/>
      <c r="NCO106" s="2557"/>
      <c r="NCP106" s="901"/>
      <c r="NCQ106" s="2558"/>
      <c r="NCR106" s="897"/>
      <c r="NCS106" s="2559"/>
      <c r="NCT106" s="899"/>
      <c r="NCU106" s="533"/>
      <c r="NCW106" s="900"/>
      <c r="NCY106" s="2556"/>
      <c r="NCZ106" s="2557"/>
      <c r="NDA106" s="901"/>
      <c r="NDB106" s="2558"/>
      <c r="NDC106" s="897"/>
      <c r="NDD106" s="2559"/>
      <c r="NDE106" s="899"/>
      <c r="NDF106" s="533"/>
      <c r="NDH106" s="900"/>
      <c r="NDJ106" s="2556"/>
      <c r="NDK106" s="2557"/>
      <c r="NDL106" s="901"/>
      <c r="NDM106" s="2558"/>
      <c r="NDN106" s="897"/>
      <c r="NDO106" s="2559"/>
      <c r="NDP106" s="899"/>
      <c r="NDQ106" s="533"/>
      <c r="NDS106" s="900"/>
      <c r="NDU106" s="2556"/>
      <c r="NDV106" s="2557"/>
      <c r="NDW106" s="901"/>
      <c r="NDX106" s="2558"/>
      <c r="NDY106" s="897"/>
      <c r="NDZ106" s="2559"/>
      <c r="NEA106" s="899"/>
      <c r="NEB106" s="533"/>
      <c r="NED106" s="900"/>
      <c r="NEF106" s="2556"/>
      <c r="NEG106" s="2557"/>
      <c r="NEH106" s="901"/>
      <c r="NEI106" s="2558"/>
      <c r="NEJ106" s="897"/>
      <c r="NEK106" s="2559"/>
      <c r="NEL106" s="899"/>
      <c r="NEM106" s="533"/>
      <c r="NEO106" s="900"/>
      <c r="NEQ106" s="2556"/>
      <c r="NER106" s="2557"/>
      <c r="NES106" s="901"/>
      <c r="NET106" s="2558"/>
      <c r="NEU106" s="897"/>
      <c r="NEV106" s="2559"/>
      <c r="NEW106" s="899"/>
      <c r="NEX106" s="533"/>
      <c r="NEZ106" s="900"/>
      <c r="NFB106" s="2556"/>
      <c r="NFC106" s="2557"/>
      <c r="NFD106" s="901"/>
      <c r="NFE106" s="2558"/>
      <c r="NFF106" s="897"/>
      <c r="NFG106" s="2559"/>
      <c r="NFH106" s="899"/>
      <c r="NFI106" s="533"/>
      <c r="NFK106" s="900"/>
      <c r="NFM106" s="2556"/>
      <c r="NFN106" s="2557"/>
      <c r="NFO106" s="901"/>
      <c r="NFP106" s="2558"/>
      <c r="NFQ106" s="897"/>
      <c r="NFR106" s="2559"/>
      <c r="NFS106" s="899"/>
      <c r="NFT106" s="533"/>
      <c r="NFV106" s="900"/>
      <c r="NFX106" s="2556"/>
      <c r="NFY106" s="2557"/>
      <c r="NFZ106" s="901"/>
      <c r="NGA106" s="2558"/>
      <c r="NGB106" s="897"/>
      <c r="NGC106" s="2559"/>
      <c r="NGD106" s="899"/>
      <c r="NGE106" s="533"/>
      <c r="NGG106" s="900"/>
      <c r="NGI106" s="2556"/>
      <c r="NGJ106" s="2557"/>
      <c r="NGK106" s="901"/>
      <c r="NGL106" s="2558"/>
      <c r="NGM106" s="897"/>
      <c r="NGN106" s="2559"/>
      <c r="NGO106" s="899"/>
      <c r="NGP106" s="533"/>
      <c r="NGR106" s="900"/>
      <c r="NGT106" s="2556"/>
      <c r="NGU106" s="2557"/>
      <c r="NGV106" s="901"/>
      <c r="NGW106" s="2558"/>
      <c r="NGX106" s="897"/>
      <c r="NGY106" s="2559"/>
      <c r="NGZ106" s="899"/>
      <c r="NHA106" s="533"/>
      <c r="NHC106" s="900"/>
      <c r="NHE106" s="2556"/>
      <c r="NHF106" s="2557"/>
      <c r="NHG106" s="901"/>
      <c r="NHH106" s="2558"/>
      <c r="NHI106" s="897"/>
      <c r="NHJ106" s="2559"/>
      <c r="NHK106" s="899"/>
      <c r="NHL106" s="533"/>
      <c r="NHN106" s="900"/>
      <c r="NHP106" s="2556"/>
      <c r="NHQ106" s="2557"/>
      <c r="NHR106" s="901"/>
      <c r="NHS106" s="2558"/>
      <c r="NHT106" s="897"/>
      <c r="NHU106" s="2559"/>
      <c r="NHV106" s="899"/>
      <c r="NHW106" s="533"/>
      <c r="NHY106" s="900"/>
      <c r="NIA106" s="2556"/>
      <c r="NIB106" s="2557"/>
      <c r="NIC106" s="901"/>
      <c r="NID106" s="2558"/>
      <c r="NIE106" s="897"/>
      <c r="NIF106" s="2559"/>
      <c r="NIG106" s="899"/>
      <c r="NIH106" s="533"/>
      <c r="NIJ106" s="900"/>
      <c r="NIL106" s="2556"/>
      <c r="NIM106" s="2557"/>
      <c r="NIN106" s="901"/>
      <c r="NIO106" s="2558"/>
      <c r="NIP106" s="897"/>
      <c r="NIQ106" s="2559"/>
      <c r="NIR106" s="899"/>
      <c r="NIS106" s="533"/>
      <c r="NIU106" s="900"/>
      <c r="NIW106" s="2556"/>
      <c r="NIX106" s="2557"/>
      <c r="NIY106" s="901"/>
      <c r="NIZ106" s="2558"/>
      <c r="NJA106" s="897"/>
      <c r="NJB106" s="2559"/>
      <c r="NJC106" s="899"/>
      <c r="NJD106" s="533"/>
      <c r="NJF106" s="900"/>
      <c r="NJH106" s="2556"/>
      <c r="NJI106" s="2557"/>
      <c r="NJJ106" s="901"/>
      <c r="NJK106" s="2558"/>
      <c r="NJL106" s="897"/>
      <c r="NJM106" s="2559"/>
      <c r="NJN106" s="899"/>
      <c r="NJO106" s="533"/>
      <c r="NJQ106" s="900"/>
      <c r="NJS106" s="2556"/>
      <c r="NJT106" s="2557"/>
      <c r="NJU106" s="901"/>
      <c r="NJV106" s="2558"/>
      <c r="NJW106" s="897"/>
      <c r="NJX106" s="2559"/>
      <c r="NJY106" s="899"/>
      <c r="NJZ106" s="533"/>
      <c r="NKB106" s="900"/>
      <c r="NKD106" s="2556"/>
      <c r="NKE106" s="2557"/>
      <c r="NKF106" s="901"/>
      <c r="NKG106" s="2558"/>
      <c r="NKH106" s="897"/>
      <c r="NKI106" s="2559"/>
      <c r="NKJ106" s="899"/>
      <c r="NKK106" s="533"/>
      <c r="NKM106" s="900"/>
      <c r="NKO106" s="2556"/>
      <c r="NKP106" s="2557"/>
      <c r="NKQ106" s="901"/>
      <c r="NKR106" s="2558"/>
      <c r="NKS106" s="897"/>
      <c r="NKT106" s="2559"/>
      <c r="NKU106" s="899"/>
      <c r="NKV106" s="533"/>
      <c r="NKX106" s="900"/>
      <c r="NKZ106" s="2556"/>
      <c r="NLA106" s="2557"/>
      <c r="NLB106" s="901"/>
      <c r="NLC106" s="2558"/>
      <c r="NLD106" s="897"/>
      <c r="NLE106" s="2559"/>
      <c r="NLF106" s="899"/>
      <c r="NLG106" s="533"/>
      <c r="NLI106" s="900"/>
      <c r="NLK106" s="2556"/>
      <c r="NLL106" s="2557"/>
      <c r="NLM106" s="901"/>
      <c r="NLN106" s="2558"/>
      <c r="NLO106" s="897"/>
      <c r="NLP106" s="2559"/>
      <c r="NLQ106" s="899"/>
      <c r="NLR106" s="533"/>
      <c r="NLT106" s="900"/>
      <c r="NLV106" s="2556"/>
      <c r="NLW106" s="2557"/>
      <c r="NLX106" s="901"/>
      <c r="NLY106" s="2558"/>
      <c r="NLZ106" s="897"/>
      <c r="NMA106" s="2559"/>
      <c r="NMB106" s="899"/>
      <c r="NMC106" s="533"/>
      <c r="NME106" s="900"/>
      <c r="NMG106" s="2556"/>
      <c r="NMH106" s="2557"/>
      <c r="NMI106" s="901"/>
      <c r="NMJ106" s="2558"/>
      <c r="NMK106" s="897"/>
      <c r="NML106" s="2559"/>
      <c r="NMM106" s="899"/>
      <c r="NMN106" s="533"/>
      <c r="NMP106" s="900"/>
      <c r="NMR106" s="2556"/>
      <c r="NMS106" s="2557"/>
      <c r="NMT106" s="901"/>
      <c r="NMU106" s="2558"/>
      <c r="NMV106" s="897"/>
      <c r="NMW106" s="2559"/>
      <c r="NMX106" s="899"/>
      <c r="NMY106" s="533"/>
      <c r="NNA106" s="900"/>
      <c r="NNC106" s="2556"/>
      <c r="NND106" s="2557"/>
      <c r="NNE106" s="901"/>
      <c r="NNF106" s="2558"/>
      <c r="NNG106" s="897"/>
      <c r="NNH106" s="2559"/>
      <c r="NNI106" s="899"/>
      <c r="NNJ106" s="533"/>
      <c r="NNL106" s="900"/>
      <c r="NNN106" s="2556"/>
      <c r="NNO106" s="2557"/>
      <c r="NNP106" s="901"/>
      <c r="NNQ106" s="2558"/>
      <c r="NNR106" s="897"/>
      <c r="NNS106" s="2559"/>
      <c r="NNT106" s="899"/>
      <c r="NNU106" s="533"/>
      <c r="NNW106" s="900"/>
      <c r="NNY106" s="2556"/>
      <c r="NNZ106" s="2557"/>
      <c r="NOA106" s="901"/>
      <c r="NOB106" s="2558"/>
      <c r="NOC106" s="897"/>
      <c r="NOD106" s="2559"/>
      <c r="NOE106" s="899"/>
      <c r="NOF106" s="533"/>
      <c r="NOH106" s="900"/>
      <c r="NOJ106" s="2556"/>
      <c r="NOK106" s="2557"/>
      <c r="NOL106" s="901"/>
      <c r="NOM106" s="2558"/>
      <c r="NON106" s="897"/>
      <c r="NOO106" s="2559"/>
      <c r="NOP106" s="899"/>
      <c r="NOQ106" s="533"/>
      <c r="NOS106" s="900"/>
      <c r="NOU106" s="2556"/>
      <c r="NOV106" s="2557"/>
      <c r="NOW106" s="901"/>
      <c r="NOX106" s="2558"/>
      <c r="NOY106" s="897"/>
      <c r="NOZ106" s="2559"/>
      <c r="NPA106" s="899"/>
      <c r="NPB106" s="533"/>
      <c r="NPD106" s="900"/>
      <c r="NPF106" s="2556"/>
      <c r="NPG106" s="2557"/>
      <c r="NPH106" s="901"/>
      <c r="NPI106" s="2558"/>
      <c r="NPJ106" s="897"/>
      <c r="NPK106" s="2559"/>
      <c r="NPL106" s="899"/>
      <c r="NPM106" s="533"/>
      <c r="NPO106" s="900"/>
      <c r="NPQ106" s="2556"/>
      <c r="NPR106" s="2557"/>
      <c r="NPS106" s="901"/>
      <c r="NPT106" s="2558"/>
      <c r="NPU106" s="897"/>
      <c r="NPV106" s="2559"/>
      <c r="NPW106" s="899"/>
      <c r="NPX106" s="533"/>
      <c r="NPZ106" s="900"/>
      <c r="NQB106" s="2556"/>
      <c r="NQC106" s="2557"/>
      <c r="NQD106" s="901"/>
      <c r="NQE106" s="2558"/>
      <c r="NQF106" s="897"/>
      <c r="NQG106" s="2559"/>
      <c r="NQH106" s="899"/>
      <c r="NQI106" s="533"/>
      <c r="NQK106" s="900"/>
      <c r="NQM106" s="2556"/>
      <c r="NQN106" s="2557"/>
      <c r="NQO106" s="901"/>
      <c r="NQP106" s="2558"/>
      <c r="NQQ106" s="897"/>
      <c r="NQR106" s="2559"/>
      <c r="NQS106" s="899"/>
      <c r="NQT106" s="533"/>
      <c r="NQV106" s="900"/>
      <c r="NQX106" s="2556"/>
      <c r="NQY106" s="2557"/>
      <c r="NQZ106" s="901"/>
      <c r="NRA106" s="2558"/>
      <c r="NRB106" s="897"/>
      <c r="NRC106" s="2559"/>
      <c r="NRD106" s="899"/>
      <c r="NRE106" s="533"/>
      <c r="NRG106" s="900"/>
      <c r="NRI106" s="2556"/>
      <c r="NRJ106" s="2557"/>
      <c r="NRK106" s="901"/>
      <c r="NRL106" s="2558"/>
      <c r="NRM106" s="897"/>
      <c r="NRN106" s="2559"/>
      <c r="NRO106" s="899"/>
      <c r="NRP106" s="533"/>
      <c r="NRR106" s="900"/>
      <c r="NRT106" s="2556"/>
      <c r="NRU106" s="2557"/>
      <c r="NRV106" s="901"/>
      <c r="NRW106" s="2558"/>
      <c r="NRX106" s="897"/>
      <c r="NRY106" s="2559"/>
      <c r="NRZ106" s="899"/>
      <c r="NSA106" s="533"/>
      <c r="NSC106" s="900"/>
      <c r="NSE106" s="2556"/>
      <c r="NSF106" s="2557"/>
      <c r="NSG106" s="901"/>
      <c r="NSH106" s="2558"/>
      <c r="NSI106" s="897"/>
      <c r="NSJ106" s="2559"/>
      <c r="NSK106" s="899"/>
      <c r="NSL106" s="533"/>
      <c r="NSN106" s="900"/>
      <c r="NSP106" s="2556"/>
      <c r="NSQ106" s="2557"/>
      <c r="NSR106" s="901"/>
      <c r="NSS106" s="2558"/>
      <c r="NST106" s="897"/>
      <c r="NSU106" s="2559"/>
      <c r="NSV106" s="899"/>
      <c r="NSW106" s="533"/>
      <c r="NSY106" s="900"/>
      <c r="NTA106" s="2556"/>
      <c r="NTB106" s="2557"/>
      <c r="NTC106" s="901"/>
      <c r="NTD106" s="2558"/>
      <c r="NTE106" s="897"/>
      <c r="NTF106" s="2559"/>
      <c r="NTG106" s="899"/>
      <c r="NTH106" s="533"/>
      <c r="NTJ106" s="900"/>
      <c r="NTL106" s="2556"/>
      <c r="NTM106" s="2557"/>
      <c r="NTN106" s="901"/>
      <c r="NTO106" s="2558"/>
      <c r="NTP106" s="897"/>
      <c r="NTQ106" s="2559"/>
      <c r="NTR106" s="899"/>
      <c r="NTS106" s="533"/>
      <c r="NTU106" s="900"/>
      <c r="NTW106" s="2556"/>
      <c r="NTX106" s="2557"/>
      <c r="NTY106" s="901"/>
      <c r="NTZ106" s="2558"/>
      <c r="NUA106" s="897"/>
      <c r="NUB106" s="2559"/>
      <c r="NUC106" s="899"/>
      <c r="NUD106" s="533"/>
      <c r="NUF106" s="900"/>
      <c r="NUH106" s="2556"/>
      <c r="NUI106" s="2557"/>
      <c r="NUJ106" s="901"/>
      <c r="NUK106" s="2558"/>
      <c r="NUL106" s="897"/>
      <c r="NUM106" s="2559"/>
      <c r="NUN106" s="899"/>
      <c r="NUO106" s="533"/>
      <c r="NUQ106" s="900"/>
      <c r="NUS106" s="2556"/>
      <c r="NUT106" s="2557"/>
      <c r="NUU106" s="901"/>
      <c r="NUV106" s="2558"/>
      <c r="NUW106" s="897"/>
      <c r="NUX106" s="2559"/>
      <c r="NUY106" s="899"/>
      <c r="NUZ106" s="533"/>
      <c r="NVB106" s="900"/>
      <c r="NVD106" s="2556"/>
      <c r="NVE106" s="2557"/>
      <c r="NVF106" s="901"/>
      <c r="NVG106" s="2558"/>
      <c r="NVH106" s="897"/>
      <c r="NVI106" s="2559"/>
      <c r="NVJ106" s="899"/>
      <c r="NVK106" s="533"/>
      <c r="NVM106" s="900"/>
      <c r="NVO106" s="2556"/>
      <c r="NVP106" s="2557"/>
      <c r="NVQ106" s="901"/>
      <c r="NVR106" s="2558"/>
      <c r="NVS106" s="897"/>
      <c r="NVT106" s="2559"/>
      <c r="NVU106" s="899"/>
      <c r="NVV106" s="533"/>
      <c r="NVX106" s="900"/>
      <c r="NVZ106" s="2556"/>
      <c r="NWA106" s="2557"/>
      <c r="NWB106" s="901"/>
      <c r="NWC106" s="2558"/>
      <c r="NWD106" s="897"/>
      <c r="NWE106" s="2559"/>
      <c r="NWF106" s="899"/>
      <c r="NWG106" s="533"/>
      <c r="NWI106" s="900"/>
      <c r="NWK106" s="2556"/>
      <c r="NWL106" s="2557"/>
      <c r="NWM106" s="901"/>
      <c r="NWN106" s="2558"/>
      <c r="NWO106" s="897"/>
      <c r="NWP106" s="2559"/>
      <c r="NWQ106" s="899"/>
      <c r="NWR106" s="533"/>
      <c r="NWT106" s="900"/>
      <c r="NWV106" s="2556"/>
      <c r="NWW106" s="2557"/>
      <c r="NWX106" s="901"/>
      <c r="NWY106" s="2558"/>
      <c r="NWZ106" s="897"/>
      <c r="NXA106" s="2559"/>
      <c r="NXB106" s="899"/>
      <c r="NXC106" s="533"/>
      <c r="NXE106" s="900"/>
      <c r="NXG106" s="2556"/>
      <c r="NXH106" s="2557"/>
      <c r="NXI106" s="901"/>
      <c r="NXJ106" s="2558"/>
      <c r="NXK106" s="897"/>
      <c r="NXL106" s="2559"/>
      <c r="NXM106" s="899"/>
      <c r="NXN106" s="533"/>
      <c r="NXP106" s="900"/>
      <c r="NXR106" s="2556"/>
      <c r="NXS106" s="2557"/>
      <c r="NXT106" s="901"/>
      <c r="NXU106" s="2558"/>
      <c r="NXV106" s="897"/>
      <c r="NXW106" s="2559"/>
      <c r="NXX106" s="899"/>
      <c r="NXY106" s="533"/>
      <c r="NYA106" s="900"/>
      <c r="NYC106" s="2556"/>
      <c r="NYD106" s="2557"/>
      <c r="NYE106" s="901"/>
      <c r="NYF106" s="2558"/>
      <c r="NYG106" s="897"/>
      <c r="NYH106" s="2559"/>
      <c r="NYI106" s="899"/>
      <c r="NYJ106" s="533"/>
      <c r="NYL106" s="900"/>
      <c r="NYN106" s="2556"/>
      <c r="NYO106" s="2557"/>
      <c r="NYP106" s="901"/>
      <c r="NYQ106" s="2558"/>
      <c r="NYR106" s="897"/>
      <c r="NYS106" s="2559"/>
      <c r="NYT106" s="899"/>
      <c r="NYU106" s="533"/>
      <c r="NYW106" s="900"/>
      <c r="NYY106" s="2556"/>
      <c r="NYZ106" s="2557"/>
      <c r="NZA106" s="901"/>
      <c r="NZB106" s="2558"/>
      <c r="NZC106" s="897"/>
      <c r="NZD106" s="2559"/>
      <c r="NZE106" s="899"/>
      <c r="NZF106" s="533"/>
      <c r="NZH106" s="900"/>
      <c r="NZJ106" s="2556"/>
      <c r="NZK106" s="2557"/>
      <c r="NZL106" s="901"/>
      <c r="NZM106" s="2558"/>
      <c r="NZN106" s="897"/>
      <c r="NZO106" s="2559"/>
      <c r="NZP106" s="899"/>
      <c r="NZQ106" s="533"/>
      <c r="NZS106" s="900"/>
      <c r="NZU106" s="2556"/>
      <c r="NZV106" s="2557"/>
      <c r="NZW106" s="901"/>
      <c r="NZX106" s="2558"/>
      <c r="NZY106" s="897"/>
      <c r="NZZ106" s="2559"/>
      <c r="OAA106" s="899"/>
      <c r="OAB106" s="533"/>
      <c r="OAD106" s="900"/>
      <c r="OAF106" s="2556"/>
      <c r="OAG106" s="2557"/>
      <c r="OAH106" s="901"/>
      <c r="OAI106" s="2558"/>
      <c r="OAJ106" s="897"/>
      <c r="OAK106" s="2559"/>
      <c r="OAL106" s="899"/>
      <c r="OAM106" s="533"/>
      <c r="OAO106" s="900"/>
      <c r="OAQ106" s="2556"/>
      <c r="OAR106" s="2557"/>
      <c r="OAS106" s="901"/>
      <c r="OAT106" s="2558"/>
      <c r="OAU106" s="897"/>
      <c r="OAV106" s="2559"/>
      <c r="OAW106" s="899"/>
      <c r="OAX106" s="533"/>
      <c r="OAZ106" s="900"/>
      <c r="OBB106" s="2556"/>
      <c r="OBC106" s="2557"/>
      <c r="OBD106" s="901"/>
      <c r="OBE106" s="2558"/>
      <c r="OBF106" s="897"/>
      <c r="OBG106" s="2559"/>
      <c r="OBH106" s="899"/>
      <c r="OBI106" s="533"/>
      <c r="OBK106" s="900"/>
      <c r="OBM106" s="2556"/>
      <c r="OBN106" s="2557"/>
      <c r="OBO106" s="901"/>
      <c r="OBP106" s="2558"/>
      <c r="OBQ106" s="897"/>
      <c r="OBR106" s="2559"/>
      <c r="OBS106" s="899"/>
      <c r="OBT106" s="533"/>
      <c r="OBV106" s="900"/>
      <c r="OBX106" s="2556"/>
      <c r="OBY106" s="2557"/>
      <c r="OBZ106" s="901"/>
      <c r="OCA106" s="2558"/>
      <c r="OCB106" s="897"/>
      <c r="OCC106" s="2559"/>
      <c r="OCD106" s="899"/>
      <c r="OCE106" s="533"/>
      <c r="OCG106" s="900"/>
      <c r="OCI106" s="2556"/>
      <c r="OCJ106" s="2557"/>
      <c r="OCK106" s="901"/>
      <c r="OCL106" s="2558"/>
      <c r="OCM106" s="897"/>
      <c r="OCN106" s="2559"/>
      <c r="OCO106" s="899"/>
      <c r="OCP106" s="533"/>
      <c r="OCR106" s="900"/>
      <c r="OCT106" s="2556"/>
      <c r="OCU106" s="2557"/>
      <c r="OCV106" s="901"/>
      <c r="OCW106" s="2558"/>
      <c r="OCX106" s="897"/>
      <c r="OCY106" s="2559"/>
      <c r="OCZ106" s="899"/>
      <c r="ODA106" s="533"/>
      <c r="ODC106" s="900"/>
      <c r="ODE106" s="2556"/>
      <c r="ODF106" s="2557"/>
      <c r="ODG106" s="901"/>
      <c r="ODH106" s="2558"/>
      <c r="ODI106" s="897"/>
      <c r="ODJ106" s="2559"/>
      <c r="ODK106" s="899"/>
      <c r="ODL106" s="533"/>
      <c r="ODN106" s="900"/>
      <c r="ODP106" s="2556"/>
      <c r="ODQ106" s="2557"/>
      <c r="ODR106" s="901"/>
      <c r="ODS106" s="2558"/>
      <c r="ODT106" s="897"/>
      <c r="ODU106" s="2559"/>
      <c r="ODV106" s="899"/>
      <c r="ODW106" s="533"/>
      <c r="ODY106" s="900"/>
      <c r="OEA106" s="2556"/>
      <c r="OEB106" s="2557"/>
      <c r="OEC106" s="901"/>
      <c r="OED106" s="2558"/>
      <c r="OEE106" s="897"/>
      <c r="OEF106" s="2559"/>
      <c r="OEG106" s="899"/>
      <c r="OEH106" s="533"/>
      <c r="OEJ106" s="900"/>
      <c r="OEL106" s="2556"/>
      <c r="OEM106" s="2557"/>
      <c r="OEN106" s="901"/>
      <c r="OEO106" s="2558"/>
      <c r="OEP106" s="897"/>
      <c r="OEQ106" s="2559"/>
      <c r="OER106" s="899"/>
      <c r="OES106" s="533"/>
      <c r="OEU106" s="900"/>
      <c r="OEW106" s="2556"/>
      <c r="OEX106" s="2557"/>
      <c r="OEY106" s="901"/>
      <c r="OEZ106" s="2558"/>
      <c r="OFA106" s="897"/>
      <c r="OFB106" s="2559"/>
      <c r="OFC106" s="899"/>
      <c r="OFD106" s="533"/>
      <c r="OFF106" s="900"/>
      <c r="OFH106" s="2556"/>
      <c r="OFI106" s="2557"/>
      <c r="OFJ106" s="901"/>
      <c r="OFK106" s="2558"/>
      <c r="OFL106" s="897"/>
      <c r="OFM106" s="2559"/>
      <c r="OFN106" s="899"/>
      <c r="OFO106" s="533"/>
      <c r="OFQ106" s="900"/>
      <c r="OFS106" s="2556"/>
      <c r="OFT106" s="2557"/>
      <c r="OFU106" s="901"/>
      <c r="OFV106" s="2558"/>
      <c r="OFW106" s="897"/>
      <c r="OFX106" s="2559"/>
      <c r="OFY106" s="899"/>
      <c r="OFZ106" s="533"/>
      <c r="OGB106" s="900"/>
      <c r="OGD106" s="2556"/>
      <c r="OGE106" s="2557"/>
      <c r="OGF106" s="901"/>
      <c r="OGG106" s="2558"/>
      <c r="OGH106" s="897"/>
      <c r="OGI106" s="2559"/>
      <c r="OGJ106" s="899"/>
      <c r="OGK106" s="533"/>
      <c r="OGM106" s="900"/>
      <c r="OGO106" s="2556"/>
      <c r="OGP106" s="2557"/>
      <c r="OGQ106" s="901"/>
      <c r="OGR106" s="2558"/>
      <c r="OGS106" s="897"/>
      <c r="OGT106" s="2559"/>
      <c r="OGU106" s="899"/>
      <c r="OGV106" s="533"/>
      <c r="OGX106" s="900"/>
      <c r="OGZ106" s="2556"/>
      <c r="OHA106" s="2557"/>
      <c r="OHB106" s="901"/>
      <c r="OHC106" s="2558"/>
      <c r="OHD106" s="897"/>
      <c r="OHE106" s="2559"/>
      <c r="OHF106" s="899"/>
      <c r="OHG106" s="533"/>
      <c r="OHI106" s="900"/>
      <c r="OHK106" s="2556"/>
      <c r="OHL106" s="2557"/>
      <c r="OHM106" s="901"/>
      <c r="OHN106" s="2558"/>
      <c r="OHO106" s="897"/>
      <c r="OHP106" s="2559"/>
      <c r="OHQ106" s="899"/>
      <c r="OHR106" s="533"/>
      <c r="OHT106" s="900"/>
      <c r="OHV106" s="2556"/>
      <c r="OHW106" s="2557"/>
      <c r="OHX106" s="901"/>
      <c r="OHY106" s="2558"/>
      <c r="OHZ106" s="897"/>
      <c r="OIA106" s="2559"/>
      <c r="OIB106" s="899"/>
      <c r="OIC106" s="533"/>
      <c r="OIE106" s="900"/>
      <c r="OIG106" s="2556"/>
      <c r="OIH106" s="2557"/>
      <c r="OII106" s="901"/>
      <c r="OIJ106" s="2558"/>
      <c r="OIK106" s="897"/>
      <c r="OIL106" s="2559"/>
      <c r="OIM106" s="899"/>
      <c r="OIN106" s="533"/>
      <c r="OIP106" s="900"/>
      <c r="OIR106" s="2556"/>
      <c r="OIS106" s="2557"/>
      <c r="OIT106" s="901"/>
      <c r="OIU106" s="2558"/>
      <c r="OIV106" s="897"/>
      <c r="OIW106" s="2559"/>
      <c r="OIX106" s="899"/>
      <c r="OIY106" s="533"/>
      <c r="OJA106" s="900"/>
      <c r="OJC106" s="2556"/>
      <c r="OJD106" s="2557"/>
      <c r="OJE106" s="901"/>
      <c r="OJF106" s="2558"/>
      <c r="OJG106" s="897"/>
      <c r="OJH106" s="2559"/>
      <c r="OJI106" s="899"/>
      <c r="OJJ106" s="533"/>
      <c r="OJL106" s="900"/>
      <c r="OJN106" s="2556"/>
      <c r="OJO106" s="2557"/>
      <c r="OJP106" s="901"/>
      <c r="OJQ106" s="2558"/>
      <c r="OJR106" s="897"/>
      <c r="OJS106" s="2559"/>
      <c r="OJT106" s="899"/>
      <c r="OJU106" s="533"/>
      <c r="OJW106" s="900"/>
      <c r="OJY106" s="2556"/>
      <c r="OJZ106" s="2557"/>
      <c r="OKA106" s="901"/>
      <c r="OKB106" s="2558"/>
      <c r="OKC106" s="897"/>
      <c r="OKD106" s="2559"/>
      <c r="OKE106" s="899"/>
      <c r="OKF106" s="533"/>
      <c r="OKH106" s="900"/>
      <c r="OKJ106" s="2556"/>
      <c r="OKK106" s="2557"/>
      <c r="OKL106" s="901"/>
      <c r="OKM106" s="2558"/>
      <c r="OKN106" s="897"/>
      <c r="OKO106" s="2559"/>
      <c r="OKP106" s="899"/>
      <c r="OKQ106" s="533"/>
      <c r="OKS106" s="900"/>
      <c r="OKU106" s="2556"/>
      <c r="OKV106" s="2557"/>
      <c r="OKW106" s="901"/>
      <c r="OKX106" s="2558"/>
      <c r="OKY106" s="897"/>
      <c r="OKZ106" s="2559"/>
      <c r="OLA106" s="899"/>
      <c r="OLB106" s="533"/>
      <c r="OLD106" s="900"/>
      <c r="OLF106" s="2556"/>
      <c r="OLG106" s="2557"/>
      <c r="OLH106" s="901"/>
      <c r="OLI106" s="2558"/>
      <c r="OLJ106" s="897"/>
      <c r="OLK106" s="2559"/>
      <c r="OLL106" s="899"/>
      <c r="OLM106" s="533"/>
      <c r="OLO106" s="900"/>
      <c r="OLQ106" s="2556"/>
      <c r="OLR106" s="2557"/>
      <c r="OLS106" s="901"/>
      <c r="OLT106" s="2558"/>
      <c r="OLU106" s="897"/>
      <c r="OLV106" s="2559"/>
      <c r="OLW106" s="899"/>
      <c r="OLX106" s="533"/>
      <c r="OLZ106" s="900"/>
      <c r="OMB106" s="2556"/>
      <c r="OMC106" s="2557"/>
      <c r="OMD106" s="901"/>
      <c r="OME106" s="2558"/>
      <c r="OMF106" s="897"/>
      <c r="OMG106" s="2559"/>
      <c r="OMH106" s="899"/>
      <c r="OMI106" s="533"/>
      <c r="OMK106" s="900"/>
      <c r="OMM106" s="2556"/>
      <c r="OMN106" s="2557"/>
      <c r="OMO106" s="901"/>
      <c r="OMP106" s="2558"/>
      <c r="OMQ106" s="897"/>
      <c r="OMR106" s="2559"/>
      <c r="OMS106" s="899"/>
      <c r="OMT106" s="533"/>
      <c r="OMV106" s="900"/>
      <c r="OMX106" s="2556"/>
      <c r="OMY106" s="2557"/>
      <c r="OMZ106" s="901"/>
      <c r="ONA106" s="2558"/>
      <c r="ONB106" s="897"/>
      <c r="ONC106" s="2559"/>
      <c r="OND106" s="899"/>
      <c r="ONE106" s="533"/>
      <c r="ONG106" s="900"/>
      <c r="ONI106" s="2556"/>
      <c r="ONJ106" s="2557"/>
      <c r="ONK106" s="901"/>
      <c r="ONL106" s="2558"/>
      <c r="ONM106" s="897"/>
      <c r="ONN106" s="2559"/>
      <c r="ONO106" s="899"/>
      <c r="ONP106" s="533"/>
      <c r="ONR106" s="900"/>
      <c r="ONT106" s="2556"/>
      <c r="ONU106" s="2557"/>
      <c r="ONV106" s="901"/>
      <c r="ONW106" s="2558"/>
      <c r="ONX106" s="897"/>
      <c r="ONY106" s="2559"/>
      <c r="ONZ106" s="899"/>
      <c r="OOA106" s="533"/>
      <c r="OOC106" s="900"/>
      <c r="OOE106" s="2556"/>
      <c r="OOF106" s="2557"/>
      <c r="OOG106" s="901"/>
      <c r="OOH106" s="2558"/>
      <c r="OOI106" s="897"/>
      <c r="OOJ106" s="2559"/>
      <c r="OOK106" s="899"/>
      <c r="OOL106" s="533"/>
      <c r="OON106" s="900"/>
      <c r="OOP106" s="2556"/>
      <c r="OOQ106" s="2557"/>
      <c r="OOR106" s="901"/>
      <c r="OOS106" s="2558"/>
      <c r="OOT106" s="897"/>
      <c r="OOU106" s="2559"/>
      <c r="OOV106" s="899"/>
      <c r="OOW106" s="533"/>
      <c r="OOY106" s="900"/>
      <c r="OPA106" s="2556"/>
      <c r="OPB106" s="2557"/>
      <c r="OPC106" s="901"/>
      <c r="OPD106" s="2558"/>
      <c r="OPE106" s="897"/>
      <c r="OPF106" s="2559"/>
      <c r="OPG106" s="899"/>
      <c r="OPH106" s="533"/>
      <c r="OPJ106" s="900"/>
      <c r="OPL106" s="2556"/>
      <c r="OPM106" s="2557"/>
      <c r="OPN106" s="901"/>
      <c r="OPO106" s="2558"/>
      <c r="OPP106" s="897"/>
      <c r="OPQ106" s="2559"/>
      <c r="OPR106" s="899"/>
      <c r="OPS106" s="533"/>
      <c r="OPU106" s="900"/>
      <c r="OPW106" s="2556"/>
      <c r="OPX106" s="2557"/>
      <c r="OPY106" s="901"/>
      <c r="OPZ106" s="2558"/>
      <c r="OQA106" s="897"/>
      <c r="OQB106" s="2559"/>
      <c r="OQC106" s="899"/>
      <c r="OQD106" s="533"/>
      <c r="OQF106" s="900"/>
      <c r="OQH106" s="2556"/>
      <c r="OQI106" s="2557"/>
      <c r="OQJ106" s="901"/>
      <c r="OQK106" s="2558"/>
      <c r="OQL106" s="897"/>
      <c r="OQM106" s="2559"/>
      <c r="OQN106" s="899"/>
      <c r="OQO106" s="533"/>
      <c r="OQQ106" s="900"/>
      <c r="OQS106" s="2556"/>
      <c r="OQT106" s="2557"/>
      <c r="OQU106" s="901"/>
      <c r="OQV106" s="2558"/>
      <c r="OQW106" s="897"/>
      <c r="OQX106" s="2559"/>
      <c r="OQY106" s="899"/>
      <c r="OQZ106" s="533"/>
      <c r="ORB106" s="900"/>
      <c r="ORD106" s="2556"/>
      <c r="ORE106" s="2557"/>
      <c r="ORF106" s="901"/>
      <c r="ORG106" s="2558"/>
      <c r="ORH106" s="897"/>
      <c r="ORI106" s="2559"/>
      <c r="ORJ106" s="899"/>
      <c r="ORK106" s="533"/>
      <c r="ORM106" s="900"/>
      <c r="ORO106" s="2556"/>
      <c r="ORP106" s="2557"/>
      <c r="ORQ106" s="901"/>
      <c r="ORR106" s="2558"/>
      <c r="ORS106" s="897"/>
      <c r="ORT106" s="2559"/>
      <c r="ORU106" s="899"/>
      <c r="ORV106" s="533"/>
      <c r="ORX106" s="900"/>
      <c r="ORZ106" s="2556"/>
      <c r="OSA106" s="2557"/>
      <c r="OSB106" s="901"/>
      <c r="OSC106" s="2558"/>
      <c r="OSD106" s="897"/>
      <c r="OSE106" s="2559"/>
      <c r="OSF106" s="899"/>
      <c r="OSG106" s="533"/>
      <c r="OSI106" s="900"/>
      <c r="OSK106" s="2556"/>
      <c r="OSL106" s="2557"/>
      <c r="OSM106" s="901"/>
      <c r="OSN106" s="2558"/>
      <c r="OSO106" s="897"/>
      <c r="OSP106" s="2559"/>
      <c r="OSQ106" s="899"/>
      <c r="OSR106" s="533"/>
      <c r="OST106" s="900"/>
      <c r="OSV106" s="2556"/>
      <c r="OSW106" s="2557"/>
      <c r="OSX106" s="901"/>
      <c r="OSY106" s="2558"/>
      <c r="OSZ106" s="897"/>
      <c r="OTA106" s="2559"/>
      <c r="OTB106" s="899"/>
      <c r="OTC106" s="533"/>
      <c r="OTE106" s="900"/>
      <c r="OTG106" s="2556"/>
      <c r="OTH106" s="2557"/>
      <c r="OTI106" s="901"/>
      <c r="OTJ106" s="2558"/>
      <c r="OTK106" s="897"/>
      <c r="OTL106" s="2559"/>
      <c r="OTM106" s="899"/>
      <c r="OTN106" s="533"/>
      <c r="OTP106" s="900"/>
      <c r="OTR106" s="2556"/>
      <c r="OTS106" s="2557"/>
      <c r="OTT106" s="901"/>
      <c r="OTU106" s="2558"/>
      <c r="OTV106" s="897"/>
      <c r="OTW106" s="2559"/>
      <c r="OTX106" s="899"/>
      <c r="OTY106" s="533"/>
      <c r="OUA106" s="900"/>
      <c r="OUC106" s="2556"/>
      <c r="OUD106" s="2557"/>
      <c r="OUE106" s="901"/>
      <c r="OUF106" s="2558"/>
      <c r="OUG106" s="897"/>
      <c r="OUH106" s="2559"/>
      <c r="OUI106" s="899"/>
      <c r="OUJ106" s="533"/>
      <c r="OUL106" s="900"/>
      <c r="OUN106" s="2556"/>
      <c r="OUO106" s="2557"/>
      <c r="OUP106" s="901"/>
      <c r="OUQ106" s="2558"/>
      <c r="OUR106" s="897"/>
      <c r="OUS106" s="2559"/>
      <c r="OUT106" s="899"/>
      <c r="OUU106" s="533"/>
      <c r="OUW106" s="900"/>
      <c r="OUY106" s="2556"/>
      <c r="OUZ106" s="2557"/>
      <c r="OVA106" s="901"/>
      <c r="OVB106" s="2558"/>
      <c r="OVC106" s="897"/>
      <c r="OVD106" s="2559"/>
      <c r="OVE106" s="899"/>
      <c r="OVF106" s="533"/>
      <c r="OVH106" s="900"/>
      <c r="OVJ106" s="2556"/>
      <c r="OVK106" s="2557"/>
      <c r="OVL106" s="901"/>
      <c r="OVM106" s="2558"/>
      <c r="OVN106" s="897"/>
      <c r="OVO106" s="2559"/>
      <c r="OVP106" s="899"/>
      <c r="OVQ106" s="533"/>
      <c r="OVS106" s="900"/>
      <c r="OVU106" s="2556"/>
      <c r="OVV106" s="2557"/>
      <c r="OVW106" s="901"/>
      <c r="OVX106" s="2558"/>
      <c r="OVY106" s="897"/>
      <c r="OVZ106" s="2559"/>
      <c r="OWA106" s="899"/>
      <c r="OWB106" s="533"/>
      <c r="OWD106" s="900"/>
      <c r="OWF106" s="2556"/>
      <c r="OWG106" s="2557"/>
      <c r="OWH106" s="901"/>
      <c r="OWI106" s="2558"/>
      <c r="OWJ106" s="897"/>
      <c r="OWK106" s="2559"/>
      <c r="OWL106" s="899"/>
      <c r="OWM106" s="533"/>
      <c r="OWO106" s="900"/>
      <c r="OWQ106" s="2556"/>
      <c r="OWR106" s="2557"/>
      <c r="OWS106" s="901"/>
      <c r="OWT106" s="2558"/>
      <c r="OWU106" s="897"/>
      <c r="OWV106" s="2559"/>
      <c r="OWW106" s="899"/>
      <c r="OWX106" s="533"/>
      <c r="OWZ106" s="900"/>
      <c r="OXB106" s="2556"/>
      <c r="OXC106" s="2557"/>
      <c r="OXD106" s="901"/>
      <c r="OXE106" s="2558"/>
      <c r="OXF106" s="897"/>
      <c r="OXG106" s="2559"/>
      <c r="OXH106" s="899"/>
      <c r="OXI106" s="533"/>
      <c r="OXK106" s="900"/>
      <c r="OXM106" s="2556"/>
      <c r="OXN106" s="2557"/>
      <c r="OXO106" s="901"/>
      <c r="OXP106" s="2558"/>
      <c r="OXQ106" s="897"/>
      <c r="OXR106" s="2559"/>
      <c r="OXS106" s="899"/>
      <c r="OXT106" s="533"/>
      <c r="OXV106" s="900"/>
      <c r="OXX106" s="2556"/>
      <c r="OXY106" s="2557"/>
      <c r="OXZ106" s="901"/>
      <c r="OYA106" s="2558"/>
      <c r="OYB106" s="897"/>
      <c r="OYC106" s="2559"/>
      <c r="OYD106" s="899"/>
      <c r="OYE106" s="533"/>
      <c r="OYG106" s="900"/>
      <c r="OYI106" s="2556"/>
      <c r="OYJ106" s="2557"/>
      <c r="OYK106" s="901"/>
      <c r="OYL106" s="2558"/>
      <c r="OYM106" s="897"/>
      <c r="OYN106" s="2559"/>
      <c r="OYO106" s="899"/>
      <c r="OYP106" s="533"/>
      <c r="OYR106" s="900"/>
      <c r="OYT106" s="2556"/>
      <c r="OYU106" s="2557"/>
      <c r="OYV106" s="901"/>
      <c r="OYW106" s="2558"/>
      <c r="OYX106" s="897"/>
      <c r="OYY106" s="2559"/>
      <c r="OYZ106" s="899"/>
      <c r="OZA106" s="533"/>
      <c r="OZC106" s="900"/>
      <c r="OZE106" s="2556"/>
      <c r="OZF106" s="2557"/>
      <c r="OZG106" s="901"/>
      <c r="OZH106" s="2558"/>
      <c r="OZI106" s="897"/>
      <c r="OZJ106" s="2559"/>
      <c r="OZK106" s="899"/>
      <c r="OZL106" s="533"/>
      <c r="OZN106" s="900"/>
      <c r="OZP106" s="2556"/>
      <c r="OZQ106" s="2557"/>
      <c r="OZR106" s="901"/>
      <c r="OZS106" s="2558"/>
      <c r="OZT106" s="897"/>
      <c r="OZU106" s="2559"/>
      <c r="OZV106" s="899"/>
      <c r="OZW106" s="533"/>
      <c r="OZY106" s="900"/>
      <c r="PAA106" s="2556"/>
      <c r="PAB106" s="2557"/>
      <c r="PAC106" s="901"/>
      <c r="PAD106" s="2558"/>
      <c r="PAE106" s="897"/>
      <c r="PAF106" s="2559"/>
      <c r="PAG106" s="899"/>
      <c r="PAH106" s="533"/>
      <c r="PAJ106" s="900"/>
      <c r="PAL106" s="2556"/>
      <c r="PAM106" s="2557"/>
      <c r="PAN106" s="901"/>
      <c r="PAO106" s="2558"/>
      <c r="PAP106" s="897"/>
      <c r="PAQ106" s="2559"/>
      <c r="PAR106" s="899"/>
      <c r="PAS106" s="533"/>
      <c r="PAU106" s="900"/>
      <c r="PAW106" s="2556"/>
      <c r="PAX106" s="2557"/>
      <c r="PAY106" s="901"/>
      <c r="PAZ106" s="2558"/>
      <c r="PBA106" s="897"/>
      <c r="PBB106" s="2559"/>
      <c r="PBC106" s="899"/>
      <c r="PBD106" s="533"/>
      <c r="PBF106" s="900"/>
      <c r="PBH106" s="2556"/>
      <c r="PBI106" s="2557"/>
      <c r="PBJ106" s="901"/>
      <c r="PBK106" s="2558"/>
      <c r="PBL106" s="897"/>
      <c r="PBM106" s="2559"/>
      <c r="PBN106" s="899"/>
      <c r="PBO106" s="533"/>
      <c r="PBQ106" s="900"/>
      <c r="PBS106" s="2556"/>
      <c r="PBT106" s="2557"/>
      <c r="PBU106" s="901"/>
      <c r="PBV106" s="2558"/>
      <c r="PBW106" s="897"/>
      <c r="PBX106" s="2559"/>
      <c r="PBY106" s="899"/>
      <c r="PBZ106" s="533"/>
      <c r="PCB106" s="900"/>
      <c r="PCD106" s="2556"/>
      <c r="PCE106" s="2557"/>
      <c r="PCF106" s="901"/>
      <c r="PCG106" s="2558"/>
      <c r="PCH106" s="897"/>
      <c r="PCI106" s="2559"/>
      <c r="PCJ106" s="899"/>
      <c r="PCK106" s="533"/>
      <c r="PCM106" s="900"/>
      <c r="PCO106" s="2556"/>
      <c r="PCP106" s="2557"/>
      <c r="PCQ106" s="901"/>
      <c r="PCR106" s="2558"/>
      <c r="PCS106" s="897"/>
      <c r="PCT106" s="2559"/>
      <c r="PCU106" s="899"/>
      <c r="PCV106" s="533"/>
      <c r="PCX106" s="900"/>
      <c r="PCZ106" s="2556"/>
      <c r="PDA106" s="2557"/>
      <c r="PDB106" s="901"/>
      <c r="PDC106" s="2558"/>
      <c r="PDD106" s="897"/>
      <c r="PDE106" s="2559"/>
      <c r="PDF106" s="899"/>
      <c r="PDG106" s="533"/>
      <c r="PDI106" s="900"/>
      <c r="PDK106" s="2556"/>
      <c r="PDL106" s="2557"/>
      <c r="PDM106" s="901"/>
      <c r="PDN106" s="2558"/>
      <c r="PDO106" s="897"/>
      <c r="PDP106" s="2559"/>
      <c r="PDQ106" s="899"/>
      <c r="PDR106" s="533"/>
      <c r="PDT106" s="900"/>
      <c r="PDV106" s="2556"/>
      <c r="PDW106" s="2557"/>
      <c r="PDX106" s="901"/>
      <c r="PDY106" s="2558"/>
      <c r="PDZ106" s="897"/>
      <c r="PEA106" s="2559"/>
      <c r="PEB106" s="899"/>
      <c r="PEC106" s="533"/>
      <c r="PEE106" s="900"/>
      <c r="PEG106" s="2556"/>
      <c r="PEH106" s="2557"/>
      <c r="PEI106" s="901"/>
      <c r="PEJ106" s="2558"/>
      <c r="PEK106" s="897"/>
      <c r="PEL106" s="2559"/>
      <c r="PEM106" s="899"/>
      <c r="PEN106" s="533"/>
      <c r="PEP106" s="900"/>
      <c r="PER106" s="2556"/>
      <c r="PES106" s="2557"/>
      <c r="PET106" s="901"/>
      <c r="PEU106" s="2558"/>
      <c r="PEV106" s="897"/>
      <c r="PEW106" s="2559"/>
      <c r="PEX106" s="899"/>
      <c r="PEY106" s="533"/>
      <c r="PFA106" s="900"/>
      <c r="PFC106" s="2556"/>
      <c r="PFD106" s="2557"/>
      <c r="PFE106" s="901"/>
      <c r="PFF106" s="2558"/>
      <c r="PFG106" s="897"/>
      <c r="PFH106" s="2559"/>
      <c r="PFI106" s="899"/>
      <c r="PFJ106" s="533"/>
      <c r="PFL106" s="900"/>
      <c r="PFN106" s="2556"/>
      <c r="PFO106" s="2557"/>
      <c r="PFP106" s="901"/>
      <c r="PFQ106" s="2558"/>
      <c r="PFR106" s="897"/>
      <c r="PFS106" s="2559"/>
      <c r="PFT106" s="899"/>
      <c r="PFU106" s="533"/>
      <c r="PFW106" s="900"/>
      <c r="PFY106" s="2556"/>
      <c r="PFZ106" s="2557"/>
      <c r="PGA106" s="901"/>
      <c r="PGB106" s="2558"/>
      <c r="PGC106" s="897"/>
      <c r="PGD106" s="2559"/>
      <c r="PGE106" s="899"/>
      <c r="PGF106" s="533"/>
      <c r="PGH106" s="900"/>
      <c r="PGJ106" s="2556"/>
      <c r="PGK106" s="2557"/>
      <c r="PGL106" s="901"/>
      <c r="PGM106" s="2558"/>
      <c r="PGN106" s="897"/>
      <c r="PGO106" s="2559"/>
      <c r="PGP106" s="899"/>
      <c r="PGQ106" s="533"/>
      <c r="PGS106" s="900"/>
      <c r="PGU106" s="2556"/>
      <c r="PGV106" s="2557"/>
      <c r="PGW106" s="901"/>
      <c r="PGX106" s="2558"/>
      <c r="PGY106" s="897"/>
      <c r="PGZ106" s="2559"/>
      <c r="PHA106" s="899"/>
      <c r="PHB106" s="533"/>
      <c r="PHD106" s="900"/>
      <c r="PHF106" s="2556"/>
      <c r="PHG106" s="2557"/>
      <c r="PHH106" s="901"/>
      <c r="PHI106" s="2558"/>
      <c r="PHJ106" s="897"/>
      <c r="PHK106" s="2559"/>
      <c r="PHL106" s="899"/>
      <c r="PHM106" s="533"/>
      <c r="PHO106" s="900"/>
      <c r="PHQ106" s="2556"/>
      <c r="PHR106" s="2557"/>
      <c r="PHS106" s="901"/>
      <c r="PHT106" s="2558"/>
      <c r="PHU106" s="897"/>
      <c r="PHV106" s="2559"/>
      <c r="PHW106" s="899"/>
      <c r="PHX106" s="533"/>
      <c r="PHZ106" s="900"/>
      <c r="PIB106" s="2556"/>
      <c r="PIC106" s="2557"/>
      <c r="PID106" s="901"/>
      <c r="PIE106" s="2558"/>
      <c r="PIF106" s="897"/>
      <c r="PIG106" s="2559"/>
      <c r="PIH106" s="899"/>
      <c r="PII106" s="533"/>
      <c r="PIK106" s="900"/>
      <c r="PIM106" s="2556"/>
      <c r="PIN106" s="2557"/>
      <c r="PIO106" s="901"/>
      <c r="PIP106" s="2558"/>
      <c r="PIQ106" s="897"/>
      <c r="PIR106" s="2559"/>
      <c r="PIS106" s="899"/>
      <c r="PIT106" s="533"/>
      <c r="PIV106" s="900"/>
      <c r="PIX106" s="2556"/>
      <c r="PIY106" s="2557"/>
      <c r="PIZ106" s="901"/>
      <c r="PJA106" s="2558"/>
      <c r="PJB106" s="897"/>
      <c r="PJC106" s="2559"/>
      <c r="PJD106" s="899"/>
      <c r="PJE106" s="533"/>
      <c r="PJG106" s="900"/>
      <c r="PJI106" s="2556"/>
      <c r="PJJ106" s="2557"/>
      <c r="PJK106" s="901"/>
      <c r="PJL106" s="2558"/>
      <c r="PJM106" s="897"/>
      <c r="PJN106" s="2559"/>
      <c r="PJO106" s="899"/>
      <c r="PJP106" s="533"/>
      <c r="PJR106" s="900"/>
      <c r="PJT106" s="2556"/>
      <c r="PJU106" s="2557"/>
      <c r="PJV106" s="901"/>
      <c r="PJW106" s="2558"/>
      <c r="PJX106" s="897"/>
      <c r="PJY106" s="2559"/>
      <c r="PJZ106" s="899"/>
      <c r="PKA106" s="533"/>
      <c r="PKC106" s="900"/>
      <c r="PKE106" s="2556"/>
      <c r="PKF106" s="2557"/>
      <c r="PKG106" s="901"/>
      <c r="PKH106" s="2558"/>
      <c r="PKI106" s="897"/>
      <c r="PKJ106" s="2559"/>
      <c r="PKK106" s="899"/>
      <c r="PKL106" s="533"/>
      <c r="PKN106" s="900"/>
      <c r="PKP106" s="2556"/>
      <c r="PKQ106" s="2557"/>
      <c r="PKR106" s="901"/>
      <c r="PKS106" s="2558"/>
      <c r="PKT106" s="897"/>
      <c r="PKU106" s="2559"/>
      <c r="PKV106" s="899"/>
      <c r="PKW106" s="533"/>
      <c r="PKY106" s="900"/>
      <c r="PLA106" s="2556"/>
      <c r="PLB106" s="2557"/>
      <c r="PLC106" s="901"/>
      <c r="PLD106" s="2558"/>
      <c r="PLE106" s="897"/>
      <c r="PLF106" s="2559"/>
      <c r="PLG106" s="899"/>
      <c r="PLH106" s="533"/>
      <c r="PLJ106" s="900"/>
      <c r="PLL106" s="2556"/>
      <c r="PLM106" s="2557"/>
      <c r="PLN106" s="901"/>
      <c r="PLO106" s="2558"/>
      <c r="PLP106" s="897"/>
      <c r="PLQ106" s="2559"/>
      <c r="PLR106" s="899"/>
      <c r="PLS106" s="533"/>
      <c r="PLU106" s="900"/>
      <c r="PLW106" s="2556"/>
      <c r="PLX106" s="2557"/>
      <c r="PLY106" s="901"/>
      <c r="PLZ106" s="2558"/>
      <c r="PMA106" s="897"/>
      <c r="PMB106" s="2559"/>
      <c r="PMC106" s="899"/>
      <c r="PMD106" s="533"/>
      <c r="PMF106" s="900"/>
      <c r="PMH106" s="2556"/>
      <c r="PMI106" s="2557"/>
      <c r="PMJ106" s="901"/>
      <c r="PMK106" s="2558"/>
      <c r="PML106" s="897"/>
      <c r="PMM106" s="2559"/>
      <c r="PMN106" s="899"/>
      <c r="PMO106" s="533"/>
      <c r="PMQ106" s="900"/>
      <c r="PMS106" s="2556"/>
      <c r="PMT106" s="2557"/>
      <c r="PMU106" s="901"/>
      <c r="PMV106" s="2558"/>
      <c r="PMW106" s="897"/>
      <c r="PMX106" s="2559"/>
      <c r="PMY106" s="899"/>
      <c r="PMZ106" s="533"/>
      <c r="PNB106" s="900"/>
      <c r="PND106" s="2556"/>
      <c r="PNE106" s="2557"/>
      <c r="PNF106" s="901"/>
      <c r="PNG106" s="2558"/>
      <c r="PNH106" s="897"/>
      <c r="PNI106" s="2559"/>
      <c r="PNJ106" s="899"/>
      <c r="PNK106" s="533"/>
      <c r="PNM106" s="900"/>
      <c r="PNO106" s="2556"/>
      <c r="PNP106" s="2557"/>
      <c r="PNQ106" s="901"/>
      <c r="PNR106" s="2558"/>
      <c r="PNS106" s="897"/>
      <c r="PNT106" s="2559"/>
      <c r="PNU106" s="899"/>
      <c r="PNV106" s="533"/>
      <c r="PNX106" s="900"/>
      <c r="PNZ106" s="2556"/>
      <c r="POA106" s="2557"/>
      <c r="POB106" s="901"/>
      <c r="POC106" s="2558"/>
      <c r="POD106" s="897"/>
      <c r="POE106" s="2559"/>
      <c r="POF106" s="899"/>
      <c r="POG106" s="533"/>
      <c r="POI106" s="900"/>
      <c r="POK106" s="2556"/>
      <c r="POL106" s="2557"/>
      <c r="POM106" s="901"/>
      <c r="PON106" s="2558"/>
      <c r="POO106" s="897"/>
      <c r="POP106" s="2559"/>
      <c r="POQ106" s="899"/>
      <c r="POR106" s="533"/>
      <c r="POT106" s="900"/>
      <c r="POV106" s="2556"/>
      <c r="POW106" s="2557"/>
      <c r="POX106" s="901"/>
      <c r="POY106" s="2558"/>
      <c r="POZ106" s="897"/>
      <c r="PPA106" s="2559"/>
      <c r="PPB106" s="899"/>
      <c r="PPC106" s="533"/>
      <c r="PPE106" s="900"/>
      <c r="PPG106" s="2556"/>
      <c r="PPH106" s="2557"/>
      <c r="PPI106" s="901"/>
      <c r="PPJ106" s="2558"/>
      <c r="PPK106" s="897"/>
      <c r="PPL106" s="2559"/>
      <c r="PPM106" s="899"/>
      <c r="PPN106" s="533"/>
      <c r="PPP106" s="900"/>
      <c r="PPR106" s="2556"/>
      <c r="PPS106" s="2557"/>
      <c r="PPT106" s="901"/>
      <c r="PPU106" s="2558"/>
      <c r="PPV106" s="897"/>
      <c r="PPW106" s="2559"/>
      <c r="PPX106" s="899"/>
      <c r="PPY106" s="533"/>
      <c r="PQA106" s="900"/>
      <c r="PQC106" s="2556"/>
      <c r="PQD106" s="2557"/>
      <c r="PQE106" s="901"/>
      <c r="PQF106" s="2558"/>
      <c r="PQG106" s="897"/>
      <c r="PQH106" s="2559"/>
      <c r="PQI106" s="899"/>
      <c r="PQJ106" s="533"/>
      <c r="PQL106" s="900"/>
      <c r="PQN106" s="2556"/>
      <c r="PQO106" s="2557"/>
      <c r="PQP106" s="901"/>
      <c r="PQQ106" s="2558"/>
      <c r="PQR106" s="897"/>
      <c r="PQS106" s="2559"/>
      <c r="PQT106" s="899"/>
      <c r="PQU106" s="533"/>
      <c r="PQW106" s="900"/>
      <c r="PQY106" s="2556"/>
      <c r="PQZ106" s="2557"/>
      <c r="PRA106" s="901"/>
      <c r="PRB106" s="2558"/>
      <c r="PRC106" s="897"/>
      <c r="PRD106" s="2559"/>
      <c r="PRE106" s="899"/>
      <c r="PRF106" s="533"/>
      <c r="PRH106" s="900"/>
      <c r="PRJ106" s="2556"/>
      <c r="PRK106" s="2557"/>
      <c r="PRL106" s="901"/>
      <c r="PRM106" s="2558"/>
      <c r="PRN106" s="897"/>
      <c r="PRO106" s="2559"/>
      <c r="PRP106" s="899"/>
      <c r="PRQ106" s="533"/>
      <c r="PRS106" s="900"/>
      <c r="PRU106" s="2556"/>
      <c r="PRV106" s="2557"/>
      <c r="PRW106" s="901"/>
      <c r="PRX106" s="2558"/>
      <c r="PRY106" s="897"/>
      <c r="PRZ106" s="2559"/>
      <c r="PSA106" s="899"/>
      <c r="PSB106" s="533"/>
      <c r="PSD106" s="900"/>
      <c r="PSF106" s="2556"/>
      <c r="PSG106" s="2557"/>
      <c r="PSH106" s="901"/>
      <c r="PSI106" s="2558"/>
      <c r="PSJ106" s="897"/>
      <c r="PSK106" s="2559"/>
      <c r="PSL106" s="899"/>
      <c r="PSM106" s="533"/>
      <c r="PSO106" s="900"/>
      <c r="PSQ106" s="2556"/>
      <c r="PSR106" s="2557"/>
      <c r="PSS106" s="901"/>
      <c r="PST106" s="2558"/>
      <c r="PSU106" s="897"/>
      <c r="PSV106" s="2559"/>
      <c r="PSW106" s="899"/>
      <c r="PSX106" s="533"/>
      <c r="PSZ106" s="900"/>
      <c r="PTB106" s="2556"/>
      <c r="PTC106" s="2557"/>
      <c r="PTD106" s="901"/>
      <c r="PTE106" s="2558"/>
      <c r="PTF106" s="897"/>
      <c r="PTG106" s="2559"/>
      <c r="PTH106" s="899"/>
      <c r="PTI106" s="533"/>
      <c r="PTK106" s="900"/>
      <c r="PTM106" s="2556"/>
      <c r="PTN106" s="2557"/>
      <c r="PTO106" s="901"/>
      <c r="PTP106" s="2558"/>
      <c r="PTQ106" s="897"/>
      <c r="PTR106" s="2559"/>
      <c r="PTS106" s="899"/>
      <c r="PTT106" s="533"/>
      <c r="PTV106" s="900"/>
      <c r="PTX106" s="2556"/>
      <c r="PTY106" s="2557"/>
      <c r="PTZ106" s="901"/>
      <c r="PUA106" s="2558"/>
      <c r="PUB106" s="897"/>
      <c r="PUC106" s="2559"/>
      <c r="PUD106" s="899"/>
      <c r="PUE106" s="533"/>
      <c r="PUG106" s="900"/>
      <c r="PUI106" s="2556"/>
      <c r="PUJ106" s="2557"/>
      <c r="PUK106" s="901"/>
      <c r="PUL106" s="2558"/>
      <c r="PUM106" s="897"/>
      <c r="PUN106" s="2559"/>
      <c r="PUO106" s="899"/>
      <c r="PUP106" s="533"/>
      <c r="PUR106" s="900"/>
      <c r="PUT106" s="2556"/>
      <c r="PUU106" s="2557"/>
      <c r="PUV106" s="901"/>
      <c r="PUW106" s="2558"/>
      <c r="PUX106" s="897"/>
      <c r="PUY106" s="2559"/>
      <c r="PUZ106" s="899"/>
      <c r="PVA106" s="533"/>
      <c r="PVC106" s="900"/>
      <c r="PVE106" s="2556"/>
      <c r="PVF106" s="2557"/>
      <c r="PVG106" s="901"/>
      <c r="PVH106" s="2558"/>
      <c r="PVI106" s="897"/>
      <c r="PVJ106" s="2559"/>
      <c r="PVK106" s="899"/>
      <c r="PVL106" s="533"/>
      <c r="PVN106" s="900"/>
      <c r="PVP106" s="2556"/>
      <c r="PVQ106" s="2557"/>
      <c r="PVR106" s="901"/>
      <c r="PVS106" s="2558"/>
      <c r="PVT106" s="897"/>
      <c r="PVU106" s="2559"/>
      <c r="PVV106" s="899"/>
      <c r="PVW106" s="533"/>
      <c r="PVY106" s="900"/>
      <c r="PWA106" s="2556"/>
      <c r="PWB106" s="2557"/>
      <c r="PWC106" s="901"/>
      <c r="PWD106" s="2558"/>
      <c r="PWE106" s="897"/>
      <c r="PWF106" s="2559"/>
      <c r="PWG106" s="899"/>
      <c r="PWH106" s="533"/>
      <c r="PWJ106" s="900"/>
      <c r="PWL106" s="2556"/>
      <c r="PWM106" s="2557"/>
      <c r="PWN106" s="901"/>
      <c r="PWO106" s="2558"/>
      <c r="PWP106" s="897"/>
      <c r="PWQ106" s="2559"/>
      <c r="PWR106" s="899"/>
      <c r="PWS106" s="533"/>
      <c r="PWU106" s="900"/>
      <c r="PWW106" s="2556"/>
      <c r="PWX106" s="2557"/>
      <c r="PWY106" s="901"/>
      <c r="PWZ106" s="2558"/>
      <c r="PXA106" s="897"/>
      <c r="PXB106" s="2559"/>
      <c r="PXC106" s="899"/>
      <c r="PXD106" s="533"/>
      <c r="PXF106" s="900"/>
      <c r="PXH106" s="2556"/>
      <c r="PXI106" s="2557"/>
      <c r="PXJ106" s="901"/>
      <c r="PXK106" s="2558"/>
      <c r="PXL106" s="897"/>
      <c r="PXM106" s="2559"/>
      <c r="PXN106" s="899"/>
      <c r="PXO106" s="533"/>
      <c r="PXQ106" s="900"/>
      <c r="PXS106" s="2556"/>
      <c r="PXT106" s="2557"/>
      <c r="PXU106" s="901"/>
      <c r="PXV106" s="2558"/>
      <c r="PXW106" s="897"/>
      <c r="PXX106" s="2559"/>
      <c r="PXY106" s="899"/>
      <c r="PXZ106" s="533"/>
      <c r="PYB106" s="900"/>
      <c r="PYD106" s="2556"/>
      <c r="PYE106" s="2557"/>
      <c r="PYF106" s="901"/>
      <c r="PYG106" s="2558"/>
      <c r="PYH106" s="897"/>
      <c r="PYI106" s="2559"/>
      <c r="PYJ106" s="899"/>
      <c r="PYK106" s="533"/>
      <c r="PYM106" s="900"/>
      <c r="PYO106" s="2556"/>
      <c r="PYP106" s="2557"/>
      <c r="PYQ106" s="901"/>
      <c r="PYR106" s="2558"/>
      <c r="PYS106" s="897"/>
      <c r="PYT106" s="2559"/>
      <c r="PYU106" s="899"/>
      <c r="PYV106" s="533"/>
      <c r="PYX106" s="900"/>
      <c r="PYZ106" s="2556"/>
      <c r="PZA106" s="2557"/>
      <c r="PZB106" s="901"/>
      <c r="PZC106" s="2558"/>
      <c r="PZD106" s="897"/>
      <c r="PZE106" s="2559"/>
      <c r="PZF106" s="899"/>
      <c r="PZG106" s="533"/>
      <c r="PZI106" s="900"/>
      <c r="PZK106" s="2556"/>
      <c r="PZL106" s="2557"/>
      <c r="PZM106" s="901"/>
      <c r="PZN106" s="2558"/>
      <c r="PZO106" s="897"/>
      <c r="PZP106" s="2559"/>
      <c r="PZQ106" s="899"/>
      <c r="PZR106" s="533"/>
      <c r="PZT106" s="900"/>
      <c r="PZV106" s="2556"/>
      <c r="PZW106" s="2557"/>
      <c r="PZX106" s="901"/>
      <c r="PZY106" s="2558"/>
      <c r="PZZ106" s="897"/>
      <c r="QAA106" s="2559"/>
      <c r="QAB106" s="899"/>
      <c r="QAC106" s="533"/>
      <c r="QAE106" s="900"/>
      <c r="QAG106" s="2556"/>
      <c r="QAH106" s="2557"/>
      <c r="QAI106" s="901"/>
      <c r="QAJ106" s="2558"/>
      <c r="QAK106" s="897"/>
      <c r="QAL106" s="2559"/>
      <c r="QAM106" s="899"/>
      <c r="QAN106" s="533"/>
      <c r="QAP106" s="900"/>
      <c r="QAR106" s="2556"/>
      <c r="QAS106" s="2557"/>
      <c r="QAT106" s="901"/>
      <c r="QAU106" s="2558"/>
      <c r="QAV106" s="897"/>
      <c r="QAW106" s="2559"/>
      <c r="QAX106" s="899"/>
      <c r="QAY106" s="533"/>
      <c r="QBA106" s="900"/>
      <c r="QBC106" s="2556"/>
      <c r="QBD106" s="2557"/>
      <c r="QBE106" s="901"/>
      <c r="QBF106" s="2558"/>
      <c r="QBG106" s="897"/>
      <c r="QBH106" s="2559"/>
      <c r="QBI106" s="899"/>
      <c r="QBJ106" s="533"/>
      <c r="QBL106" s="900"/>
      <c r="QBN106" s="2556"/>
      <c r="QBO106" s="2557"/>
      <c r="QBP106" s="901"/>
      <c r="QBQ106" s="2558"/>
      <c r="QBR106" s="897"/>
      <c r="QBS106" s="2559"/>
      <c r="QBT106" s="899"/>
      <c r="QBU106" s="533"/>
      <c r="QBW106" s="900"/>
      <c r="QBY106" s="2556"/>
      <c r="QBZ106" s="2557"/>
      <c r="QCA106" s="901"/>
      <c r="QCB106" s="2558"/>
      <c r="QCC106" s="897"/>
      <c r="QCD106" s="2559"/>
      <c r="QCE106" s="899"/>
      <c r="QCF106" s="533"/>
      <c r="QCH106" s="900"/>
      <c r="QCJ106" s="2556"/>
      <c r="QCK106" s="2557"/>
      <c r="QCL106" s="901"/>
      <c r="QCM106" s="2558"/>
      <c r="QCN106" s="897"/>
      <c r="QCO106" s="2559"/>
      <c r="QCP106" s="899"/>
      <c r="QCQ106" s="533"/>
      <c r="QCS106" s="900"/>
      <c r="QCU106" s="2556"/>
      <c r="QCV106" s="2557"/>
      <c r="QCW106" s="901"/>
      <c r="QCX106" s="2558"/>
      <c r="QCY106" s="897"/>
      <c r="QCZ106" s="2559"/>
      <c r="QDA106" s="899"/>
      <c r="QDB106" s="533"/>
      <c r="QDD106" s="900"/>
      <c r="QDF106" s="2556"/>
      <c r="QDG106" s="2557"/>
      <c r="QDH106" s="901"/>
      <c r="QDI106" s="2558"/>
      <c r="QDJ106" s="897"/>
      <c r="QDK106" s="2559"/>
      <c r="QDL106" s="899"/>
      <c r="QDM106" s="533"/>
      <c r="QDO106" s="900"/>
      <c r="QDQ106" s="2556"/>
      <c r="QDR106" s="2557"/>
      <c r="QDS106" s="901"/>
      <c r="QDT106" s="2558"/>
      <c r="QDU106" s="897"/>
      <c r="QDV106" s="2559"/>
      <c r="QDW106" s="899"/>
      <c r="QDX106" s="533"/>
      <c r="QDZ106" s="900"/>
      <c r="QEB106" s="2556"/>
      <c r="QEC106" s="2557"/>
      <c r="QED106" s="901"/>
      <c r="QEE106" s="2558"/>
      <c r="QEF106" s="897"/>
      <c r="QEG106" s="2559"/>
      <c r="QEH106" s="899"/>
      <c r="QEI106" s="533"/>
      <c r="QEK106" s="900"/>
      <c r="QEM106" s="2556"/>
      <c r="QEN106" s="2557"/>
      <c r="QEO106" s="901"/>
      <c r="QEP106" s="2558"/>
      <c r="QEQ106" s="897"/>
      <c r="QER106" s="2559"/>
      <c r="QES106" s="899"/>
      <c r="QET106" s="533"/>
      <c r="QEV106" s="900"/>
      <c r="QEX106" s="2556"/>
      <c r="QEY106" s="2557"/>
      <c r="QEZ106" s="901"/>
      <c r="QFA106" s="2558"/>
      <c r="QFB106" s="897"/>
      <c r="QFC106" s="2559"/>
      <c r="QFD106" s="899"/>
      <c r="QFE106" s="533"/>
      <c r="QFG106" s="900"/>
      <c r="QFI106" s="2556"/>
      <c r="QFJ106" s="2557"/>
      <c r="QFK106" s="901"/>
      <c r="QFL106" s="2558"/>
      <c r="QFM106" s="897"/>
      <c r="QFN106" s="2559"/>
      <c r="QFO106" s="899"/>
      <c r="QFP106" s="533"/>
      <c r="QFR106" s="900"/>
      <c r="QFT106" s="2556"/>
      <c r="QFU106" s="2557"/>
      <c r="QFV106" s="901"/>
      <c r="QFW106" s="2558"/>
      <c r="QFX106" s="897"/>
      <c r="QFY106" s="2559"/>
      <c r="QFZ106" s="899"/>
      <c r="QGA106" s="533"/>
      <c r="QGC106" s="900"/>
      <c r="QGE106" s="2556"/>
      <c r="QGF106" s="2557"/>
      <c r="QGG106" s="901"/>
      <c r="QGH106" s="2558"/>
      <c r="QGI106" s="897"/>
      <c r="QGJ106" s="2559"/>
      <c r="QGK106" s="899"/>
      <c r="QGL106" s="533"/>
      <c r="QGN106" s="900"/>
      <c r="QGP106" s="2556"/>
      <c r="QGQ106" s="2557"/>
      <c r="QGR106" s="901"/>
      <c r="QGS106" s="2558"/>
      <c r="QGT106" s="897"/>
      <c r="QGU106" s="2559"/>
      <c r="QGV106" s="899"/>
      <c r="QGW106" s="533"/>
      <c r="QGY106" s="900"/>
      <c r="QHA106" s="2556"/>
      <c r="QHB106" s="2557"/>
      <c r="QHC106" s="901"/>
      <c r="QHD106" s="2558"/>
      <c r="QHE106" s="897"/>
      <c r="QHF106" s="2559"/>
      <c r="QHG106" s="899"/>
      <c r="QHH106" s="533"/>
      <c r="QHJ106" s="900"/>
      <c r="QHL106" s="2556"/>
      <c r="QHM106" s="2557"/>
      <c r="QHN106" s="901"/>
      <c r="QHO106" s="2558"/>
      <c r="QHP106" s="897"/>
      <c r="QHQ106" s="2559"/>
      <c r="QHR106" s="899"/>
      <c r="QHS106" s="533"/>
      <c r="QHU106" s="900"/>
      <c r="QHW106" s="2556"/>
      <c r="QHX106" s="2557"/>
      <c r="QHY106" s="901"/>
      <c r="QHZ106" s="2558"/>
      <c r="QIA106" s="897"/>
      <c r="QIB106" s="2559"/>
      <c r="QIC106" s="899"/>
      <c r="QID106" s="533"/>
      <c r="QIF106" s="900"/>
      <c r="QIH106" s="2556"/>
      <c r="QII106" s="2557"/>
      <c r="QIJ106" s="901"/>
      <c r="QIK106" s="2558"/>
      <c r="QIL106" s="897"/>
      <c r="QIM106" s="2559"/>
      <c r="QIN106" s="899"/>
      <c r="QIO106" s="533"/>
      <c r="QIQ106" s="900"/>
      <c r="QIS106" s="2556"/>
      <c r="QIT106" s="2557"/>
      <c r="QIU106" s="901"/>
      <c r="QIV106" s="2558"/>
      <c r="QIW106" s="897"/>
      <c r="QIX106" s="2559"/>
      <c r="QIY106" s="899"/>
      <c r="QIZ106" s="533"/>
      <c r="QJB106" s="900"/>
      <c r="QJD106" s="2556"/>
      <c r="QJE106" s="2557"/>
      <c r="QJF106" s="901"/>
      <c r="QJG106" s="2558"/>
      <c r="QJH106" s="897"/>
      <c r="QJI106" s="2559"/>
      <c r="QJJ106" s="899"/>
      <c r="QJK106" s="533"/>
      <c r="QJM106" s="900"/>
      <c r="QJO106" s="2556"/>
      <c r="QJP106" s="2557"/>
      <c r="QJQ106" s="901"/>
      <c r="QJR106" s="2558"/>
      <c r="QJS106" s="897"/>
      <c r="QJT106" s="2559"/>
      <c r="QJU106" s="899"/>
      <c r="QJV106" s="533"/>
      <c r="QJX106" s="900"/>
      <c r="QJZ106" s="2556"/>
      <c r="QKA106" s="2557"/>
      <c r="QKB106" s="901"/>
      <c r="QKC106" s="2558"/>
      <c r="QKD106" s="897"/>
      <c r="QKE106" s="2559"/>
      <c r="QKF106" s="899"/>
      <c r="QKG106" s="533"/>
      <c r="QKI106" s="900"/>
      <c r="QKK106" s="2556"/>
      <c r="QKL106" s="2557"/>
      <c r="QKM106" s="901"/>
      <c r="QKN106" s="2558"/>
      <c r="QKO106" s="897"/>
      <c r="QKP106" s="2559"/>
      <c r="QKQ106" s="899"/>
      <c r="QKR106" s="533"/>
      <c r="QKT106" s="900"/>
      <c r="QKV106" s="2556"/>
      <c r="QKW106" s="2557"/>
      <c r="QKX106" s="901"/>
      <c r="QKY106" s="2558"/>
      <c r="QKZ106" s="897"/>
      <c r="QLA106" s="2559"/>
      <c r="QLB106" s="899"/>
      <c r="QLC106" s="533"/>
      <c r="QLE106" s="900"/>
      <c r="QLG106" s="2556"/>
      <c r="QLH106" s="2557"/>
      <c r="QLI106" s="901"/>
      <c r="QLJ106" s="2558"/>
      <c r="QLK106" s="897"/>
      <c r="QLL106" s="2559"/>
      <c r="QLM106" s="899"/>
      <c r="QLN106" s="533"/>
      <c r="QLP106" s="900"/>
      <c r="QLR106" s="2556"/>
      <c r="QLS106" s="2557"/>
      <c r="QLT106" s="901"/>
      <c r="QLU106" s="2558"/>
      <c r="QLV106" s="897"/>
      <c r="QLW106" s="2559"/>
      <c r="QLX106" s="899"/>
      <c r="QLY106" s="533"/>
      <c r="QMA106" s="900"/>
      <c r="QMC106" s="2556"/>
      <c r="QMD106" s="2557"/>
      <c r="QME106" s="901"/>
      <c r="QMF106" s="2558"/>
      <c r="QMG106" s="897"/>
      <c r="QMH106" s="2559"/>
      <c r="QMI106" s="899"/>
      <c r="QMJ106" s="533"/>
      <c r="QML106" s="900"/>
      <c r="QMN106" s="2556"/>
      <c r="QMO106" s="2557"/>
      <c r="QMP106" s="901"/>
      <c r="QMQ106" s="2558"/>
      <c r="QMR106" s="897"/>
      <c r="QMS106" s="2559"/>
      <c r="QMT106" s="899"/>
      <c r="QMU106" s="533"/>
      <c r="QMW106" s="900"/>
      <c r="QMY106" s="2556"/>
      <c r="QMZ106" s="2557"/>
      <c r="QNA106" s="901"/>
      <c r="QNB106" s="2558"/>
      <c r="QNC106" s="897"/>
      <c r="QND106" s="2559"/>
      <c r="QNE106" s="899"/>
      <c r="QNF106" s="533"/>
      <c r="QNH106" s="900"/>
      <c r="QNJ106" s="2556"/>
      <c r="QNK106" s="2557"/>
      <c r="QNL106" s="901"/>
      <c r="QNM106" s="2558"/>
      <c r="QNN106" s="897"/>
      <c r="QNO106" s="2559"/>
      <c r="QNP106" s="899"/>
      <c r="QNQ106" s="533"/>
      <c r="QNS106" s="900"/>
      <c r="QNU106" s="2556"/>
      <c r="QNV106" s="2557"/>
      <c r="QNW106" s="901"/>
      <c r="QNX106" s="2558"/>
      <c r="QNY106" s="897"/>
      <c r="QNZ106" s="2559"/>
      <c r="QOA106" s="899"/>
      <c r="QOB106" s="533"/>
      <c r="QOD106" s="900"/>
      <c r="QOF106" s="2556"/>
      <c r="QOG106" s="2557"/>
      <c r="QOH106" s="901"/>
      <c r="QOI106" s="2558"/>
      <c r="QOJ106" s="897"/>
      <c r="QOK106" s="2559"/>
      <c r="QOL106" s="899"/>
      <c r="QOM106" s="533"/>
      <c r="QOO106" s="900"/>
      <c r="QOQ106" s="2556"/>
      <c r="QOR106" s="2557"/>
      <c r="QOS106" s="901"/>
      <c r="QOT106" s="2558"/>
      <c r="QOU106" s="897"/>
      <c r="QOV106" s="2559"/>
      <c r="QOW106" s="899"/>
      <c r="QOX106" s="533"/>
      <c r="QOZ106" s="900"/>
      <c r="QPB106" s="2556"/>
      <c r="QPC106" s="2557"/>
      <c r="QPD106" s="901"/>
      <c r="QPE106" s="2558"/>
      <c r="QPF106" s="897"/>
      <c r="QPG106" s="2559"/>
      <c r="QPH106" s="899"/>
      <c r="QPI106" s="533"/>
      <c r="QPK106" s="900"/>
      <c r="QPM106" s="2556"/>
      <c r="QPN106" s="2557"/>
      <c r="QPO106" s="901"/>
      <c r="QPP106" s="2558"/>
      <c r="QPQ106" s="897"/>
      <c r="QPR106" s="2559"/>
      <c r="QPS106" s="899"/>
      <c r="QPT106" s="533"/>
      <c r="QPV106" s="900"/>
      <c r="QPX106" s="2556"/>
      <c r="QPY106" s="2557"/>
      <c r="QPZ106" s="901"/>
      <c r="QQA106" s="2558"/>
      <c r="QQB106" s="897"/>
      <c r="QQC106" s="2559"/>
      <c r="QQD106" s="899"/>
      <c r="QQE106" s="533"/>
      <c r="QQG106" s="900"/>
      <c r="QQI106" s="2556"/>
      <c r="QQJ106" s="2557"/>
      <c r="QQK106" s="901"/>
      <c r="QQL106" s="2558"/>
      <c r="QQM106" s="897"/>
      <c r="QQN106" s="2559"/>
      <c r="QQO106" s="899"/>
      <c r="QQP106" s="533"/>
      <c r="QQR106" s="900"/>
      <c r="QQT106" s="2556"/>
      <c r="QQU106" s="2557"/>
      <c r="QQV106" s="901"/>
      <c r="QQW106" s="2558"/>
      <c r="QQX106" s="897"/>
      <c r="QQY106" s="2559"/>
      <c r="QQZ106" s="899"/>
      <c r="QRA106" s="533"/>
      <c r="QRC106" s="900"/>
      <c r="QRE106" s="2556"/>
      <c r="QRF106" s="2557"/>
      <c r="QRG106" s="901"/>
      <c r="QRH106" s="2558"/>
      <c r="QRI106" s="897"/>
      <c r="QRJ106" s="2559"/>
      <c r="QRK106" s="899"/>
      <c r="QRL106" s="533"/>
      <c r="QRN106" s="900"/>
      <c r="QRP106" s="2556"/>
      <c r="QRQ106" s="2557"/>
      <c r="QRR106" s="901"/>
      <c r="QRS106" s="2558"/>
      <c r="QRT106" s="897"/>
      <c r="QRU106" s="2559"/>
      <c r="QRV106" s="899"/>
      <c r="QRW106" s="533"/>
      <c r="QRY106" s="900"/>
      <c r="QSA106" s="2556"/>
      <c r="QSB106" s="2557"/>
      <c r="QSC106" s="901"/>
      <c r="QSD106" s="2558"/>
      <c r="QSE106" s="897"/>
      <c r="QSF106" s="2559"/>
      <c r="QSG106" s="899"/>
      <c r="QSH106" s="533"/>
      <c r="QSJ106" s="900"/>
      <c r="QSL106" s="2556"/>
      <c r="QSM106" s="2557"/>
      <c r="QSN106" s="901"/>
      <c r="QSO106" s="2558"/>
      <c r="QSP106" s="897"/>
      <c r="QSQ106" s="2559"/>
      <c r="QSR106" s="899"/>
      <c r="QSS106" s="533"/>
      <c r="QSU106" s="900"/>
      <c r="QSW106" s="2556"/>
      <c r="QSX106" s="2557"/>
      <c r="QSY106" s="901"/>
      <c r="QSZ106" s="2558"/>
      <c r="QTA106" s="897"/>
      <c r="QTB106" s="2559"/>
      <c r="QTC106" s="899"/>
      <c r="QTD106" s="533"/>
      <c r="QTF106" s="900"/>
      <c r="QTH106" s="2556"/>
      <c r="QTI106" s="2557"/>
      <c r="QTJ106" s="901"/>
      <c r="QTK106" s="2558"/>
      <c r="QTL106" s="897"/>
      <c r="QTM106" s="2559"/>
      <c r="QTN106" s="899"/>
      <c r="QTO106" s="533"/>
      <c r="QTQ106" s="900"/>
      <c r="QTS106" s="2556"/>
      <c r="QTT106" s="2557"/>
      <c r="QTU106" s="901"/>
      <c r="QTV106" s="2558"/>
      <c r="QTW106" s="897"/>
      <c r="QTX106" s="2559"/>
      <c r="QTY106" s="899"/>
      <c r="QTZ106" s="533"/>
      <c r="QUB106" s="900"/>
      <c r="QUD106" s="2556"/>
      <c r="QUE106" s="2557"/>
      <c r="QUF106" s="901"/>
      <c r="QUG106" s="2558"/>
      <c r="QUH106" s="897"/>
      <c r="QUI106" s="2559"/>
      <c r="QUJ106" s="899"/>
      <c r="QUK106" s="533"/>
      <c r="QUM106" s="900"/>
      <c r="QUO106" s="2556"/>
      <c r="QUP106" s="2557"/>
      <c r="QUQ106" s="901"/>
      <c r="QUR106" s="2558"/>
      <c r="QUS106" s="897"/>
      <c r="QUT106" s="2559"/>
      <c r="QUU106" s="899"/>
      <c r="QUV106" s="533"/>
      <c r="QUX106" s="900"/>
      <c r="QUZ106" s="2556"/>
      <c r="QVA106" s="2557"/>
      <c r="QVB106" s="901"/>
      <c r="QVC106" s="2558"/>
      <c r="QVD106" s="897"/>
      <c r="QVE106" s="2559"/>
      <c r="QVF106" s="899"/>
      <c r="QVG106" s="533"/>
      <c r="QVI106" s="900"/>
      <c r="QVK106" s="2556"/>
      <c r="QVL106" s="2557"/>
      <c r="QVM106" s="901"/>
      <c r="QVN106" s="2558"/>
      <c r="QVO106" s="897"/>
      <c r="QVP106" s="2559"/>
      <c r="QVQ106" s="899"/>
      <c r="QVR106" s="533"/>
      <c r="QVT106" s="900"/>
      <c r="QVV106" s="2556"/>
      <c r="QVW106" s="2557"/>
      <c r="QVX106" s="901"/>
      <c r="QVY106" s="2558"/>
      <c r="QVZ106" s="897"/>
      <c r="QWA106" s="2559"/>
      <c r="QWB106" s="899"/>
      <c r="QWC106" s="533"/>
      <c r="QWE106" s="900"/>
      <c r="QWG106" s="2556"/>
      <c r="QWH106" s="2557"/>
      <c r="QWI106" s="901"/>
      <c r="QWJ106" s="2558"/>
      <c r="QWK106" s="897"/>
      <c r="QWL106" s="2559"/>
      <c r="QWM106" s="899"/>
      <c r="QWN106" s="533"/>
      <c r="QWP106" s="900"/>
      <c r="QWR106" s="2556"/>
      <c r="QWS106" s="2557"/>
      <c r="QWT106" s="901"/>
      <c r="QWU106" s="2558"/>
      <c r="QWV106" s="897"/>
      <c r="QWW106" s="2559"/>
      <c r="QWX106" s="899"/>
      <c r="QWY106" s="533"/>
      <c r="QXA106" s="900"/>
      <c r="QXC106" s="2556"/>
      <c r="QXD106" s="2557"/>
      <c r="QXE106" s="901"/>
      <c r="QXF106" s="2558"/>
      <c r="QXG106" s="897"/>
      <c r="QXH106" s="2559"/>
      <c r="QXI106" s="899"/>
      <c r="QXJ106" s="533"/>
      <c r="QXL106" s="900"/>
      <c r="QXN106" s="2556"/>
      <c r="QXO106" s="2557"/>
      <c r="QXP106" s="901"/>
      <c r="QXQ106" s="2558"/>
      <c r="QXR106" s="897"/>
      <c r="QXS106" s="2559"/>
      <c r="QXT106" s="899"/>
      <c r="QXU106" s="533"/>
      <c r="QXW106" s="900"/>
      <c r="QXY106" s="2556"/>
      <c r="QXZ106" s="2557"/>
      <c r="QYA106" s="901"/>
      <c r="QYB106" s="2558"/>
      <c r="QYC106" s="897"/>
      <c r="QYD106" s="2559"/>
      <c r="QYE106" s="899"/>
      <c r="QYF106" s="533"/>
      <c r="QYH106" s="900"/>
      <c r="QYJ106" s="2556"/>
      <c r="QYK106" s="2557"/>
      <c r="QYL106" s="901"/>
      <c r="QYM106" s="2558"/>
      <c r="QYN106" s="897"/>
      <c r="QYO106" s="2559"/>
      <c r="QYP106" s="899"/>
      <c r="QYQ106" s="533"/>
      <c r="QYS106" s="900"/>
      <c r="QYU106" s="2556"/>
      <c r="QYV106" s="2557"/>
      <c r="QYW106" s="901"/>
      <c r="QYX106" s="2558"/>
      <c r="QYY106" s="897"/>
      <c r="QYZ106" s="2559"/>
      <c r="QZA106" s="899"/>
      <c r="QZB106" s="533"/>
      <c r="QZD106" s="900"/>
      <c r="QZF106" s="2556"/>
      <c r="QZG106" s="2557"/>
      <c r="QZH106" s="901"/>
      <c r="QZI106" s="2558"/>
      <c r="QZJ106" s="897"/>
      <c r="QZK106" s="2559"/>
      <c r="QZL106" s="899"/>
      <c r="QZM106" s="533"/>
      <c r="QZO106" s="900"/>
      <c r="QZQ106" s="2556"/>
      <c r="QZR106" s="2557"/>
      <c r="QZS106" s="901"/>
      <c r="QZT106" s="2558"/>
      <c r="QZU106" s="897"/>
      <c r="QZV106" s="2559"/>
      <c r="QZW106" s="899"/>
      <c r="QZX106" s="533"/>
      <c r="QZZ106" s="900"/>
      <c r="RAB106" s="2556"/>
      <c r="RAC106" s="2557"/>
      <c r="RAD106" s="901"/>
      <c r="RAE106" s="2558"/>
      <c r="RAF106" s="897"/>
      <c r="RAG106" s="2559"/>
      <c r="RAH106" s="899"/>
      <c r="RAI106" s="533"/>
      <c r="RAK106" s="900"/>
      <c r="RAM106" s="2556"/>
      <c r="RAN106" s="2557"/>
      <c r="RAO106" s="901"/>
      <c r="RAP106" s="2558"/>
      <c r="RAQ106" s="897"/>
      <c r="RAR106" s="2559"/>
      <c r="RAS106" s="899"/>
      <c r="RAT106" s="533"/>
      <c r="RAV106" s="900"/>
      <c r="RAX106" s="2556"/>
      <c r="RAY106" s="2557"/>
      <c r="RAZ106" s="901"/>
      <c r="RBA106" s="2558"/>
      <c r="RBB106" s="897"/>
      <c r="RBC106" s="2559"/>
      <c r="RBD106" s="899"/>
      <c r="RBE106" s="533"/>
      <c r="RBG106" s="900"/>
      <c r="RBI106" s="2556"/>
      <c r="RBJ106" s="2557"/>
      <c r="RBK106" s="901"/>
      <c r="RBL106" s="2558"/>
      <c r="RBM106" s="897"/>
      <c r="RBN106" s="2559"/>
      <c r="RBO106" s="899"/>
      <c r="RBP106" s="533"/>
      <c r="RBR106" s="900"/>
      <c r="RBT106" s="2556"/>
      <c r="RBU106" s="2557"/>
      <c r="RBV106" s="901"/>
      <c r="RBW106" s="2558"/>
      <c r="RBX106" s="897"/>
      <c r="RBY106" s="2559"/>
      <c r="RBZ106" s="899"/>
      <c r="RCA106" s="533"/>
      <c r="RCC106" s="900"/>
      <c r="RCE106" s="2556"/>
      <c r="RCF106" s="2557"/>
      <c r="RCG106" s="901"/>
      <c r="RCH106" s="2558"/>
      <c r="RCI106" s="897"/>
      <c r="RCJ106" s="2559"/>
      <c r="RCK106" s="899"/>
      <c r="RCL106" s="533"/>
      <c r="RCN106" s="900"/>
      <c r="RCP106" s="2556"/>
      <c r="RCQ106" s="2557"/>
      <c r="RCR106" s="901"/>
      <c r="RCS106" s="2558"/>
      <c r="RCT106" s="897"/>
      <c r="RCU106" s="2559"/>
      <c r="RCV106" s="899"/>
      <c r="RCW106" s="533"/>
      <c r="RCY106" s="900"/>
      <c r="RDA106" s="2556"/>
      <c r="RDB106" s="2557"/>
      <c r="RDC106" s="901"/>
      <c r="RDD106" s="2558"/>
      <c r="RDE106" s="897"/>
      <c r="RDF106" s="2559"/>
      <c r="RDG106" s="899"/>
      <c r="RDH106" s="533"/>
      <c r="RDJ106" s="900"/>
      <c r="RDL106" s="2556"/>
      <c r="RDM106" s="2557"/>
      <c r="RDN106" s="901"/>
      <c r="RDO106" s="2558"/>
      <c r="RDP106" s="897"/>
      <c r="RDQ106" s="2559"/>
      <c r="RDR106" s="899"/>
      <c r="RDS106" s="533"/>
      <c r="RDU106" s="900"/>
      <c r="RDW106" s="2556"/>
      <c r="RDX106" s="2557"/>
      <c r="RDY106" s="901"/>
      <c r="RDZ106" s="2558"/>
      <c r="REA106" s="897"/>
      <c r="REB106" s="2559"/>
      <c r="REC106" s="899"/>
      <c r="RED106" s="533"/>
      <c r="REF106" s="900"/>
      <c r="REH106" s="2556"/>
      <c r="REI106" s="2557"/>
      <c r="REJ106" s="901"/>
      <c r="REK106" s="2558"/>
      <c r="REL106" s="897"/>
      <c r="REM106" s="2559"/>
      <c r="REN106" s="899"/>
      <c r="REO106" s="533"/>
      <c r="REQ106" s="900"/>
      <c r="RES106" s="2556"/>
      <c r="RET106" s="2557"/>
      <c r="REU106" s="901"/>
      <c r="REV106" s="2558"/>
      <c r="REW106" s="897"/>
      <c r="REX106" s="2559"/>
      <c r="REY106" s="899"/>
      <c r="REZ106" s="533"/>
      <c r="RFB106" s="900"/>
      <c r="RFD106" s="2556"/>
      <c r="RFE106" s="2557"/>
      <c r="RFF106" s="901"/>
      <c r="RFG106" s="2558"/>
      <c r="RFH106" s="897"/>
      <c r="RFI106" s="2559"/>
      <c r="RFJ106" s="899"/>
      <c r="RFK106" s="533"/>
      <c r="RFM106" s="900"/>
      <c r="RFO106" s="2556"/>
      <c r="RFP106" s="2557"/>
      <c r="RFQ106" s="901"/>
      <c r="RFR106" s="2558"/>
      <c r="RFS106" s="897"/>
      <c r="RFT106" s="2559"/>
      <c r="RFU106" s="899"/>
      <c r="RFV106" s="533"/>
      <c r="RFX106" s="900"/>
      <c r="RFZ106" s="2556"/>
      <c r="RGA106" s="2557"/>
      <c r="RGB106" s="901"/>
      <c r="RGC106" s="2558"/>
      <c r="RGD106" s="897"/>
      <c r="RGE106" s="2559"/>
      <c r="RGF106" s="899"/>
      <c r="RGG106" s="533"/>
      <c r="RGI106" s="900"/>
      <c r="RGK106" s="2556"/>
      <c r="RGL106" s="2557"/>
      <c r="RGM106" s="901"/>
      <c r="RGN106" s="2558"/>
      <c r="RGO106" s="897"/>
      <c r="RGP106" s="2559"/>
      <c r="RGQ106" s="899"/>
      <c r="RGR106" s="533"/>
      <c r="RGT106" s="900"/>
      <c r="RGV106" s="2556"/>
      <c r="RGW106" s="2557"/>
      <c r="RGX106" s="901"/>
      <c r="RGY106" s="2558"/>
      <c r="RGZ106" s="897"/>
      <c r="RHA106" s="2559"/>
      <c r="RHB106" s="899"/>
      <c r="RHC106" s="533"/>
      <c r="RHE106" s="900"/>
      <c r="RHG106" s="2556"/>
      <c r="RHH106" s="2557"/>
      <c r="RHI106" s="901"/>
      <c r="RHJ106" s="2558"/>
      <c r="RHK106" s="897"/>
      <c r="RHL106" s="2559"/>
      <c r="RHM106" s="899"/>
      <c r="RHN106" s="533"/>
      <c r="RHP106" s="900"/>
      <c r="RHR106" s="2556"/>
      <c r="RHS106" s="2557"/>
      <c r="RHT106" s="901"/>
      <c r="RHU106" s="2558"/>
      <c r="RHV106" s="897"/>
      <c r="RHW106" s="2559"/>
      <c r="RHX106" s="899"/>
      <c r="RHY106" s="533"/>
      <c r="RIA106" s="900"/>
      <c r="RIC106" s="2556"/>
      <c r="RID106" s="2557"/>
      <c r="RIE106" s="901"/>
      <c r="RIF106" s="2558"/>
      <c r="RIG106" s="897"/>
      <c r="RIH106" s="2559"/>
      <c r="RII106" s="899"/>
      <c r="RIJ106" s="533"/>
      <c r="RIL106" s="900"/>
      <c r="RIN106" s="2556"/>
      <c r="RIO106" s="2557"/>
      <c r="RIP106" s="901"/>
      <c r="RIQ106" s="2558"/>
      <c r="RIR106" s="897"/>
      <c r="RIS106" s="2559"/>
      <c r="RIT106" s="899"/>
      <c r="RIU106" s="533"/>
      <c r="RIW106" s="900"/>
      <c r="RIY106" s="2556"/>
      <c r="RIZ106" s="2557"/>
      <c r="RJA106" s="901"/>
      <c r="RJB106" s="2558"/>
      <c r="RJC106" s="897"/>
      <c r="RJD106" s="2559"/>
      <c r="RJE106" s="899"/>
      <c r="RJF106" s="533"/>
      <c r="RJH106" s="900"/>
      <c r="RJJ106" s="2556"/>
      <c r="RJK106" s="2557"/>
      <c r="RJL106" s="901"/>
      <c r="RJM106" s="2558"/>
      <c r="RJN106" s="897"/>
      <c r="RJO106" s="2559"/>
      <c r="RJP106" s="899"/>
      <c r="RJQ106" s="533"/>
      <c r="RJS106" s="900"/>
      <c r="RJU106" s="2556"/>
      <c r="RJV106" s="2557"/>
      <c r="RJW106" s="901"/>
      <c r="RJX106" s="2558"/>
      <c r="RJY106" s="897"/>
      <c r="RJZ106" s="2559"/>
      <c r="RKA106" s="899"/>
      <c r="RKB106" s="533"/>
      <c r="RKD106" s="900"/>
      <c r="RKF106" s="2556"/>
      <c r="RKG106" s="2557"/>
      <c r="RKH106" s="901"/>
      <c r="RKI106" s="2558"/>
      <c r="RKJ106" s="897"/>
      <c r="RKK106" s="2559"/>
      <c r="RKL106" s="899"/>
      <c r="RKM106" s="533"/>
      <c r="RKO106" s="900"/>
      <c r="RKQ106" s="2556"/>
      <c r="RKR106" s="2557"/>
      <c r="RKS106" s="901"/>
      <c r="RKT106" s="2558"/>
      <c r="RKU106" s="897"/>
      <c r="RKV106" s="2559"/>
      <c r="RKW106" s="899"/>
      <c r="RKX106" s="533"/>
      <c r="RKZ106" s="900"/>
      <c r="RLB106" s="2556"/>
      <c r="RLC106" s="2557"/>
      <c r="RLD106" s="901"/>
      <c r="RLE106" s="2558"/>
      <c r="RLF106" s="897"/>
      <c r="RLG106" s="2559"/>
      <c r="RLH106" s="899"/>
      <c r="RLI106" s="533"/>
      <c r="RLK106" s="900"/>
      <c r="RLM106" s="2556"/>
      <c r="RLN106" s="2557"/>
      <c r="RLO106" s="901"/>
      <c r="RLP106" s="2558"/>
      <c r="RLQ106" s="897"/>
      <c r="RLR106" s="2559"/>
      <c r="RLS106" s="899"/>
      <c r="RLT106" s="533"/>
      <c r="RLV106" s="900"/>
      <c r="RLX106" s="2556"/>
      <c r="RLY106" s="2557"/>
      <c r="RLZ106" s="901"/>
      <c r="RMA106" s="2558"/>
      <c r="RMB106" s="897"/>
      <c r="RMC106" s="2559"/>
      <c r="RMD106" s="899"/>
      <c r="RME106" s="533"/>
      <c r="RMG106" s="900"/>
      <c r="RMI106" s="2556"/>
      <c r="RMJ106" s="2557"/>
      <c r="RMK106" s="901"/>
      <c r="RML106" s="2558"/>
      <c r="RMM106" s="897"/>
      <c r="RMN106" s="2559"/>
      <c r="RMO106" s="899"/>
      <c r="RMP106" s="533"/>
      <c r="RMR106" s="900"/>
      <c r="RMT106" s="2556"/>
      <c r="RMU106" s="2557"/>
      <c r="RMV106" s="901"/>
      <c r="RMW106" s="2558"/>
      <c r="RMX106" s="897"/>
      <c r="RMY106" s="2559"/>
      <c r="RMZ106" s="899"/>
      <c r="RNA106" s="533"/>
      <c r="RNC106" s="900"/>
      <c r="RNE106" s="2556"/>
      <c r="RNF106" s="2557"/>
      <c r="RNG106" s="901"/>
      <c r="RNH106" s="2558"/>
      <c r="RNI106" s="897"/>
      <c r="RNJ106" s="2559"/>
      <c r="RNK106" s="899"/>
      <c r="RNL106" s="533"/>
      <c r="RNN106" s="900"/>
      <c r="RNP106" s="2556"/>
      <c r="RNQ106" s="2557"/>
      <c r="RNR106" s="901"/>
      <c r="RNS106" s="2558"/>
      <c r="RNT106" s="897"/>
      <c r="RNU106" s="2559"/>
      <c r="RNV106" s="899"/>
      <c r="RNW106" s="533"/>
      <c r="RNY106" s="900"/>
      <c r="ROA106" s="2556"/>
      <c r="ROB106" s="2557"/>
      <c r="ROC106" s="901"/>
      <c r="ROD106" s="2558"/>
      <c r="ROE106" s="897"/>
      <c r="ROF106" s="2559"/>
      <c r="ROG106" s="899"/>
      <c r="ROH106" s="533"/>
      <c r="ROJ106" s="900"/>
      <c r="ROL106" s="2556"/>
      <c r="ROM106" s="2557"/>
      <c r="RON106" s="901"/>
      <c r="ROO106" s="2558"/>
      <c r="ROP106" s="897"/>
      <c r="ROQ106" s="2559"/>
      <c r="ROR106" s="899"/>
      <c r="ROS106" s="533"/>
      <c r="ROU106" s="900"/>
      <c r="ROW106" s="2556"/>
      <c r="ROX106" s="2557"/>
      <c r="ROY106" s="901"/>
      <c r="ROZ106" s="2558"/>
      <c r="RPA106" s="897"/>
      <c r="RPB106" s="2559"/>
      <c r="RPC106" s="899"/>
      <c r="RPD106" s="533"/>
      <c r="RPF106" s="900"/>
      <c r="RPH106" s="2556"/>
      <c r="RPI106" s="2557"/>
      <c r="RPJ106" s="901"/>
      <c r="RPK106" s="2558"/>
      <c r="RPL106" s="897"/>
      <c r="RPM106" s="2559"/>
      <c r="RPN106" s="899"/>
      <c r="RPO106" s="533"/>
      <c r="RPQ106" s="900"/>
      <c r="RPS106" s="2556"/>
      <c r="RPT106" s="2557"/>
      <c r="RPU106" s="901"/>
      <c r="RPV106" s="2558"/>
      <c r="RPW106" s="897"/>
      <c r="RPX106" s="2559"/>
      <c r="RPY106" s="899"/>
      <c r="RPZ106" s="533"/>
      <c r="RQB106" s="900"/>
      <c r="RQD106" s="2556"/>
      <c r="RQE106" s="2557"/>
      <c r="RQF106" s="901"/>
      <c r="RQG106" s="2558"/>
      <c r="RQH106" s="897"/>
      <c r="RQI106" s="2559"/>
      <c r="RQJ106" s="899"/>
      <c r="RQK106" s="533"/>
      <c r="RQM106" s="900"/>
      <c r="RQO106" s="2556"/>
      <c r="RQP106" s="2557"/>
      <c r="RQQ106" s="901"/>
      <c r="RQR106" s="2558"/>
      <c r="RQS106" s="897"/>
      <c r="RQT106" s="2559"/>
      <c r="RQU106" s="899"/>
      <c r="RQV106" s="533"/>
      <c r="RQX106" s="900"/>
      <c r="RQZ106" s="2556"/>
      <c r="RRA106" s="2557"/>
      <c r="RRB106" s="901"/>
      <c r="RRC106" s="2558"/>
      <c r="RRD106" s="897"/>
      <c r="RRE106" s="2559"/>
      <c r="RRF106" s="899"/>
      <c r="RRG106" s="533"/>
      <c r="RRI106" s="900"/>
      <c r="RRK106" s="2556"/>
      <c r="RRL106" s="2557"/>
      <c r="RRM106" s="901"/>
      <c r="RRN106" s="2558"/>
      <c r="RRO106" s="897"/>
      <c r="RRP106" s="2559"/>
      <c r="RRQ106" s="899"/>
      <c r="RRR106" s="533"/>
      <c r="RRT106" s="900"/>
      <c r="RRV106" s="2556"/>
      <c r="RRW106" s="2557"/>
      <c r="RRX106" s="901"/>
      <c r="RRY106" s="2558"/>
      <c r="RRZ106" s="897"/>
      <c r="RSA106" s="2559"/>
      <c r="RSB106" s="899"/>
      <c r="RSC106" s="533"/>
      <c r="RSE106" s="900"/>
      <c r="RSG106" s="2556"/>
      <c r="RSH106" s="2557"/>
      <c r="RSI106" s="901"/>
      <c r="RSJ106" s="2558"/>
      <c r="RSK106" s="897"/>
      <c r="RSL106" s="2559"/>
      <c r="RSM106" s="899"/>
      <c r="RSN106" s="533"/>
      <c r="RSP106" s="900"/>
      <c r="RSR106" s="2556"/>
      <c r="RSS106" s="2557"/>
      <c r="RST106" s="901"/>
      <c r="RSU106" s="2558"/>
      <c r="RSV106" s="897"/>
      <c r="RSW106" s="2559"/>
      <c r="RSX106" s="899"/>
      <c r="RSY106" s="533"/>
      <c r="RTA106" s="900"/>
      <c r="RTC106" s="2556"/>
      <c r="RTD106" s="2557"/>
      <c r="RTE106" s="901"/>
      <c r="RTF106" s="2558"/>
      <c r="RTG106" s="897"/>
      <c r="RTH106" s="2559"/>
      <c r="RTI106" s="899"/>
      <c r="RTJ106" s="533"/>
      <c r="RTL106" s="900"/>
      <c r="RTN106" s="2556"/>
      <c r="RTO106" s="2557"/>
      <c r="RTP106" s="901"/>
      <c r="RTQ106" s="2558"/>
      <c r="RTR106" s="897"/>
      <c r="RTS106" s="2559"/>
      <c r="RTT106" s="899"/>
      <c r="RTU106" s="533"/>
      <c r="RTW106" s="900"/>
      <c r="RTY106" s="2556"/>
      <c r="RTZ106" s="2557"/>
      <c r="RUA106" s="901"/>
      <c r="RUB106" s="2558"/>
      <c r="RUC106" s="897"/>
      <c r="RUD106" s="2559"/>
      <c r="RUE106" s="899"/>
      <c r="RUF106" s="533"/>
      <c r="RUH106" s="900"/>
      <c r="RUJ106" s="2556"/>
      <c r="RUK106" s="2557"/>
      <c r="RUL106" s="901"/>
      <c r="RUM106" s="2558"/>
      <c r="RUN106" s="897"/>
      <c r="RUO106" s="2559"/>
      <c r="RUP106" s="899"/>
      <c r="RUQ106" s="533"/>
      <c r="RUS106" s="900"/>
      <c r="RUU106" s="2556"/>
      <c r="RUV106" s="2557"/>
      <c r="RUW106" s="901"/>
      <c r="RUX106" s="2558"/>
      <c r="RUY106" s="897"/>
      <c r="RUZ106" s="2559"/>
      <c r="RVA106" s="899"/>
      <c r="RVB106" s="533"/>
      <c r="RVD106" s="900"/>
      <c r="RVF106" s="2556"/>
      <c r="RVG106" s="2557"/>
      <c r="RVH106" s="901"/>
      <c r="RVI106" s="2558"/>
      <c r="RVJ106" s="897"/>
      <c r="RVK106" s="2559"/>
      <c r="RVL106" s="899"/>
      <c r="RVM106" s="533"/>
      <c r="RVO106" s="900"/>
      <c r="RVQ106" s="2556"/>
      <c r="RVR106" s="2557"/>
      <c r="RVS106" s="901"/>
      <c r="RVT106" s="2558"/>
      <c r="RVU106" s="897"/>
      <c r="RVV106" s="2559"/>
      <c r="RVW106" s="899"/>
      <c r="RVX106" s="533"/>
      <c r="RVZ106" s="900"/>
      <c r="RWB106" s="2556"/>
      <c r="RWC106" s="2557"/>
      <c r="RWD106" s="901"/>
      <c r="RWE106" s="2558"/>
      <c r="RWF106" s="897"/>
      <c r="RWG106" s="2559"/>
      <c r="RWH106" s="899"/>
      <c r="RWI106" s="533"/>
      <c r="RWK106" s="900"/>
      <c r="RWM106" s="2556"/>
      <c r="RWN106" s="2557"/>
      <c r="RWO106" s="901"/>
      <c r="RWP106" s="2558"/>
      <c r="RWQ106" s="897"/>
      <c r="RWR106" s="2559"/>
      <c r="RWS106" s="899"/>
      <c r="RWT106" s="533"/>
      <c r="RWV106" s="900"/>
      <c r="RWX106" s="2556"/>
      <c r="RWY106" s="2557"/>
      <c r="RWZ106" s="901"/>
      <c r="RXA106" s="2558"/>
      <c r="RXB106" s="897"/>
      <c r="RXC106" s="2559"/>
      <c r="RXD106" s="899"/>
      <c r="RXE106" s="533"/>
      <c r="RXG106" s="900"/>
      <c r="RXI106" s="2556"/>
      <c r="RXJ106" s="2557"/>
      <c r="RXK106" s="901"/>
      <c r="RXL106" s="2558"/>
      <c r="RXM106" s="897"/>
      <c r="RXN106" s="2559"/>
      <c r="RXO106" s="899"/>
      <c r="RXP106" s="533"/>
      <c r="RXR106" s="900"/>
      <c r="RXT106" s="2556"/>
      <c r="RXU106" s="2557"/>
      <c r="RXV106" s="901"/>
      <c r="RXW106" s="2558"/>
      <c r="RXX106" s="897"/>
      <c r="RXY106" s="2559"/>
      <c r="RXZ106" s="899"/>
      <c r="RYA106" s="533"/>
      <c r="RYC106" s="900"/>
      <c r="RYE106" s="2556"/>
      <c r="RYF106" s="2557"/>
      <c r="RYG106" s="901"/>
      <c r="RYH106" s="2558"/>
      <c r="RYI106" s="897"/>
      <c r="RYJ106" s="2559"/>
      <c r="RYK106" s="899"/>
      <c r="RYL106" s="533"/>
      <c r="RYN106" s="900"/>
      <c r="RYP106" s="2556"/>
      <c r="RYQ106" s="2557"/>
      <c r="RYR106" s="901"/>
      <c r="RYS106" s="2558"/>
      <c r="RYT106" s="897"/>
      <c r="RYU106" s="2559"/>
      <c r="RYV106" s="899"/>
      <c r="RYW106" s="533"/>
      <c r="RYY106" s="900"/>
      <c r="RZA106" s="2556"/>
      <c r="RZB106" s="2557"/>
      <c r="RZC106" s="901"/>
      <c r="RZD106" s="2558"/>
      <c r="RZE106" s="897"/>
      <c r="RZF106" s="2559"/>
      <c r="RZG106" s="899"/>
      <c r="RZH106" s="533"/>
      <c r="RZJ106" s="900"/>
      <c r="RZL106" s="2556"/>
      <c r="RZM106" s="2557"/>
      <c r="RZN106" s="901"/>
      <c r="RZO106" s="2558"/>
      <c r="RZP106" s="897"/>
      <c r="RZQ106" s="2559"/>
      <c r="RZR106" s="899"/>
      <c r="RZS106" s="533"/>
      <c r="RZU106" s="900"/>
      <c r="RZW106" s="2556"/>
      <c r="RZX106" s="2557"/>
      <c r="RZY106" s="901"/>
      <c r="RZZ106" s="2558"/>
      <c r="SAA106" s="897"/>
      <c r="SAB106" s="2559"/>
      <c r="SAC106" s="899"/>
      <c r="SAD106" s="533"/>
      <c r="SAF106" s="900"/>
      <c r="SAH106" s="2556"/>
      <c r="SAI106" s="2557"/>
      <c r="SAJ106" s="901"/>
      <c r="SAK106" s="2558"/>
      <c r="SAL106" s="897"/>
      <c r="SAM106" s="2559"/>
      <c r="SAN106" s="899"/>
      <c r="SAO106" s="533"/>
      <c r="SAQ106" s="900"/>
      <c r="SAS106" s="2556"/>
      <c r="SAT106" s="2557"/>
      <c r="SAU106" s="901"/>
      <c r="SAV106" s="2558"/>
      <c r="SAW106" s="897"/>
      <c r="SAX106" s="2559"/>
      <c r="SAY106" s="899"/>
      <c r="SAZ106" s="533"/>
      <c r="SBB106" s="900"/>
      <c r="SBD106" s="2556"/>
      <c r="SBE106" s="2557"/>
      <c r="SBF106" s="901"/>
      <c r="SBG106" s="2558"/>
      <c r="SBH106" s="897"/>
      <c r="SBI106" s="2559"/>
      <c r="SBJ106" s="899"/>
      <c r="SBK106" s="533"/>
      <c r="SBM106" s="900"/>
      <c r="SBO106" s="2556"/>
      <c r="SBP106" s="2557"/>
      <c r="SBQ106" s="901"/>
      <c r="SBR106" s="2558"/>
      <c r="SBS106" s="897"/>
      <c r="SBT106" s="2559"/>
      <c r="SBU106" s="899"/>
      <c r="SBV106" s="533"/>
      <c r="SBX106" s="900"/>
      <c r="SBZ106" s="2556"/>
      <c r="SCA106" s="2557"/>
      <c r="SCB106" s="901"/>
      <c r="SCC106" s="2558"/>
      <c r="SCD106" s="897"/>
      <c r="SCE106" s="2559"/>
      <c r="SCF106" s="899"/>
      <c r="SCG106" s="533"/>
      <c r="SCI106" s="900"/>
      <c r="SCK106" s="2556"/>
      <c r="SCL106" s="2557"/>
      <c r="SCM106" s="901"/>
      <c r="SCN106" s="2558"/>
      <c r="SCO106" s="897"/>
      <c r="SCP106" s="2559"/>
      <c r="SCQ106" s="899"/>
      <c r="SCR106" s="533"/>
      <c r="SCT106" s="900"/>
      <c r="SCV106" s="2556"/>
      <c r="SCW106" s="2557"/>
      <c r="SCX106" s="901"/>
      <c r="SCY106" s="2558"/>
      <c r="SCZ106" s="897"/>
      <c r="SDA106" s="2559"/>
      <c r="SDB106" s="899"/>
      <c r="SDC106" s="533"/>
      <c r="SDE106" s="900"/>
      <c r="SDG106" s="2556"/>
      <c r="SDH106" s="2557"/>
      <c r="SDI106" s="901"/>
      <c r="SDJ106" s="2558"/>
      <c r="SDK106" s="897"/>
      <c r="SDL106" s="2559"/>
      <c r="SDM106" s="899"/>
      <c r="SDN106" s="533"/>
      <c r="SDP106" s="900"/>
      <c r="SDR106" s="2556"/>
      <c r="SDS106" s="2557"/>
      <c r="SDT106" s="901"/>
      <c r="SDU106" s="2558"/>
      <c r="SDV106" s="897"/>
      <c r="SDW106" s="2559"/>
      <c r="SDX106" s="899"/>
      <c r="SDY106" s="533"/>
      <c r="SEA106" s="900"/>
      <c r="SEC106" s="2556"/>
      <c r="SED106" s="2557"/>
      <c r="SEE106" s="901"/>
      <c r="SEF106" s="2558"/>
      <c r="SEG106" s="897"/>
      <c r="SEH106" s="2559"/>
      <c r="SEI106" s="899"/>
      <c r="SEJ106" s="533"/>
      <c r="SEL106" s="900"/>
      <c r="SEN106" s="2556"/>
      <c r="SEO106" s="2557"/>
      <c r="SEP106" s="901"/>
      <c r="SEQ106" s="2558"/>
      <c r="SER106" s="897"/>
      <c r="SES106" s="2559"/>
      <c r="SET106" s="899"/>
      <c r="SEU106" s="533"/>
      <c r="SEW106" s="900"/>
      <c r="SEY106" s="2556"/>
      <c r="SEZ106" s="2557"/>
      <c r="SFA106" s="901"/>
      <c r="SFB106" s="2558"/>
      <c r="SFC106" s="897"/>
      <c r="SFD106" s="2559"/>
      <c r="SFE106" s="899"/>
      <c r="SFF106" s="533"/>
      <c r="SFH106" s="900"/>
      <c r="SFJ106" s="2556"/>
      <c r="SFK106" s="2557"/>
      <c r="SFL106" s="901"/>
      <c r="SFM106" s="2558"/>
      <c r="SFN106" s="897"/>
      <c r="SFO106" s="2559"/>
      <c r="SFP106" s="899"/>
      <c r="SFQ106" s="533"/>
      <c r="SFS106" s="900"/>
      <c r="SFU106" s="2556"/>
      <c r="SFV106" s="2557"/>
      <c r="SFW106" s="901"/>
      <c r="SFX106" s="2558"/>
      <c r="SFY106" s="897"/>
      <c r="SFZ106" s="2559"/>
      <c r="SGA106" s="899"/>
      <c r="SGB106" s="533"/>
      <c r="SGD106" s="900"/>
      <c r="SGF106" s="2556"/>
      <c r="SGG106" s="2557"/>
      <c r="SGH106" s="901"/>
      <c r="SGI106" s="2558"/>
      <c r="SGJ106" s="897"/>
      <c r="SGK106" s="2559"/>
      <c r="SGL106" s="899"/>
      <c r="SGM106" s="533"/>
      <c r="SGO106" s="900"/>
      <c r="SGQ106" s="2556"/>
      <c r="SGR106" s="2557"/>
      <c r="SGS106" s="901"/>
      <c r="SGT106" s="2558"/>
      <c r="SGU106" s="897"/>
      <c r="SGV106" s="2559"/>
      <c r="SGW106" s="899"/>
      <c r="SGX106" s="533"/>
      <c r="SGZ106" s="900"/>
      <c r="SHB106" s="2556"/>
      <c r="SHC106" s="2557"/>
      <c r="SHD106" s="901"/>
      <c r="SHE106" s="2558"/>
      <c r="SHF106" s="897"/>
      <c r="SHG106" s="2559"/>
      <c r="SHH106" s="899"/>
      <c r="SHI106" s="533"/>
      <c r="SHK106" s="900"/>
      <c r="SHM106" s="2556"/>
      <c r="SHN106" s="2557"/>
      <c r="SHO106" s="901"/>
      <c r="SHP106" s="2558"/>
      <c r="SHQ106" s="897"/>
      <c r="SHR106" s="2559"/>
      <c r="SHS106" s="899"/>
      <c r="SHT106" s="533"/>
      <c r="SHV106" s="900"/>
      <c r="SHX106" s="2556"/>
      <c r="SHY106" s="2557"/>
      <c r="SHZ106" s="901"/>
      <c r="SIA106" s="2558"/>
      <c r="SIB106" s="897"/>
      <c r="SIC106" s="2559"/>
      <c r="SID106" s="899"/>
      <c r="SIE106" s="533"/>
      <c r="SIG106" s="900"/>
      <c r="SII106" s="2556"/>
      <c r="SIJ106" s="2557"/>
      <c r="SIK106" s="901"/>
      <c r="SIL106" s="2558"/>
      <c r="SIM106" s="897"/>
      <c r="SIN106" s="2559"/>
      <c r="SIO106" s="899"/>
      <c r="SIP106" s="533"/>
      <c r="SIR106" s="900"/>
      <c r="SIT106" s="2556"/>
      <c r="SIU106" s="2557"/>
      <c r="SIV106" s="901"/>
      <c r="SIW106" s="2558"/>
      <c r="SIX106" s="897"/>
      <c r="SIY106" s="2559"/>
      <c r="SIZ106" s="899"/>
      <c r="SJA106" s="533"/>
      <c r="SJC106" s="900"/>
      <c r="SJE106" s="2556"/>
      <c r="SJF106" s="2557"/>
      <c r="SJG106" s="901"/>
      <c r="SJH106" s="2558"/>
      <c r="SJI106" s="897"/>
      <c r="SJJ106" s="2559"/>
      <c r="SJK106" s="899"/>
      <c r="SJL106" s="533"/>
      <c r="SJN106" s="900"/>
      <c r="SJP106" s="2556"/>
      <c r="SJQ106" s="2557"/>
      <c r="SJR106" s="901"/>
      <c r="SJS106" s="2558"/>
      <c r="SJT106" s="897"/>
      <c r="SJU106" s="2559"/>
      <c r="SJV106" s="899"/>
      <c r="SJW106" s="533"/>
      <c r="SJY106" s="900"/>
      <c r="SKA106" s="2556"/>
      <c r="SKB106" s="2557"/>
      <c r="SKC106" s="901"/>
      <c r="SKD106" s="2558"/>
      <c r="SKE106" s="897"/>
      <c r="SKF106" s="2559"/>
      <c r="SKG106" s="899"/>
      <c r="SKH106" s="533"/>
      <c r="SKJ106" s="900"/>
      <c r="SKL106" s="2556"/>
      <c r="SKM106" s="2557"/>
      <c r="SKN106" s="901"/>
      <c r="SKO106" s="2558"/>
      <c r="SKP106" s="897"/>
      <c r="SKQ106" s="2559"/>
      <c r="SKR106" s="899"/>
      <c r="SKS106" s="533"/>
      <c r="SKU106" s="900"/>
      <c r="SKW106" s="2556"/>
      <c r="SKX106" s="2557"/>
      <c r="SKY106" s="901"/>
      <c r="SKZ106" s="2558"/>
      <c r="SLA106" s="897"/>
      <c r="SLB106" s="2559"/>
      <c r="SLC106" s="899"/>
      <c r="SLD106" s="533"/>
      <c r="SLF106" s="900"/>
      <c r="SLH106" s="2556"/>
      <c r="SLI106" s="2557"/>
      <c r="SLJ106" s="901"/>
      <c r="SLK106" s="2558"/>
      <c r="SLL106" s="897"/>
      <c r="SLM106" s="2559"/>
      <c r="SLN106" s="899"/>
      <c r="SLO106" s="533"/>
      <c r="SLQ106" s="900"/>
      <c r="SLS106" s="2556"/>
      <c r="SLT106" s="2557"/>
      <c r="SLU106" s="901"/>
      <c r="SLV106" s="2558"/>
      <c r="SLW106" s="897"/>
      <c r="SLX106" s="2559"/>
      <c r="SLY106" s="899"/>
      <c r="SLZ106" s="533"/>
      <c r="SMB106" s="900"/>
      <c r="SMD106" s="2556"/>
      <c r="SME106" s="2557"/>
      <c r="SMF106" s="901"/>
      <c r="SMG106" s="2558"/>
      <c r="SMH106" s="897"/>
      <c r="SMI106" s="2559"/>
      <c r="SMJ106" s="899"/>
      <c r="SMK106" s="533"/>
      <c r="SMM106" s="900"/>
      <c r="SMO106" s="2556"/>
      <c r="SMP106" s="2557"/>
      <c r="SMQ106" s="901"/>
      <c r="SMR106" s="2558"/>
      <c r="SMS106" s="897"/>
      <c r="SMT106" s="2559"/>
      <c r="SMU106" s="899"/>
      <c r="SMV106" s="533"/>
      <c r="SMX106" s="900"/>
      <c r="SMZ106" s="2556"/>
      <c r="SNA106" s="2557"/>
      <c r="SNB106" s="901"/>
      <c r="SNC106" s="2558"/>
      <c r="SND106" s="897"/>
      <c r="SNE106" s="2559"/>
      <c r="SNF106" s="899"/>
      <c r="SNG106" s="533"/>
      <c r="SNI106" s="900"/>
      <c r="SNK106" s="2556"/>
      <c r="SNL106" s="2557"/>
      <c r="SNM106" s="901"/>
      <c r="SNN106" s="2558"/>
      <c r="SNO106" s="897"/>
      <c r="SNP106" s="2559"/>
      <c r="SNQ106" s="899"/>
      <c r="SNR106" s="533"/>
      <c r="SNT106" s="900"/>
      <c r="SNV106" s="2556"/>
      <c r="SNW106" s="2557"/>
      <c r="SNX106" s="901"/>
      <c r="SNY106" s="2558"/>
      <c r="SNZ106" s="897"/>
      <c r="SOA106" s="2559"/>
      <c r="SOB106" s="899"/>
      <c r="SOC106" s="533"/>
      <c r="SOE106" s="900"/>
      <c r="SOG106" s="2556"/>
      <c r="SOH106" s="2557"/>
      <c r="SOI106" s="901"/>
      <c r="SOJ106" s="2558"/>
      <c r="SOK106" s="897"/>
      <c r="SOL106" s="2559"/>
      <c r="SOM106" s="899"/>
      <c r="SON106" s="533"/>
      <c r="SOP106" s="900"/>
      <c r="SOR106" s="2556"/>
      <c r="SOS106" s="2557"/>
      <c r="SOT106" s="901"/>
      <c r="SOU106" s="2558"/>
      <c r="SOV106" s="897"/>
      <c r="SOW106" s="2559"/>
      <c r="SOX106" s="899"/>
      <c r="SOY106" s="533"/>
      <c r="SPA106" s="900"/>
      <c r="SPC106" s="2556"/>
      <c r="SPD106" s="2557"/>
      <c r="SPE106" s="901"/>
      <c r="SPF106" s="2558"/>
      <c r="SPG106" s="897"/>
      <c r="SPH106" s="2559"/>
      <c r="SPI106" s="899"/>
      <c r="SPJ106" s="533"/>
      <c r="SPL106" s="900"/>
      <c r="SPN106" s="2556"/>
      <c r="SPO106" s="2557"/>
      <c r="SPP106" s="901"/>
      <c r="SPQ106" s="2558"/>
      <c r="SPR106" s="897"/>
      <c r="SPS106" s="2559"/>
      <c r="SPT106" s="899"/>
      <c r="SPU106" s="533"/>
      <c r="SPW106" s="900"/>
      <c r="SPY106" s="2556"/>
      <c r="SPZ106" s="2557"/>
      <c r="SQA106" s="901"/>
      <c r="SQB106" s="2558"/>
      <c r="SQC106" s="897"/>
      <c r="SQD106" s="2559"/>
      <c r="SQE106" s="899"/>
      <c r="SQF106" s="533"/>
      <c r="SQH106" s="900"/>
      <c r="SQJ106" s="2556"/>
      <c r="SQK106" s="2557"/>
      <c r="SQL106" s="901"/>
      <c r="SQM106" s="2558"/>
      <c r="SQN106" s="897"/>
      <c r="SQO106" s="2559"/>
      <c r="SQP106" s="899"/>
      <c r="SQQ106" s="533"/>
      <c r="SQS106" s="900"/>
      <c r="SQU106" s="2556"/>
      <c r="SQV106" s="2557"/>
      <c r="SQW106" s="901"/>
      <c r="SQX106" s="2558"/>
      <c r="SQY106" s="897"/>
      <c r="SQZ106" s="2559"/>
      <c r="SRA106" s="899"/>
      <c r="SRB106" s="533"/>
      <c r="SRD106" s="900"/>
      <c r="SRF106" s="2556"/>
      <c r="SRG106" s="2557"/>
      <c r="SRH106" s="901"/>
      <c r="SRI106" s="2558"/>
      <c r="SRJ106" s="897"/>
      <c r="SRK106" s="2559"/>
      <c r="SRL106" s="899"/>
      <c r="SRM106" s="533"/>
      <c r="SRO106" s="900"/>
      <c r="SRQ106" s="2556"/>
      <c r="SRR106" s="2557"/>
      <c r="SRS106" s="901"/>
      <c r="SRT106" s="2558"/>
      <c r="SRU106" s="897"/>
      <c r="SRV106" s="2559"/>
      <c r="SRW106" s="899"/>
      <c r="SRX106" s="533"/>
      <c r="SRZ106" s="900"/>
      <c r="SSB106" s="2556"/>
      <c r="SSC106" s="2557"/>
      <c r="SSD106" s="901"/>
      <c r="SSE106" s="2558"/>
      <c r="SSF106" s="897"/>
      <c r="SSG106" s="2559"/>
      <c r="SSH106" s="899"/>
      <c r="SSI106" s="533"/>
      <c r="SSK106" s="900"/>
      <c r="SSM106" s="2556"/>
      <c r="SSN106" s="2557"/>
      <c r="SSO106" s="901"/>
      <c r="SSP106" s="2558"/>
      <c r="SSQ106" s="897"/>
      <c r="SSR106" s="2559"/>
      <c r="SSS106" s="899"/>
      <c r="SST106" s="533"/>
      <c r="SSV106" s="900"/>
      <c r="SSX106" s="2556"/>
      <c r="SSY106" s="2557"/>
      <c r="SSZ106" s="901"/>
      <c r="STA106" s="2558"/>
      <c r="STB106" s="897"/>
      <c r="STC106" s="2559"/>
      <c r="STD106" s="899"/>
      <c r="STE106" s="533"/>
      <c r="STG106" s="900"/>
      <c r="STI106" s="2556"/>
      <c r="STJ106" s="2557"/>
      <c r="STK106" s="901"/>
      <c r="STL106" s="2558"/>
      <c r="STM106" s="897"/>
      <c r="STN106" s="2559"/>
      <c r="STO106" s="899"/>
      <c r="STP106" s="533"/>
      <c r="STR106" s="900"/>
      <c r="STT106" s="2556"/>
      <c r="STU106" s="2557"/>
      <c r="STV106" s="901"/>
      <c r="STW106" s="2558"/>
      <c r="STX106" s="897"/>
      <c r="STY106" s="2559"/>
      <c r="STZ106" s="899"/>
      <c r="SUA106" s="533"/>
      <c r="SUC106" s="900"/>
      <c r="SUE106" s="2556"/>
      <c r="SUF106" s="2557"/>
      <c r="SUG106" s="901"/>
      <c r="SUH106" s="2558"/>
      <c r="SUI106" s="897"/>
      <c r="SUJ106" s="2559"/>
      <c r="SUK106" s="899"/>
      <c r="SUL106" s="533"/>
      <c r="SUN106" s="900"/>
      <c r="SUP106" s="2556"/>
      <c r="SUQ106" s="2557"/>
      <c r="SUR106" s="901"/>
      <c r="SUS106" s="2558"/>
      <c r="SUT106" s="897"/>
      <c r="SUU106" s="2559"/>
      <c r="SUV106" s="899"/>
      <c r="SUW106" s="533"/>
      <c r="SUY106" s="900"/>
      <c r="SVA106" s="2556"/>
      <c r="SVB106" s="2557"/>
      <c r="SVC106" s="901"/>
      <c r="SVD106" s="2558"/>
      <c r="SVE106" s="897"/>
      <c r="SVF106" s="2559"/>
      <c r="SVG106" s="899"/>
      <c r="SVH106" s="533"/>
      <c r="SVJ106" s="900"/>
      <c r="SVL106" s="2556"/>
      <c r="SVM106" s="2557"/>
      <c r="SVN106" s="901"/>
      <c r="SVO106" s="2558"/>
      <c r="SVP106" s="897"/>
      <c r="SVQ106" s="2559"/>
      <c r="SVR106" s="899"/>
      <c r="SVS106" s="533"/>
      <c r="SVU106" s="900"/>
      <c r="SVW106" s="2556"/>
      <c r="SVX106" s="2557"/>
      <c r="SVY106" s="901"/>
      <c r="SVZ106" s="2558"/>
      <c r="SWA106" s="897"/>
      <c r="SWB106" s="2559"/>
      <c r="SWC106" s="899"/>
      <c r="SWD106" s="533"/>
      <c r="SWF106" s="900"/>
      <c r="SWH106" s="2556"/>
      <c r="SWI106" s="2557"/>
      <c r="SWJ106" s="901"/>
      <c r="SWK106" s="2558"/>
      <c r="SWL106" s="897"/>
      <c r="SWM106" s="2559"/>
      <c r="SWN106" s="899"/>
      <c r="SWO106" s="533"/>
      <c r="SWQ106" s="900"/>
      <c r="SWS106" s="2556"/>
      <c r="SWT106" s="2557"/>
      <c r="SWU106" s="901"/>
      <c r="SWV106" s="2558"/>
      <c r="SWW106" s="897"/>
      <c r="SWX106" s="2559"/>
      <c r="SWY106" s="899"/>
      <c r="SWZ106" s="533"/>
      <c r="SXB106" s="900"/>
      <c r="SXD106" s="2556"/>
      <c r="SXE106" s="2557"/>
      <c r="SXF106" s="901"/>
      <c r="SXG106" s="2558"/>
      <c r="SXH106" s="897"/>
      <c r="SXI106" s="2559"/>
      <c r="SXJ106" s="899"/>
      <c r="SXK106" s="533"/>
      <c r="SXM106" s="900"/>
      <c r="SXO106" s="2556"/>
      <c r="SXP106" s="2557"/>
      <c r="SXQ106" s="901"/>
      <c r="SXR106" s="2558"/>
      <c r="SXS106" s="897"/>
      <c r="SXT106" s="2559"/>
      <c r="SXU106" s="899"/>
      <c r="SXV106" s="533"/>
      <c r="SXX106" s="900"/>
      <c r="SXZ106" s="2556"/>
      <c r="SYA106" s="2557"/>
      <c r="SYB106" s="901"/>
      <c r="SYC106" s="2558"/>
      <c r="SYD106" s="897"/>
      <c r="SYE106" s="2559"/>
      <c r="SYF106" s="899"/>
      <c r="SYG106" s="533"/>
      <c r="SYI106" s="900"/>
      <c r="SYK106" s="2556"/>
      <c r="SYL106" s="2557"/>
      <c r="SYM106" s="901"/>
      <c r="SYN106" s="2558"/>
      <c r="SYO106" s="897"/>
      <c r="SYP106" s="2559"/>
      <c r="SYQ106" s="899"/>
      <c r="SYR106" s="533"/>
      <c r="SYT106" s="900"/>
      <c r="SYV106" s="2556"/>
      <c r="SYW106" s="2557"/>
      <c r="SYX106" s="901"/>
      <c r="SYY106" s="2558"/>
      <c r="SYZ106" s="897"/>
      <c r="SZA106" s="2559"/>
      <c r="SZB106" s="899"/>
      <c r="SZC106" s="533"/>
      <c r="SZE106" s="900"/>
      <c r="SZG106" s="2556"/>
      <c r="SZH106" s="2557"/>
      <c r="SZI106" s="901"/>
      <c r="SZJ106" s="2558"/>
      <c r="SZK106" s="897"/>
      <c r="SZL106" s="2559"/>
      <c r="SZM106" s="899"/>
      <c r="SZN106" s="533"/>
      <c r="SZP106" s="900"/>
      <c r="SZR106" s="2556"/>
      <c r="SZS106" s="2557"/>
      <c r="SZT106" s="901"/>
      <c r="SZU106" s="2558"/>
      <c r="SZV106" s="897"/>
      <c r="SZW106" s="2559"/>
      <c r="SZX106" s="899"/>
      <c r="SZY106" s="533"/>
      <c r="TAA106" s="900"/>
      <c r="TAC106" s="2556"/>
      <c r="TAD106" s="2557"/>
      <c r="TAE106" s="901"/>
      <c r="TAF106" s="2558"/>
      <c r="TAG106" s="897"/>
      <c r="TAH106" s="2559"/>
      <c r="TAI106" s="899"/>
      <c r="TAJ106" s="533"/>
      <c r="TAL106" s="900"/>
      <c r="TAN106" s="2556"/>
      <c r="TAO106" s="2557"/>
      <c r="TAP106" s="901"/>
      <c r="TAQ106" s="2558"/>
      <c r="TAR106" s="897"/>
      <c r="TAS106" s="2559"/>
      <c r="TAT106" s="899"/>
      <c r="TAU106" s="533"/>
      <c r="TAW106" s="900"/>
      <c r="TAY106" s="2556"/>
      <c r="TAZ106" s="2557"/>
      <c r="TBA106" s="901"/>
      <c r="TBB106" s="2558"/>
      <c r="TBC106" s="897"/>
      <c r="TBD106" s="2559"/>
      <c r="TBE106" s="899"/>
      <c r="TBF106" s="533"/>
      <c r="TBH106" s="900"/>
      <c r="TBJ106" s="2556"/>
      <c r="TBK106" s="2557"/>
      <c r="TBL106" s="901"/>
      <c r="TBM106" s="2558"/>
      <c r="TBN106" s="897"/>
      <c r="TBO106" s="2559"/>
      <c r="TBP106" s="899"/>
      <c r="TBQ106" s="533"/>
      <c r="TBS106" s="900"/>
      <c r="TBU106" s="2556"/>
      <c r="TBV106" s="2557"/>
      <c r="TBW106" s="901"/>
      <c r="TBX106" s="2558"/>
      <c r="TBY106" s="897"/>
      <c r="TBZ106" s="2559"/>
      <c r="TCA106" s="899"/>
      <c r="TCB106" s="533"/>
      <c r="TCD106" s="900"/>
      <c r="TCF106" s="2556"/>
      <c r="TCG106" s="2557"/>
      <c r="TCH106" s="901"/>
      <c r="TCI106" s="2558"/>
      <c r="TCJ106" s="897"/>
      <c r="TCK106" s="2559"/>
      <c r="TCL106" s="899"/>
      <c r="TCM106" s="533"/>
      <c r="TCO106" s="900"/>
      <c r="TCQ106" s="2556"/>
      <c r="TCR106" s="2557"/>
      <c r="TCS106" s="901"/>
      <c r="TCT106" s="2558"/>
      <c r="TCU106" s="897"/>
      <c r="TCV106" s="2559"/>
      <c r="TCW106" s="899"/>
      <c r="TCX106" s="533"/>
      <c r="TCZ106" s="900"/>
      <c r="TDB106" s="2556"/>
      <c r="TDC106" s="2557"/>
      <c r="TDD106" s="901"/>
      <c r="TDE106" s="2558"/>
      <c r="TDF106" s="897"/>
      <c r="TDG106" s="2559"/>
      <c r="TDH106" s="899"/>
      <c r="TDI106" s="533"/>
      <c r="TDK106" s="900"/>
      <c r="TDM106" s="2556"/>
      <c r="TDN106" s="2557"/>
      <c r="TDO106" s="901"/>
      <c r="TDP106" s="2558"/>
      <c r="TDQ106" s="897"/>
      <c r="TDR106" s="2559"/>
      <c r="TDS106" s="899"/>
      <c r="TDT106" s="533"/>
      <c r="TDV106" s="900"/>
      <c r="TDX106" s="2556"/>
      <c r="TDY106" s="2557"/>
      <c r="TDZ106" s="901"/>
      <c r="TEA106" s="2558"/>
      <c r="TEB106" s="897"/>
      <c r="TEC106" s="2559"/>
      <c r="TED106" s="899"/>
      <c r="TEE106" s="533"/>
      <c r="TEG106" s="900"/>
      <c r="TEI106" s="2556"/>
      <c r="TEJ106" s="2557"/>
      <c r="TEK106" s="901"/>
      <c r="TEL106" s="2558"/>
      <c r="TEM106" s="897"/>
      <c r="TEN106" s="2559"/>
      <c r="TEO106" s="899"/>
      <c r="TEP106" s="533"/>
      <c r="TER106" s="900"/>
      <c r="TET106" s="2556"/>
      <c r="TEU106" s="2557"/>
      <c r="TEV106" s="901"/>
      <c r="TEW106" s="2558"/>
      <c r="TEX106" s="897"/>
      <c r="TEY106" s="2559"/>
      <c r="TEZ106" s="899"/>
      <c r="TFA106" s="533"/>
      <c r="TFC106" s="900"/>
      <c r="TFE106" s="2556"/>
      <c r="TFF106" s="2557"/>
      <c r="TFG106" s="901"/>
      <c r="TFH106" s="2558"/>
      <c r="TFI106" s="897"/>
      <c r="TFJ106" s="2559"/>
      <c r="TFK106" s="899"/>
      <c r="TFL106" s="533"/>
      <c r="TFN106" s="900"/>
      <c r="TFP106" s="2556"/>
      <c r="TFQ106" s="2557"/>
      <c r="TFR106" s="901"/>
      <c r="TFS106" s="2558"/>
      <c r="TFT106" s="897"/>
      <c r="TFU106" s="2559"/>
      <c r="TFV106" s="899"/>
      <c r="TFW106" s="533"/>
      <c r="TFY106" s="900"/>
      <c r="TGA106" s="2556"/>
      <c r="TGB106" s="2557"/>
      <c r="TGC106" s="901"/>
      <c r="TGD106" s="2558"/>
      <c r="TGE106" s="897"/>
      <c r="TGF106" s="2559"/>
      <c r="TGG106" s="899"/>
      <c r="TGH106" s="533"/>
      <c r="TGJ106" s="900"/>
      <c r="TGL106" s="2556"/>
      <c r="TGM106" s="2557"/>
      <c r="TGN106" s="901"/>
      <c r="TGO106" s="2558"/>
      <c r="TGP106" s="897"/>
      <c r="TGQ106" s="2559"/>
      <c r="TGR106" s="899"/>
      <c r="TGS106" s="533"/>
      <c r="TGU106" s="900"/>
      <c r="TGW106" s="2556"/>
      <c r="TGX106" s="2557"/>
      <c r="TGY106" s="901"/>
      <c r="TGZ106" s="2558"/>
      <c r="THA106" s="897"/>
      <c r="THB106" s="2559"/>
      <c r="THC106" s="899"/>
      <c r="THD106" s="533"/>
      <c r="THF106" s="900"/>
      <c r="THH106" s="2556"/>
      <c r="THI106" s="2557"/>
      <c r="THJ106" s="901"/>
      <c r="THK106" s="2558"/>
      <c r="THL106" s="897"/>
      <c r="THM106" s="2559"/>
      <c r="THN106" s="899"/>
      <c r="THO106" s="533"/>
      <c r="THQ106" s="900"/>
      <c r="THS106" s="2556"/>
      <c r="THT106" s="2557"/>
      <c r="THU106" s="901"/>
      <c r="THV106" s="2558"/>
      <c r="THW106" s="897"/>
      <c r="THX106" s="2559"/>
      <c r="THY106" s="899"/>
      <c r="THZ106" s="533"/>
      <c r="TIB106" s="900"/>
      <c r="TID106" s="2556"/>
      <c r="TIE106" s="2557"/>
      <c r="TIF106" s="901"/>
      <c r="TIG106" s="2558"/>
      <c r="TIH106" s="897"/>
      <c r="TII106" s="2559"/>
      <c r="TIJ106" s="899"/>
      <c r="TIK106" s="533"/>
      <c r="TIM106" s="900"/>
      <c r="TIO106" s="2556"/>
      <c r="TIP106" s="2557"/>
      <c r="TIQ106" s="901"/>
      <c r="TIR106" s="2558"/>
      <c r="TIS106" s="897"/>
      <c r="TIT106" s="2559"/>
      <c r="TIU106" s="899"/>
      <c r="TIV106" s="533"/>
      <c r="TIX106" s="900"/>
      <c r="TIZ106" s="2556"/>
      <c r="TJA106" s="2557"/>
      <c r="TJB106" s="901"/>
      <c r="TJC106" s="2558"/>
      <c r="TJD106" s="897"/>
      <c r="TJE106" s="2559"/>
      <c r="TJF106" s="899"/>
      <c r="TJG106" s="533"/>
      <c r="TJI106" s="900"/>
      <c r="TJK106" s="2556"/>
      <c r="TJL106" s="2557"/>
      <c r="TJM106" s="901"/>
      <c r="TJN106" s="2558"/>
      <c r="TJO106" s="897"/>
      <c r="TJP106" s="2559"/>
      <c r="TJQ106" s="899"/>
      <c r="TJR106" s="533"/>
      <c r="TJT106" s="900"/>
      <c r="TJV106" s="2556"/>
      <c r="TJW106" s="2557"/>
      <c r="TJX106" s="901"/>
      <c r="TJY106" s="2558"/>
      <c r="TJZ106" s="897"/>
      <c r="TKA106" s="2559"/>
      <c r="TKB106" s="899"/>
      <c r="TKC106" s="533"/>
      <c r="TKE106" s="900"/>
      <c r="TKG106" s="2556"/>
      <c r="TKH106" s="2557"/>
      <c r="TKI106" s="901"/>
      <c r="TKJ106" s="2558"/>
      <c r="TKK106" s="897"/>
      <c r="TKL106" s="2559"/>
      <c r="TKM106" s="899"/>
      <c r="TKN106" s="533"/>
      <c r="TKP106" s="900"/>
      <c r="TKR106" s="2556"/>
      <c r="TKS106" s="2557"/>
      <c r="TKT106" s="901"/>
      <c r="TKU106" s="2558"/>
      <c r="TKV106" s="897"/>
      <c r="TKW106" s="2559"/>
      <c r="TKX106" s="899"/>
      <c r="TKY106" s="533"/>
      <c r="TLA106" s="900"/>
      <c r="TLC106" s="2556"/>
      <c r="TLD106" s="2557"/>
      <c r="TLE106" s="901"/>
      <c r="TLF106" s="2558"/>
      <c r="TLG106" s="897"/>
      <c r="TLH106" s="2559"/>
      <c r="TLI106" s="899"/>
      <c r="TLJ106" s="533"/>
      <c r="TLL106" s="900"/>
      <c r="TLN106" s="2556"/>
      <c r="TLO106" s="2557"/>
      <c r="TLP106" s="901"/>
      <c r="TLQ106" s="2558"/>
      <c r="TLR106" s="897"/>
      <c r="TLS106" s="2559"/>
      <c r="TLT106" s="899"/>
      <c r="TLU106" s="533"/>
      <c r="TLW106" s="900"/>
      <c r="TLY106" s="2556"/>
      <c r="TLZ106" s="2557"/>
      <c r="TMA106" s="901"/>
      <c r="TMB106" s="2558"/>
      <c r="TMC106" s="897"/>
      <c r="TMD106" s="2559"/>
      <c r="TME106" s="899"/>
      <c r="TMF106" s="533"/>
      <c r="TMH106" s="900"/>
      <c r="TMJ106" s="2556"/>
      <c r="TMK106" s="2557"/>
      <c r="TML106" s="901"/>
      <c r="TMM106" s="2558"/>
      <c r="TMN106" s="897"/>
      <c r="TMO106" s="2559"/>
      <c r="TMP106" s="899"/>
      <c r="TMQ106" s="533"/>
      <c r="TMS106" s="900"/>
      <c r="TMU106" s="2556"/>
      <c r="TMV106" s="2557"/>
      <c r="TMW106" s="901"/>
      <c r="TMX106" s="2558"/>
      <c r="TMY106" s="897"/>
      <c r="TMZ106" s="2559"/>
      <c r="TNA106" s="899"/>
      <c r="TNB106" s="533"/>
      <c r="TND106" s="900"/>
      <c r="TNF106" s="2556"/>
      <c r="TNG106" s="2557"/>
      <c r="TNH106" s="901"/>
      <c r="TNI106" s="2558"/>
      <c r="TNJ106" s="897"/>
      <c r="TNK106" s="2559"/>
      <c r="TNL106" s="899"/>
      <c r="TNM106" s="533"/>
      <c r="TNO106" s="900"/>
      <c r="TNQ106" s="2556"/>
      <c r="TNR106" s="2557"/>
      <c r="TNS106" s="901"/>
      <c r="TNT106" s="2558"/>
      <c r="TNU106" s="897"/>
      <c r="TNV106" s="2559"/>
      <c r="TNW106" s="899"/>
      <c r="TNX106" s="533"/>
      <c r="TNZ106" s="900"/>
      <c r="TOB106" s="2556"/>
      <c r="TOC106" s="2557"/>
      <c r="TOD106" s="901"/>
      <c r="TOE106" s="2558"/>
      <c r="TOF106" s="897"/>
      <c r="TOG106" s="2559"/>
      <c r="TOH106" s="899"/>
      <c r="TOI106" s="533"/>
      <c r="TOK106" s="900"/>
      <c r="TOM106" s="2556"/>
      <c r="TON106" s="2557"/>
      <c r="TOO106" s="901"/>
      <c r="TOP106" s="2558"/>
      <c r="TOQ106" s="897"/>
      <c r="TOR106" s="2559"/>
      <c r="TOS106" s="899"/>
      <c r="TOT106" s="533"/>
      <c r="TOV106" s="900"/>
      <c r="TOX106" s="2556"/>
      <c r="TOY106" s="2557"/>
      <c r="TOZ106" s="901"/>
      <c r="TPA106" s="2558"/>
      <c r="TPB106" s="897"/>
      <c r="TPC106" s="2559"/>
      <c r="TPD106" s="899"/>
      <c r="TPE106" s="533"/>
      <c r="TPG106" s="900"/>
      <c r="TPI106" s="2556"/>
      <c r="TPJ106" s="2557"/>
      <c r="TPK106" s="901"/>
      <c r="TPL106" s="2558"/>
      <c r="TPM106" s="897"/>
      <c r="TPN106" s="2559"/>
      <c r="TPO106" s="899"/>
      <c r="TPP106" s="533"/>
      <c r="TPR106" s="900"/>
      <c r="TPT106" s="2556"/>
      <c r="TPU106" s="2557"/>
      <c r="TPV106" s="901"/>
      <c r="TPW106" s="2558"/>
      <c r="TPX106" s="897"/>
      <c r="TPY106" s="2559"/>
      <c r="TPZ106" s="899"/>
      <c r="TQA106" s="533"/>
      <c r="TQC106" s="900"/>
      <c r="TQE106" s="2556"/>
      <c r="TQF106" s="2557"/>
      <c r="TQG106" s="901"/>
      <c r="TQH106" s="2558"/>
      <c r="TQI106" s="897"/>
      <c r="TQJ106" s="2559"/>
      <c r="TQK106" s="899"/>
      <c r="TQL106" s="533"/>
      <c r="TQN106" s="900"/>
      <c r="TQP106" s="2556"/>
      <c r="TQQ106" s="2557"/>
      <c r="TQR106" s="901"/>
      <c r="TQS106" s="2558"/>
      <c r="TQT106" s="897"/>
      <c r="TQU106" s="2559"/>
      <c r="TQV106" s="899"/>
      <c r="TQW106" s="533"/>
      <c r="TQY106" s="900"/>
      <c r="TRA106" s="2556"/>
      <c r="TRB106" s="2557"/>
      <c r="TRC106" s="901"/>
      <c r="TRD106" s="2558"/>
      <c r="TRE106" s="897"/>
      <c r="TRF106" s="2559"/>
      <c r="TRG106" s="899"/>
      <c r="TRH106" s="533"/>
      <c r="TRJ106" s="900"/>
      <c r="TRL106" s="2556"/>
      <c r="TRM106" s="2557"/>
      <c r="TRN106" s="901"/>
      <c r="TRO106" s="2558"/>
      <c r="TRP106" s="897"/>
      <c r="TRQ106" s="2559"/>
      <c r="TRR106" s="899"/>
      <c r="TRS106" s="533"/>
      <c r="TRU106" s="900"/>
      <c r="TRW106" s="2556"/>
      <c r="TRX106" s="2557"/>
      <c r="TRY106" s="901"/>
      <c r="TRZ106" s="2558"/>
      <c r="TSA106" s="897"/>
      <c r="TSB106" s="2559"/>
      <c r="TSC106" s="899"/>
      <c r="TSD106" s="533"/>
      <c r="TSF106" s="900"/>
      <c r="TSH106" s="2556"/>
      <c r="TSI106" s="2557"/>
      <c r="TSJ106" s="901"/>
      <c r="TSK106" s="2558"/>
      <c r="TSL106" s="897"/>
      <c r="TSM106" s="2559"/>
      <c r="TSN106" s="899"/>
      <c r="TSO106" s="533"/>
      <c r="TSQ106" s="900"/>
      <c r="TSS106" s="2556"/>
      <c r="TST106" s="2557"/>
      <c r="TSU106" s="901"/>
      <c r="TSV106" s="2558"/>
      <c r="TSW106" s="897"/>
      <c r="TSX106" s="2559"/>
      <c r="TSY106" s="899"/>
      <c r="TSZ106" s="533"/>
      <c r="TTB106" s="900"/>
      <c r="TTD106" s="2556"/>
      <c r="TTE106" s="2557"/>
      <c r="TTF106" s="901"/>
      <c r="TTG106" s="2558"/>
      <c r="TTH106" s="897"/>
      <c r="TTI106" s="2559"/>
      <c r="TTJ106" s="899"/>
      <c r="TTK106" s="533"/>
      <c r="TTM106" s="900"/>
      <c r="TTO106" s="2556"/>
      <c r="TTP106" s="2557"/>
      <c r="TTQ106" s="901"/>
      <c r="TTR106" s="2558"/>
      <c r="TTS106" s="897"/>
      <c r="TTT106" s="2559"/>
      <c r="TTU106" s="899"/>
      <c r="TTV106" s="533"/>
      <c r="TTX106" s="900"/>
      <c r="TTZ106" s="2556"/>
      <c r="TUA106" s="2557"/>
      <c r="TUB106" s="901"/>
      <c r="TUC106" s="2558"/>
      <c r="TUD106" s="897"/>
      <c r="TUE106" s="2559"/>
      <c r="TUF106" s="899"/>
      <c r="TUG106" s="533"/>
      <c r="TUI106" s="900"/>
      <c r="TUK106" s="2556"/>
      <c r="TUL106" s="2557"/>
      <c r="TUM106" s="901"/>
      <c r="TUN106" s="2558"/>
      <c r="TUO106" s="897"/>
      <c r="TUP106" s="2559"/>
      <c r="TUQ106" s="899"/>
      <c r="TUR106" s="533"/>
      <c r="TUT106" s="900"/>
      <c r="TUV106" s="2556"/>
      <c r="TUW106" s="2557"/>
      <c r="TUX106" s="901"/>
      <c r="TUY106" s="2558"/>
      <c r="TUZ106" s="897"/>
      <c r="TVA106" s="2559"/>
      <c r="TVB106" s="899"/>
      <c r="TVC106" s="533"/>
      <c r="TVE106" s="900"/>
      <c r="TVG106" s="2556"/>
      <c r="TVH106" s="2557"/>
      <c r="TVI106" s="901"/>
      <c r="TVJ106" s="2558"/>
      <c r="TVK106" s="897"/>
      <c r="TVL106" s="2559"/>
      <c r="TVM106" s="899"/>
      <c r="TVN106" s="533"/>
      <c r="TVP106" s="900"/>
      <c r="TVR106" s="2556"/>
      <c r="TVS106" s="2557"/>
      <c r="TVT106" s="901"/>
      <c r="TVU106" s="2558"/>
      <c r="TVV106" s="897"/>
      <c r="TVW106" s="2559"/>
      <c r="TVX106" s="899"/>
      <c r="TVY106" s="533"/>
      <c r="TWA106" s="900"/>
      <c r="TWC106" s="2556"/>
      <c r="TWD106" s="2557"/>
      <c r="TWE106" s="901"/>
      <c r="TWF106" s="2558"/>
      <c r="TWG106" s="897"/>
      <c r="TWH106" s="2559"/>
      <c r="TWI106" s="899"/>
      <c r="TWJ106" s="533"/>
      <c r="TWL106" s="900"/>
      <c r="TWN106" s="2556"/>
      <c r="TWO106" s="2557"/>
      <c r="TWP106" s="901"/>
      <c r="TWQ106" s="2558"/>
      <c r="TWR106" s="897"/>
      <c r="TWS106" s="2559"/>
      <c r="TWT106" s="899"/>
      <c r="TWU106" s="533"/>
      <c r="TWW106" s="900"/>
      <c r="TWY106" s="2556"/>
      <c r="TWZ106" s="2557"/>
      <c r="TXA106" s="901"/>
      <c r="TXB106" s="2558"/>
      <c r="TXC106" s="897"/>
      <c r="TXD106" s="2559"/>
      <c r="TXE106" s="899"/>
      <c r="TXF106" s="533"/>
      <c r="TXH106" s="900"/>
      <c r="TXJ106" s="2556"/>
      <c r="TXK106" s="2557"/>
      <c r="TXL106" s="901"/>
      <c r="TXM106" s="2558"/>
      <c r="TXN106" s="897"/>
      <c r="TXO106" s="2559"/>
      <c r="TXP106" s="899"/>
      <c r="TXQ106" s="533"/>
      <c r="TXS106" s="900"/>
      <c r="TXU106" s="2556"/>
      <c r="TXV106" s="2557"/>
      <c r="TXW106" s="901"/>
      <c r="TXX106" s="2558"/>
      <c r="TXY106" s="897"/>
      <c r="TXZ106" s="2559"/>
      <c r="TYA106" s="899"/>
      <c r="TYB106" s="533"/>
      <c r="TYD106" s="900"/>
      <c r="TYF106" s="2556"/>
      <c r="TYG106" s="2557"/>
      <c r="TYH106" s="901"/>
      <c r="TYI106" s="2558"/>
      <c r="TYJ106" s="897"/>
      <c r="TYK106" s="2559"/>
      <c r="TYL106" s="899"/>
      <c r="TYM106" s="533"/>
      <c r="TYO106" s="900"/>
      <c r="TYQ106" s="2556"/>
      <c r="TYR106" s="2557"/>
      <c r="TYS106" s="901"/>
      <c r="TYT106" s="2558"/>
      <c r="TYU106" s="897"/>
      <c r="TYV106" s="2559"/>
      <c r="TYW106" s="899"/>
      <c r="TYX106" s="533"/>
      <c r="TYZ106" s="900"/>
      <c r="TZB106" s="2556"/>
      <c r="TZC106" s="2557"/>
      <c r="TZD106" s="901"/>
      <c r="TZE106" s="2558"/>
      <c r="TZF106" s="897"/>
      <c r="TZG106" s="2559"/>
      <c r="TZH106" s="899"/>
      <c r="TZI106" s="533"/>
      <c r="TZK106" s="900"/>
      <c r="TZM106" s="2556"/>
      <c r="TZN106" s="2557"/>
      <c r="TZO106" s="901"/>
      <c r="TZP106" s="2558"/>
      <c r="TZQ106" s="897"/>
      <c r="TZR106" s="2559"/>
      <c r="TZS106" s="899"/>
      <c r="TZT106" s="533"/>
      <c r="TZV106" s="900"/>
      <c r="TZX106" s="2556"/>
      <c r="TZY106" s="2557"/>
      <c r="TZZ106" s="901"/>
      <c r="UAA106" s="2558"/>
      <c r="UAB106" s="897"/>
      <c r="UAC106" s="2559"/>
      <c r="UAD106" s="899"/>
      <c r="UAE106" s="533"/>
      <c r="UAG106" s="900"/>
      <c r="UAI106" s="2556"/>
      <c r="UAJ106" s="2557"/>
      <c r="UAK106" s="901"/>
      <c r="UAL106" s="2558"/>
      <c r="UAM106" s="897"/>
      <c r="UAN106" s="2559"/>
      <c r="UAO106" s="899"/>
      <c r="UAP106" s="533"/>
      <c r="UAR106" s="900"/>
      <c r="UAT106" s="2556"/>
      <c r="UAU106" s="2557"/>
      <c r="UAV106" s="901"/>
      <c r="UAW106" s="2558"/>
      <c r="UAX106" s="897"/>
      <c r="UAY106" s="2559"/>
      <c r="UAZ106" s="899"/>
      <c r="UBA106" s="533"/>
      <c r="UBC106" s="900"/>
      <c r="UBE106" s="2556"/>
      <c r="UBF106" s="2557"/>
      <c r="UBG106" s="901"/>
      <c r="UBH106" s="2558"/>
      <c r="UBI106" s="897"/>
      <c r="UBJ106" s="2559"/>
      <c r="UBK106" s="899"/>
      <c r="UBL106" s="533"/>
      <c r="UBN106" s="900"/>
      <c r="UBP106" s="2556"/>
      <c r="UBQ106" s="2557"/>
      <c r="UBR106" s="901"/>
      <c r="UBS106" s="2558"/>
      <c r="UBT106" s="897"/>
      <c r="UBU106" s="2559"/>
      <c r="UBV106" s="899"/>
      <c r="UBW106" s="533"/>
      <c r="UBY106" s="900"/>
      <c r="UCA106" s="2556"/>
      <c r="UCB106" s="2557"/>
      <c r="UCC106" s="901"/>
      <c r="UCD106" s="2558"/>
      <c r="UCE106" s="897"/>
      <c r="UCF106" s="2559"/>
      <c r="UCG106" s="899"/>
      <c r="UCH106" s="533"/>
      <c r="UCJ106" s="900"/>
      <c r="UCL106" s="2556"/>
      <c r="UCM106" s="2557"/>
      <c r="UCN106" s="901"/>
      <c r="UCO106" s="2558"/>
      <c r="UCP106" s="897"/>
      <c r="UCQ106" s="2559"/>
      <c r="UCR106" s="899"/>
      <c r="UCS106" s="533"/>
      <c r="UCU106" s="900"/>
      <c r="UCW106" s="2556"/>
      <c r="UCX106" s="2557"/>
      <c r="UCY106" s="901"/>
      <c r="UCZ106" s="2558"/>
      <c r="UDA106" s="897"/>
      <c r="UDB106" s="2559"/>
      <c r="UDC106" s="899"/>
      <c r="UDD106" s="533"/>
      <c r="UDF106" s="900"/>
      <c r="UDH106" s="2556"/>
      <c r="UDI106" s="2557"/>
      <c r="UDJ106" s="901"/>
      <c r="UDK106" s="2558"/>
      <c r="UDL106" s="897"/>
      <c r="UDM106" s="2559"/>
      <c r="UDN106" s="899"/>
      <c r="UDO106" s="533"/>
      <c r="UDQ106" s="900"/>
      <c r="UDS106" s="2556"/>
      <c r="UDT106" s="2557"/>
      <c r="UDU106" s="901"/>
      <c r="UDV106" s="2558"/>
      <c r="UDW106" s="897"/>
      <c r="UDX106" s="2559"/>
      <c r="UDY106" s="899"/>
      <c r="UDZ106" s="533"/>
      <c r="UEB106" s="900"/>
      <c r="UED106" s="2556"/>
      <c r="UEE106" s="2557"/>
      <c r="UEF106" s="901"/>
      <c r="UEG106" s="2558"/>
      <c r="UEH106" s="897"/>
      <c r="UEI106" s="2559"/>
      <c r="UEJ106" s="899"/>
      <c r="UEK106" s="533"/>
      <c r="UEM106" s="900"/>
      <c r="UEO106" s="2556"/>
      <c r="UEP106" s="2557"/>
      <c r="UEQ106" s="901"/>
      <c r="UER106" s="2558"/>
      <c r="UES106" s="897"/>
      <c r="UET106" s="2559"/>
      <c r="UEU106" s="899"/>
      <c r="UEV106" s="533"/>
      <c r="UEX106" s="900"/>
      <c r="UEZ106" s="2556"/>
      <c r="UFA106" s="2557"/>
      <c r="UFB106" s="901"/>
      <c r="UFC106" s="2558"/>
      <c r="UFD106" s="897"/>
      <c r="UFE106" s="2559"/>
      <c r="UFF106" s="899"/>
      <c r="UFG106" s="533"/>
      <c r="UFI106" s="900"/>
      <c r="UFK106" s="2556"/>
      <c r="UFL106" s="2557"/>
      <c r="UFM106" s="901"/>
      <c r="UFN106" s="2558"/>
      <c r="UFO106" s="897"/>
      <c r="UFP106" s="2559"/>
      <c r="UFQ106" s="899"/>
      <c r="UFR106" s="533"/>
      <c r="UFT106" s="900"/>
      <c r="UFV106" s="2556"/>
      <c r="UFW106" s="2557"/>
      <c r="UFX106" s="901"/>
      <c r="UFY106" s="2558"/>
      <c r="UFZ106" s="897"/>
      <c r="UGA106" s="2559"/>
      <c r="UGB106" s="899"/>
      <c r="UGC106" s="533"/>
      <c r="UGE106" s="900"/>
      <c r="UGG106" s="2556"/>
      <c r="UGH106" s="2557"/>
      <c r="UGI106" s="901"/>
      <c r="UGJ106" s="2558"/>
      <c r="UGK106" s="897"/>
      <c r="UGL106" s="2559"/>
      <c r="UGM106" s="899"/>
      <c r="UGN106" s="533"/>
      <c r="UGP106" s="900"/>
      <c r="UGR106" s="2556"/>
      <c r="UGS106" s="2557"/>
      <c r="UGT106" s="901"/>
      <c r="UGU106" s="2558"/>
      <c r="UGV106" s="897"/>
      <c r="UGW106" s="2559"/>
      <c r="UGX106" s="899"/>
      <c r="UGY106" s="533"/>
      <c r="UHA106" s="900"/>
      <c r="UHC106" s="2556"/>
      <c r="UHD106" s="2557"/>
      <c r="UHE106" s="901"/>
      <c r="UHF106" s="2558"/>
      <c r="UHG106" s="897"/>
      <c r="UHH106" s="2559"/>
      <c r="UHI106" s="899"/>
      <c r="UHJ106" s="533"/>
      <c r="UHL106" s="900"/>
      <c r="UHN106" s="2556"/>
      <c r="UHO106" s="2557"/>
      <c r="UHP106" s="901"/>
      <c r="UHQ106" s="2558"/>
      <c r="UHR106" s="897"/>
      <c r="UHS106" s="2559"/>
      <c r="UHT106" s="899"/>
      <c r="UHU106" s="533"/>
      <c r="UHW106" s="900"/>
      <c r="UHY106" s="2556"/>
      <c r="UHZ106" s="2557"/>
      <c r="UIA106" s="901"/>
      <c r="UIB106" s="2558"/>
      <c r="UIC106" s="897"/>
      <c r="UID106" s="2559"/>
      <c r="UIE106" s="899"/>
      <c r="UIF106" s="533"/>
      <c r="UIH106" s="900"/>
      <c r="UIJ106" s="2556"/>
      <c r="UIK106" s="2557"/>
      <c r="UIL106" s="901"/>
      <c r="UIM106" s="2558"/>
      <c r="UIN106" s="897"/>
      <c r="UIO106" s="2559"/>
      <c r="UIP106" s="899"/>
      <c r="UIQ106" s="533"/>
      <c r="UIS106" s="900"/>
      <c r="UIU106" s="2556"/>
      <c r="UIV106" s="2557"/>
      <c r="UIW106" s="901"/>
      <c r="UIX106" s="2558"/>
      <c r="UIY106" s="897"/>
      <c r="UIZ106" s="2559"/>
      <c r="UJA106" s="899"/>
      <c r="UJB106" s="533"/>
      <c r="UJD106" s="900"/>
      <c r="UJF106" s="2556"/>
      <c r="UJG106" s="2557"/>
      <c r="UJH106" s="901"/>
      <c r="UJI106" s="2558"/>
      <c r="UJJ106" s="897"/>
      <c r="UJK106" s="2559"/>
      <c r="UJL106" s="899"/>
      <c r="UJM106" s="533"/>
      <c r="UJO106" s="900"/>
      <c r="UJQ106" s="2556"/>
      <c r="UJR106" s="2557"/>
      <c r="UJS106" s="901"/>
      <c r="UJT106" s="2558"/>
      <c r="UJU106" s="897"/>
      <c r="UJV106" s="2559"/>
      <c r="UJW106" s="899"/>
      <c r="UJX106" s="533"/>
      <c r="UJZ106" s="900"/>
      <c r="UKB106" s="2556"/>
      <c r="UKC106" s="2557"/>
      <c r="UKD106" s="901"/>
      <c r="UKE106" s="2558"/>
      <c r="UKF106" s="897"/>
      <c r="UKG106" s="2559"/>
      <c r="UKH106" s="899"/>
      <c r="UKI106" s="533"/>
      <c r="UKK106" s="900"/>
      <c r="UKM106" s="2556"/>
      <c r="UKN106" s="2557"/>
      <c r="UKO106" s="901"/>
      <c r="UKP106" s="2558"/>
      <c r="UKQ106" s="897"/>
      <c r="UKR106" s="2559"/>
      <c r="UKS106" s="899"/>
      <c r="UKT106" s="533"/>
      <c r="UKV106" s="900"/>
      <c r="UKX106" s="2556"/>
      <c r="UKY106" s="2557"/>
      <c r="UKZ106" s="901"/>
      <c r="ULA106" s="2558"/>
      <c r="ULB106" s="897"/>
      <c r="ULC106" s="2559"/>
      <c r="ULD106" s="899"/>
      <c r="ULE106" s="533"/>
      <c r="ULG106" s="900"/>
      <c r="ULI106" s="2556"/>
      <c r="ULJ106" s="2557"/>
      <c r="ULK106" s="901"/>
      <c r="ULL106" s="2558"/>
      <c r="ULM106" s="897"/>
      <c r="ULN106" s="2559"/>
      <c r="ULO106" s="899"/>
      <c r="ULP106" s="533"/>
      <c r="ULR106" s="900"/>
      <c r="ULT106" s="2556"/>
      <c r="ULU106" s="2557"/>
      <c r="ULV106" s="901"/>
      <c r="ULW106" s="2558"/>
      <c r="ULX106" s="897"/>
      <c r="ULY106" s="2559"/>
      <c r="ULZ106" s="899"/>
      <c r="UMA106" s="533"/>
      <c r="UMC106" s="900"/>
      <c r="UME106" s="2556"/>
      <c r="UMF106" s="2557"/>
      <c r="UMG106" s="901"/>
      <c r="UMH106" s="2558"/>
      <c r="UMI106" s="897"/>
      <c r="UMJ106" s="2559"/>
      <c r="UMK106" s="899"/>
      <c r="UML106" s="533"/>
      <c r="UMN106" s="900"/>
      <c r="UMP106" s="2556"/>
      <c r="UMQ106" s="2557"/>
      <c r="UMR106" s="901"/>
      <c r="UMS106" s="2558"/>
      <c r="UMT106" s="897"/>
      <c r="UMU106" s="2559"/>
      <c r="UMV106" s="899"/>
      <c r="UMW106" s="533"/>
      <c r="UMY106" s="900"/>
      <c r="UNA106" s="2556"/>
      <c r="UNB106" s="2557"/>
      <c r="UNC106" s="901"/>
      <c r="UND106" s="2558"/>
      <c r="UNE106" s="897"/>
      <c r="UNF106" s="2559"/>
      <c r="UNG106" s="899"/>
      <c r="UNH106" s="533"/>
      <c r="UNJ106" s="900"/>
      <c r="UNL106" s="2556"/>
      <c r="UNM106" s="2557"/>
      <c r="UNN106" s="901"/>
      <c r="UNO106" s="2558"/>
      <c r="UNP106" s="897"/>
      <c r="UNQ106" s="2559"/>
      <c r="UNR106" s="899"/>
      <c r="UNS106" s="533"/>
      <c r="UNU106" s="900"/>
      <c r="UNW106" s="2556"/>
      <c r="UNX106" s="2557"/>
      <c r="UNY106" s="901"/>
      <c r="UNZ106" s="2558"/>
      <c r="UOA106" s="897"/>
      <c r="UOB106" s="2559"/>
      <c r="UOC106" s="899"/>
      <c r="UOD106" s="533"/>
      <c r="UOF106" s="900"/>
      <c r="UOH106" s="2556"/>
      <c r="UOI106" s="2557"/>
      <c r="UOJ106" s="901"/>
      <c r="UOK106" s="2558"/>
      <c r="UOL106" s="897"/>
      <c r="UOM106" s="2559"/>
      <c r="UON106" s="899"/>
      <c r="UOO106" s="533"/>
      <c r="UOQ106" s="900"/>
      <c r="UOS106" s="2556"/>
      <c r="UOT106" s="2557"/>
      <c r="UOU106" s="901"/>
      <c r="UOV106" s="2558"/>
      <c r="UOW106" s="897"/>
      <c r="UOX106" s="2559"/>
      <c r="UOY106" s="899"/>
      <c r="UOZ106" s="533"/>
      <c r="UPB106" s="900"/>
      <c r="UPD106" s="2556"/>
      <c r="UPE106" s="2557"/>
      <c r="UPF106" s="901"/>
      <c r="UPG106" s="2558"/>
      <c r="UPH106" s="897"/>
      <c r="UPI106" s="2559"/>
      <c r="UPJ106" s="899"/>
      <c r="UPK106" s="533"/>
      <c r="UPM106" s="900"/>
      <c r="UPO106" s="2556"/>
      <c r="UPP106" s="2557"/>
      <c r="UPQ106" s="901"/>
      <c r="UPR106" s="2558"/>
      <c r="UPS106" s="897"/>
      <c r="UPT106" s="2559"/>
      <c r="UPU106" s="899"/>
      <c r="UPV106" s="533"/>
      <c r="UPX106" s="900"/>
      <c r="UPZ106" s="2556"/>
      <c r="UQA106" s="2557"/>
      <c r="UQB106" s="901"/>
      <c r="UQC106" s="2558"/>
      <c r="UQD106" s="897"/>
      <c r="UQE106" s="2559"/>
      <c r="UQF106" s="899"/>
      <c r="UQG106" s="533"/>
      <c r="UQI106" s="900"/>
      <c r="UQK106" s="2556"/>
      <c r="UQL106" s="2557"/>
      <c r="UQM106" s="901"/>
      <c r="UQN106" s="2558"/>
      <c r="UQO106" s="897"/>
      <c r="UQP106" s="2559"/>
      <c r="UQQ106" s="899"/>
      <c r="UQR106" s="533"/>
      <c r="UQT106" s="900"/>
      <c r="UQV106" s="2556"/>
      <c r="UQW106" s="2557"/>
      <c r="UQX106" s="901"/>
      <c r="UQY106" s="2558"/>
      <c r="UQZ106" s="897"/>
      <c r="URA106" s="2559"/>
      <c r="URB106" s="899"/>
      <c r="URC106" s="533"/>
      <c r="URE106" s="900"/>
      <c r="URG106" s="2556"/>
      <c r="URH106" s="2557"/>
      <c r="URI106" s="901"/>
      <c r="URJ106" s="2558"/>
      <c r="URK106" s="897"/>
      <c r="URL106" s="2559"/>
      <c r="URM106" s="899"/>
      <c r="URN106" s="533"/>
      <c r="URP106" s="900"/>
      <c r="URR106" s="2556"/>
      <c r="URS106" s="2557"/>
      <c r="URT106" s="901"/>
      <c r="URU106" s="2558"/>
      <c r="URV106" s="897"/>
      <c r="URW106" s="2559"/>
      <c r="URX106" s="899"/>
      <c r="URY106" s="533"/>
      <c r="USA106" s="900"/>
      <c r="USC106" s="2556"/>
      <c r="USD106" s="2557"/>
      <c r="USE106" s="901"/>
      <c r="USF106" s="2558"/>
      <c r="USG106" s="897"/>
      <c r="USH106" s="2559"/>
      <c r="USI106" s="899"/>
      <c r="USJ106" s="533"/>
      <c r="USL106" s="900"/>
      <c r="USN106" s="2556"/>
      <c r="USO106" s="2557"/>
      <c r="USP106" s="901"/>
      <c r="USQ106" s="2558"/>
      <c r="USR106" s="897"/>
      <c r="USS106" s="2559"/>
      <c r="UST106" s="899"/>
      <c r="USU106" s="533"/>
      <c r="USW106" s="900"/>
      <c r="USY106" s="2556"/>
      <c r="USZ106" s="2557"/>
      <c r="UTA106" s="901"/>
      <c r="UTB106" s="2558"/>
      <c r="UTC106" s="897"/>
      <c r="UTD106" s="2559"/>
      <c r="UTE106" s="899"/>
      <c r="UTF106" s="533"/>
      <c r="UTH106" s="900"/>
      <c r="UTJ106" s="2556"/>
      <c r="UTK106" s="2557"/>
      <c r="UTL106" s="901"/>
      <c r="UTM106" s="2558"/>
      <c r="UTN106" s="897"/>
      <c r="UTO106" s="2559"/>
      <c r="UTP106" s="899"/>
      <c r="UTQ106" s="533"/>
      <c r="UTS106" s="900"/>
      <c r="UTU106" s="2556"/>
      <c r="UTV106" s="2557"/>
      <c r="UTW106" s="901"/>
      <c r="UTX106" s="2558"/>
      <c r="UTY106" s="897"/>
      <c r="UTZ106" s="2559"/>
      <c r="UUA106" s="899"/>
      <c r="UUB106" s="533"/>
      <c r="UUD106" s="900"/>
      <c r="UUF106" s="2556"/>
      <c r="UUG106" s="2557"/>
      <c r="UUH106" s="901"/>
      <c r="UUI106" s="2558"/>
      <c r="UUJ106" s="897"/>
      <c r="UUK106" s="2559"/>
      <c r="UUL106" s="899"/>
      <c r="UUM106" s="533"/>
      <c r="UUO106" s="900"/>
      <c r="UUQ106" s="2556"/>
      <c r="UUR106" s="2557"/>
      <c r="UUS106" s="901"/>
      <c r="UUT106" s="2558"/>
      <c r="UUU106" s="897"/>
      <c r="UUV106" s="2559"/>
      <c r="UUW106" s="899"/>
      <c r="UUX106" s="533"/>
      <c r="UUZ106" s="900"/>
      <c r="UVB106" s="2556"/>
      <c r="UVC106" s="2557"/>
      <c r="UVD106" s="901"/>
      <c r="UVE106" s="2558"/>
      <c r="UVF106" s="897"/>
      <c r="UVG106" s="2559"/>
      <c r="UVH106" s="899"/>
      <c r="UVI106" s="533"/>
      <c r="UVK106" s="900"/>
      <c r="UVM106" s="2556"/>
      <c r="UVN106" s="2557"/>
      <c r="UVO106" s="901"/>
      <c r="UVP106" s="2558"/>
      <c r="UVQ106" s="897"/>
      <c r="UVR106" s="2559"/>
      <c r="UVS106" s="899"/>
      <c r="UVT106" s="533"/>
      <c r="UVV106" s="900"/>
      <c r="UVX106" s="2556"/>
      <c r="UVY106" s="2557"/>
      <c r="UVZ106" s="901"/>
      <c r="UWA106" s="2558"/>
      <c r="UWB106" s="897"/>
      <c r="UWC106" s="2559"/>
      <c r="UWD106" s="899"/>
      <c r="UWE106" s="533"/>
      <c r="UWG106" s="900"/>
      <c r="UWI106" s="2556"/>
      <c r="UWJ106" s="2557"/>
      <c r="UWK106" s="901"/>
      <c r="UWL106" s="2558"/>
      <c r="UWM106" s="897"/>
      <c r="UWN106" s="2559"/>
      <c r="UWO106" s="899"/>
      <c r="UWP106" s="533"/>
      <c r="UWR106" s="900"/>
      <c r="UWT106" s="2556"/>
      <c r="UWU106" s="2557"/>
      <c r="UWV106" s="901"/>
      <c r="UWW106" s="2558"/>
      <c r="UWX106" s="897"/>
      <c r="UWY106" s="2559"/>
      <c r="UWZ106" s="899"/>
      <c r="UXA106" s="533"/>
      <c r="UXC106" s="900"/>
      <c r="UXE106" s="2556"/>
      <c r="UXF106" s="2557"/>
      <c r="UXG106" s="901"/>
      <c r="UXH106" s="2558"/>
      <c r="UXI106" s="897"/>
      <c r="UXJ106" s="2559"/>
      <c r="UXK106" s="899"/>
      <c r="UXL106" s="533"/>
      <c r="UXN106" s="900"/>
      <c r="UXP106" s="2556"/>
      <c r="UXQ106" s="2557"/>
      <c r="UXR106" s="901"/>
      <c r="UXS106" s="2558"/>
      <c r="UXT106" s="897"/>
      <c r="UXU106" s="2559"/>
      <c r="UXV106" s="899"/>
      <c r="UXW106" s="533"/>
      <c r="UXY106" s="900"/>
      <c r="UYA106" s="2556"/>
      <c r="UYB106" s="2557"/>
      <c r="UYC106" s="901"/>
      <c r="UYD106" s="2558"/>
      <c r="UYE106" s="897"/>
      <c r="UYF106" s="2559"/>
      <c r="UYG106" s="899"/>
      <c r="UYH106" s="533"/>
      <c r="UYJ106" s="900"/>
      <c r="UYL106" s="2556"/>
      <c r="UYM106" s="2557"/>
      <c r="UYN106" s="901"/>
      <c r="UYO106" s="2558"/>
      <c r="UYP106" s="897"/>
      <c r="UYQ106" s="2559"/>
      <c r="UYR106" s="899"/>
      <c r="UYS106" s="533"/>
      <c r="UYU106" s="900"/>
      <c r="UYW106" s="2556"/>
      <c r="UYX106" s="2557"/>
      <c r="UYY106" s="901"/>
      <c r="UYZ106" s="2558"/>
      <c r="UZA106" s="897"/>
      <c r="UZB106" s="2559"/>
      <c r="UZC106" s="899"/>
      <c r="UZD106" s="533"/>
      <c r="UZF106" s="900"/>
      <c r="UZH106" s="2556"/>
      <c r="UZI106" s="2557"/>
      <c r="UZJ106" s="901"/>
      <c r="UZK106" s="2558"/>
      <c r="UZL106" s="897"/>
      <c r="UZM106" s="2559"/>
      <c r="UZN106" s="899"/>
      <c r="UZO106" s="533"/>
      <c r="UZQ106" s="900"/>
      <c r="UZS106" s="2556"/>
      <c r="UZT106" s="2557"/>
      <c r="UZU106" s="901"/>
      <c r="UZV106" s="2558"/>
      <c r="UZW106" s="897"/>
      <c r="UZX106" s="2559"/>
      <c r="UZY106" s="899"/>
      <c r="UZZ106" s="533"/>
      <c r="VAB106" s="900"/>
      <c r="VAD106" s="2556"/>
      <c r="VAE106" s="2557"/>
      <c r="VAF106" s="901"/>
      <c r="VAG106" s="2558"/>
      <c r="VAH106" s="897"/>
      <c r="VAI106" s="2559"/>
      <c r="VAJ106" s="899"/>
      <c r="VAK106" s="533"/>
      <c r="VAM106" s="900"/>
      <c r="VAO106" s="2556"/>
      <c r="VAP106" s="2557"/>
      <c r="VAQ106" s="901"/>
      <c r="VAR106" s="2558"/>
      <c r="VAS106" s="897"/>
      <c r="VAT106" s="2559"/>
      <c r="VAU106" s="899"/>
      <c r="VAV106" s="533"/>
      <c r="VAX106" s="900"/>
      <c r="VAZ106" s="2556"/>
      <c r="VBA106" s="2557"/>
      <c r="VBB106" s="901"/>
      <c r="VBC106" s="2558"/>
      <c r="VBD106" s="897"/>
      <c r="VBE106" s="2559"/>
      <c r="VBF106" s="899"/>
      <c r="VBG106" s="533"/>
      <c r="VBI106" s="900"/>
      <c r="VBK106" s="2556"/>
      <c r="VBL106" s="2557"/>
      <c r="VBM106" s="901"/>
      <c r="VBN106" s="2558"/>
      <c r="VBO106" s="897"/>
      <c r="VBP106" s="2559"/>
      <c r="VBQ106" s="899"/>
      <c r="VBR106" s="533"/>
      <c r="VBT106" s="900"/>
      <c r="VBV106" s="2556"/>
      <c r="VBW106" s="2557"/>
      <c r="VBX106" s="901"/>
      <c r="VBY106" s="2558"/>
      <c r="VBZ106" s="897"/>
      <c r="VCA106" s="2559"/>
      <c r="VCB106" s="899"/>
      <c r="VCC106" s="533"/>
      <c r="VCE106" s="900"/>
      <c r="VCG106" s="2556"/>
      <c r="VCH106" s="2557"/>
      <c r="VCI106" s="901"/>
      <c r="VCJ106" s="2558"/>
      <c r="VCK106" s="897"/>
      <c r="VCL106" s="2559"/>
      <c r="VCM106" s="899"/>
      <c r="VCN106" s="533"/>
      <c r="VCP106" s="900"/>
      <c r="VCR106" s="2556"/>
      <c r="VCS106" s="2557"/>
      <c r="VCT106" s="901"/>
      <c r="VCU106" s="2558"/>
      <c r="VCV106" s="897"/>
      <c r="VCW106" s="2559"/>
      <c r="VCX106" s="899"/>
      <c r="VCY106" s="533"/>
      <c r="VDA106" s="900"/>
      <c r="VDC106" s="2556"/>
      <c r="VDD106" s="2557"/>
      <c r="VDE106" s="901"/>
      <c r="VDF106" s="2558"/>
      <c r="VDG106" s="897"/>
      <c r="VDH106" s="2559"/>
      <c r="VDI106" s="899"/>
      <c r="VDJ106" s="533"/>
      <c r="VDL106" s="900"/>
      <c r="VDN106" s="2556"/>
      <c r="VDO106" s="2557"/>
      <c r="VDP106" s="901"/>
      <c r="VDQ106" s="2558"/>
      <c r="VDR106" s="897"/>
      <c r="VDS106" s="2559"/>
      <c r="VDT106" s="899"/>
      <c r="VDU106" s="533"/>
      <c r="VDW106" s="900"/>
      <c r="VDY106" s="2556"/>
      <c r="VDZ106" s="2557"/>
      <c r="VEA106" s="901"/>
      <c r="VEB106" s="2558"/>
      <c r="VEC106" s="897"/>
      <c r="VED106" s="2559"/>
      <c r="VEE106" s="899"/>
      <c r="VEF106" s="533"/>
      <c r="VEH106" s="900"/>
      <c r="VEJ106" s="2556"/>
      <c r="VEK106" s="2557"/>
      <c r="VEL106" s="901"/>
      <c r="VEM106" s="2558"/>
      <c r="VEN106" s="897"/>
      <c r="VEO106" s="2559"/>
      <c r="VEP106" s="899"/>
      <c r="VEQ106" s="533"/>
      <c r="VES106" s="900"/>
      <c r="VEU106" s="2556"/>
      <c r="VEV106" s="2557"/>
      <c r="VEW106" s="901"/>
      <c r="VEX106" s="2558"/>
      <c r="VEY106" s="897"/>
      <c r="VEZ106" s="2559"/>
      <c r="VFA106" s="899"/>
      <c r="VFB106" s="533"/>
      <c r="VFD106" s="900"/>
      <c r="VFF106" s="2556"/>
      <c r="VFG106" s="2557"/>
      <c r="VFH106" s="901"/>
      <c r="VFI106" s="2558"/>
      <c r="VFJ106" s="897"/>
      <c r="VFK106" s="2559"/>
      <c r="VFL106" s="899"/>
      <c r="VFM106" s="533"/>
      <c r="VFO106" s="900"/>
      <c r="VFQ106" s="2556"/>
      <c r="VFR106" s="2557"/>
      <c r="VFS106" s="901"/>
      <c r="VFT106" s="2558"/>
      <c r="VFU106" s="897"/>
      <c r="VFV106" s="2559"/>
      <c r="VFW106" s="899"/>
      <c r="VFX106" s="533"/>
      <c r="VFZ106" s="900"/>
      <c r="VGB106" s="2556"/>
      <c r="VGC106" s="2557"/>
      <c r="VGD106" s="901"/>
      <c r="VGE106" s="2558"/>
      <c r="VGF106" s="897"/>
      <c r="VGG106" s="2559"/>
      <c r="VGH106" s="899"/>
      <c r="VGI106" s="533"/>
      <c r="VGK106" s="900"/>
      <c r="VGM106" s="2556"/>
      <c r="VGN106" s="2557"/>
      <c r="VGO106" s="901"/>
      <c r="VGP106" s="2558"/>
      <c r="VGQ106" s="897"/>
      <c r="VGR106" s="2559"/>
      <c r="VGS106" s="899"/>
      <c r="VGT106" s="533"/>
      <c r="VGV106" s="900"/>
      <c r="VGX106" s="2556"/>
      <c r="VGY106" s="2557"/>
      <c r="VGZ106" s="901"/>
      <c r="VHA106" s="2558"/>
      <c r="VHB106" s="897"/>
      <c r="VHC106" s="2559"/>
      <c r="VHD106" s="899"/>
      <c r="VHE106" s="533"/>
      <c r="VHG106" s="900"/>
      <c r="VHI106" s="2556"/>
      <c r="VHJ106" s="2557"/>
      <c r="VHK106" s="901"/>
      <c r="VHL106" s="2558"/>
      <c r="VHM106" s="897"/>
      <c r="VHN106" s="2559"/>
      <c r="VHO106" s="899"/>
      <c r="VHP106" s="533"/>
      <c r="VHR106" s="900"/>
      <c r="VHT106" s="2556"/>
      <c r="VHU106" s="2557"/>
      <c r="VHV106" s="901"/>
      <c r="VHW106" s="2558"/>
      <c r="VHX106" s="897"/>
      <c r="VHY106" s="2559"/>
      <c r="VHZ106" s="899"/>
      <c r="VIA106" s="533"/>
      <c r="VIC106" s="900"/>
      <c r="VIE106" s="2556"/>
      <c r="VIF106" s="2557"/>
      <c r="VIG106" s="901"/>
      <c r="VIH106" s="2558"/>
      <c r="VII106" s="897"/>
      <c r="VIJ106" s="2559"/>
      <c r="VIK106" s="899"/>
      <c r="VIL106" s="533"/>
      <c r="VIN106" s="900"/>
      <c r="VIP106" s="2556"/>
      <c r="VIQ106" s="2557"/>
      <c r="VIR106" s="901"/>
      <c r="VIS106" s="2558"/>
      <c r="VIT106" s="897"/>
      <c r="VIU106" s="2559"/>
      <c r="VIV106" s="899"/>
      <c r="VIW106" s="533"/>
      <c r="VIY106" s="900"/>
      <c r="VJA106" s="2556"/>
      <c r="VJB106" s="2557"/>
      <c r="VJC106" s="901"/>
      <c r="VJD106" s="2558"/>
      <c r="VJE106" s="897"/>
      <c r="VJF106" s="2559"/>
      <c r="VJG106" s="899"/>
      <c r="VJH106" s="533"/>
      <c r="VJJ106" s="900"/>
      <c r="VJL106" s="2556"/>
      <c r="VJM106" s="2557"/>
      <c r="VJN106" s="901"/>
      <c r="VJO106" s="2558"/>
      <c r="VJP106" s="897"/>
      <c r="VJQ106" s="2559"/>
      <c r="VJR106" s="899"/>
      <c r="VJS106" s="533"/>
      <c r="VJU106" s="900"/>
      <c r="VJW106" s="2556"/>
      <c r="VJX106" s="2557"/>
      <c r="VJY106" s="901"/>
      <c r="VJZ106" s="2558"/>
      <c r="VKA106" s="897"/>
      <c r="VKB106" s="2559"/>
      <c r="VKC106" s="899"/>
      <c r="VKD106" s="533"/>
      <c r="VKF106" s="900"/>
      <c r="VKH106" s="2556"/>
      <c r="VKI106" s="2557"/>
      <c r="VKJ106" s="901"/>
      <c r="VKK106" s="2558"/>
      <c r="VKL106" s="897"/>
      <c r="VKM106" s="2559"/>
      <c r="VKN106" s="899"/>
      <c r="VKO106" s="533"/>
      <c r="VKQ106" s="900"/>
      <c r="VKS106" s="2556"/>
      <c r="VKT106" s="2557"/>
      <c r="VKU106" s="901"/>
      <c r="VKV106" s="2558"/>
      <c r="VKW106" s="897"/>
      <c r="VKX106" s="2559"/>
      <c r="VKY106" s="899"/>
      <c r="VKZ106" s="533"/>
      <c r="VLB106" s="900"/>
      <c r="VLD106" s="2556"/>
      <c r="VLE106" s="2557"/>
      <c r="VLF106" s="901"/>
      <c r="VLG106" s="2558"/>
      <c r="VLH106" s="897"/>
      <c r="VLI106" s="2559"/>
      <c r="VLJ106" s="899"/>
      <c r="VLK106" s="533"/>
      <c r="VLM106" s="900"/>
      <c r="VLO106" s="2556"/>
      <c r="VLP106" s="2557"/>
      <c r="VLQ106" s="901"/>
      <c r="VLR106" s="2558"/>
      <c r="VLS106" s="897"/>
      <c r="VLT106" s="2559"/>
      <c r="VLU106" s="899"/>
      <c r="VLV106" s="533"/>
      <c r="VLX106" s="900"/>
      <c r="VLZ106" s="2556"/>
      <c r="VMA106" s="2557"/>
      <c r="VMB106" s="901"/>
      <c r="VMC106" s="2558"/>
      <c r="VMD106" s="897"/>
      <c r="VME106" s="2559"/>
      <c r="VMF106" s="899"/>
      <c r="VMG106" s="533"/>
      <c r="VMI106" s="900"/>
      <c r="VMK106" s="2556"/>
      <c r="VML106" s="2557"/>
      <c r="VMM106" s="901"/>
      <c r="VMN106" s="2558"/>
      <c r="VMO106" s="897"/>
      <c r="VMP106" s="2559"/>
      <c r="VMQ106" s="899"/>
      <c r="VMR106" s="533"/>
      <c r="VMT106" s="900"/>
      <c r="VMV106" s="2556"/>
      <c r="VMW106" s="2557"/>
      <c r="VMX106" s="901"/>
      <c r="VMY106" s="2558"/>
      <c r="VMZ106" s="897"/>
      <c r="VNA106" s="2559"/>
      <c r="VNB106" s="899"/>
      <c r="VNC106" s="533"/>
      <c r="VNE106" s="900"/>
      <c r="VNG106" s="2556"/>
      <c r="VNH106" s="2557"/>
      <c r="VNI106" s="901"/>
      <c r="VNJ106" s="2558"/>
      <c r="VNK106" s="897"/>
      <c r="VNL106" s="2559"/>
      <c r="VNM106" s="899"/>
      <c r="VNN106" s="533"/>
      <c r="VNP106" s="900"/>
      <c r="VNR106" s="2556"/>
      <c r="VNS106" s="2557"/>
      <c r="VNT106" s="901"/>
      <c r="VNU106" s="2558"/>
      <c r="VNV106" s="897"/>
      <c r="VNW106" s="2559"/>
      <c r="VNX106" s="899"/>
      <c r="VNY106" s="533"/>
      <c r="VOA106" s="900"/>
      <c r="VOC106" s="2556"/>
      <c r="VOD106" s="2557"/>
      <c r="VOE106" s="901"/>
      <c r="VOF106" s="2558"/>
      <c r="VOG106" s="897"/>
      <c r="VOH106" s="2559"/>
      <c r="VOI106" s="899"/>
      <c r="VOJ106" s="533"/>
      <c r="VOL106" s="900"/>
      <c r="VON106" s="2556"/>
      <c r="VOO106" s="2557"/>
      <c r="VOP106" s="901"/>
      <c r="VOQ106" s="2558"/>
      <c r="VOR106" s="897"/>
      <c r="VOS106" s="2559"/>
      <c r="VOT106" s="899"/>
      <c r="VOU106" s="533"/>
      <c r="VOW106" s="900"/>
      <c r="VOY106" s="2556"/>
      <c r="VOZ106" s="2557"/>
      <c r="VPA106" s="901"/>
      <c r="VPB106" s="2558"/>
      <c r="VPC106" s="897"/>
      <c r="VPD106" s="2559"/>
      <c r="VPE106" s="899"/>
      <c r="VPF106" s="533"/>
      <c r="VPH106" s="900"/>
      <c r="VPJ106" s="2556"/>
      <c r="VPK106" s="2557"/>
      <c r="VPL106" s="901"/>
      <c r="VPM106" s="2558"/>
      <c r="VPN106" s="897"/>
      <c r="VPO106" s="2559"/>
      <c r="VPP106" s="899"/>
      <c r="VPQ106" s="533"/>
      <c r="VPS106" s="900"/>
      <c r="VPU106" s="2556"/>
      <c r="VPV106" s="2557"/>
      <c r="VPW106" s="901"/>
      <c r="VPX106" s="2558"/>
      <c r="VPY106" s="897"/>
      <c r="VPZ106" s="2559"/>
      <c r="VQA106" s="899"/>
      <c r="VQB106" s="533"/>
      <c r="VQD106" s="900"/>
      <c r="VQF106" s="2556"/>
      <c r="VQG106" s="2557"/>
      <c r="VQH106" s="901"/>
      <c r="VQI106" s="2558"/>
      <c r="VQJ106" s="897"/>
      <c r="VQK106" s="2559"/>
      <c r="VQL106" s="899"/>
      <c r="VQM106" s="533"/>
      <c r="VQO106" s="900"/>
      <c r="VQQ106" s="2556"/>
      <c r="VQR106" s="2557"/>
      <c r="VQS106" s="901"/>
      <c r="VQT106" s="2558"/>
      <c r="VQU106" s="897"/>
      <c r="VQV106" s="2559"/>
      <c r="VQW106" s="899"/>
      <c r="VQX106" s="533"/>
      <c r="VQZ106" s="900"/>
      <c r="VRB106" s="2556"/>
      <c r="VRC106" s="2557"/>
      <c r="VRD106" s="901"/>
      <c r="VRE106" s="2558"/>
      <c r="VRF106" s="897"/>
      <c r="VRG106" s="2559"/>
      <c r="VRH106" s="899"/>
      <c r="VRI106" s="533"/>
      <c r="VRK106" s="900"/>
      <c r="VRM106" s="2556"/>
      <c r="VRN106" s="2557"/>
      <c r="VRO106" s="901"/>
      <c r="VRP106" s="2558"/>
      <c r="VRQ106" s="897"/>
      <c r="VRR106" s="2559"/>
      <c r="VRS106" s="899"/>
      <c r="VRT106" s="533"/>
      <c r="VRV106" s="900"/>
      <c r="VRX106" s="2556"/>
      <c r="VRY106" s="2557"/>
      <c r="VRZ106" s="901"/>
      <c r="VSA106" s="2558"/>
      <c r="VSB106" s="897"/>
      <c r="VSC106" s="2559"/>
      <c r="VSD106" s="899"/>
      <c r="VSE106" s="533"/>
      <c r="VSG106" s="900"/>
      <c r="VSI106" s="2556"/>
      <c r="VSJ106" s="2557"/>
      <c r="VSK106" s="901"/>
      <c r="VSL106" s="2558"/>
      <c r="VSM106" s="897"/>
      <c r="VSN106" s="2559"/>
      <c r="VSO106" s="899"/>
      <c r="VSP106" s="533"/>
      <c r="VSR106" s="900"/>
      <c r="VST106" s="2556"/>
      <c r="VSU106" s="2557"/>
      <c r="VSV106" s="901"/>
      <c r="VSW106" s="2558"/>
      <c r="VSX106" s="897"/>
      <c r="VSY106" s="2559"/>
      <c r="VSZ106" s="899"/>
      <c r="VTA106" s="533"/>
      <c r="VTC106" s="900"/>
      <c r="VTE106" s="2556"/>
      <c r="VTF106" s="2557"/>
      <c r="VTG106" s="901"/>
      <c r="VTH106" s="2558"/>
      <c r="VTI106" s="897"/>
      <c r="VTJ106" s="2559"/>
      <c r="VTK106" s="899"/>
      <c r="VTL106" s="533"/>
      <c r="VTN106" s="900"/>
      <c r="VTP106" s="2556"/>
      <c r="VTQ106" s="2557"/>
      <c r="VTR106" s="901"/>
      <c r="VTS106" s="2558"/>
      <c r="VTT106" s="897"/>
      <c r="VTU106" s="2559"/>
      <c r="VTV106" s="899"/>
      <c r="VTW106" s="533"/>
      <c r="VTY106" s="900"/>
      <c r="VUA106" s="2556"/>
      <c r="VUB106" s="2557"/>
      <c r="VUC106" s="901"/>
      <c r="VUD106" s="2558"/>
      <c r="VUE106" s="897"/>
      <c r="VUF106" s="2559"/>
      <c r="VUG106" s="899"/>
      <c r="VUH106" s="533"/>
      <c r="VUJ106" s="900"/>
      <c r="VUL106" s="2556"/>
      <c r="VUM106" s="2557"/>
      <c r="VUN106" s="901"/>
      <c r="VUO106" s="2558"/>
      <c r="VUP106" s="897"/>
      <c r="VUQ106" s="2559"/>
      <c r="VUR106" s="899"/>
      <c r="VUS106" s="533"/>
      <c r="VUU106" s="900"/>
      <c r="VUW106" s="2556"/>
      <c r="VUX106" s="2557"/>
      <c r="VUY106" s="901"/>
      <c r="VUZ106" s="2558"/>
      <c r="VVA106" s="897"/>
      <c r="VVB106" s="2559"/>
      <c r="VVC106" s="899"/>
      <c r="VVD106" s="533"/>
      <c r="VVF106" s="900"/>
      <c r="VVH106" s="2556"/>
      <c r="VVI106" s="2557"/>
      <c r="VVJ106" s="901"/>
      <c r="VVK106" s="2558"/>
      <c r="VVL106" s="897"/>
      <c r="VVM106" s="2559"/>
      <c r="VVN106" s="899"/>
      <c r="VVO106" s="533"/>
      <c r="VVQ106" s="900"/>
      <c r="VVS106" s="2556"/>
      <c r="VVT106" s="2557"/>
      <c r="VVU106" s="901"/>
      <c r="VVV106" s="2558"/>
      <c r="VVW106" s="897"/>
      <c r="VVX106" s="2559"/>
      <c r="VVY106" s="899"/>
      <c r="VVZ106" s="533"/>
      <c r="VWB106" s="900"/>
      <c r="VWD106" s="2556"/>
      <c r="VWE106" s="2557"/>
      <c r="VWF106" s="901"/>
      <c r="VWG106" s="2558"/>
      <c r="VWH106" s="897"/>
      <c r="VWI106" s="2559"/>
      <c r="VWJ106" s="899"/>
      <c r="VWK106" s="533"/>
      <c r="VWM106" s="900"/>
      <c r="VWO106" s="2556"/>
      <c r="VWP106" s="2557"/>
      <c r="VWQ106" s="901"/>
      <c r="VWR106" s="2558"/>
      <c r="VWS106" s="897"/>
      <c r="VWT106" s="2559"/>
      <c r="VWU106" s="899"/>
      <c r="VWV106" s="533"/>
      <c r="VWX106" s="900"/>
      <c r="VWZ106" s="2556"/>
      <c r="VXA106" s="2557"/>
      <c r="VXB106" s="901"/>
      <c r="VXC106" s="2558"/>
      <c r="VXD106" s="897"/>
      <c r="VXE106" s="2559"/>
      <c r="VXF106" s="899"/>
      <c r="VXG106" s="533"/>
      <c r="VXI106" s="900"/>
      <c r="VXK106" s="2556"/>
      <c r="VXL106" s="2557"/>
      <c r="VXM106" s="901"/>
      <c r="VXN106" s="2558"/>
      <c r="VXO106" s="897"/>
      <c r="VXP106" s="2559"/>
      <c r="VXQ106" s="899"/>
      <c r="VXR106" s="533"/>
      <c r="VXT106" s="900"/>
      <c r="VXV106" s="2556"/>
      <c r="VXW106" s="2557"/>
      <c r="VXX106" s="901"/>
      <c r="VXY106" s="2558"/>
      <c r="VXZ106" s="897"/>
      <c r="VYA106" s="2559"/>
      <c r="VYB106" s="899"/>
      <c r="VYC106" s="533"/>
      <c r="VYE106" s="900"/>
      <c r="VYG106" s="2556"/>
      <c r="VYH106" s="2557"/>
      <c r="VYI106" s="901"/>
      <c r="VYJ106" s="2558"/>
      <c r="VYK106" s="897"/>
      <c r="VYL106" s="2559"/>
      <c r="VYM106" s="899"/>
      <c r="VYN106" s="533"/>
      <c r="VYP106" s="900"/>
      <c r="VYR106" s="2556"/>
      <c r="VYS106" s="2557"/>
      <c r="VYT106" s="901"/>
      <c r="VYU106" s="2558"/>
      <c r="VYV106" s="897"/>
      <c r="VYW106" s="2559"/>
      <c r="VYX106" s="899"/>
      <c r="VYY106" s="533"/>
      <c r="VZA106" s="900"/>
      <c r="VZC106" s="2556"/>
      <c r="VZD106" s="2557"/>
      <c r="VZE106" s="901"/>
      <c r="VZF106" s="2558"/>
      <c r="VZG106" s="897"/>
      <c r="VZH106" s="2559"/>
      <c r="VZI106" s="899"/>
      <c r="VZJ106" s="533"/>
      <c r="VZL106" s="900"/>
      <c r="VZN106" s="2556"/>
      <c r="VZO106" s="2557"/>
      <c r="VZP106" s="901"/>
      <c r="VZQ106" s="2558"/>
      <c r="VZR106" s="897"/>
      <c r="VZS106" s="2559"/>
      <c r="VZT106" s="899"/>
      <c r="VZU106" s="533"/>
      <c r="VZW106" s="900"/>
      <c r="VZY106" s="2556"/>
      <c r="VZZ106" s="2557"/>
      <c r="WAA106" s="901"/>
      <c r="WAB106" s="2558"/>
      <c r="WAC106" s="897"/>
      <c r="WAD106" s="2559"/>
      <c r="WAE106" s="899"/>
      <c r="WAF106" s="533"/>
      <c r="WAH106" s="900"/>
      <c r="WAJ106" s="2556"/>
      <c r="WAK106" s="2557"/>
      <c r="WAL106" s="901"/>
      <c r="WAM106" s="2558"/>
      <c r="WAN106" s="897"/>
      <c r="WAO106" s="2559"/>
      <c r="WAP106" s="899"/>
      <c r="WAQ106" s="533"/>
      <c r="WAS106" s="900"/>
      <c r="WAU106" s="2556"/>
      <c r="WAV106" s="2557"/>
      <c r="WAW106" s="901"/>
      <c r="WAX106" s="2558"/>
      <c r="WAY106" s="897"/>
      <c r="WAZ106" s="2559"/>
      <c r="WBA106" s="899"/>
      <c r="WBB106" s="533"/>
      <c r="WBD106" s="900"/>
      <c r="WBF106" s="2556"/>
      <c r="WBG106" s="2557"/>
      <c r="WBH106" s="901"/>
      <c r="WBI106" s="2558"/>
      <c r="WBJ106" s="897"/>
      <c r="WBK106" s="2559"/>
      <c r="WBL106" s="899"/>
      <c r="WBM106" s="533"/>
      <c r="WBO106" s="900"/>
      <c r="WBQ106" s="2556"/>
      <c r="WBR106" s="2557"/>
      <c r="WBS106" s="901"/>
      <c r="WBT106" s="2558"/>
      <c r="WBU106" s="897"/>
      <c r="WBV106" s="2559"/>
      <c r="WBW106" s="899"/>
      <c r="WBX106" s="533"/>
      <c r="WBZ106" s="900"/>
      <c r="WCB106" s="2556"/>
      <c r="WCC106" s="2557"/>
      <c r="WCD106" s="901"/>
      <c r="WCE106" s="2558"/>
      <c r="WCF106" s="897"/>
      <c r="WCG106" s="2559"/>
      <c r="WCH106" s="899"/>
      <c r="WCI106" s="533"/>
      <c r="WCK106" s="900"/>
      <c r="WCM106" s="2556"/>
      <c r="WCN106" s="2557"/>
      <c r="WCO106" s="901"/>
      <c r="WCP106" s="2558"/>
      <c r="WCQ106" s="897"/>
      <c r="WCR106" s="2559"/>
      <c r="WCS106" s="899"/>
      <c r="WCT106" s="533"/>
      <c r="WCV106" s="900"/>
      <c r="WCX106" s="2556"/>
      <c r="WCY106" s="2557"/>
      <c r="WCZ106" s="901"/>
      <c r="WDA106" s="2558"/>
      <c r="WDB106" s="897"/>
      <c r="WDC106" s="2559"/>
      <c r="WDD106" s="899"/>
      <c r="WDE106" s="533"/>
      <c r="WDG106" s="900"/>
      <c r="WDI106" s="2556"/>
      <c r="WDJ106" s="2557"/>
      <c r="WDK106" s="901"/>
      <c r="WDL106" s="2558"/>
      <c r="WDM106" s="897"/>
      <c r="WDN106" s="2559"/>
      <c r="WDO106" s="899"/>
      <c r="WDP106" s="533"/>
      <c r="WDR106" s="900"/>
      <c r="WDT106" s="2556"/>
      <c r="WDU106" s="2557"/>
      <c r="WDV106" s="901"/>
      <c r="WDW106" s="2558"/>
      <c r="WDX106" s="897"/>
      <c r="WDY106" s="2559"/>
      <c r="WDZ106" s="899"/>
      <c r="WEA106" s="533"/>
      <c r="WEC106" s="900"/>
      <c r="WEE106" s="2556"/>
      <c r="WEF106" s="2557"/>
      <c r="WEG106" s="901"/>
      <c r="WEH106" s="2558"/>
      <c r="WEI106" s="897"/>
      <c r="WEJ106" s="2559"/>
      <c r="WEK106" s="899"/>
      <c r="WEL106" s="533"/>
      <c r="WEN106" s="900"/>
      <c r="WEP106" s="2556"/>
      <c r="WEQ106" s="2557"/>
      <c r="WER106" s="901"/>
      <c r="WES106" s="2558"/>
      <c r="WET106" s="897"/>
      <c r="WEU106" s="2559"/>
      <c r="WEV106" s="899"/>
      <c r="WEW106" s="533"/>
      <c r="WEY106" s="900"/>
      <c r="WFA106" s="2556"/>
      <c r="WFB106" s="2557"/>
      <c r="WFC106" s="901"/>
      <c r="WFD106" s="2558"/>
      <c r="WFE106" s="897"/>
      <c r="WFF106" s="2559"/>
      <c r="WFG106" s="899"/>
      <c r="WFH106" s="533"/>
      <c r="WFJ106" s="900"/>
      <c r="WFL106" s="2556"/>
      <c r="WFM106" s="2557"/>
      <c r="WFN106" s="901"/>
      <c r="WFO106" s="2558"/>
      <c r="WFP106" s="897"/>
      <c r="WFQ106" s="2559"/>
      <c r="WFR106" s="899"/>
      <c r="WFS106" s="533"/>
      <c r="WFU106" s="900"/>
      <c r="WFW106" s="2556"/>
      <c r="WFX106" s="2557"/>
      <c r="WFY106" s="901"/>
      <c r="WFZ106" s="2558"/>
      <c r="WGA106" s="897"/>
      <c r="WGB106" s="2559"/>
      <c r="WGC106" s="899"/>
      <c r="WGD106" s="533"/>
      <c r="WGF106" s="900"/>
      <c r="WGH106" s="2556"/>
      <c r="WGI106" s="2557"/>
      <c r="WGJ106" s="901"/>
      <c r="WGK106" s="2558"/>
      <c r="WGL106" s="897"/>
      <c r="WGM106" s="2559"/>
      <c r="WGN106" s="899"/>
      <c r="WGO106" s="533"/>
      <c r="WGQ106" s="900"/>
      <c r="WGS106" s="2556"/>
      <c r="WGT106" s="2557"/>
      <c r="WGU106" s="901"/>
      <c r="WGV106" s="2558"/>
      <c r="WGW106" s="897"/>
      <c r="WGX106" s="2559"/>
      <c r="WGY106" s="899"/>
      <c r="WGZ106" s="533"/>
      <c r="WHB106" s="900"/>
      <c r="WHD106" s="2556"/>
      <c r="WHE106" s="2557"/>
      <c r="WHF106" s="901"/>
      <c r="WHG106" s="2558"/>
      <c r="WHH106" s="897"/>
      <c r="WHI106" s="2559"/>
      <c r="WHJ106" s="899"/>
      <c r="WHK106" s="533"/>
      <c r="WHM106" s="900"/>
      <c r="WHO106" s="2556"/>
      <c r="WHP106" s="2557"/>
      <c r="WHQ106" s="901"/>
      <c r="WHR106" s="2558"/>
      <c r="WHS106" s="897"/>
      <c r="WHT106" s="2559"/>
      <c r="WHU106" s="899"/>
      <c r="WHV106" s="533"/>
      <c r="WHX106" s="900"/>
      <c r="WHZ106" s="2556"/>
      <c r="WIA106" s="2557"/>
      <c r="WIB106" s="901"/>
      <c r="WIC106" s="2558"/>
      <c r="WID106" s="897"/>
      <c r="WIE106" s="2559"/>
      <c r="WIF106" s="899"/>
      <c r="WIG106" s="533"/>
      <c r="WII106" s="900"/>
      <c r="WIK106" s="2556"/>
      <c r="WIL106" s="2557"/>
      <c r="WIM106" s="901"/>
      <c r="WIN106" s="2558"/>
      <c r="WIO106" s="897"/>
      <c r="WIP106" s="2559"/>
      <c r="WIQ106" s="899"/>
      <c r="WIR106" s="533"/>
      <c r="WIT106" s="900"/>
      <c r="WIV106" s="2556"/>
      <c r="WIW106" s="2557"/>
      <c r="WIX106" s="901"/>
      <c r="WIY106" s="2558"/>
      <c r="WIZ106" s="897"/>
      <c r="WJA106" s="2559"/>
      <c r="WJB106" s="899"/>
      <c r="WJC106" s="533"/>
      <c r="WJE106" s="900"/>
      <c r="WJG106" s="2556"/>
      <c r="WJH106" s="2557"/>
      <c r="WJI106" s="901"/>
      <c r="WJJ106" s="2558"/>
      <c r="WJK106" s="897"/>
      <c r="WJL106" s="2559"/>
      <c r="WJM106" s="899"/>
      <c r="WJN106" s="533"/>
      <c r="WJP106" s="900"/>
      <c r="WJR106" s="2556"/>
      <c r="WJS106" s="2557"/>
      <c r="WJT106" s="901"/>
      <c r="WJU106" s="2558"/>
      <c r="WJV106" s="897"/>
      <c r="WJW106" s="2559"/>
      <c r="WJX106" s="899"/>
      <c r="WJY106" s="533"/>
      <c r="WKA106" s="900"/>
      <c r="WKC106" s="2556"/>
      <c r="WKD106" s="2557"/>
      <c r="WKE106" s="901"/>
      <c r="WKF106" s="2558"/>
      <c r="WKG106" s="897"/>
      <c r="WKH106" s="2559"/>
      <c r="WKI106" s="899"/>
      <c r="WKJ106" s="533"/>
      <c r="WKL106" s="900"/>
      <c r="WKN106" s="2556"/>
      <c r="WKO106" s="2557"/>
      <c r="WKP106" s="901"/>
      <c r="WKQ106" s="2558"/>
      <c r="WKR106" s="897"/>
      <c r="WKS106" s="2559"/>
      <c r="WKT106" s="899"/>
      <c r="WKU106" s="533"/>
      <c r="WKW106" s="900"/>
      <c r="WKY106" s="2556"/>
      <c r="WKZ106" s="2557"/>
      <c r="WLA106" s="901"/>
      <c r="WLB106" s="2558"/>
      <c r="WLC106" s="897"/>
      <c r="WLD106" s="2559"/>
      <c r="WLE106" s="899"/>
      <c r="WLF106" s="533"/>
      <c r="WLH106" s="900"/>
      <c r="WLJ106" s="2556"/>
      <c r="WLK106" s="2557"/>
      <c r="WLL106" s="901"/>
      <c r="WLM106" s="2558"/>
      <c r="WLN106" s="897"/>
      <c r="WLO106" s="2559"/>
      <c r="WLP106" s="899"/>
      <c r="WLQ106" s="533"/>
      <c r="WLS106" s="900"/>
      <c r="WLU106" s="2556"/>
      <c r="WLV106" s="2557"/>
      <c r="WLW106" s="901"/>
      <c r="WLX106" s="2558"/>
      <c r="WLY106" s="897"/>
      <c r="WLZ106" s="2559"/>
      <c r="WMA106" s="899"/>
      <c r="WMB106" s="533"/>
      <c r="WMD106" s="900"/>
      <c r="WMF106" s="2556"/>
      <c r="WMG106" s="2557"/>
      <c r="WMH106" s="901"/>
      <c r="WMI106" s="2558"/>
      <c r="WMJ106" s="897"/>
      <c r="WMK106" s="2559"/>
      <c r="WML106" s="899"/>
      <c r="WMM106" s="533"/>
      <c r="WMO106" s="900"/>
      <c r="WMQ106" s="2556"/>
      <c r="WMR106" s="2557"/>
      <c r="WMS106" s="901"/>
      <c r="WMT106" s="2558"/>
      <c r="WMU106" s="897"/>
      <c r="WMV106" s="2559"/>
      <c r="WMW106" s="899"/>
      <c r="WMX106" s="533"/>
      <c r="WMZ106" s="900"/>
      <c r="WNB106" s="2556"/>
      <c r="WNC106" s="2557"/>
      <c r="WND106" s="901"/>
      <c r="WNE106" s="2558"/>
      <c r="WNF106" s="897"/>
      <c r="WNG106" s="2559"/>
      <c r="WNH106" s="899"/>
      <c r="WNI106" s="533"/>
      <c r="WNK106" s="900"/>
      <c r="WNM106" s="2556"/>
      <c r="WNN106" s="2557"/>
      <c r="WNO106" s="901"/>
      <c r="WNP106" s="2558"/>
      <c r="WNQ106" s="897"/>
      <c r="WNR106" s="2559"/>
      <c r="WNS106" s="899"/>
      <c r="WNT106" s="533"/>
      <c r="WNV106" s="900"/>
      <c r="WNX106" s="2556"/>
      <c r="WNY106" s="2557"/>
      <c r="WNZ106" s="901"/>
      <c r="WOA106" s="2558"/>
      <c r="WOB106" s="897"/>
      <c r="WOC106" s="2559"/>
      <c r="WOD106" s="899"/>
      <c r="WOE106" s="533"/>
      <c r="WOG106" s="900"/>
      <c r="WOI106" s="2556"/>
      <c r="WOJ106" s="2557"/>
      <c r="WOK106" s="901"/>
      <c r="WOL106" s="2558"/>
      <c r="WOM106" s="897"/>
      <c r="WON106" s="2559"/>
      <c r="WOO106" s="899"/>
      <c r="WOP106" s="533"/>
      <c r="WOR106" s="900"/>
      <c r="WOT106" s="2556"/>
      <c r="WOU106" s="2557"/>
      <c r="WOV106" s="901"/>
      <c r="WOW106" s="2558"/>
      <c r="WOX106" s="897"/>
      <c r="WOY106" s="2559"/>
      <c r="WOZ106" s="899"/>
      <c r="WPA106" s="533"/>
      <c r="WPC106" s="900"/>
      <c r="WPE106" s="2556"/>
      <c r="WPF106" s="2557"/>
      <c r="WPG106" s="901"/>
      <c r="WPH106" s="2558"/>
      <c r="WPI106" s="897"/>
      <c r="WPJ106" s="2559"/>
      <c r="WPK106" s="899"/>
      <c r="WPL106" s="533"/>
      <c r="WPN106" s="900"/>
      <c r="WPP106" s="2556"/>
      <c r="WPQ106" s="2557"/>
      <c r="WPR106" s="901"/>
      <c r="WPS106" s="2558"/>
      <c r="WPT106" s="897"/>
      <c r="WPU106" s="2559"/>
      <c r="WPV106" s="899"/>
      <c r="WPW106" s="533"/>
      <c r="WPY106" s="900"/>
      <c r="WQA106" s="2556"/>
      <c r="WQB106" s="2557"/>
      <c r="WQC106" s="901"/>
      <c r="WQD106" s="2558"/>
      <c r="WQE106" s="897"/>
      <c r="WQF106" s="2559"/>
      <c r="WQG106" s="899"/>
      <c r="WQH106" s="533"/>
      <c r="WQJ106" s="900"/>
      <c r="WQL106" s="2556"/>
      <c r="WQM106" s="2557"/>
      <c r="WQN106" s="901"/>
      <c r="WQO106" s="2558"/>
      <c r="WQP106" s="897"/>
      <c r="WQQ106" s="2559"/>
      <c r="WQR106" s="899"/>
      <c r="WQS106" s="533"/>
      <c r="WQU106" s="900"/>
      <c r="WQW106" s="2556"/>
      <c r="WQX106" s="2557"/>
      <c r="WQY106" s="901"/>
      <c r="WQZ106" s="2558"/>
      <c r="WRA106" s="897"/>
      <c r="WRB106" s="2559"/>
      <c r="WRC106" s="899"/>
      <c r="WRD106" s="533"/>
      <c r="WRF106" s="900"/>
      <c r="WRH106" s="2556"/>
      <c r="WRI106" s="2557"/>
      <c r="WRJ106" s="901"/>
      <c r="WRK106" s="2558"/>
      <c r="WRL106" s="897"/>
      <c r="WRM106" s="2559"/>
      <c r="WRN106" s="899"/>
      <c r="WRO106" s="533"/>
      <c r="WRQ106" s="900"/>
      <c r="WRS106" s="2556"/>
      <c r="WRT106" s="2557"/>
      <c r="WRU106" s="901"/>
      <c r="WRV106" s="2558"/>
      <c r="WRW106" s="897"/>
      <c r="WRX106" s="2559"/>
      <c r="WRY106" s="899"/>
      <c r="WRZ106" s="533"/>
      <c r="WSB106" s="900"/>
      <c r="WSD106" s="2556"/>
      <c r="WSE106" s="2557"/>
      <c r="WSF106" s="901"/>
      <c r="WSG106" s="2558"/>
      <c r="WSH106" s="897"/>
      <c r="WSI106" s="2559"/>
      <c r="WSJ106" s="899"/>
      <c r="WSK106" s="533"/>
      <c r="WSM106" s="900"/>
      <c r="WSO106" s="2556"/>
      <c r="WSP106" s="2557"/>
      <c r="WSQ106" s="901"/>
      <c r="WSR106" s="2558"/>
      <c r="WSS106" s="897"/>
      <c r="WST106" s="2559"/>
      <c r="WSU106" s="899"/>
      <c r="WSV106" s="533"/>
      <c r="WSX106" s="900"/>
      <c r="WSZ106" s="2556"/>
      <c r="WTA106" s="2557"/>
      <c r="WTB106" s="901"/>
      <c r="WTC106" s="2558"/>
      <c r="WTD106" s="897"/>
      <c r="WTE106" s="2559"/>
      <c r="WTF106" s="899"/>
      <c r="WTG106" s="533"/>
      <c r="WTI106" s="900"/>
      <c r="WTK106" s="2556"/>
      <c r="WTL106" s="2557"/>
      <c r="WTM106" s="901"/>
      <c r="WTN106" s="2558"/>
      <c r="WTO106" s="897"/>
      <c r="WTP106" s="2559"/>
      <c r="WTQ106" s="899"/>
      <c r="WTR106" s="533"/>
      <c r="WTT106" s="900"/>
      <c r="WTV106" s="2556"/>
      <c r="WTW106" s="2557"/>
      <c r="WTX106" s="901"/>
      <c r="WTY106" s="2558"/>
      <c r="WTZ106" s="897"/>
      <c r="WUA106" s="2559"/>
      <c r="WUB106" s="899"/>
      <c r="WUC106" s="533"/>
      <c r="WUE106" s="900"/>
      <c r="WUG106" s="2556"/>
      <c r="WUH106" s="2557"/>
      <c r="WUI106" s="901"/>
      <c r="WUJ106" s="2558"/>
      <c r="WUK106" s="897"/>
      <c r="WUL106" s="2559"/>
      <c r="WUM106" s="899"/>
      <c r="WUN106" s="533"/>
      <c r="WUP106" s="900"/>
      <c r="WUR106" s="2556"/>
      <c r="WUS106" s="2557"/>
      <c r="WUT106" s="901"/>
      <c r="WUU106" s="2558"/>
      <c r="WUV106" s="897"/>
      <c r="WUW106" s="2559"/>
      <c r="WUX106" s="899"/>
      <c r="WUY106" s="533"/>
      <c r="WVA106" s="900"/>
      <c r="WVC106" s="2556"/>
      <c r="WVD106" s="2557"/>
      <c r="WVE106" s="901"/>
      <c r="WVF106" s="2558"/>
      <c r="WVG106" s="897"/>
      <c r="WVH106" s="2559"/>
      <c r="WVI106" s="899"/>
      <c r="WVJ106" s="533"/>
      <c r="WVL106" s="900"/>
      <c r="WVN106" s="2556"/>
      <c r="WVO106" s="2557"/>
      <c r="WVP106" s="901"/>
      <c r="WVQ106" s="2558"/>
      <c r="WVR106" s="897"/>
      <c r="WVS106" s="2559"/>
      <c r="WVT106" s="899"/>
      <c r="WVU106" s="533"/>
      <c r="WVW106" s="900"/>
      <c r="WVY106" s="2556"/>
      <c r="WVZ106" s="2557"/>
      <c r="WWA106" s="901"/>
      <c r="WWB106" s="2558"/>
      <c r="WWC106" s="897"/>
      <c r="WWD106" s="2559"/>
      <c r="WWE106" s="899"/>
      <c r="WWF106" s="533"/>
      <c r="WWH106" s="900"/>
      <c r="WWJ106" s="2556"/>
      <c r="WWK106" s="2557"/>
      <c r="WWL106" s="901"/>
      <c r="WWM106" s="2558"/>
      <c r="WWN106" s="897"/>
      <c r="WWO106" s="2559"/>
      <c r="WWP106" s="899"/>
      <c r="WWQ106" s="533"/>
      <c r="WWS106" s="900"/>
      <c r="WWU106" s="2556"/>
      <c r="WWV106" s="2557"/>
      <c r="WWW106" s="901"/>
      <c r="WWX106" s="2558"/>
      <c r="WWY106" s="897"/>
      <c r="WWZ106" s="2559"/>
      <c r="WXA106" s="899"/>
      <c r="WXB106" s="533"/>
      <c r="WXD106" s="900"/>
      <c r="WXF106" s="2556"/>
      <c r="WXG106" s="2557"/>
      <c r="WXH106" s="901"/>
      <c r="WXI106" s="2558"/>
      <c r="WXJ106" s="897"/>
      <c r="WXK106" s="2559"/>
      <c r="WXL106" s="899"/>
      <c r="WXM106" s="533"/>
      <c r="WXO106" s="900"/>
      <c r="WXQ106" s="2556"/>
      <c r="WXR106" s="2557"/>
      <c r="WXS106" s="901"/>
      <c r="WXT106" s="2558"/>
      <c r="WXU106" s="897"/>
      <c r="WXV106" s="2559"/>
      <c r="WXW106" s="899"/>
      <c r="WXX106" s="533"/>
      <c r="WXZ106" s="900"/>
      <c r="WYB106" s="2556"/>
      <c r="WYC106" s="2557"/>
      <c r="WYD106" s="901"/>
      <c r="WYE106" s="2558"/>
      <c r="WYF106" s="897"/>
      <c r="WYG106" s="2559"/>
      <c r="WYH106" s="899"/>
      <c r="WYI106" s="533"/>
      <c r="WYK106" s="900"/>
      <c r="WYM106" s="2556"/>
      <c r="WYN106" s="2557"/>
      <c r="WYO106" s="901"/>
      <c r="WYP106" s="2558"/>
      <c r="WYQ106" s="897"/>
      <c r="WYR106" s="2559"/>
      <c r="WYS106" s="899"/>
      <c r="WYT106" s="533"/>
      <c r="WYV106" s="900"/>
      <c r="WYX106" s="2556"/>
      <c r="WYY106" s="2557"/>
      <c r="WYZ106" s="901"/>
      <c r="WZA106" s="2558"/>
      <c r="WZB106" s="897"/>
      <c r="WZC106" s="2559"/>
      <c r="WZD106" s="899"/>
      <c r="WZE106" s="533"/>
      <c r="WZG106" s="900"/>
      <c r="WZI106" s="2556"/>
      <c r="WZJ106" s="2557"/>
      <c r="WZK106" s="901"/>
      <c r="WZL106" s="2558"/>
      <c r="WZM106" s="897"/>
      <c r="WZN106" s="2559"/>
      <c r="WZO106" s="899"/>
      <c r="WZP106" s="533"/>
      <c r="WZR106" s="900"/>
      <c r="WZT106" s="2556"/>
      <c r="WZU106" s="2557"/>
      <c r="WZV106" s="901"/>
      <c r="WZW106" s="2558"/>
      <c r="WZX106" s="897"/>
      <c r="WZY106" s="2559"/>
      <c r="WZZ106" s="899"/>
      <c r="XAA106" s="533"/>
      <c r="XAC106" s="900"/>
      <c r="XAE106" s="2556"/>
      <c r="XAF106" s="2557"/>
      <c r="XAG106" s="901"/>
      <c r="XAH106" s="2558"/>
      <c r="XAI106" s="897"/>
      <c r="XAJ106" s="2559"/>
      <c r="XAK106" s="899"/>
      <c r="XAL106" s="533"/>
      <c r="XAN106" s="900"/>
      <c r="XAP106" s="2556"/>
      <c r="XAQ106" s="2557"/>
      <c r="XAR106" s="901"/>
      <c r="XAS106" s="2558"/>
      <c r="XAT106" s="897"/>
      <c r="XAU106" s="2559"/>
      <c r="XAV106" s="899"/>
      <c r="XAW106" s="533"/>
      <c r="XAY106" s="900"/>
      <c r="XBA106" s="2556"/>
      <c r="XBB106" s="2557"/>
      <c r="XBC106" s="901"/>
      <c r="XBD106" s="2558"/>
      <c r="XBE106" s="897"/>
      <c r="XBF106" s="2559"/>
      <c r="XBG106" s="899"/>
      <c r="XBH106" s="533"/>
      <c r="XBJ106" s="900"/>
      <c r="XBL106" s="2556"/>
      <c r="XBM106" s="2557"/>
      <c r="XBN106" s="901"/>
      <c r="XBO106" s="2558"/>
      <c r="XBP106" s="897"/>
      <c r="XBQ106" s="2559"/>
      <c r="XBR106" s="899"/>
      <c r="XBS106" s="533"/>
      <c r="XBU106" s="900"/>
      <c r="XBW106" s="2556"/>
      <c r="XBX106" s="2557"/>
      <c r="XBY106" s="901"/>
      <c r="XBZ106" s="2558"/>
      <c r="XCA106" s="897"/>
      <c r="XCB106" s="2559"/>
      <c r="XCC106" s="899"/>
      <c r="XCD106" s="533"/>
      <c r="XCF106" s="900"/>
      <c r="XCH106" s="2556"/>
      <c r="XCI106" s="2557"/>
      <c r="XCJ106" s="901"/>
      <c r="XCK106" s="2558"/>
      <c r="XCL106" s="897"/>
      <c r="XCM106" s="2559"/>
      <c r="XCN106" s="899"/>
      <c r="XCO106" s="533"/>
      <c r="XCQ106" s="900"/>
      <c r="XCS106" s="2556"/>
      <c r="XCT106" s="2557"/>
      <c r="XCU106" s="901"/>
      <c r="XCV106" s="2558"/>
      <c r="XCW106" s="897"/>
      <c r="XCX106" s="2559"/>
      <c r="XCY106" s="899"/>
      <c r="XCZ106" s="533"/>
      <c r="XDB106" s="900"/>
      <c r="XDD106" s="2556"/>
      <c r="XDE106" s="2557"/>
      <c r="XDF106" s="901"/>
      <c r="XDG106" s="2558"/>
      <c r="XDH106" s="897"/>
      <c r="XDI106" s="2559"/>
      <c r="XDJ106" s="899"/>
      <c r="XDK106" s="533"/>
      <c r="XDM106" s="900"/>
      <c r="XDO106" s="2556"/>
      <c r="XDP106" s="2557"/>
      <c r="XDQ106" s="901"/>
      <c r="XDR106" s="2558"/>
      <c r="XDS106" s="897"/>
      <c r="XDT106" s="2559"/>
      <c r="XDU106" s="899"/>
      <c r="XDV106" s="533"/>
      <c r="XDX106" s="900"/>
      <c r="XDZ106" s="2556"/>
      <c r="XEA106" s="2557"/>
      <c r="XEB106" s="901"/>
      <c r="XEC106" s="2558"/>
      <c r="XED106" s="897"/>
      <c r="XEE106" s="2559"/>
      <c r="XEF106" s="899"/>
      <c r="XEG106" s="533"/>
      <c r="XEI106" s="900"/>
      <c r="XEK106" s="2556"/>
      <c r="XEL106" s="2557"/>
      <c r="XEM106" s="901"/>
      <c r="XEN106" s="2558"/>
      <c r="XEO106" s="897"/>
      <c r="XEP106" s="2559"/>
      <c r="XEQ106" s="899"/>
      <c r="XER106" s="533"/>
      <c r="XET106" s="900"/>
      <c r="XEV106" s="2556"/>
      <c r="XEW106" s="2557"/>
      <c r="XEX106" s="901"/>
      <c r="XEY106" s="2558"/>
      <c r="XEZ106" s="897"/>
      <c r="XFA106" s="2559"/>
      <c r="XFB106" s="899"/>
      <c r="XFC106" s="533"/>
    </row>
    <row r="107" spans="1:4096 4098:5119 5121:6144 6146:7167 7169:15360 15362:16383" s="466" customFormat="1" ht="13.5" customHeight="1">
      <c r="A107" s="727">
        <v>79</v>
      </c>
      <c r="B107" s="564">
        <v>41572</v>
      </c>
      <c r="C107" s="500">
        <v>41540</v>
      </c>
      <c r="D107" s="479">
        <f t="shared" ca="1" si="10"/>
        <v>4</v>
      </c>
      <c r="E107" s="452" t="s">
        <v>57</v>
      </c>
      <c r="F107" s="167">
        <v>13</v>
      </c>
      <c r="G107" s="452" t="s">
        <v>165</v>
      </c>
      <c r="H107" s="454" t="s">
        <v>42</v>
      </c>
      <c r="I107" s="449" t="s">
        <v>3013</v>
      </c>
      <c r="J107" s="455" t="s">
        <v>1194</v>
      </c>
      <c r="K107" s="573" t="s">
        <v>155</v>
      </c>
      <c r="L107" s="548">
        <v>849000</v>
      </c>
      <c r="M107" s="548">
        <v>13000</v>
      </c>
      <c r="N107" s="456">
        <f t="shared" si="11"/>
        <v>802000</v>
      </c>
      <c r="O107" s="548">
        <v>60000</v>
      </c>
      <c r="P107" s="469" t="s">
        <v>2921</v>
      </c>
      <c r="Q107" s="549" t="s">
        <v>37</v>
      </c>
      <c r="R107" s="458">
        <v>1033</v>
      </c>
      <c r="S107" s="458">
        <v>93</v>
      </c>
      <c r="T107" s="2050"/>
      <c r="U107" s="34"/>
      <c r="V107" s="11"/>
      <c r="W107" s="459" t="s">
        <v>205</v>
      </c>
      <c r="X107" s="37"/>
      <c r="Y107" s="37"/>
      <c r="Z107" s="37"/>
      <c r="AA107" s="37"/>
      <c r="AB107" s="37"/>
      <c r="AC107" s="37"/>
      <c r="AD107" s="37"/>
      <c r="AE107" s="769"/>
      <c r="AF107" s="171"/>
      <c r="AG107" s="162"/>
      <c r="AH107" s="18"/>
      <c r="AI107" s="14"/>
      <c r="AJ107" s="14"/>
      <c r="AK107" s="14"/>
      <c r="AL107" s="11"/>
      <c r="AM107" s="11"/>
      <c r="AN107" s="737"/>
      <c r="AO107" s="737"/>
      <c r="AP107" s="465"/>
      <c r="AQ107" s="1316"/>
      <c r="AR107" s="1316"/>
      <c r="AS107" s="1316"/>
      <c r="AT107" s="465"/>
      <c r="AX107" s="1317"/>
      <c r="BW107" s="1315"/>
      <c r="BZ107" s="1315"/>
      <c r="DH107" s="1315"/>
      <c r="DK107" s="1315"/>
    </row>
    <row r="108" spans="1:4096 4098:5119 5121:6144 6146:7167 7169:15360 15362:16383" s="465" customFormat="1" ht="13.5" customHeight="1">
      <c r="A108" s="448">
        <v>80</v>
      </c>
      <c r="B108" s="564">
        <v>41564</v>
      </c>
      <c r="C108" s="500">
        <v>41532</v>
      </c>
      <c r="D108" s="479">
        <f t="shared" ca="1" si="10"/>
        <v>12</v>
      </c>
      <c r="E108" s="452" t="s">
        <v>57</v>
      </c>
      <c r="F108" s="167">
        <v>13</v>
      </c>
      <c r="G108" s="2334" t="s">
        <v>1047</v>
      </c>
      <c r="H108" s="454" t="s">
        <v>42</v>
      </c>
      <c r="I108" s="449" t="s">
        <v>2314</v>
      </c>
      <c r="J108" s="455" t="s">
        <v>701</v>
      </c>
      <c r="K108" s="573" t="s">
        <v>64</v>
      </c>
      <c r="L108" s="548">
        <v>849000</v>
      </c>
      <c r="M108" s="548">
        <v>13000</v>
      </c>
      <c r="N108" s="456">
        <f t="shared" si="11"/>
        <v>802000</v>
      </c>
      <c r="O108" s="548">
        <v>60000</v>
      </c>
      <c r="P108" s="469" t="s">
        <v>2277</v>
      </c>
      <c r="Q108" s="549" t="s">
        <v>37</v>
      </c>
      <c r="R108" s="458">
        <v>1033</v>
      </c>
      <c r="S108" s="458">
        <v>93</v>
      </c>
      <c r="T108" s="19"/>
      <c r="U108" s="34"/>
      <c r="V108" s="11"/>
      <c r="W108" s="459" t="s">
        <v>205</v>
      </c>
      <c r="X108" s="47"/>
      <c r="Y108" s="49"/>
      <c r="Z108" s="11"/>
      <c r="AA108" s="11"/>
      <c r="AB108" s="11"/>
      <c r="AC108" s="56"/>
      <c r="AD108" s="231"/>
      <c r="AE108" s="769"/>
      <c r="AF108" s="171"/>
      <c r="AG108" s="162"/>
      <c r="AH108" s="749"/>
      <c r="AI108" s="749"/>
      <c r="AJ108" s="14"/>
      <c r="AK108" s="14"/>
      <c r="AL108" s="11"/>
      <c r="AM108" s="11"/>
      <c r="AN108" s="737"/>
      <c r="AO108" s="2230"/>
      <c r="AQ108" s="737"/>
      <c r="AR108" s="737"/>
      <c r="AS108" s="737"/>
      <c r="AX108" s="2231"/>
      <c r="BW108" s="737"/>
      <c r="BZ108" s="737"/>
    </row>
    <row r="109" spans="1:4096 4098:5119 5121:6144 6146:7167 7169:15360 15362:16383" s="466" customFormat="1" ht="14.25" customHeight="1">
      <c r="A109" s="727">
        <v>81</v>
      </c>
      <c r="B109" s="564">
        <v>41565</v>
      </c>
      <c r="C109" s="500">
        <v>41533</v>
      </c>
      <c r="D109" s="479">
        <f t="shared" ca="1" si="10"/>
        <v>11</v>
      </c>
      <c r="E109" s="452" t="s">
        <v>57</v>
      </c>
      <c r="F109" s="167">
        <v>13</v>
      </c>
      <c r="G109" s="2334" t="s">
        <v>1047</v>
      </c>
      <c r="H109" s="454" t="s">
        <v>42</v>
      </c>
      <c r="I109" s="449" t="s">
        <v>2679</v>
      </c>
      <c r="J109" s="455" t="s">
        <v>701</v>
      </c>
      <c r="K109" s="573" t="s">
        <v>64</v>
      </c>
      <c r="L109" s="548">
        <v>849000</v>
      </c>
      <c r="M109" s="548">
        <v>13000</v>
      </c>
      <c r="N109" s="456">
        <f t="shared" si="11"/>
        <v>802000</v>
      </c>
      <c r="O109" s="548">
        <v>60000</v>
      </c>
      <c r="P109" s="469" t="s">
        <v>2620</v>
      </c>
      <c r="Q109" s="549" t="s">
        <v>37</v>
      </c>
      <c r="R109" s="458">
        <v>1033</v>
      </c>
      <c r="S109" s="482">
        <v>93</v>
      </c>
      <c r="T109" s="19"/>
      <c r="U109" s="34"/>
      <c r="V109" s="11"/>
      <c r="W109" s="459" t="s">
        <v>205</v>
      </c>
      <c r="X109" s="37"/>
      <c r="Y109" s="14"/>
      <c r="Z109" s="12"/>
      <c r="AA109" s="17"/>
      <c r="AB109" s="12"/>
      <c r="AC109" s="660"/>
      <c r="AD109" s="33"/>
      <c r="AE109" s="47"/>
      <c r="AF109" s="817"/>
      <c r="AG109" s="162"/>
      <c r="AH109" s="18"/>
      <c r="AI109" s="14"/>
      <c r="AJ109" s="14"/>
      <c r="AK109" s="14"/>
      <c r="AL109" s="11"/>
      <c r="AM109" s="11"/>
      <c r="AN109" s="737"/>
      <c r="AO109" s="737"/>
      <c r="AP109" s="465"/>
      <c r="AQ109" s="1316"/>
      <c r="AR109" s="1316"/>
      <c r="AS109" s="1316"/>
      <c r="AX109" s="1317"/>
      <c r="BW109" s="1315"/>
      <c r="BZ109" s="1315"/>
    </row>
    <row r="110" spans="1:4096 4098:5119 5121:6144 6146:7167 7169:15360 15362:16383" s="466" customFormat="1" ht="13.5" customHeight="1">
      <c r="A110" s="448">
        <v>82</v>
      </c>
      <c r="B110" s="564">
        <v>41572</v>
      </c>
      <c r="C110" s="500">
        <v>41540</v>
      </c>
      <c r="D110" s="479">
        <f t="shared" ca="1" si="10"/>
        <v>4</v>
      </c>
      <c r="E110" s="452" t="s">
        <v>57</v>
      </c>
      <c r="F110" s="167">
        <v>13</v>
      </c>
      <c r="G110" s="2334" t="s">
        <v>1047</v>
      </c>
      <c r="H110" s="454" t="s">
        <v>42</v>
      </c>
      <c r="I110" s="449" t="s">
        <v>3008</v>
      </c>
      <c r="J110" s="455" t="s">
        <v>1194</v>
      </c>
      <c r="K110" s="573" t="s">
        <v>64</v>
      </c>
      <c r="L110" s="548">
        <v>849000</v>
      </c>
      <c r="M110" s="548">
        <v>13000</v>
      </c>
      <c r="N110" s="456">
        <f t="shared" si="11"/>
        <v>802000</v>
      </c>
      <c r="O110" s="548">
        <v>60000</v>
      </c>
      <c r="P110" s="469" t="s">
        <v>2916</v>
      </c>
      <c r="Q110" s="549" t="s">
        <v>37</v>
      </c>
      <c r="R110" s="458">
        <v>1033</v>
      </c>
      <c r="S110" s="482">
        <v>93</v>
      </c>
      <c r="T110" s="2050"/>
      <c r="U110" s="34"/>
      <c r="V110" s="11"/>
      <c r="W110" s="459" t="s">
        <v>205</v>
      </c>
      <c r="X110" s="37"/>
      <c r="Y110" s="37"/>
      <c r="Z110" s="37"/>
      <c r="AA110" s="37"/>
      <c r="AB110" s="37"/>
      <c r="AC110" s="37"/>
      <c r="AD110" s="37"/>
      <c r="AE110" s="769"/>
      <c r="AF110" s="171"/>
      <c r="AG110" s="162"/>
      <c r="AH110" s="18"/>
      <c r="AI110" s="14"/>
      <c r="AJ110" s="14"/>
      <c r="AK110" s="14"/>
      <c r="AL110" s="11"/>
      <c r="AM110" s="11"/>
      <c r="AN110" s="737"/>
      <c r="AO110" s="737"/>
      <c r="AP110" s="465"/>
      <c r="AQ110" s="1316"/>
      <c r="AR110" s="1316"/>
      <c r="AS110" s="1316"/>
      <c r="AT110" s="465"/>
      <c r="AX110" s="1317"/>
      <c r="BW110" s="1315"/>
      <c r="BZ110" s="1315"/>
      <c r="DH110" s="1315"/>
      <c r="DK110" s="1315"/>
    </row>
    <row r="111" spans="1:4096 4098:5119 5121:6144 6146:7167 7169:15360 15362:16383" s="466" customFormat="1" ht="13.5" customHeight="1">
      <c r="A111" s="727">
        <v>83</v>
      </c>
      <c r="B111" s="564">
        <v>41572</v>
      </c>
      <c r="C111" s="500">
        <v>41540</v>
      </c>
      <c r="D111" s="479">
        <f t="shared" ca="1" si="10"/>
        <v>4</v>
      </c>
      <c r="E111" s="452" t="s">
        <v>57</v>
      </c>
      <c r="F111" s="167">
        <v>13</v>
      </c>
      <c r="G111" s="2334" t="s">
        <v>1047</v>
      </c>
      <c r="H111" s="454" t="s">
        <v>42</v>
      </c>
      <c r="I111" s="449" t="s">
        <v>3010</v>
      </c>
      <c r="J111" s="455" t="s">
        <v>1194</v>
      </c>
      <c r="K111" s="573" t="s">
        <v>64</v>
      </c>
      <c r="L111" s="548">
        <v>849000</v>
      </c>
      <c r="M111" s="548">
        <v>13000</v>
      </c>
      <c r="N111" s="456">
        <f t="shared" si="11"/>
        <v>802000</v>
      </c>
      <c r="O111" s="548">
        <v>60000</v>
      </c>
      <c r="P111" s="469" t="s">
        <v>2918</v>
      </c>
      <c r="Q111" s="549" t="s">
        <v>37</v>
      </c>
      <c r="R111" s="458">
        <v>1033</v>
      </c>
      <c r="S111" s="482">
        <v>93</v>
      </c>
      <c r="T111" s="2050"/>
      <c r="U111" s="34"/>
      <c r="V111" s="11"/>
      <c r="W111" s="459" t="s">
        <v>205</v>
      </c>
      <c r="X111" s="37"/>
      <c r="Y111" s="37"/>
      <c r="Z111" s="37"/>
      <c r="AA111" s="37"/>
      <c r="AB111" s="37"/>
      <c r="AC111" s="37"/>
      <c r="AD111" s="37"/>
      <c r="AE111" s="769"/>
      <c r="AF111" s="171"/>
      <c r="AG111" s="162"/>
      <c r="AH111" s="18"/>
      <c r="AI111" s="14"/>
      <c r="AJ111" s="14"/>
      <c r="AK111" s="14"/>
      <c r="AL111" s="11"/>
      <c r="AM111" s="11"/>
      <c r="AN111" s="737"/>
      <c r="AO111" s="737"/>
      <c r="AP111" s="465"/>
      <c r="AQ111" s="1316"/>
      <c r="AR111" s="1316"/>
      <c r="AS111" s="1316"/>
      <c r="AT111" s="465"/>
      <c r="AX111" s="1317"/>
      <c r="BW111" s="1315"/>
      <c r="BZ111" s="1315"/>
      <c r="DH111" s="1315"/>
      <c r="DK111" s="1315"/>
    </row>
    <row r="112" spans="1:4096 4098:5119 5121:6144 6146:7167 7169:15360 15362:16383" s="465" customFormat="1" ht="13.5" customHeight="1">
      <c r="A112" s="727">
        <v>84</v>
      </c>
      <c r="B112" s="564">
        <v>41571</v>
      </c>
      <c r="C112" s="500">
        <v>41540</v>
      </c>
      <c r="D112" s="479">
        <f t="shared" ca="1" si="10"/>
        <v>4</v>
      </c>
      <c r="E112" s="452" t="s">
        <v>57</v>
      </c>
      <c r="F112" s="167">
        <v>13</v>
      </c>
      <c r="G112" s="452" t="s">
        <v>165</v>
      </c>
      <c r="H112" s="454" t="s">
        <v>42</v>
      </c>
      <c r="I112" s="449" t="s">
        <v>3018</v>
      </c>
      <c r="J112" s="455" t="s">
        <v>701</v>
      </c>
      <c r="K112" s="573" t="s">
        <v>64</v>
      </c>
      <c r="L112" s="548">
        <v>849000</v>
      </c>
      <c r="M112" s="548">
        <v>13000</v>
      </c>
      <c r="N112" s="456">
        <f t="shared" si="11"/>
        <v>802000</v>
      </c>
      <c r="O112" s="548">
        <v>60000</v>
      </c>
      <c r="P112" s="469" t="s">
        <v>2984</v>
      </c>
      <c r="Q112" s="549" t="s">
        <v>37</v>
      </c>
      <c r="R112" s="458">
        <v>1033</v>
      </c>
      <c r="S112" s="482">
        <v>93</v>
      </c>
      <c r="T112" s="19"/>
      <c r="U112" s="162"/>
      <c r="V112" s="11"/>
      <c r="W112" s="459" t="s">
        <v>205</v>
      </c>
      <c r="X112" s="47"/>
      <c r="Y112" s="49"/>
      <c r="Z112" s="11"/>
      <c r="AA112" s="11"/>
      <c r="AB112" s="11"/>
      <c r="AC112" s="56"/>
      <c r="AD112" s="231"/>
      <c r="AE112" s="769"/>
      <c r="AF112" s="817"/>
      <c r="AG112" s="162"/>
      <c r="AH112" s="749"/>
      <c r="AI112" s="749"/>
      <c r="AJ112" s="14"/>
      <c r="AK112" s="14"/>
      <c r="AL112" s="11"/>
      <c r="AM112" s="11"/>
      <c r="AN112" s="737"/>
      <c r="AO112" s="2230"/>
      <c r="AQ112" s="737"/>
      <c r="AR112" s="737"/>
      <c r="AS112" s="737"/>
      <c r="AX112" s="2231"/>
      <c r="BW112" s="737"/>
      <c r="BZ112" s="737"/>
    </row>
    <row r="113" spans="1:115" s="465" customFormat="1">
      <c r="A113" s="448">
        <v>85</v>
      </c>
      <c r="B113" s="564">
        <v>41571</v>
      </c>
      <c r="C113" s="500">
        <v>41540</v>
      </c>
      <c r="D113" s="479">
        <f t="shared" ca="1" si="10"/>
        <v>4</v>
      </c>
      <c r="E113" s="452" t="s">
        <v>57</v>
      </c>
      <c r="F113" s="167">
        <v>13</v>
      </c>
      <c r="G113" s="452" t="s">
        <v>165</v>
      </c>
      <c r="H113" s="454" t="s">
        <v>42</v>
      </c>
      <c r="I113" s="449" t="s">
        <v>3021</v>
      </c>
      <c r="J113" s="455" t="s">
        <v>701</v>
      </c>
      <c r="K113" s="573" t="s">
        <v>64</v>
      </c>
      <c r="L113" s="548">
        <v>849000</v>
      </c>
      <c r="M113" s="548">
        <v>13000</v>
      </c>
      <c r="N113" s="456">
        <f t="shared" si="11"/>
        <v>802000</v>
      </c>
      <c r="O113" s="548">
        <v>60000</v>
      </c>
      <c r="P113" s="469" t="s">
        <v>2987</v>
      </c>
      <c r="Q113" s="549" t="s">
        <v>37</v>
      </c>
      <c r="R113" s="458">
        <v>1033</v>
      </c>
      <c r="S113" s="482">
        <v>93</v>
      </c>
      <c r="T113" s="19"/>
      <c r="U113" s="162"/>
      <c r="V113" s="11"/>
      <c r="W113" s="459" t="s">
        <v>205</v>
      </c>
      <c r="X113" s="47"/>
      <c r="Y113" s="49"/>
      <c r="Z113" s="11"/>
      <c r="AA113" s="11"/>
      <c r="AB113" s="11"/>
      <c r="AC113" s="56"/>
      <c r="AD113" s="231"/>
      <c r="AE113" s="769"/>
      <c r="AF113" s="817"/>
      <c r="AG113" s="162"/>
      <c r="AH113" s="749"/>
      <c r="AI113" s="749"/>
      <c r="AJ113" s="14"/>
      <c r="AK113" s="14"/>
      <c r="AL113" s="11"/>
      <c r="AM113" s="11"/>
      <c r="AN113" s="737"/>
      <c r="AO113" s="2230"/>
      <c r="AQ113" s="737"/>
      <c r="AR113" s="737"/>
      <c r="AS113" s="737"/>
      <c r="AX113" s="2231"/>
      <c r="BW113" s="737"/>
      <c r="BZ113" s="737"/>
    </row>
    <row r="114" spans="1:115" s="466" customFormat="1">
      <c r="A114" s="727">
        <v>86</v>
      </c>
      <c r="B114" s="564">
        <v>41572</v>
      </c>
      <c r="C114" s="500">
        <v>41540</v>
      </c>
      <c r="D114" s="479">
        <f t="shared" ca="1" si="10"/>
        <v>4</v>
      </c>
      <c r="E114" s="452" t="s">
        <v>57</v>
      </c>
      <c r="F114" s="167">
        <v>13</v>
      </c>
      <c r="G114" s="452" t="s">
        <v>165</v>
      </c>
      <c r="H114" s="454" t="s">
        <v>42</v>
      </c>
      <c r="I114" s="449" t="s">
        <v>3009</v>
      </c>
      <c r="J114" s="455" t="s">
        <v>1194</v>
      </c>
      <c r="K114" s="573" t="s">
        <v>64</v>
      </c>
      <c r="L114" s="548">
        <v>849000</v>
      </c>
      <c r="M114" s="548">
        <v>13000</v>
      </c>
      <c r="N114" s="456">
        <f t="shared" si="11"/>
        <v>802000</v>
      </c>
      <c r="O114" s="548">
        <v>60000</v>
      </c>
      <c r="P114" s="469" t="s">
        <v>2917</v>
      </c>
      <c r="Q114" s="549" t="s">
        <v>37</v>
      </c>
      <c r="R114" s="458">
        <v>1033</v>
      </c>
      <c r="S114" s="482">
        <v>93</v>
      </c>
      <c r="T114" s="2050"/>
      <c r="U114" s="34"/>
      <c r="V114" s="11"/>
      <c r="W114" s="459" t="s">
        <v>205</v>
      </c>
      <c r="X114" s="37"/>
      <c r="Y114" s="37"/>
      <c r="Z114" s="37"/>
      <c r="AA114" s="37"/>
      <c r="AB114" s="37"/>
      <c r="AC114" s="37"/>
      <c r="AD114" s="37"/>
      <c r="AE114" s="769"/>
      <c r="AF114" s="171"/>
      <c r="AG114" s="162"/>
      <c r="AH114" s="18"/>
      <c r="AI114" s="14"/>
      <c r="AJ114" s="14"/>
      <c r="AK114" s="14"/>
      <c r="AL114" s="11"/>
      <c r="AM114" s="11"/>
      <c r="AN114" s="737"/>
      <c r="AO114" s="737"/>
      <c r="AP114" s="465"/>
      <c r="AQ114" s="1316"/>
      <c r="AR114" s="1316"/>
      <c r="AS114" s="1316"/>
      <c r="AT114" s="465"/>
      <c r="AX114" s="1317"/>
      <c r="BW114" s="1315"/>
      <c r="BZ114" s="1315"/>
      <c r="DH114" s="1315"/>
      <c r="DK114" s="1315"/>
    </row>
    <row r="115" spans="1:115" s="466" customFormat="1">
      <c r="A115" s="448">
        <v>87</v>
      </c>
      <c r="B115" s="564">
        <v>41564</v>
      </c>
      <c r="C115" s="500">
        <v>41529</v>
      </c>
      <c r="D115" s="479">
        <f t="shared" ca="1" si="10"/>
        <v>15</v>
      </c>
      <c r="E115" s="452" t="s">
        <v>57</v>
      </c>
      <c r="F115" s="167">
        <v>13</v>
      </c>
      <c r="G115" s="2334" t="s">
        <v>1047</v>
      </c>
      <c r="H115" s="454" t="s">
        <v>42</v>
      </c>
      <c r="I115" s="449" t="s">
        <v>2681</v>
      </c>
      <c r="J115" s="455" t="s">
        <v>701</v>
      </c>
      <c r="K115" s="503" t="s">
        <v>184</v>
      </c>
      <c r="L115" s="548">
        <v>849000</v>
      </c>
      <c r="M115" s="548">
        <v>13000</v>
      </c>
      <c r="N115" s="456">
        <f t="shared" si="11"/>
        <v>802000</v>
      </c>
      <c r="O115" s="548">
        <v>60000</v>
      </c>
      <c r="P115" s="469" t="s">
        <v>2622</v>
      </c>
      <c r="Q115" s="549" t="s">
        <v>37</v>
      </c>
      <c r="R115" s="458">
        <v>1033</v>
      </c>
      <c r="S115" s="458">
        <v>93</v>
      </c>
      <c r="T115" s="19"/>
      <c r="U115" s="34"/>
      <c r="V115" s="11"/>
      <c r="W115" s="459" t="s">
        <v>205</v>
      </c>
      <c r="X115" s="37"/>
      <c r="Y115" s="14"/>
      <c r="Z115" s="12"/>
      <c r="AA115" s="17"/>
      <c r="AB115" s="12"/>
      <c r="AC115" s="660"/>
      <c r="AD115" s="33"/>
      <c r="AE115" s="47"/>
      <c r="AF115" s="171"/>
      <c r="AG115" s="162"/>
      <c r="AH115" s="18"/>
      <c r="AI115" s="14"/>
      <c r="AJ115" s="14"/>
      <c r="AK115" s="14"/>
      <c r="AL115" s="11"/>
      <c r="AM115" s="11"/>
      <c r="AN115" s="737"/>
      <c r="AO115" s="737"/>
      <c r="AP115" s="465"/>
      <c r="AQ115" s="1316"/>
      <c r="AR115" s="1316"/>
      <c r="AS115" s="1316"/>
      <c r="AX115" s="1317"/>
      <c r="BW115" s="1315"/>
      <c r="BZ115" s="1315"/>
    </row>
    <row r="116" spans="1:115" s="466" customFormat="1">
      <c r="A116" s="727">
        <v>88</v>
      </c>
      <c r="B116" s="564">
        <v>41565</v>
      </c>
      <c r="C116" s="500">
        <v>41533</v>
      </c>
      <c r="D116" s="479">
        <f t="shared" ca="1" si="10"/>
        <v>11</v>
      </c>
      <c r="E116" s="452" t="s">
        <v>57</v>
      </c>
      <c r="F116" s="167">
        <v>13</v>
      </c>
      <c r="G116" s="2334" t="s">
        <v>1047</v>
      </c>
      <c r="H116" s="454" t="s">
        <v>42</v>
      </c>
      <c r="I116" s="449" t="s">
        <v>2680</v>
      </c>
      <c r="J116" s="455" t="s">
        <v>701</v>
      </c>
      <c r="K116" s="503" t="s">
        <v>184</v>
      </c>
      <c r="L116" s="548">
        <v>849000</v>
      </c>
      <c r="M116" s="548">
        <v>13000</v>
      </c>
      <c r="N116" s="456">
        <f t="shared" si="11"/>
        <v>802000</v>
      </c>
      <c r="O116" s="548">
        <v>60000</v>
      </c>
      <c r="P116" s="469" t="s">
        <v>2621</v>
      </c>
      <c r="Q116" s="549" t="s">
        <v>37</v>
      </c>
      <c r="R116" s="458">
        <v>1033</v>
      </c>
      <c r="S116" s="482">
        <v>93</v>
      </c>
      <c r="T116" s="19"/>
      <c r="U116" s="34"/>
      <c r="V116" s="11"/>
      <c r="W116" s="459" t="s">
        <v>205</v>
      </c>
      <c r="X116" s="37"/>
      <c r="Y116" s="14"/>
      <c r="Z116" s="12"/>
      <c r="AA116" s="17"/>
      <c r="AB116" s="12"/>
      <c r="AC116" s="660"/>
      <c r="AD116" s="33"/>
      <c r="AE116" s="47"/>
      <c r="AF116" s="817"/>
      <c r="AG116" s="162"/>
      <c r="AH116" s="18"/>
      <c r="AI116" s="14"/>
      <c r="AJ116" s="14"/>
      <c r="AK116" s="14"/>
      <c r="AL116" s="11"/>
      <c r="AM116" s="11"/>
      <c r="AN116" s="737"/>
      <c r="AO116" s="737"/>
      <c r="AP116" s="465"/>
      <c r="AQ116" s="1316"/>
      <c r="AR116" s="1316"/>
      <c r="AS116" s="1316"/>
      <c r="AX116" s="1317"/>
      <c r="BW116" s="1315"/>
      <c r="BZ116" s="1315"/>
    </row>
    <row r="117" spans="1:115" s="465" customFormat="1">
      <c r="A117" s="727">
        <v>89</v>
      </c>
      <c r="B117" s="502" t="s">
        <v>85</v>
      </c>
      <c r="C117" s="500">
        <v>41540</v>
      </c>
      <c r="D117" s="479">
        <f t="shared" ca="1" si="10"/>
        <v>4</v>
      </c>
      <c r="E117" s="452" t="s">
        <v>57</v>
      </c>
      <c r="F117" s="167">
        <v>13</v>
      </c>
      <c r="G117" s="2753">
        <v>41544</v>
      </c>
      <c r="H117" s="454" t="s">
        <v>42</v>
      </c>
      <c r="I117" s="449" t="s">
        <v>3030</v>
      </c>
      <c r="J117" s="455" t="s">
        <v>701</v>
      </c>
      <c r="K117" s="503" t="s">
        <v>184</v>
      </c>
      <c r="L117" s="548">
        <v>849000</v>
      </c>
      <c r="M117" s="548">
        <v>13000</v>
      </c>
      <c r="N117" s="456">
        <f t="shared" si="11"/>
        <v>802000</v>
      </c>
      <c r="O117" s="548">
        <v>60000</v>
      </c>
      <c r="P117" s="469" t="s">
        <v>2996</v>
      </c>
      <c r="Q117" s="549" t="s">
        <v>37</v>
      </c>
      <c r="R117" s="458">
        <v>1033</v>
      </c>
      <c r="S117" s="482">
        <v>93</v>
      </c>
      <c r="T117" s="19"/>
      <c r="U117" s="162"/>
      <c r="V117" s="11"/>
      <c r="W117" s="459" t="s">
        <v>205</v>
      </c>
      <c r="X117" s="47"/>
      <c r="Y117" s="49"/>
      <c r="Z117" s="11"/>
      <c r="AA117" s="11"/>
      <c r="AB117" s="11"/>
      <c r="AC117" s="56"/>
      <c r="AD117" s="231"/>
      <c r="AE117" s="769"/>
      <c r="AF117" s="817"/>
      <c r="AG117" s="162"/>
      <c r="AH117" s="749"/>
      <c r="AI117" s="749"/>
      <c r="AJ117" s="14"/>
      <c r="AK117" s="14"/>
      <c r="AL117" s="11"/>
      <c r="AM117" s="11"/>
      <c r="AN117" s="737"/>
      <c r="AO117" s="2230"/>
      <c r="AQ117" s="737"/>
      <c r="AR117" s="737"/>
      <c r="AS117" s="737"/>
      <c r="AX117" s="2231"/>
      <c r="BW117" s="737"/>
      <c r="BZ117" s="737"/>
    </row>
    <row r="118" spans="1:115" s="465" customFormat="1">
      <c r="A118" s="448">
        <v>90</v>
      </c>
      <c r="B118" s="564">
        <v>41571</v>
      </c>
      <c r="C118" s="500">
        <v>41540</v>
      </c>
      <c r="D118" s="479">
        <f t="shared" ca="1" si="10"/>
        <v>4</v>
      </c>
      <c r="E118" s="452" t="s">
        <v>57</v>
      </c>
      <c r="F118" s="167">
        <v>13</v>
      </c>
      <c r="G118" s="452" t="s">
        <v>165</v>
      </c>
      <c r="H118" s="454" t="s">
        <v>42</v>
      </c>
      <c r="I118" s="449" t="s">
        <v>3029</v>
      </c>
      <c r="J118" s="455" t="s">
        <v>701</v>
      </c>
      <c r="K118" s="503" t="s">
        <v>184</v>
      </c>
      <c r="L118" s="548">
        <v>849000</v>
      </c>
      <c r="M118" s="548">
        <v>13000</v>
      </c>
      <c r="N118" s="456">
        <f t="shared" si="11"/>
        <v>802000</v>
      </c>
      <c r="O118" s="548">
        <v>60000</v>
      </c>
      <c r="P118" s="469" t="s">
        <v>2995</v>
      </c>
      <c r="Q118" s="549" t="s">
        <v>37</v>
      </c>
      <c r="R118" s="458">
        <v>1033</v>
      </c>
      <c r="S118" s="482">
        <v>93</v>
      </c>
      <c r="T118" s="19"/>
      <c r="U118" s="162"/>
      <c r="V118" s="11"/>
      <c r="W118" s="459" t="s">
        <v>205</v>
      </c>
      <c r="X118" s="47"/>
      <c r="Y118" s="49"/>
      <c r="Z118" s="11"/>
      <c r="AA118" s="11"/>
      <c r="AB118" s="11"/>
      <c r="AC118" s="56"/>
      <c r="AD118" s="231"/>
      <c r="AE118" s="769"/>
      <c r="AF118" s="171"/>
      <c r="AG118" s="162"/>
      <c r="AH118" s="749"/>
      <c r="AI118" s="749"/>
      <c r="AJ118" s="14"/>
      <c r="AK118" s="14"/>
      <c r="AL118" s="11"/>
      <c r="AM118" s="11"/>
      <c r="AN118" s="737"/>
      <c r="AO118" s="2230"/>
      <c r="AQ118" s="737"/>
      <c r="AR118" s="737"/>
      <c r="AS118" s="737"/>
      <c r="AX118" s="2231"/>
      <c r="BW118" s="737"/>
      <c r="BZ118" s="737"/>
    </row>
    <row r="119" spans="1:115" s="465" customFormat="1">
      <c r="A119" s="727">
        <v>91</v>
      </c>
      <c r="B119" s="564">
        <v>41572</v>
      </c>
      <c r="C119" s="500">
        <v>41540</v>
      </c>
      <c r="D119" s="479">
        <f t="shared" ca="1" si="10"/>
        <v>4</v>
      </c>
      <c r="E119" s="452" t="s">
        <v>57</v>
      </c>
      <c r="F119" s="167">
        <v>13</v>
      </c>
      <c r="G119" s="452" t="s">
        <v>165</v>
      </c>
      <c r="H119" s="454" t="s">
        <v>42</v>
      </c>
      <c r="I119" s="449" t="s">
        <v>3027</v>
      </c>
      <c r="J119" s="455" t="s">
        <v>701</v>
      </c>
      <c r="K119" s="503" t="s">
        <v>184</v>
      </c>
      <c r="L119" s="548">
        <v>849000</v>
      </c>
      <c r="M119" s="548">
        <v>13000</v>
      </c>
      <c r="N119" s="456">
        <f t="shared" si="11"/>
        <v>802000</v>
      </c>
      <c r="O119" s="548">
        <v>60000</v>
      </c>
      <c r="P119" s="469" t="s">
        <v>2993</v>
      </c>
      <c r="Q119" s="549" t="s">
        <v>37</v>
      </c>
      <c r="R119" s="458">
        <v>1033</v>
      </c>
      <c r="S119" s="482">
        <v>93</v>
      </c>
      <c r="T119" s="19"/>
      <c r="U119" s="162"/>
      <c r="V119" s="11"/>
      <c r="W119" s="459" t="s">
        <v>205</v>
      </c>
      <c r="X119" s="47"/>
      <c r="Y119" s="49"/>
      <c r="Z119" s="11"/>
      <c r="AA119" s="11"/>
      <c r="AB119" s="11"/>
      <c r="AC119" s="56"/>
      <c r="AD119" s="231"/>
      <c r="AE119" s="769"/>
      <c r="AF119" s="817"/>
      <c r="AG119" s="162"/>
      <c r="AH119" s="749"/>
      <c r="AI119" s="749"/>
      <c r="AJ119" s="14"/>
      <c r="AK119" s="14"/>
      <c r="AL119" s="11"/>
      <c r="AM119" s="11"/>
      <c r="AN119" s="737"/>
      <c r="AO119" s="2230"/>
      <c r="AQ119" s="737"/>
      <c r="AR119" s="737"/>
      <c r="AS119" s="737"/>
      <c r="AX119" s="2231"/>
      <c r="BW119" s="737"/>
      <c r="BZ119" s="737"/>
    </row>
    <row r="120" spans="1:115" s="465" customFormat="1">
      <c r="A120" s="448">
        <v>92</v>
      </c>
      <c r="B120" s="564">
        <v>41572</v>
      </c>
      <c r="C120" s="500">
        <v>41540</v>
      </c>
      <c r="D120" s="479">
        <f t="shared" ca="1" si="10"/>
        <v>4</v>
      </c>
      <c r="E120" s="452" t="s">
        <v>57</v>
      </c>
      <c r="F120" s="167">
        <v>13</v>
      </c>
      <c r="G120" s="452" t="s">
        <v>165</v>
      </c>
      <c r="H120" s="454" t="s">
        <v>42</v>
      </c>
      <c r="I120" s="449" t="s">
        <v>3028</v>
      </c>
      <c r="J120" s="455" t="s">
        <v>701</v>
      </c>
      <c r="K120" s="503" t="s">
        <v>184</v>
      </c>
      <c r="L120" s="548">
        <v>849000</v>
      </c>
      <c r="M120" s="548">
        <v>13000</v>
      </c>
      <c r="N120" s="456">
        <f t="shared" si="11"/>
        <v>802000</v>
      </c>
      <c r="O120" s="548">
        <v>60000</v>
      </c>
      <c r="P120" s="469" t="s">
        <v>2994</v>
      </c>
      <c r="Q120" s="549" t="s">
        <v>37</v>
      </c>
      <c r="R120" s="458">
        <v>1033</v>
      </c>
      <c r="S120" s="482">
        <v>93</v>
      </c>
      <c r="T120" s="19"/>
      <c r="U120" s="162"/>
      <c r="V120" s="11"/>
      <c r="W120" s="459" t="s">
        <v>205</v>
      </c>
      <c r="X120" s="47"/>
      <c r="Y120" s="49"/>
      <c r="Z120" s="11"/>
      <c r="AA120" s="11"/>
      <c r="AB120" s="11"/>
      <c r="AC120" s="56"/>
      <c r="AD120" s="231"/>
      <c r="AE120" s="769"/>
      <c r="AF120" s="817"/>
      <c r="AG120" s="162"/>
      <c r="AH120" s="749"/>
      <c r="AI120" s="749"/>
      <c r="AJ120" s="14"/>
      <c r="AK120" s="14"/>
      <c r="AL120" s="11"/>
      <c r="AM120" s="11"/>
      <c r="AN120" s="737"/>
      <c r="AO120" s="2230"/>
      <c r="AQ120" s="737"/>
      <c r="AR120" s="737"/>
      <c r="AS120" s="737"/>
      <c r="AX120" s="2231"/>
      <c r="BW120" s="737"/>
      <c r="BZ120" s="737"/>
    </row>
    <row r="121" spans="1:115" s="466" customFormat="1">
      <c r="A121" s="727">
        <v>93</v>
      </c>
      <c r="B121" s="564">
        <v>41576</v>
      </c>
      <c r="C121" s="500">
        <v>41542</v>
      </c>
      <c r="D121" s="479">
        <f t="shared" ca="1" si="10"/>
        <v>2</v>
      </c>
      <c r="E121" s="452" t="s">
        <v>57</v>
      </c>
      <c r="F121" s="167">
        <v>13</v>
      </c>
      <c r="G121" s="2334" t="s">
        <v>1047</v>
      </c>
      <c r="H121" s="454" t="s">
        <v>42</v>
      </c>
      <c r="I121" s="449" t="s">
        <v>3011</v>
      </c>
      <c r="J121" s="455" t="s">
        <v>1194</v>
      </c>
      <c r="K121" s="503" t="s">
        <v>184</v>
      </c>
      <c r="L121" s="548">
        <v>849000</v>
      </c>
      <c r="M121" s="548">
        <v>13000</v>
      </c>
      <c r="N121" s="456">
        <f t="shared" si="11"/>
        <v>802000</v>
      </c>
      <c r="O121" s="548">
        <v>60000</v>
      </c>
      <c r="P121" s="469" t="s">
        <v>2919</v>
      </c>
      <c r="Q121" s="549" t="s">
        <v>37</v>
      </c>
      <c r="R121" s="458">
        <v>1033</v>
      </c>
      <c r="S121" s="482">
        <v>93</v>
      </c>
      <c r="T121" s="2050"/>
      <c r="U121" s="34"/>
      <c r="V121" s="11"/>
      <c r="W121" s="459" t="s">
        <v>205</v>
      </c>
      <c r="X121" s="37"/>
      <c r="Y121" s="37"/>
      <c r="Z121" s="37"/>
      <c r="AA121" s="37"/>
      <c r="AB121" s="37"/>
      <c r="AC121" s="37"/>
      <c r="AD121" s="37"/>
      <c r="AE121" s="769"/>
      <c r="AF121" s="171"/>
      <c r="AG121" s="162"/>
      <c r="AH121" s="18"/>
      <c r="AI121" s="14"/>
      <c r="AJ121" s="14"/>
      <c r="AK121" s="14"/>
      <c r="AL121" s="11"/>
      <c r="AM121" s="11"/>
      <c r="AN121" s="737"/>
      <c r="AO121" s="737"/>
      <c r="AP121" s="465"/>
      <c r="AQ121" s="1316"/>
      <c r="AR121" s="1316"/>
      <c r="AS121" s="1316"/>
      <c r="AT121" s="465"/>
      <c r="AX121" s="1317"/>
      <c r="BW121" s="1315"/>
      <c r="BZ121" s="1315"/>
      <c r="DH121" s="1315"/>
      <c r="DK121" s="1315"/>
    </row>
    <row r="122" spans="1:115" s="466" customFormat="1">
      <c r="A122" s="727">
        <v>94</v>
      </c>
      <c r="B122" s="564">
        <v>41576</v>
      </c>
      <c r="C122" s="500">
        <v>41542</v>
      </c>
      <c r="D122" s="479">
        <f t="shared" ca="1" si="10"/>
        <v>2</v>
      </c>
      <c r="E122" s="452" t="s">
        <v>57</v>
      </c>
      <c r="F122" s="167">
        <v>13</v>
      </c>
      <c r="G122" s="2334" t="s">
        <v>1047</v>
      </c>
      <c r="H122" s="454" t="s">
        <v>42</v>
      </c>
      <c r="I122" s="449" t="s">
        <v>3012</v>
      </c>
      <c r="J122" s="455" t="s">
        <v>1194</v>
      </c>
      <c r="K122" s="503" t="s">
        <v>184</v>
      </c>
      <c r="L122" s="548">
        <v>849000</v>
      </c>
      <c r="M122" s="548">
        <v>13000</v>
      </c>
      <c r="N122" s="456">
        <f t="shared" si="11"/>
        <v>802000</v>
      </c>
      <c r="O122" s="548">
        <v>60000</v>
      </c>
      <c r="P122" s="469" t="s">
        <v>2920</v>
      </c>
      <c r="Q122" s="549" t="s">
        <v>37</v>
      </c>
      <c r="R122" s="458">
        <v>1033</v>
      </c>
      <c r="S122" s="482">
        <v>93</v>
      </c>
      <c r="T122" s="2050"/>
      <c r="U122" s="34"/>
      <c r="V122" s="11"/>
      <c r="W122" s="459" t="s">
        <v>205</v>
      </c>
      <c r="X122" s="37"/>
      <c r="Y122" s="37"/>
      <c r="Z122" s="37"/>
      <c r="AA122" s="37"/>
      <c r="AB122" s="37"/>
      <c r="AC122" s="37"/>
      <c r="AD122" s="37"/>
      <c r="AE122" s="769"/>
      <c r="AF122" s="171"/>
      <c r="AG122" s="162"/>
      <c r="AH122" s="18"/>
      <c r="AI122" s="14"/>
      <c r="AJ122" s="14"/>
      <c r="AK122" s="14"/>
      <c r="AL122" s="11"/>
      <c r="AM122" s="11"/>
      <c r="AN122" s="737"/>
      <c r="AO122" s="737"/>
      <c r="AP122" s="465"/>
      <c r="AQ122" s="1316"/>
      <c r="AR122" s="1316"/>
      <c r="AS122" s="1316"/>
      <c r="AT122" s="465"/>
      <c r="AX122" s="1317"/>
      <c r="BW122" s="1315"/>
      <c r="BZ122" s="1315"/>
      <c r="DH122" s="1315"/>
      <c r="DK122" s="1315"/>
    </row>
    <row r="123" spans="1:115" s="466" customFormat="1">
      <c r="A123" s="448">
        <v>95</v>
      </c>
      <c r="B123" s="564">
        <v>41576</v>
      </c>
      <c r="C123" s="500">
        <v>41542</v>
      </c>
      <c r="D123" s="479">
        <f t="shared" ca="1" si="10"/>
        <v>2</v>
      </c>
      <c r="E123" s="452" t="s">
        <v>57</v>
      </c>
      <c r="F123" s="167">
        <v>13</v>
      </c>
      <c r="G123" s="2334" t="s">
        <v>1047</v>
      </c>
      <c r="H123" s="454" t="s">
        <v>42</v>
      </c>
      <c r="I123" s="449" t="s">
        <v>3005</v>
      </c>
      <c r="J123" s="455" t="s">
        <v>1194</v>
      </c>
      <c r="K123" s="503" t="s">
        <v>184</v>
      </c>
      <c r="L123" s="548">
        <v>849000</v>
      </c>
      <c r="M123" s="548">
        <v>13000</v>
      </c>
      <c r="N123" s="456">
        <f t="shared" si="11"/>
        <v>802000</v>
      </c>
      <c r="O123" s="548">
        <v>60000</v>
      </c>
      <c r="P123" s="469" t="s">
        <v>2913</v>
      </c>
      <c r="Q123" s="549" t="s">
        <v>37</v>
      </c>
      <c r="R123" s="458">
        <v>1033</v>
      </c>
      <c r="S123" s="482">
        <v>93</v>
      </c>
      <c r="T123" s="2050"/>
      <c r="U123" s="34"/>
      <c r="V123" s="11"/>
      <c r="W123" s="459" t="s">
        <v>205</v>
      </c>
      <c r="X123" s="37"/>
      <c r="Y123" s="37"/>
      <c r="Z123" s="37"/>
      <c r="AA123" s="37"/>
      <c r="AB123" s="37"/>
      <c r="AC123" s="37"/>
      <c r="AD123" s="37"/>
      <c r="AE123" s="769"/>
      <c r="AF123" s="171"/>
      <c r="AG123" s="162"/>
      <c r="AH123" s="18"/>
      <c r="AI123" s="14"/>
      <c r="AJ123" s="14"/>
      <c r="AK123" s="14"/>
      <c r="AL123" s="11"/>
      <c r="AM123" s="11"/>
      <c r="AN123" s="737"/>
      <c r="AO123" s="737"/>
      <c r="AP123" s="465"/>
      <c r="AQ123" s="1316"/>
      <c r="AR123" s="1316"/>
      <c r="AS123" s="1316"/>
      <c r="AT123" s="465"/>
      <c r="AX123" s="1317"/>
      <c r="BW123" s="1315"/>
      <c r="BZ123" s="1315"/>
      <c r="DH123" s="1315"/>
      <c r="DK123" s="1315"/>
    </row>
    <row r="124" spans="1:115" s="466" customFormat="1">
      <c r="A124" s="727">
        <v>96</v>
      </c>
      <c r="B124" s="564">
        <v>41564</v>
      </c>
      <c r="C124" s="500">
        <v>41529</v>
      </c>
      <c r="D124" s="479">
        <f t="shared" ca="1" si="10"/>
        <v>15</v>
      </c>
      <c r="E124" s="452" t="s">
        <v>57</v>
      </c>
      <c r="F124" s="167">
        <v>13</v>
      </c>
      <c r="G124" s="2334" t="s">
        <v>1047</v>
      </c>
      <c r="H124" s="454" t="s">
        <v>42</v>
      </c>
      <c r="I124" s="449" t="s">
        <v>2675</v>
      </c>
      <c r="J124" s="455" t="s">
        <v>701</v>
      </c>
      <c r="K124" s="577" t="s">
        <v>171</v>
      </c>
      <c r="L124" s="548">
        <v>849000</v>
      </c>
      <c r="M124" s="548">
        <v>13000</v>
      </c>
      <c r="N124" s="456">
        <f t="shared" si="11"/>
        <v>802000</v>
      </c>
      <c r="O124" s="548">
        <v>60000</v>
      </c>
      <c r="P124" s="469" t="s">
        <v>2616</v>
      </c>
      <c r="Q124" s="549" t="s">
        <v>37</v>
      </c>
      <c r="R124" s="458">
        <v>1033</v>
      </c>
      <c r="S124" s="482">
        <v>93</v>
      </c>
      <c r="T124" s="19"/>
      <c r="U124" s="34"/>
      <c r="V124" s="11"/>
      <c r="W124" s="459" t="s">
        <v>205</v>
      </c>
      <c r="X124" s="37"/>
      <c r="Y124" s="14"/>
      <c r="Z124" s="12"/>
      <c r="AA124" s="17"/>
      <c r="AB124" s="12"/>
      <c r="AC124" s="660"/>
      <c r="AD124" s="33"/>
      <c r="AE124" s="47"/>
      <c r="AF124" s="171"/>
      <c r="AG124" s="162"/>
      <c r="AH124" s="18"/>
      <c r="AI124" s="14"/>
      <c r="AJ124" s="14"/>
      <c r="AK124" s="14"/>
      <c r="AL124" s="11"/>
      <c r="AM124" s="11"/>
      <c r="AN124" s="737"/>
      <c r="AO124" s="737"/>
      <c r="AP124" s="465"/>
      <c r="AQ124" s="1316"/>
      <c r="AR124" s="1316"/>
      <c r="AS124" s="1316"/>
      <c r="AX124" s="1317"/>
      <c r="BW124" s="1315"/>
      <c r="BZ124" s="1315"/>
    </row>
    <row r="125" spans="1:115" s="466" customFormat="1">
      <c r="A125" s="448">
        <v>97</v>
      </c>
      <c r="B125" s="564">
        <v>41564</v>
      </c>
      <c r="C125" s="500">
        <v>41532</v>
      </c>
      <c r="D125" s="479">
        <f t="shared" ca="1" si="10"/>
        <v>12</v>
      </c>
      <c r="E125" s="452" t="s">
        <v>57</v>
      </c>
      <c r="F125" s="167">
        <v>13</v>
      </c>
      <c r="G125" s="2334" t="s">
        <v>1047</v>
      </c>
      <c r="H125" s="454" t="s">
        <v>42</v>
      </c>
      <c r="I125" s="449" t="s">
        <v>2676</v>
      </c>
      <c r="J125" s="455" t="s">
        <v>701</v>
      </c>
      <c r="K125" s="577" t="s">
        <v>171</v>
      </c>
      <c r="L125" s="548">
        <v>849000</v>
      </c>
      <c r="M125" s="548">
        <v>13000</v>
      </c>
      <c r="N125" s="456">
        <f t="shared" si="11"/>
        <v>802000</v>
      </c>
      <c r="O125" s="548">
        <v>60000</v>
      </c>
      <c r="P125" s="469" t="s">
        <v>2617</v>
      </c>
      <c r="Q125" s="549" t="s">
        <v>37</v>
      </c>
      <c r="R125" s="458">
        <v>1033</v>
      </c>
      <c r="S125" s="458">
        <v>93</v>
      </c>
      <c r="T125" s="19"/>
      <c r="U125" s="34"/>
      <c r="V125" s="11"/>
      <c r="W125" s="459" t="s">
        <v>205</v>
      </c>
      <c r="X125" s="37"/>
      <c r="Y125" s="14"/>
      <c r="Z125" s="12"/>
      <c r="AA125" s="17"/>
      <c r="AB125" s="12"/>
      <c r="AC125" s="660"/>
      <c r="AD125" s="33"/>
      <c r="AE125" s="47"/>
      <c r="AF125" s="171"/>
      <c r="AG125" s="162"/>
      <c r="AH125" s="18"/>
      <c r="AI125" s="14"/>
      <c r="AJ125" s="14"/>
      <c r="AK125" s="14"/>
      <c r="AL125" s="11"/>
      <c r="AM125" s="11"/>
      <c r="AN125" s="737"/>
      <c r="AO125" s="737"/>
      <c r="AP125" s="465"/>
      <c r="AQ125" s="1316"/>
      <c r="AR125" s="1316"/>
      <c r="AS125" s="1316"/>
      <c r="AX125" s="1317"/>
      <c r="BW125" s="1315"/>
      <c r="BZ125" s="1315"/>
    </row>
    <row r="126" spans="1:115" s="466" customFormat="1">
      <c r="A126" s="727">
        <v>98</v>
      </c>
      <c r="B126" s="564">
        <v>41564</v>
      </c>
      <c r="C126" s="500">
        <v>41532</v>
      </c>
      <c r="D126" s="479">
        <f t="shared" ca="1" si="10"/>
        <v>12</v>
      </c>
      <c r="E126" s="452" t="s">
        <v>57</v>
      </c>
      <c r="F126" s="167">
        <v>13</v>
      </c>
      <c r="G126" s="2334" t="s">
        <v>1047</v>
      </c>
      <c r="H126" s="454" t="s">
        <v>42</v>
      </c>
      <c r="I126" s="449" t="s">
        <v>2677</v>
      </c>
      <c r="J126" s="455" t="s">
        <v>701</v>
      </c>
      <c r="K126" s="577" t="s">
        <v>171</v>
      </c>
      <c r="L126" s="548">
        <v>849000</v>
      </c>
      <c r="M126" s="548">
        <v>13000</v>
      </c>
      <c r="N126" s="456">
        <f t="shared" si="11"/>
        <v>802000</v>
      </c>
      <c r="O126" s="548">
        <v>60000</v>
      </c>
      <c r="P126" s="469" t="s">
        <v>2618</v>
      </c>
      <c r="Q126" s="549" t="s">
        <v>37</v>
      </c>
      <c r="R126" s="458">
        <v>1033</v>
      </c>
      <c r="S126" s="458">
        <v>93</v>
      </c>
      <c r="T126" s="19"/>
      <c r="U126" s="34"/>
      <c r="V126" s="11"/>
      <c r="W126" s="459" t="s">
        <v>205</v>
      </c>
      <c r="X126" s="37"/>
      <c r="Y126" s="14"/>
      <c r="Z126" s="12"/>
      <c r="AA126" s="17"/>
      <c r="AB126" s="12"/>
      <c r="AC126" s="660"/>
      <c r="AD126" s="33"/>
      <c r="AE126" s="47"/>
      <c r="AF126" s="171"/>
      <c r="AG126" s="162"/>
      <c r="AH126" s="18"/>
      <c r="AI126" s="14"/>
      <c r="AJ126" s="14"/>
      <c r="AK126" s="14"/>
      <c r="AL126" s="11"/>
      <c r="AM126" s="11"/>
      <c r="AN126" s="737"/>
      <c r="AO126" s="737"/>
      <c r="AP126" s="465"/>
      <c r="AQ126" s="1316"/>
      <c r="AR126" s="1316"/>
      <c r="AS126" s="1316"/>
      <c r="AX126" s="1317"/>
      <c r="BW126" s="1315"/>
      <c r="BZ126" s="1315"/>
    </row>
    <row r="127" spans="1:115" s="465" customFormat="1">
      <c r="A127" s="727">
        <v>99</v>
      </c>
      <c r="B127" s="564">
        <v>41565</v>
      </c>
      <c r="C127" s="500">
        <v>41534</v>
      </c>
      <c r="D127" s="479">
        <f t="shared" ca="1" si="10"/>
        <v>10</v>
      </c>
      <c r="E127" s="452" t="s">
        <v>57</v>
      </c>
      <c r="F127" s="167">
        <v>13</v>
      </c>
      <c r="G127" s="452" t="s">
        <v>165</v>
      </c>
      <c r="H127" s="454" t="s">
        <v>42</v>
      </c>
      <c r="I127" s="449" t="s">
        <v>2769</v>
      </c>
      <c r="J127" s="455" t="s">
        <v>701</v>
      </c>
      <c r="K127" s="571" t="s">
        <v>34</v>
      </c>
      <c r="L127" s="548">
        <v>849000</v>
      </c>
      <c r="M127" s="548">
        <v>13000</v>
      </c>
      <c r="N127" s="456">
        <f t="shared" si="11"/>
        <v>802000</v>
      </c>
      <c r="O127" s="548">
        <v>60000</v>
      </c>
      <c r="P127" s="469" t="s">
        <v>2738</v>
      </c>
      <c r="Q127" s="549" t="s">
        <v>37</v>
      </c>
      <c r="R127" s="458">
        <v>1033</v>
      </c>
      <c r="S127" s="458">
        <v>93</v>
      </c>
      <c r="T127" s="19"/>
      <c r="U127" s="162"/>
      <c r="V127" s="11"/>
      <c r="W127" s="459" t="s">
        <v>205</v>
      </c>
      <c r="X127" s="47"/>
      <c r="Y127" s="49"/>
      <c r="Z127" s="11"/>
      <c r="AA127" s="11"/>
      <c r="AB127" s="11"/>
      <c r="AC127" s="56"/>
      <c r="AD127" s="231"/>
      <c r="AE127" s="769"/>
      <c r="AF127" s="817"/>
      <c r="AG127" s="162"/>
      <c r="AH127" s="749"/>
      <c r="AI127" s="749"/>
      <c r="AJ127" s="14"/>
      <c r="AK127" s="14"/>
      <c r="AL127" s="11"/>
      <c r="AM127" s="11"/>
      <c r="AN127" s="737"/>
      <c r="AO127" s="2230"/>
      <c r="AQ127" s="737"/>
      <c r="AR127" s="737"/>
      <c r="AS127" s="737"/>
      <c r="AX127" s="2231"/>
      <c r="BW127" s="737"/>
      <c r="BZ127" s="737"/>
    </row>
    <row r="128" spans="1:115" s="465" customFormat="1">
      <c r="A128" s="448">
        <v>100</v>
      </c>
      <c r="B128" s="564">
        <v>41572</v>
      </c>
      <c r="C128" s="500">
        <v>41534</v>
      </c>
      <c r="D128" s="479">
        <f t="shared" ca="1" si="10"/>
        <v>10</v>
      </c>
      <c r="E128" s="452" t="s">
        <v>57</v>
      </c>
      <c r="F128" s="167">
        <v>13</v>
      </c>
      <c r="G128" s="452" t="s">
        <v>165</v>
      </c>
      <c r="H128" s="454" t="s">
        <v>42</v>
      </c>
      <c r="I128" s="449" t="s">
        <v>3032</v>
      </c>
      <c r="J128" s="455" t="s">
        <v>701</v>
      </c>
      <c r="K128" s="571" t="s">
        <v>34</v>
      </c>
      <c r="L128" s="548">
        <v>849000</v>
      </c>
      <c r="M128" s="548">
        <v>13000</v>
      </c>
      <c r="N128" s="456">
        <f t="shared" si="11"/>
        <v>802000</v>
      </c>
      <c r="O128" s="548">
        <v>60000</v>
      </c>
      <c r="P128" s="469" t="s">
        <v>3001</v>
      </c>
      <c r="Q128" s="549" t="s">
        <v>37</v>
      </c>
      <c r="R128" s="458">
        <v>1033</v>
      </c>
      <c r="S128" s="458">
        <v>93</v>
      </c>
      <c r="T128" s="19"/>
      <c r="U128" s="162"/>
      <c r="V128" s="11"/>
      <c r="W128" s="459" t="s">
        <v>205</v>
      </c>
      <c r="X128" s="47"/>
      <c r="Y128" s="49"/>
      <c r="Z128" s="11"/>
      <c r="AA128" s="11"/>
      <c r="AB128" s="11"/>
      <c r="AC128" s="56"/>
      <c r="AD128" s="231"/>
      <c r="AE128" s="769"/>
      <c r="AF128" s="171"/>
      <c r="AG128" s="162"/>
      <c r="AH128" s="749"/>
      <c r="AI128" s="749"/>
      <c r="AJ128" s="14"/>
      <c r="AK128" s="14"/>
      <c r="AL128" s="11"/>
      <c r="AM128" s="11"/>
      <c r="AN128" s="737"/>
      <c r="AO128" s="2230"/>
      <c r="AQ128" s="737"/>
      <c r="AR128" s="737"/>
      <c r="AS128" s="737"/>
      <c r="AX128" s="2231"/>
      <c r="BW128" s="737"/>
      <c r="BZ128" s="737"/>
    </row>
    <row r="129" spans="1:115" s="465" customFormat="1">
      <c r="A129" s="727">
        <v>101</v>
      </c>
      <c r="B129" s="564"/>
      <c r="C129" s="500">
        <v>41543</v>
      </c>
      <c r="D129" s="479">
        <f t="shared" ca="1" si="10"/>
        <v>1</v>
      </c>
      <c r="E129" s="452" t="s">
        <v>57</v>
      </c>
      <c r="F129" s="167">
        <v>13</v>
      </c>
      <c r="G129" s="452"/>
      <c r="H129" s="454" t="s">
        <v>42</v>
      </c>
      <c r="I129" s="449" t="s">
        <v>3034</v>
      </c>
      <c r="J129" s="455" t="s">
        <v>701</v>
      </c>
      <c r="K129" s="571" t="s">
        <v>34</v>
      </c>
      <c r="L129" s="548">
        <v>849000</v>
      </c>
      <c r="M129" s="548">
        <v>13000</v>
      </c>
      <c r="N129" s="456">
        <f t="shared" si="11"/>
        <v>802000</v>
      </c>
      <c r="O129" s="548">
        <v>60000</v>
      </c>
      <c r="P129" s="469" t="s">
        <v>3003</v>
      </c>
      <c r="Q129" s="549" t="s">
        <v>37</v>
      </c>
      <c r="R129" s="458">
        <v>1033</v>
      </c>
      <c r="S129" s="458">
        <v>93</v>
      </c>
      <c r="T129" s="19"/>
      <c r="U129" s="162"/>
      <c r="V129" s="11"/>
      <c r="W129" s="459" t="s">
        <v>205</v>
      </c>
      <c r="X129" s="47"/>
      <c r="Y129" s="49"/>
      <c r="Z129" s="11"/>
      <c r="AA129" s="11"/>
      <c r="AB129" s="11"/>
      <c r="AC129" s="56"/>
      <c r="AD129" s="231"/>
      <c r="AE129" s="769"/>
      <c r="AF129" s="171"/>
      <c r="AG129" s="162"/>
      <c r="AH129" s="749"/>
      <c r="AI129" s="749"/>
      <c r="AJ129" s="14"/>
      <c r="AK129" s="14"/>
      <c r="AL129" s="11"/>
      <c r="AM129" s="11"/>
      <c r="AN129" s="737"/>
      <c r="AO129" s="2230"/>
      <c r="AQ129" s="737"/>
      <c r="AR129" s="737"/>
      <c r="AS129" s="737"/>
      <c r="AX129" s="2231"/>
      <c r="BW129" s="737"/>
      <c r="BZ129" s="737"/>
    </row>
    <row r="130" spans="1:115" s="465" customFormat="1">
      <c r="A130" s="448">
        <v>102</v>
      </c>
      <c r="B130" s="564">
        <v>41576</v>
      </c>
      <c r="C130" s="500">
        <v>41543</v>
      </c>
      <c r="D130" s="479">
        <f t="shared" ref="D130:D195" ca="1" si="14">TODAY()-C130</f>
        <v>1</v>
      </c>
      <c r="E130" s="452" t="s">
        <v>57</v>
      </c>
      <c r="F130" s="167">
        <v>13</v>
      </c>
      <c r="G130" s="452"/>
      <c r="H130" s="454" t="s">
        <v>42</v>
      </c>
      <c r="I130" s="449" t="s">
        <v>3031</v>
      </c>
      <c r="J130" s="455" t="s">
        <v>701</v>
      </c>
      <c r="K130" s="571" t="s">
        <v>34</v>
      </c>
      <c r="L130" s="548">
        <v>849000</v>
      </c>
      <c r="M130" s="548">
        <v>13000</v>
      </c>
      <c r="N130" s="456">
        <f t="shared" si="11"/>
        <v>802000</v>
      </c>
      <c r="O130" s="548">
        <v>60000</v>
      </c>
      <c r="P130" s="469" t="s">
        <v>3000</v>
      </c>
      <c r="Q130" s="549" t="s">
        <v>37</v>
      </c>
      <c r="R130" s="458">
        <v>1033</v>
      </c>
      <c r="S130" s="458">
        <v>93</v>
      </c>
      <c r="T130" s="19"/>
      <c r="U130" s="162"/>
      <c r="V130" s="11"/>
      <c r="W130" s="459" t="s">
        <v>205</v>
      </c>
      <c r="X130" s="47"/>
      <c r="Y130" s="49"/>
      <c r="Z130" s="11"/>
      <c r="AA130" s="11"/>
      <c r="AB130" s="11"/>
      <c r="AC130" s="56"/>
      <c r="AD130" s="231"/>
      <c r="AE130" s="769"/>
      <c r="AF130" s="171"/>
      <c r="AG130" s="162"/>
      <c r="AH130" s="749"/>
      <c r="AI130" s="749"/>
      <c r="AJ130" s="14"/>
      <c r="AK130" s="14"/>
      <c r="AL130" s="11"/>
      <c r="AM130" s="11"/>
      <c r="AN130" s="737"/>
      <c r="AO130" s="2230"/>
      <c r="AQ130" s="737"/>
      <c r="AR130" s="737"/>
      <c r="AS130" s="737"/>
      <c r="AX130" s="2231"/>
      <c r="BW130" s="737"/>
      <c r="BZ130" s="737"/>
    </row>
    <row r="131" spans="1:115" s="465" customFormat="1">
      <c r="A131" s="727">
        <v>103</v>
      </c>
      <c r="B131" s="564">
        <v>41576</v>
      </c>
      <c r="C131" s="500">
        <v>41543</v>
      </c>
      <c r="D131" s="479">
        <f t="shared" ca="1" si="14"/>
        <v>1</v>
      </c>
      <c r="E131" s="452" t="s">
        <v>57</v>
      </c>
      <c r="F131" s="167">
        <v>13</v>
      </c>
      <c r="G131" s="452"/>
      <c r="H131" s="454" t="s">
        <v>42</v>
      </c>
      <c r="I131" s="449" t="s">
        <v>3033</v>
      </c>
      <c r="J131" s="455" t="s">
        <v>701</v>
      </c>
      <c r="K131" s="571" t="s">
        <v>34</v>
      </c>
      <c r="L131" s="548">
        <v>849000</v>
      </c>
      <c r="M131" s="548">
        <v>13000</v>
      </c>
      <c r="N131" s="456">
        <f t="shared" si="11"/>
        <v>802000</v>
      </c>
      <c r="O131" s="548">
        <v>60000</v>
      </c>
      <c r="P131" s="469" t="s">
        <v>3002</v>
      </c>
      <c r="Q131" s="549" t="s">
        <v>37</v>
      </c>
      <c r="R131" s="458">
        <v>1033</v>
      </c>
      <c r="S131" s="458">
        <v>93</v>
      </c>
      <c r="T131" s="19"/>
      <c r="U131" s="162"/>
      <c r="V131" s="11"/>
      <c r="W131" s="459" t="s">
        <v>205</v>
      </c>
      <c r="X131" s="47"/>
      <c r="Y131" s="49"/>
      <c r="Z131" s="11"/>
      <c r="AA131" s="11"/>
      <c r="AB131" s="11"/>
      <c r="AC131" s="56"/>
      <c r="AD131" s="231"/>
      <c r="AE131" s="769"/>
      <c r="AF131" s="171"/>
      <c r="AG131" s="162"/>
      <c r="AH131" s="749"/>
      <c r="AI131" s="749"/>
      <c r="AJ131" s="14"/>
      <c r="AK131" s="14"/>
      <c r="AL131" s="11"/>
      <c r="AM131" s="11"/>
      <c r="AN131" s="737"/>
      <c r="AO131" s="2230"/>
      <c r="AQ131" s="737"/>
      <c r="AR131" s="737"/>
      <c r="AS131" s="737"/>
      <c r="AX131" s="2231"/>
      <c r="BW131" s="737"/>
      <c r="BZ131" s="737"/>
    </row>
    <row r="132" spans="1:115" s="465" customFormat="1">
      <c r="A132" s="727">
        <v>104</v>
      </c>
      <c r="B132" s="564">
        <v>41565</v>
      </c>
      <c r="C132" s="500">
        <v>41534</v>
      </c>
      <c r="D132" s="479">
        <f t="shared" ca="1" si="14"/>
        <v>10</v>
      </c>
      <c r="E132" s="452" t="s">
        <v>57</v>
      </c>
      <c r="F132" s="167">
        <v>13</v>
      </c>
      <c r="G132" s="452" t="s">
        <v>165</v>
      </c>
      <c r="H132" s="454" t="s">
        <v>42</v>
      </c>
      <c r="I132" s="449" t="s">
        <v>3016</v>
      </c>
      <c r="J132" s="455" t="s">
        <v>701</v>
      </c>
      <c r="K132" s="481" t="s">
        <v>138</v>
      </c>
      <c r="L132" s="548">
        <v>849000</v>
      </c>
      <c r="M132" s="548">
        <v>13000</v>
      </c>
      <c r="N132" s="456">
        <f t="shared" si="11"/>
        <v>802000</v>
      </c>
      <c r="O132" s="548">
        <v>60000</v>
      </c>
      <c r="P132" s="469" t="s">
        <v>2982</v>
      </c>
      <c r="Q132" s="549" t="s">
        <v>37</v>
      </c>
      <c r="R132" s="458">
        <v>1033</v>
      </c>
      <c r="S132" s="458">
        <v>93</v>
      </c>
      <c r="T132" s="19"/>
      <c r="U132" s="162"/>
      <c r="V132" s="11"/>
      <c r="W132" s="459" t="s">
        <v>205</v>
      </c>
      <c r="X132" s="47"/>
      <c r="Y132" s="49"/>
      <c r="Z132" s="11"/>
      <c r="AA132" s="11"/>
      <c r="AB132" s="11"/>
      <c r="AC132" s="56"/>
      <c r="AD132" s="231"/>
      <c r="AE132" s="769"/>
      <c r="AF132" s="817"/>
      <c r="AG132" s="162"/>
      <c r="AH132" s="749"/>
      <c r="AI132" s="749"/>
      <c r="AJ132" s="14"/>
      <c r="AK132" s="14"/>
      <c r="AL132" s="11"/>
      <c r="AM132" s="11"/>
      <c r="AN132" s="737"/>
      <c r="AO132" s="2230"/>
      <c r="AQ132" s="737"/>
      <c r="AR132" s="737"/>
      <c r="AS132" s="737"/>
      <c r="AX132" s="2231"/>
      <c r="BW132" s="737"/>
      <c r="BZ132" s="737"/>
    </row>
    <row r="133" spans="1:115" s="466" customFormat="1">
      <c r="A133" s="448">
        <v>105</v>
      </c>
      <c r="B133" s="564">
        <v>41572</v>
      </c>
      <c r="C133" s="500">
        <v>41540</v>
      </c>
      <c r="D133" s="479">
        <f t="shared" ca="1" si="14"/>
        <v>4</v>
      </c>
      <c r="E133" s="452" t="s">
        <v>57</v>
      </c>
      <c r="F133" s="167">
        <v>13</v>
      </c>
      <c r="G133" s="2334" t="s">
        <v>1047</v>
      </c>
      <c r="H133" s="454" t="s">
        <v>42</v>
      </c>
      <c r="I133" s="449" t="s">
        <v>3007</v>
      </c>
      <c r="J133" s="455" t="s">
        <v>1194</v>
      </c>
      <c r="K133" s="481" t="s">
        <v>138</v>
      </c>
      <c r="L133" s="548">
        <v>849000</v>
      </c>
      <c r="M133" s="548">
        <v>13000</v>
      </c>
      <c r="N133" s="456">
        <f t="shared" si="11"/>
        <v>802000</v>
      </c>
      <c r="O133" s="548">
        <v>60000</v>
      </c>
      <c r="P133" s="469" t="s">
        <v>2915</v>
      </c>
      <c r="Q133" s="549" t="s">
        <v>37</v>
      </c>
      <c r="R133" s="458">
        <v>1033</v>
      </c>
      <c r="S133" s="458">
        <v>93</v>
      </c>
      <c r="T133" s="2050"/>
      <c r="U133" s="34"/>
      <c r="V133" s="11"/>
      <c r="W133" s="459" t="s">
        <v>205</v>
      </c>
      <c r="X133" s="37"/>
      <c r="Y133" s="37"/>
      <c r="Z133" s="37"/>
      <c r="AA133" s="37"/>
      <c r="AB133" s="37"/>
      <c r="AC133" s="37"/>
      <c r="AD133" s="37"/>
      <c r="AE133" s="769"/>
      <c r="AF133" s="171"/>
      <c r="AG133" s="162"/>
      <c r="AH133" s="18"/>
      <c r="AI133" s="14"/>
      <c r="AJ133" s="14"/>
      <c r="AK133" s="14"/>
      <c r="AL133" s="11"/>
      <c r="AM133" s="11"/>
      <c r="AN133" s="737"/>
      <c r="AO133" s="737"/>
      <c r="AP133" s="465"/>
      <c r="AQ133" s="1316"/>
      <c r="AR133" s="1316"/>
      <c r="AS133" s="1316"/>
      <c r="AT133" s="465"/>
      <c r="AX133" s="1317"/>
      <c r="BW133" s="1315"/>
      <c r="BZ133" s="1315"/>
      <c r="DH133" s="1315"/>
      <c r="DK133" s="1315"/>
    </row>
    <row r="134" spans="1:115" s="465" customFormat="1">
      <c r="A134" s="727">
        <v>106</v>
      </c>
      <c r="B134" s="564">
        <v>41568</v>
      </c>
      <c r="C134" s="500">
        <v>41536</v>
      </c>
      <c r="D134" s="479">
        <f t="shared" ca="1" si="14"/>
        <v>8</v>
      </c>
      <c r="E134" s="452" t="s">
        <v>57</v>
      </c>
      <c r="F134" s="167">
        <v>13</v>
      </c>
      <c r="G134" s="452" t="s">
        <v>165</v>
      </c>
      <c r="H134" s="454" t="s">
        <v>42</v>
      </c>
      <c r="I134" s="449" t="s">
        <v>3014</v>
      </c>
      <c r="J134" s="455" t="s">
        <v>701</v>
      </c>
      <c r="K134" s="481" t="s">
        <v>138</v>
      </c>
      <c r="L134" s="548">
        <v>849000</v>
      </c>
      <c r="M134" s="548">
        <v>13000</v>
      </c>
      <c r="N134" s="456">
        <f t="shared" si="11"/>
        <v>802000</v>
      </c>
      <c r="O134" s="548">
        <v>60000</v>
      </c>
      <c r="P134" s="469" t="s">
        <v>2980</v>
      </c>
      <c r="Q134" s="549" t="s">
        <v>37</v>
      </c>
      <c r="R134" s="458">
        <v>1033</v>
      </c>
      <c r="S134" s="458">
        <v>93</v>
      </c>
      <c r="T134" s="19"/>
      <c r="U134" s="162"/>
      <c r="V134" s="11"/>
      <c r="W134" s="459" t="s">
        <v>205</v>
      </c>
      <c r="X134" s="47"/>
      <c r="Y134" s="49"/>
      <c r="Z134" s="11"/>
      <c r="AA134" s="11"/>
      <c r="AB134" s="11"/>
      <c r="AC134" s="56"/>
      <c r="AD134" s="231"/>
      <c r="AE134" s="769"/>
      <c r="AF134" s="817"/>
      <c r="AG134" s="162"/>
      <c r="AH134" s="749"/>
      <c r="AI134" s="749"/>
      <c r="AJ134" s="14"/>
      <c r="AK134" s="14"/>
      <c r="AL134" s="11"/>
      <c r="AM134" s="11"/>
      <c r="AN134" s="737"/>
      <c r="AO134" s="2230"/>
      <c r="AQ134" s="737"/>
      <c r="AR134" s="737"/>
      <c r="AS134" s="737"/>
      <c r="AX134" s="2231"/>
      <c r="BW134" s="737"/>
      <c r="BZ134" s="737"/>
    </row>
    <row r="135" spans="1:115" s="465" customFormat="1">
      <c r="A135" s="448">
        <v>107</v>
      </c>
      <c r="B135" s="564">
        <v>41568</v>
      </c>
      <c r="C135" s="500">
        <v>41536</v>
      </c>
      <c r="D135" s="479">
        <f t="shared" ca="1" si="14"/>
        <v>8</v>
      </c>
      <c r="E135" s="452" t="s">
        <v>57</v>
      </c>
      <c r="F135" s="167">
        <v>13</v>
      </c>
      <c r="G135" s="452" t="s">
        <v>165</v>
      </c>
      <c r="H135" s="454" t="s">
        <v>42</v>
      </c>
      <c r="I135" s="449" t="s">
        <v>3017</v>
      </c>
      <c r="J135" s="455" t="s">
        <v>701</v>
      </c>
      <c r="K135" s="481" t="s">
        <v>138</v>
      </c>
      <c r="L135" s="548">
        <v>849000</v>
      </c>
      <c r="M135" s="548">
        <v>13000</v>
      </c>
      <c r="N135" s="456">
        <f t="shared" si="11"/>
        <v>802000</v>
      </c>
      <c r="O135" s="548">
        <v>60000</v>
      </c>
      <c r="P135" s="469" t="s">
        <v>2983</v>
      </c>
      <c r="Q135" s="549" t="s">
        <v>37</v>
      </c>
      <c r="R135" s="458">
        <v>1033</v>
      </c>
      <c r="S135" s="458">
        <v>93</v>
      </c>
      <c r="T135" s="19"/>
      <c r="U135" s="162"/>
      <c r="V135" s="11"/>
      <c r="W135" s="459" t="s">
        <v>205</v>
      </c>
      <c r="X135" s="47"/>
      <c r="Y135" s="49"/>
      <c r="Z135" s="11"/>
      <c r="AA135" s="11"/>
      <c r="AB135" s="11"/>
      <c r="AC135" s="56"/>
      <c r="AD135" s="231"/>
      <c r="AE135" s="769"/>
      <c r="AF135" s="817"/>
      <c r="AG135" s="162"/>
      <c r="AH135" s="749"/>
      <c r="AI135" s="749"/>
      <c r="AJ135" s="14"/>
      <c r="AK135" s="14"/>
      <c r="AL135" s="11"/>
      <c r="AM135" s="11"/>
      <c r="AN135" s="737"/>
      <c r="AO135" s="2230"/>
      <c r="AQ135" s="737"/>
      <c r="AR135" s="737"/>
      <c r="AS135" s="737"/>
      <c r="AX135" s="2231"/>
      <c r="BW135" s="737"/>
      <c r="BZ135" s="737"/>
    </row>
    <row r="136" spans="1:115" s="465" customFormat="1">
      <c r="A136" s="727">
        <v>108</v>
      </c>
      <c r="B136" s="564">
        <v>41568</v>
      </c>
      <c r="C136" s="500">
        <v>41536</v>
      </c>
      <c r="D136" s="479">
        <f t="shared" ca="1" si="14"/>
        <v>8</v>
      </c>
      <c r="E136" s="452" t="s">
        <v>57</v>
      </c>
      <c r="F136" s="167">
        <v>13</v>
      </c>
      <c r="G136" s="452" t="s">
        <v>165</v>
      </c>
      <c r="H136" s="454" t="s">
        <v>42</v>
      </c>
      <c r="I136" s="449" t="s">
        <v>3015</v>
      </c>
      <c r="J136" s="455" t="s">
        <v>701</v>
      </c>
      <c r="K136" s="481" t="s">
        <v>138</v>
      </c>
      <c r="L136" s="548">
        <v>849000</v>
      </c>
      <c r="M136" s="548">
        <v>13000</v>
      </c>
      <c r="N136" s="456">
        <f t="shared" si="11"/>
        <v>802000</v>
      </c>
      <c r="O136" s="548">
        <v>60000</v>
      </c>
      <c r="P136" s="469" t="s">
        <v>2981</v>
      </c>
      <c r="Q136" s="549" t="s">
        <v>37</v>
      </c>
      <c r="R136" s="458">
        <v>1033</v>
      </c>
      <c r="S136" s="458">
        <v>93</v>
      </c>
      <c r="T136" s="19"/>
      <c r="U136" s="162"/>
      <c r="V136" s="11"/>
      <c r="W136" s="459" t="s">
        <v>205</v>
      </c>
      <c r="X136" s="47"/>
      <c r="Y136" s="49"/>
      <c r="Z136" s="11"/>
      <c r="AA136" s="11"/>
      <c r="AB136" s="11"/>
      <c r="AC136" s="56"/>
      <c r="AD136" s="231"/>
      <c r="AE136" s="769"/>
      <c r="AF136" s="817"/>
      <c r="AG136" s="162"/>
      <c r="AH136" s="749"/>
      <c r="AI136" s="749"/>
      <c r="AJ136" s="14"/>
      <c r="AK136" s="14"/>
      <c r="AL136" s="11"/>
      <c r="AM136" s="11"/>
      <c r="AN136" s="737"/>
      <c r="AO136" s="2230"/>
      <c r="AQ136" s="737"/>
      <c r="AR136" s="737"/>
      <c r="AS136" s="737"/>
      <c r="AX136" s="2231"/>
      <c r="BW136" s="737"/>
      <c r="BZ136" s="737"/>
    </row>
    <row r="137" spans="1:115" s="466" customFormat="1">
      <c r="A137" s="727">
        <v>109</v>
      </c>
      <c r="B137" s="564">
        <v>41572</v>
      </c>
      <c r="C137" s="500">
        <v>41540</v>
      </c>
      <c r="D137" s="479">
        <f t="shared" ca="1" si="14"/>
        <v>4</v>
      </c>
      <c r="E137" s="452" t="s">
        <v>57</v>
      </c>
      <c r="F137" s="167">
        <v>13</v>
      </c>
      <c r="G137" s="2334" t="s">
        <v>1047</v>
      </c>
      <c r="H137" s="454" t="s">
        <v>42</v>
      </c>
      <c r="I137" s="449" t="s">
        <v>3006</v>
      </c>
      <c r="J137" s="455" t="s">
        <v>1194</v>
      </c>
      <c r="K137" s="481" t="s">
        <v>138</v>
      </c>
      <c r="L137" s="548">
        <v>849000</v>
      </c>
      <c r="M137" s="548">
        <v>13000</v>
      </c>
      <c r="N137" s="456">
        <f t="shared" si="11"/>
        <v>802000</v>
      </c>
      <c r="O137" s="548">
        <v>60000</v>
      </c>
      <c r="P137" s="469" t="s">
        <v>2914</v>
      </c>
      <c r="Q137" s="549" t="s">
        <v>37</v>
      </c>
      <c r="R137" s="458">
        <v>1033</v>
      </c>
      <c r="S137" s="458">
        <v>93</v>
      </c>
      <c r="T137" s="2050"/>
      <c r="U137" s="34"/>
      <c r="V137" s="11"/>
      <c r="W137" s="459" t="s">
        <v>205</v>
      </c>
      <c r="X137" s="37"/>
      <c r="Y137" s="37"/>
      <c r="Z137" s="37"/>
      <c r="AA137" s="37"/>
      <c r="AB137" s="37"/>
      <c r="AC137" s="37"/>
      <c r="AD137" s="37"/>
      <c r="AE137" s="769"/>
      <c r="AF137" s="171"/>
      <c r="AG137" s="162"/>
      <c r="AH137" s="18"/>
      <c r="AI137" s="14"/>
      <c r="AJ137" s="14"/>
      <c r="AK137" s="14"/>
      <c r="AL137" s="11"/>
      <c r="AM137" s="11"/>
      <c r="AN137" s="737"/>
      <c r="AO137" s="737"/>
      <c r="AP137" s="465"/>
      <c r="AQ137" s="1316"/>
      <c r="AR137" s="1316"/>
      <c r="AS137" s="1316"/>
      <c r="AT137" s="465"/>
      <c r="AX137" s="1317"/>
      <c r="BW137" s="1315"/>
      <c r="BZ137" s="1315"/>
      <c r="DH137" s="1315"/>
      <c r="DK137" s="1315"/>
    </row>
    <row r="138" spans="1:115" s="466" customFormat="1">
      <c r="A138" s="448">
        <v>110</v>
      </c>
      <c r="B138" s="564">
        <v>41570</v>
      </c>
      <c r="C138" s="500">
        <v>41536</v>
      </c>
      <c r="D138" s="479">
        <f ca="1">TODAY()-C138</f>
        <v>8</v>
      </c>
      <c r="E138" s="452" t="s">
        <v>57</v>
      </c>
      <c r="F138" s="167">
        <v>13</v>
      </c>
      <c r="G138" s="452" t="s">
        <v>165</v>
      </c>
      <c r="H138" s="565" t="s">
        <v>42</v>
      </c>
      <c r="I138" s="488" t="s">
        <v>2036</v>
      </c>
      <c r="J138" s="489" t="s">
        <v>701</v>
      </c>
      <c r="K138" s="49" t="s">
        <v>25</v>
      </c>
      <c r="L138" s="548">
        <v>849000</v>
      </c>
      <c r="M138" s="548">
        <v>0</v>
      </c>
      <c r="N138" s="456">
        <f>L138+M138-O138</f>
        <v>789000</v>
      </c>
      <c r="O138" s="456">
        <v>60000</v>
      </c>
      <c r="P138" s="452" t="s">
        <v>1971</v>
      </c>
      <c r="Q138" s="549" t="s">
        <v>37</v>
      </c>
      <c r="R138" s="458">
        <v>1033</v>
      </c>
      <c r="S138" s="474">
        <v>93</v>
      </c>
      <c r="T138" s="19"/>
      <c r="U138" s="34"/>
      <c r="V138" s="11" t="s">
        <v>751</v>
      </c>
      <c r="W138" s="459" t="s">
        <v>205</v>
      </c>
      <c r="X138" s="80"/>
      <c r="Y138" s="1389"/>
      <c r="Z138" s="81"/>
      <c r="AA138" s="81"/>
      <c r="AB138" s="536"/>
      <c r="AC138" s="1419"/>
      <c r="AD138" s="81"/>
      <c r="AE138" s="78"/>
      <c r="AF138" s="567"/>
      <c r="AG138" s="567"/>
      <c r="AH138" s="78"/>
      <c r="AI138" s="78"/>
      <c r="AJ138" s="78"/>
      <c r="AK138" s="14"/>
      <c r="AL138" s="11"/>
      <c r="AM138" s="11"/>
      <c r="AN138" s="737"/>
      <c r="AO138" s="737"/>
      <c r="AP138" s="465"/>
      <c r="AQ138" s="1316"/>
      <c r="AR138" s="1316"/>
      <c r="AS138" s="1316"/>
      <c r="AX138" s="1317"/>
      <c r="BW138" s="1315"/>
      <c r="BZ138" s="1315"/>
    </row>
    <row r="139" spans="1:115" s="466" customFormat="1">
      <c r="A139" s="727">
        <v>111</v>
      </c>
      <c r="B139" s="502">
        <v>41557</v>
      </c>
      <c r="C139" s="467">
        <v>41525</v>
      </c>
      <c r="D139" s="479">
        <f t="shared" ca="1" si="14"/>
        <v>19</v>
      </c>
      <c r="E139" s="452" t="s">
        <v>57</v>
      </c>
      <c r="F139" s="167">
        <v>13</v>
      </c>
      <c r="G139" s="452" t="s">
        <v>165</v>
      </c>
      <c r="H139" s="454" t="s">
        <v>62</v>
      </c>
      <c r="I139" s="449" t="s">
        <v>2194</v>
      </c>
      <c r="J139" s="455" t="s">
        <v>308</v>
      </c>
      <c r="K139" s="571" t="s">
        <v>34</v>
      </c>
      <c r="L139" s="548">
        <v>789000</v>
      </c>
      <c r="M139" s="548">
        <v>13000</v>
      </c>
      <c r="N139" s="456">
        <f t="shared" si="11"/>
        <v>749000</v>
      </c>
      <c r="O139" s="548">
        <v>53000</v>
      </c>
      <c r="P139" s="452" t="s">
        <v>2140</v>
      </c>
      <c r="Q139" s="549" t="s">
        <v>37</v>
      </c>
      <c r="R139" s="458">
        <v>1033</v>
      </c>
      <c r="S139" s="458">
        <v>93</v>
      </c>
      <c r="T139" s="19"/>
      <c r="U139" s="514">
        <v>50000</v>
      </c>
      <c r="V139" s="11"/>
      <c r="W139" s="459" t="s">
        <v>205</v>
      </c>
      <c r="X139" s="2524"/>
      <c r="Y139" s="2883"/>
      <c r="Z139" s="750"/>
      <c r="AA139" s="2884"/>
      <c r="AB139" s="647"/>
      <c r="AC139" s="2885"/>
      <c r="AD139" s="2884"/>
      <c r="AE139" s="664"/>
      <c r="AF139" s="567"/>
      <c r="AG139" s="567"/>
      <c r="AH139" s="567"/>
      <c r="AI139" s="567"/>
      <c r="AJ139" s="664"/>
      <c r="AK139" s="14"/>
      <c r="AL139" s="11"/>
      <c r="AM139" s="11"/>
      <c r="AN139" s="737"/>
      <c r="AO139" s="737"/>
      <c r="AP139" s="465"/>
      <c r="AQ139" s="1316"/>
      <c r="AR139" s="1316"/>
      <c r="AS139" s="1316"/>
      <c r="AT139" s="465"/>
      <c r="AX139" s="1317"/>
      <c r="BC139" s="466" t="s">
        <v>3414</v>
      </c>
      <c r="BW139" s="1315"/>
      <c r="BZ139" s="1315"/>
    </row>
    <row r="140" spans="1:115" s="520" customFormat="1">
      <c r="A140" s="448">
        <v>112</v>
      </c>
      <c r="B140" s="502"/>
      <c r="C140" s="467">
        <v>41497</v>
      </c>
      <c r="D140" s="479">
        <f ca="1">TODAY()-C140</f>
        <v>47</v>
      </c>
      <c r="E140" s="452" t="s">
        <v>57</v>
      </c>
      <c r="F140" s="167">
        <v>13</v>
      </c>
      <c r="G140" s="64" t="s">
        <v>204</v>
      </c>
      <c r="H140" s="563" t="s">
        <v>62</v>
      </c>
      <c r="I140" s="551" t="s">
        <v>1871</v>
      </c>
      <c r="J140" s="455" t="s">
        <v>308</v>
      </c>
      <c r="K140" s="49" t="s">
        <v>286</v>
      </c>
      <c r="L140" s="548">
        <v>789000</v>
      </c>
      <c r="M140" s="548">
        <v>13000</v>
      </c>
      <c r="N140" s="456">
        <f>L140+M140-O140</f>
        <v>749000</v>
      </c>
      <c r="O140" s="548">
        <v>53000</v>
      </c>
      <c r="P140" s="452" t="s">
        <v>1857</v>
      </c>
      <c r="Q140" s="549" t="s">
        <v>37</v>
      </c>
      <c r="R140" s="458">
        <v>1033</v>
      </c>
      <c r="S140" s="458">
        <v>93</v>
      </c>
      <c r="T140" s="570" t="s">
        <v>758</v>
      </c>
      <c r="U140" s="506">
        <v>92079.5</v>
      </c>
      <c r="V140" s="21"/>
      <c r="W140" s="459" t="s">
        <v>205</v>
      </c>
      <c r="X140" s="80"/>
      <c r="Y140" s="78"/>
      <c r="Z140" s="750"/>
      <c r="AA140" s="79"/>
      <c r="AB140" s="536"/>
      <c r="AC140" s="704"/>
      <c r="AD140" s="81"/>
      <c r="AE140" s="664"/>
      <c r="AF140" s="567"/>
      <c r="AG140" s="567"/>
      <c r="AH140" s="567"/>
      <c r="AI140" s="567"/>
      <c r="AJ140" s="664"/>
      <c r="AK140" s="78"/>
      <c r="AL140" s="78"/>
      <c r="AM140" s="78"/>
      <c r="BC140" s="507"/>
    </row>
    <row r="141" spans="1:115" s="466" customFormat="1">
      <c r="A141" s="727">
        <v>113</v>
      </c>
      <c r="B141" s="502">
        <v>41565</v>
      </c>
      <c r="C141" s="467">
        <v>41533</v>
      </c>
      <c r="D141" s="479">
        <f t="shared" ca="1" si="14"/>
        <v>11</v>
      </c>
      <c r="E141" s="452" t="s">
        <v>57</v>
      </c>
      <c r="F141" s="167">
        <v>13</v>
      </c>
      <c r="G141" s="2334" t="s">
        <v>1047</v>
      </c>
      <c r="H141" s="563" t="s">
        <v>62</v>
      </c>
      <c r="I141" s="551" t="s">
        <v>2168</v>
      </c>
      <c r="J141" s="455" t="s">
        <v>308</v>
      </c>
      <c r="K141" s="481" t="s">
        <v>138</v>
      </c>
      <c r="L141" s="548">
        <v>789000</v>
      </c>
      <c r="M141" s="548">
        <v>13000</v>
      </c>
      <c r="N141" s="456">
        <f t="shared" ref="N141:N165" si="15">L141+M141-O141</f>
        <v>749000</v>
      </c>
      <c r="O141" s="548">
        <v>53000</v>
      </c>
      <c r="P141" s="452" t="s">
        <v>2092</v>
      </c>
      <c r="Q141" s="549" t="s">
        <v>37</v>
      </c>
      <c r="R141" s="458">
        <v>1033</v>
      </c>
      <c r="S141" s="458">
        <v>93</v>
      </c>
      <c r="T141" s="19"/>
      <c r="U141" s="34"/>
      <c r="V141" s="11"/>
      <c r="W141" s="459" t="s">
        <v>205</v>
      </c>
      <c r="X141" s="47"/>
      <c r="Y141" s="49"/>
      <c r="Z141" s="11"/>
      <c r="AA141" s="11"/>
      <c r="AB141" s="11"/>
      <c r="AC141" s="56"/>
      <c r="AD141" s="231"/>
      <c r="AE141" s="769"/>
      <c r="AF141" s="817"/>
      <c r="AG141" s="162"/>
      <c r="AH141" s="18"/>
      <c r="AI141" s="14"/>
      <c r="AJ141" s="14"/>
      <c r="AK141" s="14"/>
      <c r="AL141" s="11"/>
      <c r="AM141" s="11"/>
      <c r="AN141" s="737"/>
      <c r="AO141" s="737"/>
      <c r="AP141" s="465"/>
      <c r="AQ141" s="1316"/>
      <c r="AR141" s="1316"/>
      <c r="AS141" s="1316"/>
      <c r="AT141" s="465"/>
      <c r="AX141" s="1317"/>
      <c r="BW141" s="1315"/>
      <c r="BZ141" s="1315"/>
    </row>
    <row r="142" spans="1:115" s="466" customFormat="1">
      <c r="A142" s="727">
        <v>114</v>
      </c>
      <c r="B142" s="502">
        <v>41568</v>
      </c>
      <c r="C142" s="467">
        <v>41536</v>
      </c>
      <c r="D142" s="479">
        <f t="shared" ca="1" si="14"/>
        <v>8</v>
      </c>
      <c r="E142" s="452" t="s">
        <v>57</v>
      </c>
      <c r="F142" s="167">
        <v>13</v>
      </c>
      <c r="G142" s="452" t="s">
        <v>165</v>
      </c>
      <c r="H142" s="563" t="s">
        <v>62</v>
      </c>
      <c r="I142" s="551" t="s">
        <v>2167</v>
      </c>
      <c r="J142" s="455" t="s">
        <v>308</v>
      </c>
      <c r="K142" s="481" t="s">
        <v>138</v>
      </c>
      <c r="L142" s="548">
        <v>789000</v>
      </c>
      <c r="M142" s="548">
        <v>13000</v>
      </c>
      <c r="N142" s="456">
        <f t="shared" si="15"/>
        <v>749000</v>
      </c>
      <c r="O142" s="548">
        <v>53000</v>
      </c>
      <c r="P142" s="452" t="s">
        <v>2085</v>
      </c>
      <c r="Q142" s="549" t="s">
        <v>37</v>
      </c>
      <c r="R142" s="458">
        <v>1033</v>
      </c>
      <c r="S142" s="458">
        <v>93</v>
      </c>
      <c r="T142" s="19"/>
      <c r="U142" s="34"/>
      <c r="V142" s="11"/>
      <c r="W142" s="459" t="s">
        <v>205</v>
      </c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14"/>
      <c r="AL142" s="11"/>
      <c r="AM142" s="11"/>
      <c r="AN142" s="737"/>
      <c r="AO142" s="737"/>
      <c r="AP142" s="465"/>
      <c r="AQ142" s="1316"/>
      <c r="AR142" s="1316"/>
      <c r="AS142" s="1316"/>
      <c r="AT142" s="465"/>
      <c r="AX142" s="1317"/>
      <c r="BW142" s="1315"/>
      <c r="BZ142" s="1315"/>
    </row>
    <row r="143" spans="1:115" s="466" customFormat="1">
      <c r="A143" s="448">
        <v>115</v>
      </c>
      <c r="B143" s="502">
        <v>41571</v>
      </c>
      <c r="C143" s="467">
        <v>41540</v>
      </c>
      <c r="D143" s="479">
        <f t="shared" ca="1" si="14"/>
        <v>4</v>
      </c>
      <c r="E143" s="452" t="s">
        <v>57</v>
      </c>
      <c r="F143" s="167">
        <v>13</v>
      </c>
      <c r="G143" s="452" t="s">
        <v>165</v>
      </c>
      <c r="H143" s="563" t="s">
        <v>62</v>
      </c>
      <c r="I143" s="551" t="s">
        <v>2171</v>
      </c>
      <c r="J143" s="455" t="s">
        <v>308</v>
      </c>
      <c r="K143" s="573" t="s">
        <v>64</v>
      </c>
      <c r="L143" s="548">
        <v>789000</v>
      </c>
      <c r="M143" s="548">
        <v>13000</v>
      </c>
      <c r="N143" s="456">
        <f t="shared" si="15"/>
        <v>749000</v>
      </c>
      <c r="O143" s="548">
        <v>53000</v>
      </c>
      <c r="P143" s="452" t="s">
        <v>2102</v>
      </c>
      <c r="Q143" s="549" t="s">
        <v>37</v>
      </c>
      <c r="R143" s="458">
        <v>1033</v>
      </c>
      <c r="S143" s="458">
        <v>93</v>
      </c>
      <c r="T143" s="19"/>
      <c r="U143" s="34"/>
      <c r="V143" s="11"/>
      <c r="W143" s="459" t="s">
        <v>205</v>
      </c>
      <c r="X143" s="47"/>
      <c r="Y143" s="49"/>
      <c r="Z143" s="11"/>
      <c r="AA143" s="11"/>
      <c r="AB143" s="11"/>
      <c r="AC143" s="56"/>
      <c r="AD143" s="231"/>
      <c r="AE143" s="769"/>
      <c r="AF143" s="171"/>
      <c r="AG143" s="162"/>
      <c r="AH143" s="18"/>
      <c r="AI143" s="14"/>
      <c r="AJ143" s="14"/>
      <c r="AK143" s="14"/>
      <c r="AL143" s="11"/>
      <c r="AM143" s="11"/>
      <c r="AN143" s="737"/>
      <c r="AO143" s="737"/>
      <c r="AP143" s="465"/>
      <c r="AQ143" s="1316"/>
      <c r="AR143" s="1316"/>
      <c r="AS143" s="1316"/>
      <c r="AT143" s="465"/>
      <c r="AX143" s="1317"/>
      <c r="BW143" s="1315"/>
      <c r="BZ143" s="1315"/>
    </row>
    <row r="144" spans="1:115" s="466" customFormat="1">
      <c r="A144" s="727">
        <v>116</v>
      </c>
      <c r="B144" s="502" t="s">
        <v>85</v>
      </c>
      <c r="C144" s="467">
        <v>41540</v>
      </c>
      <c r="D144" s="479">
        <f t="shared" ca="1" si="14"/>
        <v>4</v>
      </c>
      <c r="E144" s="452" t="s">
        <v>57</v>
      </c>
      <c r="F144" s="167">
        <v>13</v>
      </c>
      <c r="G144" s="2753">
        <v>41544</v>
      </c>
      <c r="H144" s="563" t="s">
        <v>62</v>
      </c>
      <c r="I144" s="551" t="s">
        <v>2173</v>
      </c>
      <c r="J144" s="455" t="s">
        <v>308</v>
      </c>
      <c r="K144" s="573" t="s">
        <v>64</v>
      </c>
      <c r="L144" s="548">
        <v>789000</v>
      </c>
      <c r="M144" s="548">
        <v>13000</v>
      </c>
      <c r="N144" s="456">
        <f t="shared" si="15"/>
        <v>749000</v>
      </c>
      <c r="O144" s="548">
        <v>53000</v>
      </c>
      <c r="P144" s="452" t="s">
        <v>2105</v>
      </c>
      <c r="Q144" s="549" t="s">
        <v>37</v>
      </c>
      <c r="R144" s="458">
        <v>1033</v>
      </c>
      <c r="S144" s="458">
        <v>93</v>
      </c>
      <c r="T144" s="19"/>
      <c r="U144" s="34"/>
      <c r="V144" s="11"/>
      <c r="W144" s="459" t="s">
        <v>205</v>
      </c>
      <c r="X144" s="47"/>
      <c r="Y144" s="49"/>
      <c r="Z144" s="11"/>
      <c r="AA144" s="11"/>
      <c r="AB144" s="11"/>
      <c r="AC144" s="56"/>
      <c r="AD144" s="231"/>
      <c r="AE144" s="769"/>
      <c r="AF144" s="171"/>
      <c r="AG144" s="162"/>
      <c r="AH144" s="18"/>
      <c r="AI144" s="14"/>
      <c r="AJ144" s="14"/>
      <c r="AK144" s="14"/>
      <c r="AL144" s="11"/>
      <c r="AM144" s="11"/>
      <c r="AN144" s="737"/>
      <c r="AO144" s="737"/>
      <c r="AP144" s="465"/>
      <c r="AQ144" s="1316"/>
      <c r="AR144" s="1316"/>
      <c r="AS144" s="1316"/>
      <c r="AT144" s="465"/>
      <c r="AX144" s="1317"/>
      <c r="BW144" s="1315"/>
      <c r="BZ144" s="1315"/>
    </row>
    <row r="145" spans="1:78">
      <c r="A145" s="448">
        <v>117</v>
      </c>
      <c r="B145" s="2892"/>
      <c r="C145" s="468">
        <v>41391</v>
      </c>
      <c r="D145" s="451">
        <f t="shared" ca="1" si="14"/>
        <v>153</v>
      </c>
      <c r="E145" s="470" t="s">
        <v>61</v>
      </c>
      <c r="F145" s="221">
        <v>13</v>
      </c>
      <c r="G145" s="453" t="s">
        <v>204</v>
      </c>
      <c r="H145" s="2893" t="s">
        <v>666</v>
      </c>
      <c r="I145" s="2887" t="s">
        <v>668</v>
      </c>
      <c r="J145" s="471" t="s">
        <v>670</v>
      </c>
      <c r="K145" s="472" t="s">
        <v>664</v>
      </c>
      <c r="L145" s="504">
        <v>1011000</v>
      </c>
      <c r="M145" s="504">
        <v>11000</v>
      </c>
      <c r="N145" s="555">
        <f t="shared" si="15"/>
        <v>992000</v>
      </c>
      <c r="O145" s="504">
        <v>30000</v>
      </c>
      <c r="P145" s="470" t="s">
        <v>662</v>
      </c>
      <c r="Q145" s="2483" t="s">
        <v>37</v>
      </c>
      <c r="R145" s="552">
        <v>1033</v>
      </c>
      <c r="S145" s="601">
        <v>93</v>
      </c>
      <c r="T145" s="579"/>
      <c r="U145" s="546">
        <v>5966.5</v>
      </c>
      <c r="V145" s="553"/>
      <c r="W145" s="509" t="s">
        <v>205</v>
      </c>
      <c r="X145" s="535" t="s">
        <v>2786</v>
      </c>
      <c r="Y145" s="662"/>
      <c r="Z145" s="586"/>
      <c r="AA145" s="2692"/>
      <c r="AB145" s="586"/>
      <c r="AC145" s="663"/>
      <c r="AD145" s="662"/>
      <c r="AE145" s="659"/>
      <c r="AF145" s="445"/>
      <c r="AG145" s="445"/>
      <c r="AH145" s="445"/>
      <c r="AI145" s="445"/>
      <c r="AJ145" s="659"/>
      <c r="AK145" s="497"/>
      <c r="AL145" s="498"/>
      <c r="AM145" s="547"/>
      <c r="AN145" s="477"/>
    </row>
    <row r="146" spans="1:78" s="486" customFormat="1">
      <c r="A146" s="727">
        <v>118</v>
      </c>
      <c r="B146" s="478"/>
      <c r="C146" s="500">
        <v>41331</v>
      </c>
      <c r="D146" s="765">
        <f ca="1">TODAY()-C146</f>
        <v>213</v>
      </c>
      <c r="E146" s="452" t="s">
        <v>61</v>
      </c>
      <c r="F146" s="480">
        <v>13</v>
      </c>
      <c r="G146" s="64" t="s">
        <v>204</v>
      </c>
      <c r="H146" s="454" t="s">
        <v>163</v>
      </c>
      <c r="I146" s="449" t="s">
        <v>397</v>
      </c>
      <c r="J146" s="455" t="s">
        <v>406</v>
      </c>
      <c r="K146" s="568" t="s">
        <v>34</v>
      </c>
      <c r="L146" s="456">
        <v>860000</v>
      </c>
      <c r="M146" s="456">
        <v>11000</v>
      </c>
      <c r="N146" s="456">
        <f t="shared" si="15"/>
        <v>841000</v>
      </c>
      <c r="O146" s="456">
        <v>30000</v>
      </c>
      <c r="P146" s="457" t="s">
        <v>378</v>
      </c>
      <c r="Q146" s="473" t="s">
        <v>139</v>
      </c>
      <c r="R146" s="458">
        <v>1033</v>
      </c>
      <c r="S146" s="458">
        <v>93</v>
      </c>
      <c r="T146" s="19"/>
      <c r="U146" s="11"/>
      <c r="V146" s="11"/>
      <c r="W146" s="459" t="s">
        <v>205</v>
      </c>
      <c r="X146" s="80"/>
      <c r="Y146" s="77"/>
      <c r="Z146" s="536"/>
      <c r="AA146" s="537"/>
      <c r="AB146" s="536"/>
      <c r="AC146" s="538"/>
      <c r="AD146" s="77"/>
      <c r="AE146" s="9"/>
      <c r="AF146" s="5"/>
      <c r="AG146" s="5"/>
      <c r="AH146" s="5"/>
      <c r="AI146" s="5"/>
      <c r="AJ146" s="9"/>
      <c r="AK146" s="522"/>
      <c r="AL146" s="523"/>
      <c r="AM146" s="499"/>
      <c r="AN146" s="477"/>
      <c r="AO146" s="485"/>
      <c r="AP146" s="485"/>
      <c r="AQ146" s="485"/>
      <c r="AR146" s="485"/>
      <c r="AS146" s="485"/>
      <c r="AT146" s="485"/>
      <c r="AU146" s="485"/>
      <c r="AV146" s="485"/>
      <c r="AW146" s="485"/>
      <c r="AX146" s="485"/>
      <c r="AY146" s="485"/>
      <c r="AZ146" s="485"/>
      <c r="BA146" s="485"/>
      <c r="BB146" s="485"/>
      <c r="BC146" s="485"/>
    </row>
    <row r="147" spans="1:78" s="486" customFormat="1">
      <c r="A147" s="727">
        <v>119</v>
      </c>
      <c r="B147" s="502">
        <v>41572</v>
      </c>
      <c r="C147" s="467">
        <v>41540</v>
      </c>
      <c r="D147" s="479">
        <f t="shared" ref="D147" ca="1" si="16">TODAY()-C147</f>
        <v>4</v>
      </c>
      <c r="E147" s="452" t="s">
        <v>61</v>
      </c>
      <c r="F147" s="167">
        <v>13</v>
      </c>
      <c r="G147" s="2334" t="s">
        <v>1047</v>
      </c>
      <c r="H147" s="563" t="s">
        <v>163</v>
      </c>
      <c r="I147" s="551" t="s">
        <v>3601</v>
      </c>
      <c r="J147" s="455" t="s">
        <v>959</v>
      </c>
      <c r="K147" s="49" t="s">
        <v>25</v>
      </c>
      <c r="L147" s="456">
        <v>860000</v>
      </c>
      <c r="M147" s="456">
        <v>0</v>
      </c>
      <c r="N147" s="456">
        <f t="shared" si="15"/>
        <v>830000</v>
      </c>
      <c r="O147" s="456">
        <v>30000</v>
      </c>
      <c r="P147" s="452" t="s">
        <v>3552</v>
      </c>
      <c r="Q147" s="549" t="s">
        <v>37</v>
      </c>
      <c r="R147" s="458">
        <v>1033</v>
      </c>
      <c r="S147" s="482">
        <v>93</v>
      </c>
      <c r="T147" s="19"/>
      <c r="U147" s="162"/>
      <c r="V147" s="11"/>
      <c r="W147" s="459" t="s">
        <v>205</v>
      </c>
      <c r="X147" s="80"/>
      <c r="Y147" s="77"/>
      <c r="Z147" s="536"/>
      <c r="AA147" s="537"/>
      <c r="AB147" s="536"/>
      <c r="AC147" s="538"/>
      <c r="AD147" s="77"/>
      <c r="AE147" s="9"/>
      <c r="AF147" s="5"/>
      <c r="AG147" s="5"/>
      <c r="AH147" s="5"/>
      <c r="AI147" s="5"/>
      <c r="AJ147" s="9"/>
      <c r="AK147" s="522"/>
      <c r="AL147" s="523"/>
      <c r="AM147" s="499"/>
      <c r="AN147" s="477"/>
      <c r="AO147" s="485"/>
      <c r="AP147" s="485"/>
      <c r="AQ147" s="485"/>
      <c r="AR147" s="485"/>
      <c r="AS147" s="485"/>
      <c r="AT147" s="485"/>
      <c r="AU147" s="485"/>
      <c r="AV147" s="485"/>
      <c r="AW147" s="485"/>
      <c r="AX147" s="485"/>
      <c r="AY147" s="485"/>
      <c r="AZ147" s="485"/>
      <c r="BA147" s="485"/>
      <c r="BB147" s="485"/>
      <c r="BC147" s="485"/>
    </row>
    <row r="148" spans="1:78" s="466" customFormat="1">
      <c r="A148" s="448">
        <v>120</v>
      </c>
      <c r="B148" s="502">
        <f>C148-8+33</f>
        <v>41550</v>
      </c>
      <c r="C148" s="467">
        <v>41525</v>
      </c>
      <c r="D148" s="479">
        <f ca="1">TODAY()-C148</f>
        <v>19</v>
      </c>
      <c r="E148" s="452" t="s">
        <v>61</v>
      </c>
      <c r="F148" s="167">
        <v>13</v>
      </c>
      <c r="G148" s="2334" t="s">
        <v>1573</v>
      </c>
      <c r="H148" s="563" t="s">
        <v>3172</v>
      </c>
      <c r="I148" s="551" t="s">
        <v>3173</v>
      </c>
      <c r="J148" s="455" t="s">
        <v>3240</v>
      </c>
      <c r="K148" s="2762" t="s">
        <v>117</v>
      </c>
      <c r="L148" s="456">
        <v>842000</v>
      </c>
      <c r="M148" s="456">
        <v>11000</v>
      </c>
      <c r="N148" s="456">
        <f t="shared" si="15"/>
        <v>823000</v>
      </c>
      <c r="O148" s="456">
        <v>30000</v>
      </c>
      <c r="P148" s="452" t="s">
        <v>3174</v>
      </c>
      <c r="Q148" s="549" t="s">
        <v>37</v>
      </c>
      <c r="R148" s="458">
        <v>1047</v>
      </c>
      <c r="S148" s="482">
        <v>93</v>
      </c>
      <c r="T148" s="19"/>
      <c r="U148" s="104"/>
      <c r="V148" s="138"/>
      <c r="W148" s="459" t="s">
        <v>205</v>
      </c>
      <c r="X148" s="535"/>
      <c r="Y148" s="2894"/>
      <c r="Z148" s="586"/>
      <c r="AA148" s="829"/>
      <c r="AB148" s="586"/>
      <c r="AC148" s="1602"/>
      <c r="AD148" s="2895"/>
      <c r="AE148" s="47"/>
      <c r="AF148" s="817"/>
      <c r="AG148" s="162"/>
      <c r="AH148" s="18"/>
      <c r="AI148" s="14"/>
      <c r="AJ148" s="14"/>
      <c r="AK148" s="14"/>
      <c r="AL148" s="11"/>
      <c r="AM148" s="11"/>
      <c r="AN148" s="737"/>
      <c r="AO148" s="737"/>
      <c r="AP148" s="465"/>
      <c r="AQ148" s="1316"/>
      <c r="AR148" s="1316"/>
      <c r="AS148" s="1316"/>
      <c r="AX148" s="1317"/>
      <c r="BW148" s="1315"/>
      <c r="BZ148" s="1315"/>
    </row>
    <row r="149" spans="1:78" s="466" customFormat="1">
      <c r="A149" s="727">
        <v>121</v>
      </c>
      <c r="B149" s="564"/>
      <c r="C149" s="500">
        <v>41443</v>
      </c>
      <c r="D149" s="765">
        <f t="shared" ca="1" si="14"/>
        <v>101</v>
      </c>
      <c r="E149" s="479" t="s">
        <v>61</v>
      </c>
      <c r="F149" s="480">
        <v>13</v>
      </c>
      <c r="G149" s="64" t="s">
        <v>204</v>
      </c>
      <c r="H149" s="454" t="s">
        <v>193</v>
      </c>
      <c r="I149" s="449" t="s">
        <v>1028</v>
      </c>
      <c r="J149" s="455" t="s">
        <v>1032</v>
      </c>
      <c r="K149" s="568" t="s">
        <v>123</v>
      </c>
      <c r="L149" s="548">
        <v>834000</v>
      </c>
      <c r="M149" s="548">
        <v>11000</v>
      </c>
      <c r="N149" s="456">
        <f t="shared" si="15"/>
        <v>815000</v>
      </c>
      <c r="O149" s="548">
        <v>30000</v>
      </c>
      <c r="P149" s="469" t="s">
        <v>1008</v>
      </c>
      <c r="Q149" s="495" t="s">
        <v>37</v>
      </c>
      <c r="R149" s="458">
        <v>1033</v>
      </c>
      <c r="S149" s="458">
        <v>93</v>
      </c>
      <c r="T149" s="19"/>
      <c r="U149" s="34"/>
      <c r="V149" s="11"/>
      <c r="W149" s="459" t="s">
        <v>205</v>
      </c>
      <c r="X149" s="76"/>
      <c r="Y149" s="77"/>
      <c r="Z149" s="536"/>
      <c r="AA149" s="537"/>
      <c r="AB149" s="536"/>
      <c r="AC149" s="538"/>
      <c r="AD149" s="77"/>
      <c r="AE149" s="9"/>
      <c r="AF149" s="5"/>
      <c r="AG149" s="5"/>
      <c r="AH149" s="5"/>
      <c r="AI149" s="5"/>
      <c r="AJ149" s="9"/>
      <c r="AK149" s="522"/>
      <c r="AL149" s="523"/>
      <c r="AM149" s="499"/>
      <c r="AN149" s="477"/>
      <c r="AO149" s="507"/>
      <c r="AP149" s="507"/>
      <c r="AQ149" s="507"/>
      <c r="AR149" s="507"/>
      <c r="AS149" s="507"/>
      <c r="AT149" s="507"/>
      <c r="AU149" s="507"/>
      <c r="AV149" s="507"/>
      <c r="AW149" s="507"/>
      <c r="AX149" s="507"/>
      <c r="AY149" s="507"/>
      <c r="AZ149" s="507"/>
      <c r="BA149" s="507"/>
      <c r="BB149" s="507"/>
      <c r="BC149" s="507"/>
    </row>
    <row r="150" spans="1:78" s="486" customFormat="1">
      <c r="A150" s="448">
        <v>122</v>
      </c>
      <c r="B150" s="564"/>
      <c r="C150" s="500">
        <v>41328</v>
      </c>
      <c r="D150" s="765">
        <f t="shared" ca="1" si="14"/>
        <v>216</v>
      </c>
      <c r="E150" s="452" t="s">
        <v>61</v>
      </c>
      <c r="F150" s="480">
        <v>13</v>
      </c>
      <c r="G150" s="581" t="s">
        <v>204</v>
      </c>
      <c r="H150" s="454" t="s">
        <v>193</v>
      </c>
      <c r="I150" s="449" t="s">
        <v>345</v>
      </c>
      <c r="J150" s="455" t="s">
        <v>331</v>
      </c>
      <c r="K150" s="481" t="s">
        <v>342</v>
      </c>
      <c r="L150" s="548">
        <v>834000</v>
      </c>
      <c r="M150" s="548">
        <v>11000</v>
      </c>
      <c r="N150" s="456">
        <f t="shared" si="15"/>
        <v>815000</v>
      </c>
      <c r="O150" s="548">
        <v>30000</v>
      </c>
      <c r="P150" s="457" t="s">
        <v>339</v>
      </c>
      <c r="Q150" s="473" t="s">
        <v>139</v>
      </c>
      <c r="R150" s="458">
        <v>1033</v>
      </c>
      <c r="S150" s="458">
        <v>93</v>
      </c>
      <c r="T150" s="19"/>
      <c r="U150" s="514">
        <v>4820</v>
      </c>
      <c r="V150" s="21"/>
      <c r="W150" s="459" t="s">
        <v>205</v>
      </c>
      <c r="X150" s="80"/>
      <c r="Y150" s="77"/>
      <c r="Z150" s="536"/>
      <c r="AA150" s="537"/>
      <c r="AB150" s="536"/>
      <c r="AC150" s="538"/>
      <c r="AD150" s="77"/>
      <c r="AE150" s="9"/>
      <c r="AF150" s="5"/>
      <c r="AG150" s="5"/>
      <c r="AH150" s="5"/>
      <c r="AI150" s="5"/>
      <c r="AJ150" s="9"/>
      <c r="AK150" s="522">
        <v>41355</v>
      </c>
      <c r="AL150" s="523">
        <v>777009.8</v>
      </c>
      <c r="AM150" s="499"/>
      <c r="AN150" s="477"/>
      <c r="AO150" s="485"/>
      <c r="AP150" s="485"/>
      <c r="AQ150" s="485"/>
      <c r="AR150" s="485"/>
      <c r="AS150" s="485"/>
      <c r="AT150" s="485"/>
      <c r="AU150" s="485"/>
      <c r="AV150" s="485"/>
      <c r="AW150" s="485"/>
      <c r="AX150" s="485"/>
      <c r="AY150" s="485"/>
      <c r="AZ150" s="485"/>
      <c r="BA150" s="485"/>
      <c r="BB150" s="485"/>
      <c r="BC150" s="485"/>
    </row>
    <row r="151" spans="1:78" s="486" customFormat="1">
      <c r="A151" s="727">
        <v>123</v>
      </c>
      <c r="B151" s="478"/>
      <c r="C151" s="500">
        <v>41331</v>
      </c>
      <c r="D151" s="765">
        <f t="shared" ca="1" si="14"/>
        <v>213</v>
      </c>
      <c r="E151" s="452" t="s">
        <v>61</v>
      </c>
      <c r="F151" s="480">
        <v>13</v>
      </c>
      <c r="G151" s="64" t="s">
        <v>204</v>
      </c>
      <c r="H151" s="454" t="s">
        <v>193</v>
      </c>
      <c r="I151" s="449" t="s">
        <v>394</v>
      </c>
      <c r="J151" s="455" t="s">
        <v>331</v>
      </c>
      <c r="K151" s="481" t="s">
        <v>138</v>
      </c>
      <c r="L151" s="548">
        <v>834000</v>
      </c>
      <c r="M151" s="548">
        <v>11000</v>
      </c>
      <c r="N151" s="456">
        <f t="shared" si="15"/>
        <v>815000</v>
      </c>
      <c r="O151" s="548">
        <v>30000</v>
      </c>
      <c r="P151" s="457" t="s">
        <v>375</v>
      </c>
      <c r="Q151" s="473" t="s">
        <v>139</v>
      </c>
      <c r="R151" s="458">
        <v>1033</v>
      </c>
      <c r="S151" s="458">
        <v>93</v>
      </c>
      <c r="T151" s="19"/>
      <c r="U151" s="11"/>
      <c r="V151" s="21"/>
      <c r="W151" s="459" t="s">
        <v>205</v>
      </c>
      <c r="X151" s="80"/>
      <c r="Y151" s="77"/>
      <c r="Z151" s="536"/>
      <c r="AA151" s="537"/>
      <c r="AB151" s="536"/>
      <c r="AC151" s="538"/>
      <c r="AD151" s="77"/>
      <c r="AE151" s="9"/>
      <c r="AF151" s="5"/>
      <c r="AG151" s="5"/>
      <c r="AH151" s="5"/>
      <c r="AI151" s="5"/>
      <c r="AJ151" s="9"/>
      <c r="AK151" s="522">
        <v>41367</v>
      </c>
      <c r="AL151" s="523">
        <v>777009.8</v>
      </c>
      <c r="AM151" s="499"/>
      <c r="AN151" s="477"/>
      <c r="AO151" s="485"/>
      <c r="AP151" s="485"/>
      <c r="AQ151" s="485"/>
      <c r="AR151" s="485"/>
      <c r="AS151" s="485"/>
      <c r="AT151" s="485"/>
      <c r="AU151" s="485"/>
      <c r="AV151" s="485"/>
      <c r="AW151" s="485"/>
      <c r="AX151" s="485"/>
      <c r="AY151" s="485"/>
      <c r="AZ151" s="485"/>
      <c r="BA151" s="485"/>
      <c r="BB151" s="485"/>
      <c r="BC151" s="485"/>
    </row>
    <row r="152" spans="1:78" s="486" customFormat="1">
      <c r="A152" s="727">
        <v>124</v>
      </c>
      <c r="B152" s="478"/>
      <c r="C152" s="467">
        <v>41370</v>
      </c>
      <c r="D152" s="765">
        <f t="shared" ca="1" si="14"/>
        <v>174</v>
      </c>
      <c r="E152" s="452" t="s">
        <v>61</v>
      </c>
      <c r="F152" s="480">
        <v>13</v>
      </c>
      <c r="G152" s="64" t="s">
        <v>204</v>
      </c>
      <c r="H152" s="454" t="s">
        <v>193</v>
      </c>
      <c r="I152" s="449" t="s">
        <v>593</v>
      </c>
      <c r="J152" s="455" t="s">
        <v>331</v>
      </c>
      <c r="K152" s="580" t="s">
        <v>117</v>
      </c>
      <c r="L152" s="456">
        <v>834000</v>
      </c>
      <c r="M152" s="456">
        <v>11000</v>
      </c>
      <c r="N152" s="456">
        <f t="shared" si="15"/>
        <v>815000</v>
      </c>
      <c r="O152" s="548">
        <v>30000</v>
      </c>
      <c r="P152" s="469" t="s">
        <v>527</v>
      </c>
      <c r="Q152" s="495" t="s">
        <v>37</v>
      </c>
      <c r="R152" s="458">
        <v>1033</v>
      </c>
      <c r="S152" s="458">
        <v>93</v>
      </c>
      <c r="T152" s="19"/>
      <c r="U152" s="34"/>
      <c r="V152" s="21"/>
      <c r="W152" s="459" t="s">
        <v>205</v>
      </c>
      <c r="X152" s="80"/>
      <c r="Y152" s="77"/>
      <c r="Z152" s="536"/>
      <c r="AA152" s="537"/>
      <c r="AB152" s="536"/>
      <c r="AC152" s="538"/>
      <c r="AD152" s="77"/>
      <c r="AE152" s="664"/>
      <c r="AF152" s="5"/>
      <c r="AG152" s="5"/>
      <c r="AH152" s="5"/>
      <c r="AI152" s="5"/>
      <c r="AJ152" s="9"/>
      <c r="AK152" s="522"/>
      <c r="AL152" s="523">
        <v>783960</v>
      </c>
      <c r="AM152" s="499"/>
      <c r="AN152" s="477"/>
      <c r="AO152" s="485"/>
      <c r="AP152" s="485"/>
      <c r="AQ152" s="485"/>
      <c r="AR152" s="485"/>
      <c r="AS152" s="485"/>
      <c r="AT152" s="485"/>
      <c r="AU152" s="485"/>
      <c r="AV152" s="485"/>
      <c r="AW152" s="485"/>
      <c r="AX152" s="485"/>
      <c r="AY152" s="485"/>
      <c r="AZ152" s="485"/>
      <c r="BA152" s="485"/>
      <c r="BB152" s="485"/>
      <c r="BC152" s="485"/>
    </row>
    <row r="153" spans="1:78" s="465" customFormat="1">
      <c r="A153" s="448">
        <v>125</v>
      </c>
      <c r="B153" s="502">
        <v>41568</v>
      </c>
      <c r="C153" s="467">
        <v>41535</v>
      </c>
      <c r="D153" s="479">
        <f t="shared" ca="1" si="14"/>
        <v>9</v>
      </c>
      <c r="E153" s="452" t="s">
        <v>61</v>
      </c>
      <c r="F153" s="167">
        <v>13</v>
      </c>
      <c r="G153" s="2334" t="s">
        <v>1047</v>
      </c>
      <c r="H153" s="563" t="s">
        <v>193</v>
      </c>
      <c r="I153" s="551" t="s">
        <v>3339</v>
      </c>
      <c r="J153" s="455" t="s">
        <v>1032</v>
      </c>
      <c r="K153" s="578" t="s">
        <v>130</v>
      </c>
      <c r="L153" s="456">
        <v>834000</v>
      </c>
      <c r="M153" s="456">
        <v>11000</v>
      </c>
      <c r="N153" s="456">
        <f t="shared" si="15"/>
        <v>815000</v>
      </c>
      <c r="O153" s="548">
        <v>30000</v>
      </c>
      <c r="P153" s="469" t="s">
        <v>3273</v>
      </c>
      <c r="Q153" s="495" t="s">
        <v>37</v>
      </c>
      <c r="R153" s="458">
        <v>1033</v>
      </c>
      <c r="S153" s="458">
        <v>93</v>
      </c>
      <c r="T153" s="19"/>
      <c r="U153" s="162"/>
      <c r="V153" s="11"/>
      <c r="W153" s="459" t="s">
        <v>205</v>
      </c>
      <c r="X153" s="47"/>
      <c r="Y153" s="49"/>
      <c r="Z153" s="12"/>
      <c r="AA153" s="11"/>
      <c r="AB153" s="11"/>
      <c r="AC153" s="56"/>
      <c r="AD153" s="231"/>
      <c r="AE153" s="769"/>
      <c r="AF153" s="2329"/>
      <c r="AG153" s="162"/>
      <c r="AH153" s="749"/>
      <c r="AI153" s="749"/>
      <c r="AJ153" s="14"/>
      <c r="AK153" s="14"/>
      <c r="AL153" s="11"/>
      <c r="AM153" s="11"/>
      <c r="AN153" s="737"/>
      <c r="AO153" s="2230"/>
      <c r="AQ153" s="737"/>
      <c r="AR153" s="737"/>
      <c r="AS153" s="737"/>
      <c r="AX153" s="2231"/>
      <c r="BW153" s="737"/>
      <c r="BZ153" s="737"/>
    </row>
    <row r="154" spans="1:78" s="486" customFormat="1">
      <c r="A154" s="727">
        <v>126</v>
      </c>
      <c r="B154" s="1322"/>
      <c r="C154" s="468">
        <v>41333</v>
      </c>
      <c r="D154" s="451">
        <f t="shared" ca="1" si="14"/>
        <v>211</v>
      </c>
      <c r="E154" s="470" t="s">
        <v>61</v>
      </c>
      <c r="F154" s="600">
        <v>13</v>
      </c>
      <c r="G154" s="543" t="s">
        <v>204</v>
      </c>
      <c r="H154" s="550" t="s">
        <v>193</v>
      </c>
      <c r="I154" s="521" t="s">
        <v>395</v>
      </c>
      <c r="J154" s="471" t="s">
        <v>331</v>
      </c>
      <c r="K154" s="2691" t="s">
        <v>64</v>
      </c>
      <c r="L154" s="555">
        <v>834000</v>
      </c>
      <c r="M154" s="555">
        <v>11000</v>
      </c>
      <c r="N154" s="555">
        <f t="shared" si="15"/>
        <v>815000</v>
      </c>
      <c r="O154" s="504">
        <v>30000</v>
      </c>
      <c r="P154" s="575" t="s">
        <v>376</v>
      </c>
      <c r="Q154" s="576" t="s">
        <v>139</v>
      </c>
      <c r="R154" s="552">
        <v>1033</v>
      </c>
      <c r="S154" s="552">
        <v>93</v>
      </c>
      <c r="T154" s="810"/>
      <c r="U154" s="546">
        <v>4820</v>
      </c>
      <c r="V154" s="553"/>
      <c r="W154" s="509" t="s">
        <v>205</v>
      </c>
      <c r="X154" s="535"/>
      <c r="Y154" s="662"/>
      <c r="Z154" s="586"/>
      <c r="AA154" s="2692"/>
      <c r="AB154" s="586"/>
      <c r="AC154" s="663"/>
      <c r="AD154" s="662"/>
      <c r="AE154" s="937"/>
      <c r="AF154" s="445"/>
      <c r="AG154" s="445"/>
      <c r="AH154" s="445"/>
      <c r="AI154" s="445"/>
      <c r="AJ154" s="659"/>
      <c r="AK154" s="497">
        <v>41367</v>
      </c>
      <c r="AL154" s="498">
        <v>777009.8</v>
      </c>
      <c r="AM154" s="547"/>
      <c r="AN154" s="477"/>
      <c r="AO154" s="485"/>
      <c r="AP154" s="485"/>
      <c r="AQ154" s="485"/>
      <c r="AR154" s="485"/>
      <c r="AS154" s="485"/>
      <c r="AT154" s="485"/>
      <c r="AU154" s="485"/>
      <c r="AV154" s="485"/>
      <c r="AW154" s="485"/>
      <c r="AX154" s="485"/>
      <c r="AY154" s="485"/>
      <c r="AZ154" s="485"/>
      <c r="BA154" s="485"/>
      <c r="BB154" s="485"/>
      <c r="BC154" s="485"/>
    </row>
    <row r="155" spans="1:78" s="466" customFormat="1">
      <c r="A155" s="448">
        <v>127</v>
      </c>
      <c r="B155" s="478"/>
      <c r="C155" s="500">
        <v>41457</v>
      </c>
      <c r="D155" s="765">
        <f t="shared" ca="1" si="14"/>
        <v>87</v>
      </c>
      <c r="E155" s="452" t="s">
        <v>61</v>
      </c>
      <c r="F155" s="167">
        <v>13</v>
      </c>
      <c r="G155" s="155" t="s">
        <v>204</v>
      </c>
      <c r="H155" s="565" t="s">
        <v>193</v>
      </c>
      <c r="I155" s="488" t="s">
        <v>1129</v>
      </c>
      <c r="J155" s="489" t="s">
        <v>1032</v>
      </c>
      <c r="K155" s="49" t="s">
        <v>25</v>
      </c>
      <c r="L155" s="456">
        <v>834000</v>
      </c>
      <c r="M155" s="456">
        <v>0</v>
      </c>
      <c r="N155" s="456">
        <f t="shared" si="15"/>
        <v>804000</v>
      </c>
      <c r="O155" s="548">
        <v>30000</v>
      </c>
      <c r="P155" s="457" t="s">
        <v>1114</v>
      </c>
      <c r="Q155" s="473" t="s">
        <v>139</v>
      </c>
      <c r="R155" s="458">
        <v>1033</v>
      </c>
      <c r="S155" s="458">
        <v>93</v>
      </c>
      <c r="T155" s="19"/>
      <c r="U155" s="34"/>
      <c r="V155" s="21"/>
      <c r="W155" s="459" t="s">
        <v>205</v>
      </c>
      <c r="X155" s="76"/>
      <c r="Y155" s="78"/>
      <c r="Z155" s="79"/>
      <c r="AA155" s="77"/>
      <c r="AB155" s="567"/>
      <c r="AC155" s="256"/>
      <c r="AD155" s="127"/>
      <c r="AE155" s="80"/>
      <c r="AF155" s="44"/>
      <c r="AG155" s="162"/>
      <c r="AH155" s="18"/>
      <c r="AI155" s="18"/>
      <c r="AJ155" s="14"/>
      <c r="AK155" s="14"/>
      <c r="AL155" s="11"/>
      <c r="AM155" s="11"/>
      <c r="AN155" s="737"/>
      <c r="AO155" s="737"/>
      <c r="AP155" s="465"/>
      <c r="AQ155" s="1316"/>
      <c r="AR155" s="1316"/>
      <c r="AS155" s="1316"/>
      <c r="AX155" s="1317"/>
      <c r="BC155" s="466" t="s">
        <v>2661</v>
      </c>
      <c r="BW155" s="1315"/>
      <c r="BZ155" s="1315"/>
    </row>
    <row r="156" spans="1:78" s="465" customFormat="1">
      <c r="A156" s="727">
        <v>128</v>
      </c>
      <c r="B156" s="502">
        <v>41554</v>
      </c>
      <c r="C156" s="500">
        <v>41526</v>
      </c>
      <c r="D156" s="479">
        <f t="shared" ca="1" si="14"/>
        <v>18</v>
      </c>
      <c r="E156" s="452" t="s">
        <v>61</v>
      </c>
      <c r="F156" s="167">
        <v>13</v>
      </c>
      <c r="G156" s="452" t="s">
        <v>165</v>
      </c>
      <c r="H156" s="565" t="s">
        <v>193</v>
      </c>
      <c r="I156" s="488" t="s">
        <v>2761</v>
      </c>
      <c r="J156" s="489" t="s">
        <v>1032</v>
      </c>
      <c r="K156" s="49" t="s">
        <v>25</v>
      </c>
      <c r="L156" s="548">
        <v>834000</v>
      </c>
      <c r="M156" s="548">
        <v>0</v>
      </c>
      <c r="N156" s="456">
        <f t="shared" si="15"/>
        <v>804000</v>
      </c>
      <c r="O156" s="456">
        <v>30000</v>
      </c>
      <c r="P156" s="452" t="s">
        <v>2729</v>
      </c>
      <c r="Q156" s="495" t="s">
        <v>37</v>
      </c>
      <c r="R156" s="458">
        <v>1033</v>
      </c>
      <c r="S156" s="458">
        <v>93</v>
      </c>
      <c r="T156" s="19"/>
      <c r="U156" s="162"/>
      <c r="V156" s="11"/>
      <c r="W156" s="459" t="s">
        <v>205</v>
      </c>
      <c r="X156" s="47"/>
      <c r="Y156" s="49"/>
      <c r="Z156" s="11"/>
      <c r="AA156" s="11"/>
      <c r="AB156" s="11"/>
      <c r="AC156" s="56"/>
      <c r="AD156" s="231"/>
      <c r="AE156" s="769"/>
      <c r="AF156" s="171"/>
      <c r="AG156" s="162"/>
      <c r="AH156" s="749"/>
      <c r="AI156" s="14"/>
      <c r="AJ156" s="14"/>
      <c r="AK156" s="14"/>
      <c r="AL156" s="11"/>
      <c r="AM156" s="11"/>
      <c r="AN156" s="737"/>
      <c r="AO156" s="2230"/>
      <c r="AQ156" s="737"/>
      <c r="AR156" s="737"/>
      <c r="AS156" s="737"/>
      <c r="AX156" s="2231"/>
      <c r="BW156" s="737"/>
      <c r="BZ156" s="737"/>
    </row>
    <row r="157" spans="1:78" s="466" customFormat="1">
      <c r="A157" s="727">
        <v>129</v>
      </c>
      <c r="B157" s="502">
        <v>41554</v>
      </c>
      <c r="C157" s="500">
        <v>41525</v>
      </c>
      <c r="D157" s="479">
        <f ca="1">TODAY()-C157</f>
        <v>19</v>
      </c>
      <c r="E157" s="452" t="s">
        <v>61</v>
      </c>
      <c r="F157" s="167">
        <v>13</v>
      </c>
      <c r="G157" s="452" t="s">
        <v>165</v>
      </c>
      <c r="H157" s="454" t="s">
        <v>174</v>
      </c>
      <c r="I157" s="449" t="s">
        <v>2017</v>
      </c>
      <c r="J157" s="455" t="s">
        <v>792</v>
      </c>
      <c r="K157" s="49" t="s">
        <v>25</v>
      </c>
      <c r="L157" s="548">
        <v>816000</v>
      </c>
      <c r="M157" s="548">
        <v>0</v>
      </c>
      <c r="N157" s="456">
        <f>L157+M157-O157</f>
        <v>786000</v>
      </c>
      <c r="O157" s="548">
        <v>30000</v>
      </c>
      <c r="P157" s="469" t="s">
        <v>1966</v>
      </c>
      <c r="Q157" s="473" t="s">
        <v>139</v>
      </c>
      <c r="R157" s="458">
        <v>1033</v>
      </c>
      <c r="S157" s="458">
        <v>93</v>
      </c>
      <c r="T157" s="19"/>
      <c r="U157" s="34"/>
      <c r="V157" s="21" t="s">
        <v>751</v>
      </c>
      <c r="W157" s="459" t="s">
        <v>205</v>
      </c>
      <c r="X157" s="2560" t="s">
        <v>3388</v>
      </c>
      <c r="Y157" s="2549" t="s">
        <v>752</v>
      </c>
      <c r="Z157" s="1659" t="s">
        <v>3974</v>
      </c>
      <c r="AA157" s="2552"/>
      <c r="AB157" s="2625">
        <v>41527</v>
      </c>
      <c r="AC157" s="2554">
        <v>1000</v>
      </c>
      <c r="AD157" s="2552" t="s">
        <v>111</v>
      </c>
      <c r="AE157" s="664" t="s">
        <v>1613</v>
      </c>
      <c r="AF157" s="567">
        <v>41527</v>
      </c>
      <c r="AG157" s="567">
        <v>41540</v>
      </c>
      <c r="AH157" s="567"/>
      <c r="AI157" s="5"/>
      <c r="AJ157" s="9" t="s">
        <v>757</v>
      </c>
      <c r="AK157" s="14"/>
      <c r="AL157" s="11"/>
      <c r="AM157" s="11"/>
      <c r="AN157" s="737"/>
      <c r="AO157" s="737"/>
      <c r="AP157" s="465"/>
      <c r="AQ157" s="1316"/>
      <c r="AR157" s="1316"/>
      <c r="AS157" s="1316"/>
      <c r="AX157" s="1317"/>
      <c r="BW157" s="1315"/>
      <c r="BZ157" s="1315"/>
    </row>
    <row r="158" spans="1:78" s="466" customFormat="1">
      <c r="A158" s="448">
        <v>130</v>
      </c>
      <c r="B158" s="478"/>
      <c r="C158" s="467">
        <v>41331</v>
      </c>
      <c r="D158" s="765">
        <f t="shared" ca="1" si="14"/>
        <v>213</v>
      </c>
      <c r="E158" s="452" t="s">
        <v>61</v>
      </c>
      <c r="F158" s="480">
        <v>13</v>
      </c>
      <c r="G158" s="64" t="s">
        <v>204</v>
      </c>
      <c r="H158" s="454" t="s">
        <v>174</v>
      </c>
      <c r="I158" s="449" t="s">
        <v>389</v>
      </c>
      <c r="J158" s="455" t="s">
        <v>330</v>
      </c>
      <c r="K158" s="568" t="s">
        <v>34</v>
      </c>
      <c r="L158" s="456">
        <v>816000</v>
      </c>
      <c r="M158" s="456">
        <v>11000</v>
      </c>
      <c r="N158" s="456">
        <f t="shared" si="15"/>
        <v>797000</v>
      </c>
      <c r="O158" s="548">
        <v>30000</v>
      </c>
      <c r="P158" s="457" t="s">
        <v>370</v>
      </c>
      <c r="Q158" s="473" t="s">
        <v>139</v>
      </c>
      <c r="R158" s="458">
        <v>1033</v>
      </c>
      <c r="S158" s="458">
        <v>93</v>
      </c>
      <c r="T158" s="570" t="s">
        <v>758</v>
      </c>
      <c r="U158" s="514">
        <v>19940</v>
      </c>
      <c r="V158" s="37"/>
      <c r="W158" s="459" t="s">
        <v>205</v>
      </c>
      <c r="X158" s="418" t="s">
        <v>3644</v>
      </c>
      <c r="Y158" s="77"/>
      <c r="Z158" s="536"/>
      <c r="AA158" s="537"/>
      <c r="AB158" s="536"/>
      <c r="AC158" s="538"/>
      <c r="AD158" s="77"/>
      <c r="AE158" s="664"/>
      <c r="AF158" s="5"/>
      <c r="AG158" s="5"/>
      <c r="AH158" s="5"/>
      <c r="AI158" s="5"/>
      <c r="AJ158" s="9"/>
      <c r="AK158" s="522">
        <v>41367</v>
      </c>
      <c r="AL158" s="523">
        <v>760089.81</v>
      </c>
      <c r="AM158" s="499"/>
      <c r="AN158" s="477"/>
      <c r="AO158" s="507"/>
      <c r="AP158" s="507"/>
      <c r="AQ158" s="507"/>
      <c r="AR158" s="507"/>
      <c r="AS158" s="507"/>
      <c r="AT158" s="507"/>
      <c r="AU158" s="507"/>
      <c r="AV158" s="507"/>
      <c r="AW158" s="507"/>
      <c r="AX158" s="507"/>
      <c r="AY158" s="507"/>
      <c r="AZ158" s="507"/>
      <c r="BA158" s="507"/>
      <c r="BB158" s="507"/>
      <c r="BC158" s="507"/>
    </row>
    <row r="159" spans="1:78" s="466" customFormat="1">
      <c r="A159" s="727">
        <v>131</v>
      </c>
      <c r="B159" s="478"/>
      <c r="C159" s="500">
        <v>41331</v>
      </c>
      <c r="D159" s="765">
        <f t="shared" ca="1" si="14"/>
        <v>213</v>
      </c>
      <c r="E159" s="452" t="s">
        <v>61</v>
      </c>
      <c r="F159" s="480">
        <v>13</v>
      </c>
      <c r="G159" s="64" t="s">
        <v>204</v>
      </c>
      <c r="H159" s="454" t="s">
        <v>174</v>
      </c>
      <c r="I159" s="449" t="s">
        <v>391</v>
      </c>
      <c r="J159" s="455" t="s">
        <v>330</v>
      </c>
      <c r="K159" s="568" t="s">
        <v>34</v>
      </c>
      <c r="L159" s="456">
        <v>816000</v>
      </c>
      <c r="M159" s="456">
        <v>11000</v>
      </c>
      <c r="N159" s="456">
        <f t="shared" si="15"/>
        <v>797000</v>
      </c>
      <c r="O159" s="548">
        <v>30000</v>
      </c>
      <c r="P159" s="457" t="s">
        <v>372</v>
      </c>
      <c r="Q159" s="473" t="s">
        <v>139</v>
      </c>
      <c r="R159" s="458">
        <v>1033</v>
      </c>
      <c r="S159" s="458">
        <v>93</v>
      </c>
      <c r="T159" s="37"/>
      <c r="U159" s="514">
        <v>4820</v>
      </c>
      <c r="V159" s="21"/>
      <c r="W159" s="459" t="s">
        <v>205</v>
      </c>
      <c r="X159" s="80" t="s">
        <v>3217</v>
      </c>
      <c r="Y159" s="77" t="s">
        <v>753</v>
      </c>
      <c r="Z159" s="536" t="s">
        <v>3434</v>
      </c>
      <c r="AA159" s="537"/>
      <c r="AB159" s="536"/>
      <c r="AC159" s="538"/>
      <c r="AD159" s="77"/>
      <c r="AE159" s="9"/>
      <c r="AF159" s="5"/>
      <c r="AG159" s="5"/>
      <c r="AH159" s="5"/>
      <c r="AI159" s="5"/>
      <c r="AJ159" s="9"/>
      <c r="AK159" s="522">
        <v>41368</v>
      </c>
      <c r="AL159" s="523">
        <v>760089.81</v>
      </c>
      <c r="AM159" s="499"/>
      <c r="AN159" s="477"/>
      <c r="AO159" s="507"/>
      <c r="AP159" s="507"/>
      <c r="AQ159" s="507"/>
      <c r="AR159" s="507"/>
      <c r="AS159" s="507"/>
      <c r="AT159" s="507"/>
      <c r="AU159" s="507"/>
      <c r="AV159" s="507"/>
      <c r="AW159" s="507"/>
      <c r="AX159" s="507"/>
      <c r="AY159" s="507"/>
      <c r="AZ159" s="507"/>
      <c r="BA159" s="507"/>
      <c r="BB159" s="507"/>
      <c r="BC159" s="507"/>
    </row>
    <row r="160" spans="1:78" s="466" customFormat="1">
      <c r="A160" s="448">
        <v>132</v>
      </c>
      <c r="B160" s="502"/>
      <c r="C160" s="500">
        <v>41328</v>
      </c>
      <c r="D160" s="765">
        <f t="shared" ca="1" si="14"/>
        <v>216</v>
      </c>
      <c r="E160" s="452" t="s">
        <v>61</v>
      </c>
      <c r="F160" s="480">
        <v>13</v>
      </c>
      <c r="G160" s="581" t="s">
        <v>204</v>
      </c>
      <c r="H160" s="454" t="s">
        <v>174</v>
      </c>
      <c r="I160" s="449" t="s">
        <v>346</v>
      </c>
      <c r="J160" s="455" t="s">
        <v>330</v>
      </c>
      <c r="K160" s="481" t="s">
        <v>138</v>
      </c>
      <c r="L160" s="548">
        <v>816000</v>
      </c>
      <c r="M160" s="548">
        <v>11000</v>
      </c>
      <c r="N160" s="456">
        <f t="shared" si="15"/>
        <v>797000</v>
      </c>
      <c r="O160" s="548">
        <v>30000</v>
      </c>
      <c r="P160" s="457" t="s">
        <v>340</v>
      </c>
      <c r="Q160" s="473" t="s">
        <v>139</v>
      </c>
      <c r="R160" s="458">
        <v>1033</v>
      </c>
      <c r="S160" s="458">
        <v>93</v>
      </c>
      <c r="T160" s="37"/>
      <c r="U160" s="514">
        <v>4820</v>
      </c>
      <c r="V160" s="21"/>
      <c r="W160" s="459" t="s">
        <v>205</v>
      </c>
      <c r="X160" s="80"/>
      <c r="Y160" s="77"/>
      <c r="Z160" s="536"/>
      <c r="AA160" s="537"/>
      <c r="AB160" s="536"/>
      <c r="AC160" s="538"/>
      <c r="AD160" s="77"/>
      <c r="AE160" s="9"/>
      <c r="AF160" s="5"/>
      <c r="AG160" s="5"/>
      <c r="AH160" s="5"/>
      <c r="AI160" s="5"/>
      <c r="AJ160" s="9"/>
      <c r="AK160" s="522">
        <v>41355</v>
      </c>
      <c r="AL160" s="523">
        <v>760089.81</v>
      </c>
      <c r="AM160" s="499"/>
      <c r="AN160" s="477"/>
      <c r="AO160" s="507"/>
      <c r="AP160" s="507"/>
      <c r="AQ160" s="507"/>
      <c r="AR160" s="507"/>
      <c r="AS160" s="507"/>
      <c r="AT160" s="507"/>
      <c r="AU160" s="507"/>
      <c r="AV160" s="507"/>
      <c r="AW160" s="507"/>
      <c r="AX160" s="507"/>
      <c r="AY160" s="507"/>
      <c r="AZ160" s="507"/>
      <c r="BA160" s="507"/>
      <c r="BB160" s="507"/>
      <c r="BC160" s="507"/>
    </row>
    <row r="161" spans="1:124" s="466" customFormat="1">
      <c r="A161" s="727">
        <v>133</v>
      </c>
      <c r="B161" s="478"/>
      <c r="C161" s="500">
        <v>41331</v>
      </c>
      <c r="D161" s="765">
        <f t="shared" ca="1" si="14"/>
        <v>213</v>
      </c>
      <c r="E161" s="452" t="s">
        <v>61</v>
      </c>
      <c r="F161" s="480">
        <v>13</v>
      </c>
      <c r="G161" s="64" t="s">
        <v>204</v>
      </c>
      <c r="H161" s="454" t="s">
        <v>174</v>
      </c>
      <c r="I161" s="449" t="s">
        <v>392</v>
      </c>
      <c r="J161" s="455" t="s">
        <v>330</v>
      </c>
      <c r="K161" s="481" t="s">
        <v>138</v>
      </c>
      <c r="L161" s="548">
        <v>816000</v>
      </c>
      <c r="M161" s="548">
        <v>11000</v>
      </c>
      <c r="N161" s="456">
        <f t="shared" si="15"/>
        <v>797000</v>
      </c>
      <c r="O161" s="548">
        <v>30000</v>
      </c>
      <c r="P161" s="457" t="s">
        <v>373</v>
      </c>
      <c r="Q161" s="473" t="s">
        <v>139</v>
      </c>
      <c r="R161" s="458">
        <v>1033</v>
      </c>
      <c r="S161" s="458">
        <v>93</v>
      </c>
      <c r="T161" s="579"/>
      <c r="U161" s="514">
        <v>59232.75</v>
      </c>
      <c r="V161" s="21"/>
      <c r="W161" s="459" t="s">
        <v>205</v>
      </c>
      <c r="X161" s="80"/>
      <c r="Y161" s="77"/>
      <c r="Z161" s="536"/>
      <c r="AA161" s="537"/>
      <c r="AB161" s="536"/>
      <c r="AC161" s="538"/>
      <c r="AD161" s="77"/>
      <c r="AE161" s="9"/>
      <c r="AF161" s="5"/>
      <c r="AG161" s="5"/>
      <c r="AH161" s="5"/>
      <c r="AI161" s="5"/>
      <c r="AJ161" s="9"/>
      <c r="AK161" s="522">
        <v>41367</v>
      </c>
      <c r="AL161" s="523">
        <v>760089.81</v>
      </c>
      <c r="AM161" s="499"/>
      <c r="AN161" s="477"/>
      <c r="AO161" s="507"/>
      <c r="AP161" s="507"/>
      <c r="AQ161" s="507"/>
      <c r="AR161" s="507"/>
      <c r="AS161" s="507"/>
      <c r="AT161" s="507"/>
      <c r="AU161" s="507"/>
      <c r="AV161" s="507"/>
      <c r="AW161" s="507"/>
      <c r="AX161" s="507"/>
      <c r="AY161" s="507"/>
      <c r="AZ161" s="507"/>
      <c r="BA161" s="507"/>
      <c r="BB161" s="507"/>
      <c r="BC161" s="507"/>
    </row>
    <row r="162" spans="1:124" s="466" customFormat="1">
      <c r="A162" s="727">
        <v>134</v>
      </c>
      <c r="B162" s="478"/>
      <c r="C162" s="500">
        <v>41335</v>
      </c>
      <c r="D162" s="765">
        <f t="shared" ca="1" si="14"/>
        <v>209</v>
      </c>
      <c r="E162" s="452" t="s">
        <v>61</v>
      </c>
      <c r="F162" s="480">
        <v>13</v>
      </c>
      <c r="G162" s="64" t="s">
        <v>204</v>
      </c>
      <c r="H162" s="454" t="s">
        <v>174</v>
      </c>
      <c r="I162" s="449" t="s">
        <v>387</v>
      </c>
      <c r="J162" s="455" t="s">
        <v>330</v>
      </c>
      <c r="K162" s="481" t="s">
        <v>138</v>
      </c>
      <c r="L162" s="548">
        <v>816000</v>
      </c>
      <c r="M162" s="548">
        <v>11000</v>
      </c>
      <c r="N162" s="456">
        <f t="shared" si="15"/>
        <v>797000</v>
      </c>
      <c r="O162" s="548">
        <v>30000</v>
      </c>
      <c r="P162" s="457" t="s">
        <v>368</v>
      </c>
      <c r="Q162" s="473" t="s">
        <v>139</v>
      </c>
      <c r="R162" s="458">
        <v>1033</v>
      </c>
      <c r="S162" s="458">
        <v>93</v>
      </c>
      <c r="T162" s="19"/>
      <c r="U162" s="514">
        <v>4820</v>
      </c>
      <c r="V162" s="21"/>
      <c r="W162" s="459" t="s">
        <v>205</v>
      </c>
      <c r="X162" s="80"/>
      <c r="Y162" s="77"/>
      <c r="Z162" s="536"/>
      <c r="AA162" s="537"/>
      <c r="AB162" s="536"/>
      <c r="AC162" s="538"/>
      <c r="AD162" s="77"/>
      <c r="AE162" s="9"/>
      <c r="AF162" s="5"/>
      <c r="AG162" s="5"/>
      <c r="AH162" s="5"/>
      <c r="AI162" s="5"/>
      <c r="AJ162" s="9"/>
      <c r="AK162" s="522">
        <v>41369</v>
      </c>
      <c r="AL162" s="523">
        <v>760089.81</v>
      </c>
      <c r="AM162" s="499"/>
      <c r="AN162" s="477"/>
      <c r="AO162" s="507"/>
      <c r="AP162" s="507"/>
      <c r="AQ162" s="507"/>
      <c r="AR162" s="507"/>
      <c r="AS162" s="507"/>
      <c r="AT162" s="507"/>
      <c r="AU162" s="507"/>
      <c r="AV162" s="507"/>
      <c r="AW162" s="507"/>
      <c r="AX162" s="507"/>
      <c r="AY162" s="507"/>
      <c r="AZ162" s="507"/>
      <c r="BA162" s="507"/>
      <c r="BB162" s="507"/>
      <c r="BC162" s="507"/>
    </row>
    <row r="163" spans="1:124" s="466" customFormat="1">
      <c r="A163" s="448">
        <v>135</v>
      </c>
      <c r="B163" s="502"/>
      <c r="C163" s="500">
        <v>41471</v>
      </c>
      <c r="D163" s="765">
        <f t="shared" ca="1" si="14"/>
        <v>73</v>
      </c>
      <c r="E163" s="452" t="s">
        <v>61</v>
      </c>
      <c r="F163" s="167">
        <v>13</v>
      </c>
      <c r="G163" s="64" t="s">
        <v>204</v>
      </c>
      <c r="H163" s="454" t="s">
        <v>174</v>
      </c>
      <c r="I163" s="449" t="s">
        <v>1541</v>
      </c>
      <c r="J163" s="455" t="s">
        <v>792</v>
      </c>
      <c r="K163" s="569" t="s">
        <v>67</v>
      </c>
      <c r="L163" s="548">
        <v>816000</v>
      </c>
      <c r="M163" s="548">
        <v>11000</v>
      </c>
      <c r="N163" s="456">
        <f t="shared" si="15"/>
        <v>797000</v>
      </c>
      <c r="O163" s="548">
        <v>30000</v>
      </c>
      <c r="P163" s="469" t="s">
        <v>1526</v>
      </c>
      <c r="Q163" s="495" t="s">
        <v>37</v>
      </c>
      <c r="R163" s="458">
        <v>1033</v>
      </c>
      <c r="S163" s="458">
        <v>93</v>
      </c>
      <c r="T163" s="19"/>
      <c r="U163" s="34"/>
      <c r="V163" s="11"/>
      <c r="W163" s="459" t="s">
        <v>205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522"/>
      <c r="AL163" s="523"/>
      <c r="AM163" s="499"/>
      <c r="AN163" s="477"/>
      <c r="AO163" s="507"/>
      <c r="AP163" s="507"/>
      <c r="AQ163" s="507"/>
      <c r="AR163" s="507"/>
      <c r="AS163" s="507"/>
      <c r="AT163" s="507"/>
      <c r="AU163" s="507"/>
      <c r="AV163" s="507"/>
      <c r="AW163" s="507"/>
      <c r="AX163" s="507"/>
      <c r="AY163" s="507"/>
      <c r="AZ163" s="507"/>
      <c r="BA163" s="507"/>
      <c r="BB163" s="507"/>
      <c r="BC163" s="507"/>
    </row>
    <row r="164" spans="1:124" s="466" customFormat="1">
      <c r="A164" s="727">
        <v>136</v>
      </c>
      <c r="B164" s="478"/>
      <c r="C164" s="500">
        <v>41331</v>
      </c>
      <c r="D164" s="765">
        <f t="shared" ca="1" si="14"/>
        <v>213</v>
      </c>
      <c r="E164" s="452" t="s">
        <v>61</v>
      </c>
      <c r="F164" s="480">
        <v>13</v>
      </c>
      <c r="G164" s="64" t="s">
        <v>204</v>
      </c>
      <c r="H164" s="454" t="s">
        <v>174</v>
      </c>
      <c r="I164" s="449" t="s">
        <v>388</v>
      </c>
      <c r="J164" s="455" t="s">
        <v>330</v>
      </c>
      <c r="K164" s="578" t="s">
        <v>116</v>
      </c>
      <c r="L164" s="548">
        <v>816000</v>
      </c>
      <c r="M164" s="548">
        <v>11000</v>
      </c>
      <c r="N164" s="456">
        <f t="shared" si="15"/>
        <v>797000</v>
      </c>
      <c r="O164" s="548">
        <v>30000</v>
      </c>
      <c r="P164" s="457" t="s">
        <v>369</v>
      </c>
      <c r="Q164" s="473" t="s">
        <v>139</v>
      </c>
      <c r="R164" s="458">
        <v>1033</v>
      </c>
      <c r="S164" s="458">
        <v>93</v>
      </c>
      <c r="T164" s="19"/>
      <c r="U164" s="514">
        <v>43805</v>
      </c>
      <c r="V164" s="21"/>
      <c r="W164" s="459" t="s">
        <v>205</v>
      </c>
      <c r="X164" s="80" t="s">
        <v>1804</v>
      </c>
      <c r="Y164" s="80"/>
      <c r="Z164" s="80"/>
      <c r="AA164" s="80"/>
      <c r="AB164" s="80"/>
      <c r="AC164" s="80"/>
      <c r="AD164" s="80"/>
      <c r="AE164" s="9"/>
      <c r="AF164" s="5"/>
      <c r="AG164" s="5"/>
      <c r="AH164" s="5"/>
      <c r="AI164" s="5"/>
      <c r="AJ164" s="9"/>
      <c r="AK164" s="80"/>
      <c r="AL164" s="80"/>
      <c r="AM164" s="80"/>
      <c r="AN164" s="477"/>
      <c r="AO164" s="507"/>
      <c r="AP164" s="507"/>
      <c r="AQ164" s="507"/>
      <c r="AR164" s="507"/>
      <c r="AS164" s="507"/>
      <c r="AT164" s="507"/>
      <c r="AU164" s="507"/>
      <c r="AV164" s="507"/>
      <c r="AW164" s="507"/>
      <c r="AX164" s="507"/>
      <c r="AY164" s="507"/>
      <c r="AZ164" s="507"/>
      <c r="BA164" s="507"/>
      <c r="BB164" s="507"/>
      <c r="BC164" s="507"/>
    </row>
    <row r="165" spans="1:124" s="466" customFormat="1">
      <c r="A165" s="448">
        <v>137</v>
      </c>
      <c r="B165" s="502"/>
      <c r="C165" s="500">
        <v>41328</v>
      </c>
      <c r="D165" s="765">
        <f t="shared" ca="1" si="14"/>
        <v>216</v>
      </c>
      <c r="E165" s="452" t="s">
        <v>61</v>
      </c>
      <c r="F165" s="480">
        <v>13</v>
      </c>
      <c r="G165" s="581" t="s">
        <v>204</v>
      </c>
      <c r="H165" s="454" t="s">
        <v>174</v>
      </c>
      <c r="I165" s="449" t="s">
        <v>347</v>
      </c>
      <c r="J165" s="455" t="s">
        <v>330</v>
      </c>
      <c r="K165" s="578" t="s">
        <v>116</v>
      </c>
      <c r="L165" s="548">
        <v>816000</v>
      </c>
      <c r="M165" s="548">
        <v>11000</v>
      </c>
      <c r="N165" s="456">
        <f t="shared" si="15"/>
        <v>797000</v>
      </c>
      <c r="O165" s="548">
        <v>30000</v>
      </c>
      <c r="P165" s="457" t="s">
        <v>341</v>
      </c>
      <c r="Q165" s="473" t="s">
        <v>139</v>
      </c>
      <c r="R165" s="458">
        <v>1033</v>
      </c>
      <c r="S165" s="458">
        <v>93</v>
      </c>
      <c r="T165" s="19"/>
      <c r="U165" s="713">
        <v>21000</v>
      </c>
      <c r="V165" s="21"/>
      <c r="W165" s="459" t="s">
        <v>205</v>
      </c>
      <c r="X165" s="2524"/>
      <c r="Y165" s="77"/>
      <c r="Z165" s="536"/>
      <c r="AA165" s="1699"/>
      <c r="AB165" s="536"/>
      <c r="AC165" s="538"/>
      <c r="AD165" s="77"/>
      <c r="AE165" s="9"/>
      <c r="AF165" s="5"/>
      <c r="AG165" s="5"/>
      <c r="AH165" s="5"/>
      <c r="AI165" s="5"/>
      <c r="AJ165" s="9"/>
      <c r="AK165" s="522">
        <v>41355</v>
      </c>
      <c r="AL165" s="523">
        <v>760089.81</v>
      </c>
      <c r="AM165" s="499"/>
      <c r="AN165" s="477"/>
      <c r="AO165" s="507"/>
      <c r="AP165" s="507"/>
      <c r="AQ165" s="507"/>
      <c r="AR165" s="507"/>
      <c r="AS165" s="507"/>
      <c r="AT165" s="507"/>
      <c r="AU165" s="507"/>
      <c r="AV165" s="507"/>
      <c r="AW165" s="507"/>
      <c r="AX165" s="507"/>
      <c r="AY165" s="507"/>
      <c r="AZ165" s="507"/>
      <c r="BA165" s="507"/>
      <c r="BB165" s="507"/>
      <c r="BC165" s="507"/>
    </row>
    <row r="166" spans="1:124" s="465" customFormat="1">
      <c r="A166" s="727">
        <v>138</v>
      </c>
      <c r="B166" s="502"/>
      <c r="C166" s="500">
        <v>41522</v>
      </c>
      <c r="D166" s="479">
        <f ca="1">TODAY()-C166</f>
        <v>22</v>
      </c>
      <c r="E166" s="452" t="s">
        <v>61</v>
      </c>
      <c r="F166" s="167">
        <v>13</v>
      </c>
      <c r="G166" s="64" t="s">
        <v>204</v>
      </c>
      <c r="H166" s="565" t="s">
        <v>219</v>
      </c>
      <c r="I166" s="488" t="s">
        <v>2765</v>
      </c>
      <c r="J166" s="489" t="s">
        <v>307</v>
      </c>
      <c r="K166" s="568" t="s">
        <v>34</v>
      </c>
      <c r="L166" s="548">
        <v>760000</v>
      </c>
      <c r="M166" s="548">
        <v>11000</v>
      </c>
      <c r="N166" s="456">
        <f>L166+M166-O166</f>
        <v>741000</v>
      </c>
      <c r="O166" s="456">
        <v>30000</v>
      </c>
      <c r="P166" s="452" t="s">
        <v>2733</v>
      </c>
      <c r="Q166" s="2695" t="s">
        <v>37</v>
      </c>
      <c r="R166" s="458">
        <v>1033</v>
      </c>
      <c r="S166" s="458">
        <v>93</v>
      </c>
      <c r="T166" s="1404"/>
      <c r="U166" s="162"/>
      <c r="V166" s="21" t="s">
        <v>3635</v>
      </c>
      <c r="W166" s="459" t="s">
        <v>205</v>
      </c>
      <c r="X166" s="144"/>
      <c r="Y166" s="78"/>
      <c r="Z166" s="750"/>
      <c r="AA166" s="819"/>
      <c r="AB166" s="567"/>
      <c r="AC166" s="704"/>
      <c r="AD166" s="78"/>
      <c r="AE166" s="664"/>
      <c r="AF166" s="567"/>
      <c r="AG166" s="567"/>
      <c r="AH166" s="567"/>
      <c r="AI166" s="5"/>
      <c r="AJ166" s="9"/>
      <c r="AK166" s="14"/>
      <c r="AL166" s="11"/>
      <c r="AN166" s="737"/>
      <c r="AO166" s="2230"/>
      <c r="AQ166" s="737"/>
      <c r="AR166" s="737"/>
      <c r="AS166" s="737"/>
      <c r="AX166" s="2231"/>
      <c r="BC166" s="507"/>
      <c r="BD166" s="520"/>
      <c r="BE166" s="466"/>
      <c r="BF166" s="466"/>
      <c r="BG166" s="466"/>
      <c r="BH166" s="466"/>
      <c r="BI166" s="466"/>
      <c r="BJ166" s="466"/>
      <c r="BK166" s="466"/>
      <c r="BL166" s="466"/>
      <c r="BM166" s="466"/>
      <c r="BN166" s="466"/>
      <c r="BO166" s="466"/>
      <c r="BP166" s="466"/>
      <c r="BQ166" s="466"/>
      <c r="BR166" s="466"/>
      <c r="BS166" s="466"/>
      <c r="BT166" s="466"/>
      <c r="BU166" s="466"/>
      <c r="BV166" s="466"/>
      <c r="BW166" s="1315"/>
      <c r="BX166" s="466"/>
      <c r="BY166" s="466"/>
      <c r="BZ166" s="1315"/>
      <c r="CA166" s="466"/>
      <c r="CB166" s="466"/>
      <c r="CC166" s="466"/>
      <c r="CD166" s="466"/>
      <c r="CE166" s="466"/>
      <c r="CF166" s="466"/>
      <c r="CG166" s="466"/>
      <c r="CH166" s="466"/>
      <c r="CI166" s="466"/>
      <c r="CJ166" s="466"/>
      <c r="CK166" s="466"/>
      <c r="CL166" s="466"/>
      <c r="CM166" s="466"/>
      <c r="CN166" s="466"/>
      <c r="CO166" s="466"/>
      <c r="CP166" s="466"/>
      <c r="CQ166" s="466"/>
      <c r="CR166" s="466"/>
      <c r="CS166" s="466"/>
      <c r="CT166" s="466"/>
      <c r="CU166" s="466"/>
      <c r="CV166" s="466"/>
      <c r="CW166" s="466"/>
      <c r="CX166" s="466"/>
      <c r="CY166" s="466"/>
      <c r="CZ166" s="466"/>
      <c r="DA166" s="466"/>
      <c r="DB166" s="466"/>
      <c r="DC166" s="466"/>
      <c r="DD166" s="466"/>
      <c r="DE166" s="466"/>
      <c r="DF166" s="466"/>
      <c r="DG166" s="466"/>
      <c r="DH166" s="1315"/>
      <c r="DI166" s="466"/>
      <c r="DJ166" s="466"/>
      <c r="DK166" s="1315"/>
      <c r="DL166" s="466"/>
      <c r="DM166" s="466"/>
      <c r="DN166" s="466"/>
      <c r="DO166" s="466"/>
      <c r="DP166" s="466"/>
      <c r="DQ166" s="466"/>
      <c r="DR166" s="466"/>
      <c r="DS166" s="466"/>
      <c r="DT166" s="466"/>
    </row>
    <row r="167" spans="1:124" s="466" customFormat="1">
      <c r="A167" s="727">
        <v>139</v>
      </c>
      <c r="B167" s="928"/>
      <c r="C167" s="2693">
        <v>41495</v>
      </c>
      <c r="D167" s="929">
        <f t="shared" ca="1" si="14"/>
        <v>49</v>
      </c>
      <c r="E167" s="516" t="s">
        <v>61</v>
      </c>
      <c r="F167" s="203">
        <v>13</v>
      </c>
      <c r="G167" s="1041" t="s">
        <v>204</v>
      </c>
      <c r="H167" s="733" t="s">
        <v>219</v>
      </c>
      <c r="I167" s="734" t="s">
        <v>1863</v>
      </c>
      <c r="J167" s="735" t="s">
        <v>307</v>
      </c>
      <c r="K167" s="2694" t="s">
        <v>138</v>
      </c>
      <c r="L167" s="930">
        <v>760000</v>
      </c>
      <c r="M167" s="930">
        <v>11000</v>
      </c>
      <c r="N167" s="456">
        <f t="shared" ref="N167:N195" si="17">L167+M167-O167</f>
        <v>741000</v>
      </c>
      <c r="O167" s="2226">
        <v>30000</v>
      </c>
      <c r="P167" s="2291" t="s">
        <v>1849</v>
      </c>
      <c r="Q167" s="2695" t="s">
        <v>37</v>
      </c>
      <c r="R167" s="517">
        <v>1033</v>
      </c>
      <c r="S167" s="517">
        <v>93</v>
      </c>
      <c r="T167" s="118"/>
      <c r="U167" s="152"/>
      <c r="V167" s="112"/>
      <c r="W167" s="518" t="s">
        <v>205</v>
      </c>
      <c r="X167" s="2337"/>
      <c r="Y167" s="809"/>
      <c r="Z167" s="2323"/>
      <c r="AA167" s="2338"/>
      <c r="AB167" s="2323"/>
      <c r="AC167" s="2339"/>
      <c r="AD167" s="809"/>
      <c r="AE167" s="759"/>
      <c r="AF167" s="143"/>
      <c r="AG167" s="143"/>
      <c r="AH167" s="143"/>
      <c r="AI167" s="143"/>
      <c r="AJ167" s="759"/>
      <c r="AK167" s="825"/>
      <c r="AL167" s="826"/>
      <c r="AM167" s="2696"/>
      <c r="AN167" s="477"/>
      <c r="AO167" s="507"/>
      <c r="AP167" s="507"/>
      <c r="AQ167" s="507"/>
      <c r="AR167" s="507"/>
      <c r="AS167" s="507"/>
      <c r="AT167" s="507"/>
      <c r="AU167" s="507"/>
      <c r="AV167" s="507"/>
      <c r="AW167" s="507"/>
      <c r="AX167" s="507"/>
      <c r="AY167" s="507"/>
      <c r="AZ167" s="507"/>
      <c r="BA167" s="507"/>
      <c r="BB167" s="507"/>
      <c r="BC167" s="507"/>
    </row>
    <row r="168" spans="1:124" s="466" customFormat="1">
      <c r="A168" s="448">
        <v>140</v>
      </c>
      <c r="B168" s="928"/>
      <c r="C168" s="2693">
        <v>41525</v>
      </c>
      <c r="D168" s="929">
        <f t="shared" ca="1" si="14"/>
        <v>19</v>
      </c>
      <c r="E168" s="516" t="s">
        <v>61</v>
      </c>
      <c r="F168" s="203">
        <v>13</v>
      </c>
      <c r="G168" s="1041" t="s">
        <v>204</v>
      </c>
      <c r="H168" s="733" t="s">
        <v>219</v>
      </c>
      <c r="I168" s="734" t="s">
        <v>2205</v>
      </c>
      <c r="J168" s="735" t="s">
        <v>307</v>
      </c>
      <c r="K168" s="204" t="s">
        <v>25</v>
      </c>
      <c r="L168" s="930">
        <v>760000</v>
      </c>
      <c r="M168" s="930">
        <v>0</v>
      </c>
      <c r="N168" s="2226">
        <f t="shared" si="17"/>
        <v>730000</v>
      </c>
      <c r="O168" s="2226">
        <v>30000</v>
      </c>
      <c r="P168" s="2291" t="s">
        <v>2161</v>
      </c>
      <c r="Q168" s="2695" t="s">
        <v>37</v>
      </c>
      <c r="R168" s="517">
        <v>1033</v>
      </c>
      <c r="S168" s="517">
        <v>93</v>
      </c>
      <c r="T168" s="118"/>
      <c r="U168" s="152"/>
      <c r="V168" s="112"/>
      <c r="W168" s="518" t="s">
        <v>205</v>
      </c>
      <c r="X168" s="2337"/>
      <c r="Y168" s="2896"/>
      <c r="Z168" s="2323"/>
      <c r="AA168" s="1071"/>
      <c r="AB168" s="2323"/>
      <c r="AC168" s="2880"/>
      <c r="AD168" s="2781"/>
      <c r="AE168" s="1899"/>
      <c r="AF168" s="2331"/>
      <c r="AG168" s="211"/>
      <c r="AH168" s="150"/>
      <c r="AI168" s="129"/>
      <c r="AJ168" s="129"/>
      <c r="AK168" s="129"/>
      <c r="AL168" s="112"/>
      <c r="AM168" s="112"/>
      <c r="AN168" s="737"/>
      <c r="AO168" s="737"/>
      <c r="AP168" s="465"/>
      <c r="AQ168" s="1316"/>
      <c r="AR168" s="1316"/>
      <c r="AS168" s="1316"/>
      <c r="AT168" s="465"/>
      <c r="AX168" s="1317"/>
      <c r="BW168" s="1315"/>
      <c r="BZ168" s="1315"/>
    </row>
    <row r="169" spans="1:124" s="465" customFormat="1">
      <c r="A169" s="727">
        <v>141</v>
      </c>
      <c r="B169" s="502">
        <v>41572</v>
      </c>
      <c r="C169" s="500">
        <v>41542</v>
      </c>
      <c r="D169" s="479">
        <f t="shared" ca="1" si="14"/>
        <v>2</v>
      </c>
      <c r="E169" s="452" t="s">
        <v>61</v>
      </c>
      <c r="F169" s="167">
        <v>13</v>
      </c>
      <c r="G169" s="2334" t="s">
        <v>1047</v>
      </c>
      <c r="H169" s="454" t="s">
        <v>724</v>
      </c>
      <c r="I169" s="449" t="s">
        <v>3344</v>
      </c>
      <c r="J169" s="455" t="s">
        <v>728</v>
      </c>
      <c r="K169" s="573" t="s">
        <v>64</v>
      </c>
      <c r="L169" s="548">
        <v>756000</v>
      </c>
      <c r="M169" s="548">
        <v>11000</v>
      </c>
      <c r="N169" s="456">
        <f t="shared" si="17"/>
        <v>737000</v>
      </c>
      <c r="O169" s="456">
        <v>30000</v>
      </c>
      <c r="P169" s="469" t="s">
        <v>3278</v>
      </c>
      <c r="Q169" s="495" t="s">
        <v>37</v>
      </c>
      <c r="R169" s="458">
        <v>1033</v>
      </c>
      <c r="S169" s="458">
        <v>93</v>
      </c>
      <c r="T169" s="19"/>
      <c r="U169" s="162"/>
      <c r="V169" s="11"/>
      <c r="W169" s="459" t="s">
        <v>205</v>
      </c>
      <c r="X169" s="47"/>
      <c r="Y169" s="49"/>
      <c r="Z169" s="12"/>
      <c r="AA169" s="11"/>
      <c r="AB169" s="11"/>
      <c r="AC169" s="56"/>
      <c r="AD169" s="231"/>
      <c r="AE169" s="769"/>
      <c r="AF169" s="171"/>
      <c r="AG169" s="162"/>
      <c r="AH169" s="749"/>
      <c r="AI169" s="749"/>
      <c r="AJ169" s="14"/>
      <c r="AK169" s="14"/>
      <c r="AL169" s="11"/>
      <c r="AM169" s="11"/>
      <c r="AN169" s="737"/>
      <c r="AO169" s="2230"/>
      <c r="AQ169" s="737"/>
      <c r="AR169" s="737"/>
      <c r="AS169" s="737"/>
      <c r="AX169" s="2231"/>
      <c r="BW169" s="737"/>
      <c r="BZ169" s="737"/>
    </row>
    <row r="170" spans="1:124" s="466" customFormat="1">
      <c r="A170" s="448">
        <v>142</v>
      </c>
      <c r="B170" s="502">
        <v>41551</v>
      </c>
      <c r="C170" s="500">
        <v>41518</v>
      </c>
      <c r="D170" s="479">
        <f t="shared" ca="1" si="14"/>
        <v>26</v>
      </c>
      <c r="E170" s="452" t="s">
        <v>61</v>
      </c>
      <c r="F170" s="167">
        <v>13</v>
      </c>
      <c r="G170" s="452"/>
      <c r="H170" s="454" t="s">
        <v>724</v>
      </c>
      <c r="I170" s="449" t="s">
        <v>2020</v>
      </c>
      <c r="J170" s="455" t="s">
        <v>728</v>
      </c>
      <c r="K170" s="573" t="s">
        <v>64</v>
      </c>
      <c r="L170" s="456">
        <v>756000</v>
      </c>
      <c r="M170" s="456">
        <v>11000</v>
      </c>
      <c r="N170" s="456">
        <f>L170+M170-O170</f>
        <v>737000</v>
      </c>
      <c r="O170" s="456">
        <v>30000</v>
      </c>
      <c r="P170" s="469" t="s">
        <v>1969</v>
      </c>
      <c r="Q170" s="473" t="s">
        <v>139</v>
      </c>
      <c r="R170" s="458">
        <v>1033</v>
      </c>
      <c r="S170" s="458">
        <v>93</v>
      </c>
      <c r="T170" s="19"/>
      <c r="U170" s="34"/>
      <c r="V170" s="11"/>
      <c r="W170" s="459" t="s">
        <v>205</v>
      </c>
      <c r="X170" s="47"/>
      <c r="Y170" s="49"/>
      <c r="Z170" s="12"/>
      <c r="AA170" s="11"/>
      <c r="AB170" s="11"/>
      <c r="AC170" s="56"/>
      <c r="AD170" s="231"/>
      <c r="AE170" s="9"/>
      <c r="AF170" s="5"/>
      <c r="AG170" s="5"/>
      <c r="AH170" s="5"/>
      <c r="AI170" s="5"/>
      <c r="AJ170" s="9"/>
      <c r="AK170" s="522"/>
      <c r="AL170" s="523"/>
      <c r="AM170" s="36"/>
      <c r="AN170" s="477"/>
      <c r="AO170" s="507"/>
      <c r="AP170" s="507"/>
      <c r="AQ170" s="507"/>
      <c r="AR170" s="507"/>
      <c r="AS170" s="507"/>
      <c r="AT170" s="507"/>
      <c r="AU170" s="507"/>
      <c r="AV170" s="507"/>
      <c r="AW170" s="507"/>
      <c r="AX170" s="507"/>
      <c r="AY170" s="507"/>
      <c r="AZ170" s="507"/>
      <c r="BA170" s="507"/>
      <c r="BB170" s="507"/>
      <c r="BC170" s="507"/>
    </row>
    <row r="171" spans="1:124" s="466" customFormat="1">
      <c r="A171" s="727">
        <v>143</v>
      </c>
      <c r="B171" s="502">
        <v>41572</v>
      </c>
      <c r="C171" s="500">
        <v>41540</v>
      </c>
      <c r="D171" s="479">
        <f t="shared" ca="1" si="14"/>
        <v>4</v>
      </c>
      <c r="E171" s="452" t="s">
        <v>61</v>
      </c>
      <c r="F171" s="167">
        <v>13</v>
      </c>
      <c r="G171" s="2334" t="s">
        <v>1047</v>
      </c>
      <c r="H171" s="454" t="s">
        <v>724</v>
      </c>
      <c r="I171" s="449" t="s">
        <v>3608</v>
      </c>
      <c r="J171" s="455" t="s">
        <v>728</v>
      </c>
      <c r="K171" s="578" t="s">
        <v>116</v>
      </c>
      <c r="L171" s="548">
        <v>756000</v>
      </c>
      <c r="M171" s="548">
        <v>11000</v>
      </c>
      <c r="N171" s="456">
        <f t="shared" si="17"/>
        <v>737000</v>
      </c>
      <c r="O171" s="456">
        <v>30000</v>
      </c>
      <c r="P171" s="469" t="s">
        <v>3559</v>
      </c>
      <c r="Q171" s="495" t="s">
        <v>37</v>
      </c>
      <c r="R171" s="458">
        <v>1033</v>
      </c>
      <c r="S171" s="458">
        <v>93</v>
      </c>
      <c r="T171" s="19"/>
      <c r="U171" s="162"/>
      <c r="V171" s="11"/>
      <c r="W171" s="459" t="s">
        <v>205</v>
      </c>
      <c r="X171" s="47" t="s">
        <v>3779</v>
      </c>
      <c r="Y171" s="49" t="s">
        <v>205</v>
      </c>
      <c r="Z171" s="12" t="s">
        <v>3780</v>
      </c>
      <c r="AA171" s="11"/>
      <c r="AB171" s="11"/>
      <c r="AC171" s="56"/>
      <c r="AD171" s="231"/>
      <c r="AE171" s="9"/>
      <c r="AF171" s="5"/>
      <c r="AG171" s="5"/>
      <c r="AH171" s="5"/>
      <c r="AI171" s="5"/>
      <c r="AJ171" s="9"/>
      <c r="AK171" s="522"/>
      <c r="AL171" s="523"/>
      <c r="AM171" s="499"/>
      <c r="AN171" s="477"/>
      <c r="AO171" s="507"/>
      <c r="AP171" s="507"/>
      <c r="AQ171" s="507"/>
      <c r="AR171" s="507"/>
      <c r="AS171" s="507"/>
      <c r="AT171" s="507"/>
      <c r="AU171" s="507"/>
      <c r="AV171" s="507"/>
      <c r="AW171" s="507"/>
      <c r="AX171" s="507"/>
      <c r="AY171" s="507"/>
      <c r="AZ171" s="507"/>
      <c r="BA171" s="507"/>
      <c r="BB171" s="507"/>
      <c r="BC171" s="507"/>
    </row>
    <row r="172" spans="1:124" s="465" customFormat="1">
      <c r="A172" s="727">
        <v>144</v>
      </c>
      <c r="B172" s="502">
        <v>41576</v>
      </c>
      <c r="C172" s="500">
        <v>41542</v>
      </c>
      <c r="D172" s="479">
        <f t="shared" ca="1" si="14"/>
        <v>2</v>
      </c>
      <c r="E172" s="452" t="s">
        <v>61</v>
      </c>
      <c r="F172" s="167">
        <v>13</v>
      </c>
      <c r="G172" s="2334" t="s">
        <v>1047</v>
      </c>
      <c r="H172" s="454" t="s">
        <v>724</v>
      </c>
      <c r="I172" s="449" t="s">
        <v>3938</v>
      </c>
      <c r="J172" s="455" t="s">
        <v>728</v>
      </c>
      <c r="K172" s="578" t="s">
        <v>116</v>
      </c>
      <c r="L172" s="548">
        <v>756000</v>
      </c>
      <c r="M172" s="548">
        <v>11000</v>
      </c>
      <c r="N172" s="456">
        <f t="shared" si="17"/>
        <v>737000</v>
      </c>
      <c r="O172" s="456">
        <v>30000</v>
      </c>
      <c r="P172" s="469" t="s">
        <v>3855</v>
      </c>
      <c r="Q172" s="495" t="s">
        <v>37</v>
      </c>
      <c r="R172" s="458">
        <v>1033</v>
      </c>
      <c r="S172" s="458">
        <v>93</v>
      </c>
      <c r="T172" s="19"/>
      <c r="U172" s="162"/>
      <c r="V172" s="11"/>
      <c r="W172" s="459" t="s">
        <v>205</v>
      </c>
      <c r="X172" s="37"/>
      <c r="Y172" s="14"/>
      <c r="Z172" s="12"/>
      <c r="AA172" s="17"/>
      <c r="AB172" s="12"/>
      <c r="AC172" s="660"/>
      <c r="AD172" s="7"/>
      <c r="AE172" s="769"/>
      <c r="AF172" s="171"/>
      <c r="AG172" s="162"/>
      <c r="AH172" s="749"/>
      <c r="AI172" s="749"/>
      <c r="AJ172" s="14"/>
      <c r="AK172" s="14"/>
      <c r="AL172" s="11"/>
      <c r="AM172" s="11"/>
      <c r="AN172" s="737"/>
      <c r="AO172" s="2230"/>
      <c r="AQ172" s="737"/>
      <c r="AR172" s="737"/>
      <c r="AS172" s="737"/>
      <c r="AX172" s="2231"/>
      <c r="BW172" s="737"/>
      <c r="BZ172" s="737"/>
    </row>
    <row r="173" spans="1:124" s="465" customFormat="1">
      <c r="A173" s="448">
        <v>145</v>
      </c>
      <c r="B173" s="502">
        <v>41576</v>
      </c>
      <c r="C173" s="500">
        <v>41542</v>
      </c>
      <c r="D173" s="479">
        <f t="shared" ca="1" si="14"/>
        <v>2</v>
      </c>
      <c r="E173" s="452" t="s">
        <v>61</v>
      </c>
      <c r="F173" s="167">
        <v>13</v>
      </c>
      <c r="G173" s="2334" t="s">
        <v>1047</v>
      </c>
      <c r="H173" s="454" t="s">
        <v>724</v>
      </c>
      <c r="I173" s="449" t="s">
        <v>3937</v>
      </c>
      <c r="J173" s="455" t="s">
        <v>728</v>
      </c>
      <c r="K173" s="578" t="s">
        <v>116</v>
      </c>
      <c r="L173" s="548">
        <v>756000</v>
      </c>
      <c r="M173" s="548">
        <v>11000</v>
      </c>
      <c r="N173" s="456">
        <f t="shared" si="17"/>
        <v>737000</v>
      </c>
      <c r="O173" s="456">
        <v>30000</v>
      </c>
      <c r="P173" s="469" t="s">
        <v>3853</v>
      </c>
      <c r="Q173" s="495" t="s">
        <v>37</v>
      </c>
      <c r="R173" s="458">
        <v>1033</v>
      </c>
      <c r="S173" s="458">
        <v>93</v>
      </c>
      <c r="T173" s="19"/>
      <c r="U173" s="162"/>
      <c r="V173" s="11"/>
      <c r="W173" s="459" t="s">
        <v>205</v>
      </c>
      <c r="X173" s="37"/>
      <c r="Y173" s="14"/>
      <c r="Z173" s="12"/>
      <c r="AA173" s="17"/>
      <c r="AB173" s="12"/>
      <c r="AC173" s="660"/>
      <c r="AD173" s="7"/>
      <c r="AE173" s="769"/>
      <c r="AF173" s="171"/>
      <c r="AG173" s="162"/>
      <c r="AH173" s="749"/>
      <c r="AI173" s="749"/>
      <c r="AJ173" s="14"/>
      <c r="AK173" s="14"/>
      <c r="AL173" s="11"/>
      <c r="AM173" s="11"/>
      <c r="AN173" s="737"/>
      <c r="AO173" s="2230"/>
      <c r="AQ173" s="737"/>
      <c r="AR173" s="737"/>
      <c r="AS173" s="737"/>
      <c r="AX173" s="2231"/>
      <c r="BW173" s="737"/>
      <c r="BZ173" s="737"/>
    </row>
    <row r="174" spans="1:124" s="465" customFormat="1">
      <c r="A174" s="727">
        <v>146</v>
      </c>
      <c r="B174" s="502">
        <v>41572</v>
      </c>
      <c r="C174" s="500">
        <v>41542</v>
      </c>
      <c r="D174" s="479">
        <f t="shared" ca="1" si="14"/>
        <v>2</v>
      </c>
      <c r="E174" s="452" t="s">
        <v>61</v>
      </c>
      <c r="F174" s="167">
        <v>13</v>
      </c>
      <c r="G174" s="2334" t="s">
        <v>1047</v>
      </c>
      <c r="H174" s="454" t="s">
        <v>724</v>
      </c>
      <c r="I174" s="449" t="s">
        <v>3340</v>
      </c>
      <c r="J174" s="455" t="s">
        <v>728</v>
      </c>
      <c r="K174" s="49" t="s">
        <v>25</v>
      </c>
      <c r="L174" s="548">
        <v>756000</v>
      </c>
      <c r="M174" s="548">
        <v>0</v>
      </c>
      <c r="N174" s="456">
        <f t="shared" si="17"/>
        <v>726000</v>
      </c>
      <c r="O174" s="456">
        <v>30000</v>
      </c>
      <c r="P174" s="469" t="s">
        <v>3274</v>
      </c>
      <c r="Q174" s="495" t="s">
        <v>37</v>
      </c>
      <c r="R174" s="458">
        <v>1033</v>
      </c>
      <c r="S174" s="458">
        <v>93</v>
      </c>
      <c r="T174" s="19"/>
      <c r="U174" s="162"/>
      <c r="V174" s="11"/>
      <c r="W174" s="459" t="s">
        <v>205</v>
      </c>
      <c r="X174" s="47"/>
      <c r="Y174" s="49"/>
      <c r="Z174" s="12"/>
      <c r="AA174" s="11"/>
      <c r="AB174" s="11"/>
      <c r="AC174" s="56"/>
      <c r="AD174" s="231"/>
      <c r="AE174" s="769"/>
      <c r="AF174" s="171"/>
      <c r="AG174" s="162"/>
      <c r="AH174" s="749"/>
      <c r="AI174" s="749"/>
      <c r="AJ174" s="14"/>
      <c r="AK174" s="14"/>
      <c r="AL174" s="11"/>
      <c r="AM174" s="11"/>
      <c r="AN174" s="737"/>
      <c r="AO174" s="2230"/>
      <c r="AQ174" s="737"/>
      <c r="AR174" s="737"/>
      <c r="AS174" s="737"/>
      <c r="AX174" s="2231"/>
      <c r="BW174" s="737"/>
      <c r="BZ174" s="737"/>
    </row>
    <row r="175" spans="1:124" s="465" customFormat="1">
      <c r="A175" s="448">
        <v>147</v>
      </c>
      <c r="B175" s="502">
        <v>41572</v>
      </c>
      <c r="C175" s="500">
        <v>41542</v>
      </c>
      <c r="D175" s="479">
        <f t="shared" ca="1" si="14"/>
        <v>2</v>
      </c>
      <c r="E175" s="452" t="s">
        <v>61</v>
      </c>
      <c r="F175" s="167">
        <v>13</v>
      </c>
      <c r="G175" s="2334" t="s">
        <v>1047</v>
      </c>
      <c r="H175" s="454" t="s">
        <v>724</v>
      </c>
      <c r="I175" s="449" t="s">
        <v>3341</v>
      </c>
      <c r="J175" s="455" t="s">
        <v>728</v>
      </c>
      <c r="K175" s="49" t="s">
        <v>25</v>
      </c>
      <c r="L175" s="548">
        <v>756000</v>
      </c>
      <c r="M175" s="548">
        <v>0</v>
      </c>
      <c r="N175" s="456">
        <f t="shared" si="17"/>
        <v>726000</v>
      </c>
      <c r="O175" s="456">
        <v>30000</v>
      </c>
      <c r="P175" s="469" t="s">
        <v>3275</v>
      </c>
      <c r="Q175" s="495" t="s">
        <v>37</v>
      </c>
      <c r="R175" s="458">
        <v>1033</v>
      </c>
      <c r="S175" s="458">
        <v>93</v>
      </c>
      <c r="T175" s="19"/>
      <c r="U175" s="162"/>
      <c r="V175" s="11"/>
      <c r="W175" s="459" t="s">
        <v>205</v>
      </c>
      <c r="X175" s="47"/>
      <c r="Y175" s="49"/>
      <c r="Z175" s="12"/>
      <c r="AA175" s="11"/>
      <c r="AB175" s="11"/>
      <c r="AC175" s="56"/>
      <c r="AD175" s="231"/>
      <c r="AE175" s="769"/>
      <c r="AF175" s="171"/>
      <c r="AG175" s="162"/>
      <c r="AH175" s="749"/>
      <c r="AI175" s="749"/>
      <c r="AJ175" s="14"/>
      <c r="AK175" s="14"/>
      <c r="AL175" s="11"/>
      <c r="AM175" s="11"/>
      <c r="AN175" s="737"/>
      <c r="AO175" s="2230"/>
      <c r="AQ175" s="737"/>
      <c r="AR175" s="737"/>
      <c r="AS175" s="737"/>
      <c r="AX175" s="2231"/>
      <c r="BW175" s="737"/>
      <c r="BZ175" s="737"/>
    </row>
    <row r="176" spans="1:124" s="465" customFormat="1">
      <c r="A176" s="727">
        <v>148</v>
      </c>
      <c r="B176" s="502">
        <v>41572</v>
      </c>
      <c r="C176" s="500">
        <v>41542</v>
      </c>
      <c r="D176" s="479">
        <f t="shared" ca="1" si="14"/>
        <v>2</v>
      </c>
      <c r="E176" s="452" t="s">
        <v>61</v>
      </c>
      <c r="F176" s="167">
        <v>13</v>
      </c>
      <c r="G176" s="2334" t="s">
        <v>1047</v>
      </c>
      <c r="H176" s="454" t="s">
        <v>724</v>
      </c>
      <c r="I176" s="449" t="s">
        <v>3346</v>
      </c>
      <c r="J176" s="455" t="s">
        <v>728</v>
      </c>
      <c r="K176" s="49" t="s">
        <v>25</v>
      </c>
      <c r="L176" s="548">
        <v>756000</v>
      </c>
      <c r="M176" s="548">
        <v>0</v>
      </c>
      <c r="N176" s="456">
        <f t="shared" si="17"/>
        <v>726000</v>
      </c>
      <c r="O176" s="456">
        <v>30000</v>
      </c>
      <c r="P176" s="469" t="s">
        <v>3280</v>
      </c>
      <c r="Q176" s="495" t="s">
        <v>37</v>
      </c>
      <c r="R176" s="458">
        <v>1033</v>
      </c>
      <c r="S176" s="458">
        <v>93</v>
      </c>
      <c r="T176" s="19"/>
      <c r="U176" s="162"/>
      <c r="V176" s="11"/>
      <c r="W176" s="459" t="s">
        <v>205</v>
      </c>
      <c r="X176" s="47"/>
      <c r="Y176" s="49"/>
      <c r="Z176" s="12"/>
      <c r="AA176" s="11"/>
      <c r="AB176" s="11"/>
      <c r="AC176" s="56"/>
      <c r="AD176" s="231"/>
      <c r="AE176" s="769"/>
      <c r="AF176" s="171"/>
      <c r="AG176" s="162"/>
      <c r="AH176" s="749"/>
      <c r="AI176" s="749"/>
      <c r="AJ176" s="14"/>
      <c r="AK176" s="14"/>
      <c r="AL176" s="11"/>
      <c r="AM176" s="11"/>
      <c r="AN176" s="737"/>
      <c r="AO176" s="2230"/>
      <c r="AQ176" s="737"/>
      <c r="AR176" s="737"/>
      <c r="AS176" s="737"/>
      <c r="AX176" s="2231"/>
      <c r="BW176" s="737"/>
      <c r="BZ176" s="737"/>
    </row>
    <row r="177" spans="1:115" s="466" customFormat="1">
      <c r="A177" s="727">
        <v>149</v>
      </c>
      <c r="B177" s="502"/>
      <c r="C177" s="500">
        <v>41540</v>
      </c>
      <c r="D177" s="479">
        <f ca="1">TODAY()-C177</f>
        <v>4</v>
      </c>
      <c r="E177" s="452" t="s">
        <v>61</v>
      </c>
      <c r="F177" s="167">
        <v>13</v>
      </c>
      <c r="G177" s="64" t="s">
        <v>204</v>
      </c>
      <c r="H177" s="565" t="s">
        <v>274</v>
      </c>
      <c r="I177" s="488" t="s">
        <v>2110</v>
      </c>
      <c r="J177" s="489" t="s">
        <v>727</v>
      </c>
      <c r="K177" s="49" t="s">
        <v>25</v>
      </c>
      <c r="L177" s="548">
        <v>700000</v>
      </c>
      <c r="M177" s="548">
        <v>0</v>
      </c>
      <c r="N177" s="456">
        <f>L177+M177-O177</f>
        <v>670000</v>
      </c>
      <c r="O177" s="456">
        <v>30000</v>
      </c>
      <c r="P177" s="452" t="s">
        <v>2060</v>
      </c>
      <c r="Q177" s="473" t="s">
        <v>139</v>
      </c>
      <c r="R177" s="458">
        <v>1033</v>
      </c>
      <c r="S177" s="482">
        <v>93</v>
      </c>
      <c r="T177" s="19"/>
      <c r="U177" s="21"/>
      <c r="V177" s="21"/>
      <c r="W177" s="459" t="s">
        <v>205</v>
      </c>
      <c r="X177" s="76" t="s">
        <v>3907</v>
      </c>
      <c r="Y177" s="78" t="s">
        <v>756</v>
      </c>
      <c r="Z177" s="750" t="s">
        <v>4020</v>
      </c>
      <c r="AA177" s="81"/>
      <c r="AB177" s="536">
        <v>41538</v>
      </c>
      <c r="AC177" s="1419"/>
      <c r="AD177" s="81" t="s">
        <v>111</v>
      </c>
      <c r="AE177" s="14" t="s">
        <v>754</v>
      </c>
      <c r="AF177" s="5">
        <v>41538</v>
      </c>
      <c r="AG177" s="5">
        <v>41540</v>
      </c>
      <c r="AH177" s="5" t="s">
        <v>755</v>
      </c>
      <c r="AI177" s="14"/>
      <c r="AJ177" s="14" t="s">
        <v>757</v>
      </c>
      <c r="AK177" s="14"/>
      <c r="AL177" s="11"/>
      <c r="AM177" s="11"/>
      <c r="AN177" s="737"/>
      <c r="AO177" s="737"/>
      <c r="AP177" s="465"/>
      <c r="AQ177" s="1316"/>
      <c r="AR177" s="1316"/>
      <c r="AS177" s="1316"/>
      <c r="AX177" s="1317"/>
      <c r="BC177" s="466" t="s">
        <v>3970</v>
      </c>
      <c r="BW177" s="1315"/>
      <c r="BZ177" s="1315"/>
    </row>
    <row r="178" spans="1:115" s="465" customFormat="1">
      <c r="A178" s="448">
        <v>150</v>
      </c>
      <c r="B178" s="502">
        <v>41570</v>
      </c>
      <c r="C178" s="500">
        <v>41537</v>
      </c>
      <c r="D178" s="479">
        <f t="shared" ca="1" si="14"/>
        <v>7</v>
      </c>
      <c r="E178" s="452" t="s">
        <v>61</v>
      </c>
      <c r="F178" s="167">
        <v>13</v>
      </c>
      <c r="G178" s="452" t="s">
        <v>165</v>
      </c>
      <c r="H178" s="454" t="s">
        <v>274</v>
      </c>
      <c r="I178" s="449" t="s">
        <v>3134</v>
      </c>
      <c r="J178" s="455" t="s">
        <v>727</v>
      </c>
      <c r="K178" s="568" t="s">
        <v>34</v>
      </c>
      <c r="L178" s="548">
        <v>700000</v>
      </c>
      <c r="M178" s="548">
        <v>11000</v>
      </c>
      <c r="N178" s="456">
        <f t="shared" si="17"/>
        <v>681000</v>
      </c>
      <c r="O178" s="456">
        <v>30000</v>
      </c>
      <c r="P178" s="469" t="s">
        <v>3080</v>
      </c>
      <c r="Q178" s="495" t="s">
        <v>37</v>
      </c>
      <c r="R178" s="458">
        <v>1033</v>
      </c>
      <c r="S178" s="458">
        <v>93</v>
      </c>
      <c r="T178" s="19"/>
      <c r="U178" s="162"/>
      <c r="V178" s="11"/>
      <c r="W178" s="459" t="s">
        <v>205</v>
      </c>
      <c r="X178" s="47" t="s">
        <v>3999</v>
      </c>
      <c r="Y178" s="49" t="s">
        <v>136</v>
      </c>
      <c r="Z178" s="11"/>
      <c r="AA178" s="11"/>
      <c r="AB178" s="11">
        <v>41544</v>
      </c>
      <c r="AC178" s="56">
        <v>50000</v>
      </c>
      <c r="AD178" s="231" t="s">
        <v>111</v>
      </c>
      <c r="AE178" s="769"/>
      <c r="AF178" s="2329"/>
      <c r="AG178" s="162"/>
      <c r="AH178" s="749"/>
      <c r="AI178" s="749"/>
      <c r="AJ178" s="14"/>
      <c r="AK178" s="14"/>
      <c r="AL178" s="11"/>
      <c r="AM178" s="11"/>
      <c r="AN178" s="737"/>
      <c r="AO178" s="2230"/>
      <c r="AQ178" s="737"/>
      <c r="AR178" s="737"/>
      <c r="AS178" s="737"/>
      <c r="AX178" s="2231"/>
      <c r="BW178" s="737"/>
      <c r="BZ178" s="737"/>
    </row>
    <row r="179" spans="1:115" s="465" customFormat="1">
      <c r="A179" s="727">
        <v>151</v>
      </c>
      <c r="B179" s="502">
        <v>41570</v>
      </c>
      <c r="C179" s="500">
        <v>41537</v>
      </c>
      <c r="D179" s="479">
        <f t="shared" ca="1" si="14"/>
        <v>7</v>
      </c>
      <c r="E179" s="452" t="s">
        <v>61</v>
      </c>
      <c r="F179" s="167">
        <v>13</v>
      </c>
      <c r="G179" s="452" t="s">
        <v>165</v>
      </c>
      <c r="H179" s="454" t="s">
        <v>274</v>
      </c>
      <c r="I179" s="449" t="s">
        <v>3128</v>
      </c>
      <c r="J179" s="455" t="s">
        <v>727</v>
      </c>
      <c r="K179" s="568" t="s">
        <v>34</v>
      </c>
      <c r="L179" s="548">
        <v>700000</v>
      </c>
      <c r="M179" s="548">
        <v>11000</v>
      </c>
      <c r="N179" s="456">
        <f t="shared" si="17"/>
        <v>681000</v>
      </c>
      <c r="O179" s="456">
        <v>30000</v>
      </c>
      <c r="P179" s="469" t="s">
        <v>3074</v>
      </c>
      <c r="Q179" s="495" t="s">
        <v>37</v>
      </c>
      <c r="R179" s="458">
        <v>1033</v>
      </c>
      <c r="S179" s="458">
        <v>93</v>
      </c>
      <c r="T179" s="19"/>
      <c r="U179" s="162"/>
      <c r="V179" s="11"/>
      <c r="W179" s="459" t="s">
        <v>205</v>
      </c>
      <c r="X179" s="47"/>
      <c r="Y179" s="49"/>
      <c r="Z179" s="11"/>
      <c r="AA179" s="11"/>
      <c r="AB179" s="11"/>
      <c r="AC179" s="56"/>
      <c r="AD179" s="231"/>
      <c r="AE179" s="769"/>
      <c r="AF179" s="2329"/>
      <c r="AG179" s="162"/>
      <c r="AH179" s="749"/>
      <c r="AI179" s="749"/>
      <c r="AJ179" s="14"/>
      <c r="AK179" s="14"/>
      <c r="AL179" s="11"/>
      <c r="AM179" s="11"/>
      <c r="AN179" s="737"/>
      <c r="AO179" s="2230"/>
      <c r="AQ179" s="737"/>
      <c r="AR179" s="737"/>
      <c r="AS179" s="737"/>
      <c r="AX179" s="2231"/>
      <c r="BW179" s="737"/>
      <c r="BZ179" s="737"/>
    </row>
    <row r="180" spans="1:115" s="465" customFormat="1">
      <c r="A180" s="448">
        <v>152</v>
      </c>
      <c r="B180" s="502">
        <v>41570</v>
      </c>
      <c r="C180" s="500">
        <v>41537</v>
      </c>
      <c r="D180" s="479">
        <f ca="1">TODAY()-C180</f>
        <v>7</v>
      </c>
      <c r="E180" s="452" t="s">
        <v>61</v>
      </c>
      <c r="F180" s="167">
        <v>13</v>
      </c>
      <c r="G180" s="452" t="s">
        <v>165</v>
      </c>
      <c r="H180" s="454" t="s">
        <v>274</v>
      </c>
      <c r="I180" s="449" t="s">
        <v>3129</v>
      </c>
      <c r="J180" s="455" t="s">
        <v>727</v>
      </c>
      <c r="K180" s="568" t="s">
        <v>34</v>
      </c>
      <c r="L180" s="548">
        <v>700000</v>
      </c>
      <c r="M180" s="548">
        <v>11000</v>
      </c>
      <c r="N180" s="456">
        <f t="shared" si="17"/>
        <v>681000</v>
      </c>
      <c r="O180" s="456">
        <v>30000</v>
      </c>
      <c r="P180" s="469" t="s">
        <v>3075</v>
      </c>
      <c r="Q180" s="473" t="s">
        <v>139</v>
      </c>
      <c r="R180" s="458">
        <v>1033</v>
      </c>
      <c r="S180" s="458">
        <v>93</v>
      </c>
      <c r="T180" s="19"/>
      <c r="U180" s="162"/>
      <c r="V180" s="21" t="s">
        <v>751</v>
      </c>
      <c r="W180" s="459" t="s">
        <v>205</v>
      </c>
      <c r="X180" s="47"/>
      <c r="Y180" s="2883"/>
      <c r="Z180" s="750"/>
      <c r="AA180" s="2884"/>
      <c r="AB180" s="750"/>
      <c r="AC180" s="2885"/>
      <c r="AD180" s="2884"/>
      <c r="AE180" s="14"/>
      <c r="AF180" s="5"/>
      <c r="AG180" s="5"/>
      <c r="AH180" s="14"/>
      <c r="AI180" s="5"/>
      <c r="AJ180" s="14"/>
      <c r="AK180" s="14"/>
      <c r="AL180" s="11"/>
      <c r="AM180" s="11"/>
      <c r="AN180" s="737"/>
      <c r="AO180" s="2230"/>
      <c r="AQ180" s="737"/>
      <c r="AR180" s="737"/>
      <c r="AS180" s="737"/>
      <c r="AX180" s="2231"/>
      <c r="BC180" s="466"/>
      <c r="BW180" s="737"/>
      <c r="BZ180" s="737"/>
    </row>
    <row r="181" spans="1:115" s="466" customFormat="1">
      <c r="A181" s="727">
        <v>153</v>
      </c>
      <c r="B181" s="502">
        <v>41564</v>
      </c>
      <c r="C181" s="500">
        <v>41531</v>
      </c>
      <c r="D181" s="479">
        <f ca="1">TODAY()-C181</f>
        <v>13</v>
      </c>
      <c r="E181" s="452" t="s">
        <v>61</v>
      </c>
      <c r="F181" s="167">
        <v>13</v>
      </c>
      <c r="G181" s="2334" t="s">
        <v>1047</v>
      </c>
      <c r="H181" s="565" t="s">
        <v>274</v>
      </c>
      <c r="I181" s="488" t="s">
        <v>2115</v>
      </c>
      <c r="J181" s="489" t="s">
        <v>727</v>
      </c>
      <c r="K181" s="573" t="s">
        <v>64</v>
      </c>
      <c r="L181" s="548">
        <v>700000</v>
      </c>
      <c r="M181" s="548">
        <v>11000</v>
      </c>
      <c r="N181" s="456">
        <f t="shared" si="17"/>
        <v>681000</v>
      </c>
      <c r="O181" s="456">
        <v>30000</v>
      </c>
      <c r="P181" s="469" t="s">
        <v>2066</v>
      </c>
      <c r="Q181" s="495" t="s">
        <v>37</v>
      </c>
      <c r="R181" s="458">
        <v>1033</v>
      </c>
      <c r="S181" s="458">
        <v>93</v>
      </c>
      <c r="T181" s="19"/>
      <c r="U181" s="34"/>
      <c r="V181" s="11"/>
      <c r="W181" s="459" t="s">
        <v>205</v>
      </c>
      <c r="X181" s="37" t="s">
        <v>3914</v>
      </c>
      <c r="Y181" s="14"/>
      <c r="Z181" s="11"/>
      <c r="AA181" s="11"/>
      <c r="AB181" s="11"/>
      <c r="AC181" s="56"/>
      <c r="AD181" s="231"/>
      <c r="AE181" s="47"/>
      <c r="AF181" s="2329"/>
      <c r="AG181" s="162"/>
      <c r="AH181" s="18"/>
      <c r="AI181" s="14"/>
      <c r="AJ181" s="14"/>
      <c r="AK181" s="14"/>
      <c r="AL181" s="11"/>
      <c r="AM181" s="11"/>
      <c r="AN181" s="737"/>
      <c r="AO181" s="737"/>
      <c r="AP181" s="465"/>
      <c r="AQ181" s="1316"/>
      <c r="AR181" s="1316"/>
      <c r="AS181" s="1316"/>
      <c r="AX181" s="1317"/>
      <c r="BW181" s="1315"/>
      <c r="BZ181" s="1315"/>
    </row>
    <row r="182" spans="1:115" s="465" customFormat="1">
      <c r="A182" s="727">
        <v>154</v>
      </c>
      <c r="B182" s="502">
        <v>41572</v>
      </c>
      <c r="C182" s="500">
        <v>41542</v>
      </c>
      <c r="D182" s="479">
        <f t="shared" ref="D182" ca="1" si="18">TODAY()-C182</f>
        <v>2</v>
      </c>
      <c r="E182" s="452" t="s">
        <v>61</v>
      </c>
      <c r="F182" s="167">
        <v>13</v>
      </c>
      <c r="G182" s="2334" t="s">
        <v>1047</v>
      </c>
      <c r="H182" s="454" t="s">
        <v>274</v>
      </c>
      <c r="I182" s="449" t="s">
        <v>3132</v>
      </c>
      <c r="J182" s="455" t="s">
        <v>727</v>
      </c>
      <c r="K182" s="573" t="s">
        <v>64</v>
      </c>
      <c r="L182" s="548">
        <v>700000</v>
      </c>
      <c r="M182" s="548">
        <v>11000</v>
      </c>
      <c r="N182" s="456">
        <f t="shared" si="17"/>
        <v>681000</v>
      </c>
      <c r="O182" s="456">
        <v>30000</v>
      </c>
      <c r="P182" s="469" t="s">
        <v>3078</v>
      </c>
      <c r="Q182" s="495" t="s">
        <v>37</v>
      </c>
      <c r="R182" s="458">
        <v>1033</v>
      </c>
      <c r="S182" s="458">
        <v>93</v>
      </c>
      <c r="T182" s="19"/>
      <c r="U182" s="162"/>
      <c r="V182" s="11"/>
      <c r="W182" s="459" t="s">
        <v>205</v>
      </c>
      <c r="X182" s="47"/>
      <c r="Y182" s="49"/>
      <c r="Z182" s="11"/>
      <c r="AA182" s="11"/>
      <c r="AB182" s="11"/>
      <c r="AC182" s="56"/>
      <c r="AD182" s="231"/>
      <c r="AE182" s="769"/>
      <c r="AF182" s="171"/>
      <c r="AG182" s="162"/>
      <c r="AH182" s="749"/>
      <c r="AI182" s="749"/>
      <c r="AJ182" s="14"/>
      <c r="AK182" s="14"/>
      <c r="AL182" s="11"/>
      <c r="AM182" s="11"/>
      <c r="AN182" s="737"/>
      <c r="AO182" s="2230"/>
      <c r="AQ182" s="737"/>
      <c r="AR182" s="737"/>
      <c r="AS182" s="737"/>
      <c r="AX182" s="2231"/>
      <c r="BW182" s="737"/>
      <c r="BZ182" s="737"/>
    </row>
    <row r="183" spans="1:115" s="465" customFormat="1">
      <c r="A183" s="448">
        <v>155</v>
      </c>
      <c r="B183" s="502">
        <v>41570</v>
      </c>
      <c r="C183" s="500">
        <v>41537</v>
      </c>
      <c r="D183" s="479">
        <f t="shared" ca="1" si="14"/>
        <v>7</v>
      </c>
      <c r="E183" s="452" t="s">
        <v>61</v>
      </c>
      <c r="F183" s="167">
        <v>13</v>
      </c>
      <c r="G183" s="452" t="s">
        <v>165</v>
      </c>
      <c r="H183" s="454" t="s">
        <v>274</v>
      </c>
      <c r="I183" s="449" t="s">
        <v>3133</v>
      </c>
      <c r="J183" s="455" t="s">
        <v>727</v>
      </c>
      <c r="K183" s="503" t="s">
        <v>184</v>
      </c>
      <c r="L183" s="548">
        <v>700000</v>
      </c>
      <c r="M183" s="548">
        <v>11000</v>
      </c>
      <c r="N183" s="456">
        <f t="shared" si="17"/>
        <v>681000</v>
      </c>
      <c r="O183" s="456">
        <v>30000</v>
      </c>
      <c r="P183" s="469" t="s">
        <v>3079</v>
      </c>
      <c r="Q183" s="495" t="s">
        <v>37</v>
      </c>
      <c r="R183" s="458">
        <v>1033</v>
      </c>
      <c r="S183" s="458">
        <v>93</v>
      </c>
      <c r="T183" s="19"/>
      <c r="U183" s="162"/>
      <c r="V183" s="11"/>
      <c r="W183" s="459" t="s">
        <v>205</v>
      </c>
      <c r="X183" s="47"/>
      <c r="Y183" s="49"/>
      <c r="Z183" s="11"/>
      <c r="AA183" s="11"/>
      <c r="AB183" s="11"/>
      <c r="AC183" s="56"/>
      <c r="AD183" s="231"/>
      <c r="AE183" s="769"/>
      <c r="AF183" s="2329"/>
      <c r="AG183" s="162"/>
      <c r="AH183" s="749"/>
      <c r="AI183" s="749"/>
      <c r="AJ183" s="14"/>
      <c r="AK183" s="14"/>
      <c r="AL183" s="11"/>
      <c r="AM183" s="11"/>
      <c r="AN183" s="737"/>
      <c r="AO183" s="2230"/>
      <c r="AQ183" s="737"/>
      <c r="AR183" s="737"/>
      <c r="AS183" s="737"/>
      <c r="AX183" s="2231"/>
      <c r="BW183" s="737"/>
      <c r="BZ183" s="737"/>
    </row>
    <row r="184" spans="1:115" s="466" customFormat="1">
      <c r="A184" s="727">
        <v>156</v>
      </c>
      <c r="B184" s="502"/>
      <c r="C184" s="500">
        <v>41428</v>
      </c>
      <c r="D184" s="765">
        <f t="shared" ca="1" si="14"/>
        <v>116</v>
      </c>
      <c r="E184" s="452" t="s">
        <v>169</v>
      </c>
      <c r="F184" s="167">
        <v>13</v>
      </c>
      <c r="G184" s="64" t="s">
        <v>204</v>
      </c>
      <c r="H184" s="454" t="s">
        <v>3</v>
      </c>
      <c r="I184" s="449" t="s">
        <v>672</v>
      </c>
      <c r="J184" s="455" t="s">
        <v>444</v>
      </c>
      <c r="K184" s="501" t="s">
        <v>53</v>
      </c>
      <c r="L184" s="548">
        <v>685000</v>
      </c>
      <c r="M184" s="548">
        <v>0</v>
      </c>
      <c r="N184" s="456">
        <f t="shared" si="17"/>
        <v>655000</v>
      </c>
      <c r="O184" s="456">
        <v>30000</v>
      </c>
      <c r="P184" s="457" t="s">
        <v>437</v>
      </c>
      <c r="Q184" s="473" t="s">
        <v>139</v>
      </c>
      <c r="R184" s="482">
        <v>1033</v>
      </c>
      <c r="S184" s="482">
        <v>93</v>
      </c>
      <c r="T184" s="19"/>
      <c r="U184" s="34"/>
      <c r="V184" s="11"/>
      <c r="W184" s="459" t="s">
        <v>205</v>
      </c>
      <c r="X184" s="76"/>
      <c r="Y184" s="78"/>
      <c r="Z184" s="536"/>
      <c r="AA184" s="1699"/>
      <c r="AB184" s="567"/>
      <c r="AC184" s="538"/>
      <c r="AD184" s="77"/>
      <c r="AE184" s="769"/>
      <c r="AF184" s="5"/>
      <c r="AG184" s="5"/>
      <c r="AH184" s="1179"/>
      <c r="AI184" s="646"/>
      <c r="AJ184" s="14"/>
      <c r="AK184" s="14"/>
      <c r="AL184" s="11"/>
      <c r="AM184" s="11"/>
      <c r="AN184" s="737"/>
      <c r="AO184" s="737"/>
      <c r="AP184" s="465"/>
      <c r="AQ184" s="1316"/>
      <c r="AR184" s="1316"/>
      <c r="AS184" s="1316"/>
      <c r="AX184" s="1317"/>
      <c r="BA184" s="466" t="s">
        <v>1135</v>
      </c>
      <c r="BW184" s="1315"/>
      <c r="BZ184" s="1315"/>
    </row>
    <row r="185" spans="1:115" s="465" customFormat="1">
      <c r="A185" s="448">
        <v>157</v>
      </c>
      <c r="B185" s="502">
        <v>41568</v>
      </c>
      <c r="C185" s="500">
        <v>41535</v>
      </c>
      <c r="D185" s="479">
        <f t="shared" ca="1" si="14"/>
        <v>9</v>
      </c>
      <c r="E185" s="452" t="s">
        <v>169</v>
      </c>
      <c r="F185" s="167">
        <v>13</v>
      </c>
      <c r="G185" s="452" t="s">
        <v>165</v>
      </c>
      <c r="H185" s="454" t="s">
        <v>2</v>
      </c>
      <c r="I185" s="449" t="s">
        <v>3328</v>
      </c>
      <c r="J185" s="455" t="s">
        <v>445</v>
      </c>
      <c r="K185" s="501" t="s">
        <v>53</v>
      </c>
      <c r="L185" s="548">
        <v>655000</v>
      </c>
      <c r="M185" s="548">
        <v>0</v>
      </c>
      <c r="N185" s="456">
        <f t="shared" si="17"/>
        <v>625000</v>
      </c>
      <c r="O185" s="456">
        <v>30000</v>
      </c>
      <c r="P185" s="469" t="s">
        <v>3262</v>
      </c>
      <c r="Q185" s="495" t="s">
        <v>37</v>
      </c>
      <c r="R185" s="482">
        <v>1033</v>
      </c>
      <c r="S185" s="482">
        <v>93</v>
      </c>
      <c r="T185" s="19"/>
      <c r="U185" s="162"/>
      <c r="V185" s="11"/>
      <c r="W185" s="459" t="s">
        <v>205</v>
      </c>
      <c r="X185" s="47"/>
      <c r="Y185" s="49"/>
      <c r="Z185" s="12"/>
      <c r="AA185" s="11"/>
      <c r="AB185" s="11"/>
      <c r="AC185" s="56"/>
      <c r="AD185" s="231"/>
      <c r="AE185" s="769"/>
      <c r="AF185" s="2329"/>
      <c r="AG185" s="162"/>
      <c r="AH185" s="749"/>
      <c r="AI185" s="749"/>
      <c r="AJ185" s="14"/>
      <c r="AK185" s="14"/>
      <c r="AL185" s="11"/>
      <c r="AM185" s="11"/>
      <c r="AN185" s="737"/>
      <c r="AO185" s="2230"/>
      <c r="AQ185" s="737"/>
      <c r="AR185" s="737"/>
      <c r="AS185" s="737"/>
      <c r="AX185" s="2231"/>
      <c r="BW185" s="737"/>
      <c r="BZ185" s="737"/>
    </row>
    <row r="186" spans="1:115" s="466" customFormat="1">
      <c r="A186" s="727">
        <v>158</v>
      </c>
      <c r="B186" s="502"/>
      <c r="C186" s="500">
        <v>41467</v>
      </c>
      <c r="D186" s="765">
        <f t="shared" ca="1" si="14"/>
        <v>77</v>
      </c>
      <c r="E186" s="452" t="s">
        <v>169</v>
      </c>
      <c r="F186" s="167">
        <v>13</v>
      </c>
      <c r="G186" s="64" t="s">
        <v>204</v>
      </c>
      <c r="H186" s="454" t="s">
        <v>0</v>
      </c>
      <c r="I186" s="449" t="s">
        <v>1485</v>
      </c>
      <c r="J186" s="455" t="s">
        <v>442</v>
      </c>
      <c r="K186" s="501" t="s">
        <v>53</v>
      </c>
      <c r="L186" s="548">
        <v>678000</v>
      </c>
      <c r="M186" s="548">
        <v>0</v>
      </c>
      <c r="N186" s="456">
        <f t="shared" si="17"/>
        <v>648000</v>
      </c>
      <c r="O186" s="456">
        <v>30000</v>
      </c>
      <c r="P186" s="469" t="s">
        <v>1166</v>
      </c>
      <c r="Q186" s="473" t="s">
        <v>139</v>
      </c>
      <c r="R186" s="458">
        <v>1033</v>
      </c>
      <c r="S186" s="458">
        <v>93</v>
      </c>
      <c r="T186" s="570" t="s">
        <v>758</v>
      </c>
      <c r="U186" s="514">
        <v>32480</v>
      </c>
      <c r="V186" s="11"/>
      <c r="W186" s="459" t="s">
        <v>205</v>
      </c>
      <c r="X186" s="76"/>
      <c r="Y186" s="77"/>
      <c r="Z186" s="536"/>
      <c r="AA186" s="537"/>
      <c r="AB186" s="536"/>
      <c r="AC186" s="538"/>
      <c r="AD186" s="77"/>
      <c r="AE186" s="769"/>
      <c r="AF186" s="5"/>
      <c r="AG186" s="5"/>
      <c r="AH186" s="5"/>
      <c r="AI186" s="5"/>
      <c r="AJ186" s="9"/>
      <c r="AK186" s="11"/>
      <c r="AL186" s="11"/>
      <c r="AM186" s="11"/>
      <c r="AN186" s="737"/>
      <c r="AO186" s="507"/>
      <c r="AP186" s="507"/>
      <c r="AQ186" s="507"/>
      <c r="AR186" s="507"/>
      <c r="AS186" s="507"/>
      <c r="AT186" s="507"/>
      <c r="AU186" s="507"/>
      <c r="AV186" s="507"/>
      <c r="AW186" s="507"/>
      <c r="AX186" s="507"/>
      <c r="AY186" s="507"/>
      <c r="AZ186" s="507"/>
      <c r="BA186" s="507"/>
      <c r="BB186" s="507"/>
      <c r="BC186" s="507"/>
    </row>
    <row r="187" spans="1:115" s="466" customFormat="1">
      <c r="A187" s="727">
        <v>159</v>
      </c>
      <c r="B187" s="502">
        <v>41557</v>
      </c>
      <c r="C187" s="500">
        <v>41525</v>
      </c>
      <c r="D187" s="479">
        <f t="shared" ca="1" si="14"/>
        <v>19</v>
      </c>
      <c r="E187" s="452" t="s">
        <v>169</v>
      </c>
      <c r="F187" s="167">
        <v>13</v>
      </c>
      <c r="G187" s="452" t="s">
        <v>165</v>
      </c>
      <c r="H187" s="454" t="s">
        <v>0</v>
      </c>
      <c r="I187" s="449" t="s">
        <v>2191</v>
      </c>
      <c r="J187" s="455" t="s">
        <v>442</v>
      </c>
      <c r="K187" s="508" t="s">
        <v>14</v>
      </c>
      <c r="L187" s="548">
        <v>678000</v>
      </c>
      <c r="M187" s="548">
        <v>11000</v>
      </c>
      <c r="N187" s="456">
        <f t="shared" si="17"/>
        <v>659000</v>
      </c>
      <c r="O187" s="456">
        <v>30000</v>
      </c>
      <c r="P187" s="469" t="s">
        <v>2150</v>
      </c>
      <c r="Q187" s="495" t="s">
        <v>37</v>
      </c>
      <c r="R187" s="458">
        <v>1033</v>
      </c>
      <c r="S187" s="458">
        <v>93</v>
      </c>
      <c r="T187" s="19"/>
      <c r="U187" s="34"/>
      <c r="V187" s="11"/>
      <c r="W187" s="459" t="s">
        <v>205</v>
      </c>
      <c r="X187" s="47"/>
      <c r="Y187" s="49"/>
      <c r="Z187" s="11"/>
      <c r="AA187" s="11"/>
      <c r="AB187" s="11"/>
      <c r="AC187" s="56"/>
      <c r="AD187" s="231"/>
      <c r="AE187" s="769"/>
      <c r="AF187" s="171"/>
      <c r="AG187" s="162"/>
      <c r="AH187" s="18"/>
      <c r="AI187" s="14"/>
      <c r="AJ187" s="14"/>
      <c r="AK187" s="14"/>
      <c r="AL187" s="11"/>
      <c r="AM187" s="11"/>
      <c r="AN187" s="737"/>
      <c r="AO187" s="737"/>
      <c r="AP187" s="465"/>
      <c r="AQ187" s="1316"/>
      <c r="AR187" s="1316"/>
      <c r="AS187" s="1316"/>
      <c r="AT187" s="465"/>
      <c r="AX187" s="1317"/>
      <c r="BW187" s="1315"/>
      <c r="BZ187" s="1315"/>
    </row>
    <row r="188" spans="1:115" s="466" customFormat="1">
      <c r="A188" s="448">
        <v>160</v>
      </c>
      <c r="B188" s="502">
        <v>41561</v>
      </c>
      <c r="C188" s="500">
        <v>41527</v>
      </c>
      <c r="D188" s="479">
        <f t="shared" ca="1" si="14"/>
        <v>17</v>
      </c>
      <c r="E188" s="452" t="s">
        <v>169</v>
      </c>
      <c r="F188" s="167">
        <v>13</v>
      </c>
      <c r="G188" s="452" t="s">
        <v>165</v>
      </c>
      <c r="H188" s="454" t="s">
        <v>0</v>
      </c>
      <c r="I188" s="449" t="s">
        <v>2117</v>
      </c>
      <c r="J188" s="455" t="s">
        <v>442</v>
      </c>
      <c r="K188" s="49" t="s">
        <v>77</v>
      </c>
      <c r="L188" s="548">
        <v>678000</v>
      </c>
      <c r="M188" s="548">
        <v>0</v>
      </c>
      <c r="N188" s="456">
        <f t="shared" si="17"/>
        <v>648000</v>
      </c>
      <c r="O188" s="456">
        <v>30000</v>
      </c>
      <c r="P188" s="469" t="s">
        <v>2053</v>
      </c>
      <c r="Q188" s="495" t="s">
        <v>37</v>
      </c>
      <c r="R188" s="458">
        <v>1033</v>
      </c>
      <c r="S188" s="458">
        <v>93</v>
      </c>
      <c r="T188" s="19"/>
      <c r="U188" s="34"/>
      <c r="V188" s="11"/>
      <c r="W188" s="459" t="s">
        <v>205</v>
      </c>
      <c r="X188" s="80"/>
      <c r="Y188" s="78"/>
      <c r="Z188" s="536"/>
      <c r="AA188" s="1699"/>
      <c r="AB188" s="536"/>
      <c r="AC188" s="538"/>
      <c r="AD188" s="127"/>
      <c r="AE188" s="664"/>
      <c r="AF188" s="5"/>
      <c r="AG188" s="5"/>
      <c r="AH188" s="18"/>
      <c r="AI188" s="14"/>
      <c r="AJ188" s="14"/>
      <c r="AK188" s="11"/>
      <c r="AL188" s="11"/>
      <c r="AM188" s="11"/>
      <c r="AN188" s="737"/>
      <c r="AO188" s="507"/>
      <c r="AP188" s="507"/>
      <c r="AQ188" s="507"/>
      <c r="AR188" s="507"/>
      <c r="AS188" s="507"/>
      <c r="AT188" s="507"/>
      <c r="AU188" s="507"/>
      <c r="AV188" s="507"/>
      <c r="AW188" s="507"/>
      <c r="AX188" s="507"/>
      <c r="AY188" s="507"/>
      <c r="AZ188" s="507"/>
      <c r="BA188" s="507"/>
      <c r="BB188" s="507"/>
      <c r="BW188" s="1315"/>
      <c r="BZ188" s="1315"/>
      <c r="DH188" s="1315"/>
      <c r="DK188" s="1315"/>
    </row>
    <row r="189" spans="1:115" s="465" customFormat="1">
      <c r="A189" s="727">
        <v>161</v>
      </c>
      <c r="B189" s="502">
        <v>41576</v>
      </c>
      <c r="C189" s="500">
        <v>41543</v>
      </c>
      <c r="D189" s="479">
        <f t="shared" ca="1" si="14"/>
        <v>1</v>
      </c>
      <c r="E189" s="452" t="s">
        <v>169</v>
      </c>
      <c r="F189" s="167">
        <v>13</v>
      </c>
      <c r="G189" s="452"/>
      <c r="H189" s="454" t="s">
        <v>1</v>
      </c>
      <c r="I189" s="449" t="s">
        <v>3583</v>
      </c>
      <c r="J189" s="455" t="s">
        <v>443</v>
      </c>
      <c r="K189" s="508" t="s">
        <v>15</v>
      </c>
      <c r="L189" s="548">
        <v>648000</v>
      </c>
      <c r="M189" s="548">
        <v>11000</v>
      </c>
      <c r="N189" s="456">
        <f t="shared" si="17"/>
        <v>629000</v>
      </c>
      <c r="O189" s="456">
        <v>30000</v>
      </c>
      <c r="P189" s="469" t="s">
        <v>3534</v>
      </c>
      <c r="Q189" s="495" t="s">
        <v>37</v>
      </c>
      <c r="R189" s="458">
        <v>1033</v>
      </c>
      <c r="S189" s="458">
        <v>93</v>
      </c>
      <c r="T189" s="19"/>
      <c r="U189" s="162"/>
      <c r="V189" s="11"/>
      <c r="W189" s="459" t="s">
        <v>205</v>
      </c>
      <c r="X189" s="47"/>
      <c r="Y189" s="49"/>
      <c r="Z189" s="12"/>
      <c r="AA189" s="11"/>
      <c r="AB189" s="11"/>
      <c r="AC189" s="56"/>
      <c r="AD189" s="231"/>
      <c r="AE189" s="769"/>
      <c r="AF189" s="171"/>
      <c r="AG189" s="162"/>
      <c r="AH189" s="749"/>
      <c r="AI189" s="749"/>
      <c r="AJ189" s="14"/>
      <c r="AK189" s="14"/>
      <c r="AL189" s="11"/>
      <c r="AM189" s="11"/>
      <c r="AN189" s="737"/>
      <c r="AO189" s="2230"/>
      <c r="AQ189" s="737"/>
      <c r="AR189" s="737"/>
      <c r="AS189" s="737"/>
      <c r="AX189" s="2231"/>
      <c r="BW189" s="737"/>
      <c r="BZ189" s="737"/>
    </row>
    <row r="190" spans="1:115" s="466" customFormat="1">
      <c r="A190" s="448">
        <v>162</v>
      </c>
      <c r="B190" s="502"/>
      <c r="C190" s="500">
        <v>41428</v>
      </c>
      <c r="D190" s="765">
        <f ca="1">TODAY()-C190</f>
        <v>116</v>
      </c>
      <c r="E190" s="452" t="s">
        <v>169</v>
      </c>
      <c r="F190" s="167">
        <v>13</v>
      </c>
      <c r="G190" s="64" t="s">
        <v>204</v>
      </c>
      <c r="H190" s="565" t="s">
        <v>91</v>
      </c>
      <c r="I190" s="488" t="s">
        <v>677</v>
      </c>
      <c r="J190" s="489" t="s">
        <v>438</v>
      </c>
      <c r="K190" s="508" t="s">
        <v>14</v>
      </c>
      <c r="L190" s="548">
        <v>630000</v>
      </c>
      <c r="M190" s="548">
        <v>11000</v>
      </c>
      <c r="N190" s="456">
        <f t="shared" si="17"/>
        <v>611000</v>
      </c>
      <c r="O190" s="456">
        <v>30000</v>
      </c>
      <c r="P190" s="469" t="s">
        <v>426</v>
      </c>
      <c r="Q190" s="473" t="s">
        <v>139</v>
      </c>
      <c r="R190" s="458">
        <v>1033</v>
      </c>
      <c r="S190" s="458">
        <v>93</v>
      </c>
      <c r="T190" s="570" t="s">
        <v>758</v>
      </c>
      <c r="U190" s="1700">
        <v>32143</v>
      </c>
      <c r="V190" s="11"/>
      <c r="W190" s="459" t="s">
        <v>205</v>
      </c>
      <c r="X190" s="76"/>
      <c r="Y190" s="77"/>
      <c r="Z190" s="536"/>
      <c r="AA190" s="537"/>
      <c r="AB190" s="536"/>
      <c r="AC190" s="538"/>
      <c r="AD190" s="77"/>
      <c r="AE190" s="9"/>
      <c r="AF190" s="5"/>
      <c r="AG190" s="5"/>
      <c r="AH190" s="5"/>
      <c r="AI190" s="5"/>
      <c r="AJ190" s="9"/>
      <c r="AK190" s="11"/>
      <c r="AL190" s="11"/>
      <c r="AM190" s="11"/>
      <c r="AN190" s="737"/>
      <c r="AO190" s="507"/>
      <c r="AP190" s="507"/>
      <c r="AQ190" s="507"/>
      <c r="AR190" s="507"/>
      <c r="AS190" s="507"/>
      <c r="AT190" s="507"/>
      <c r="AU190" s="507"/>
      <c r="AV190" s="507"/>
      <c r="AW190" s="507"/>
      <c r="AX190" s="507"/>
      <c r="AY190" s="507"/>
      <c r="AZ190" s="507"/>
      <c r="BA190" s="507"/>
      <c r="BB190" s="507"/>
      <c r="BC190" s="507"/>
    </row>
    <row r="191" spans="1:115" s="466" customFormat="1">
      <c r="A191" s="727">
        <v>163</v>
      </c>
      <c r="B191" s="502">
        <v>41551</v>
      </c>
      <c r="C191" s="500">
        <v>41518</v>
      </c>
      <c r="D191" s="479">
        <f t="shared" ca="1" si="14"/>
        <v>26</v>
      </c>
      <c r="E191" s="452" t="s">
        <v>169</v>
      </c>
      <c r="F191" s="167">
        <v>13</v>
      </c>
      <c r="G191" s="452" t="s">
        <v>165</v>
      </c>
      <c r="H191" s="454" t="s">
        <v>81</v>
      </c>
      <c r="I191" s="449" t="s">
        <v>2683</v>
      </c>
      <c r="J191" s="455" t="s">
        <v>439</v>
      </c>
      <c r="K191" s="979" t="s">
        <v>122</v>
      </c>
      <c r="L191" s="548">
        <v>623000</v>
      </c>
      <c r="M191" s="548">
        <v>11000</v>
      </c>
      <c r="N191" s="456">
        <f t="shared" si="17"/>
        <v>604000</v>
      </c>
      <c r="O191" s="456">
        <v>30000</v>
      </c>
      <c r="P191" s="469" t="s">
        <v>2604</v>
      </c>
      <c r="Q191" s="495" t="s">
        <v>37</v>
      </c>
      <c r="R191" s="458">
        <v>1033</v>
      </c>
      <c r="S191" s="458">
        <v>93</v>
      </c>
      <c r="T191" s="19"/>
      <c r="U191" s="34"/>
      <c r="V191" s="11"/>
      <c r="W191" s="459" t="s">
        <v>205</v>
      </c>
      <c r="X191" s="76"/>
      <c r="Y191" s="77"/>
      <c r="Z191" s="536"/>
      <c r="AA191" s="537"/>
      <c r="AB191" s="536"/>
      <c r="AC191" s="538"/>
      <c r="AD191" s="77"/>
      <c r="AE191" s="9"/>
      <c r="AF191" s="5"/>
      <c r="AG191" s="5"/>
      <c r="AH191" s="5"/>
      <c r="AI191" s="5"/>
      <c r="AJ191" s="9"/>
      <c r="AK191" s="11"/>
      <c r="AL191" s="11"/>
      <c r="AM191" s="11"/>
      <c r="AN191" s="737"/>
      <c r="AO191" s="507"/>
      <c r="AP191" s="507"/>
      <c r="AQ191" s="507"/>
      <c r="AR191" s="507"/>
      <c r="AS191" s="507"/>
      <c r="AT191" s="507"/>
      <c r="AU191" s="507"/>
      <c r="AV191" s="507"/>
      <c r="AW191" s="507"/>
      <c r="AX191" s="507"/>
      <c r="AY191" s="507"/>
      <c r="AZ191" s="507"/>
      <c r="BA191" s="507"/>
      <c r="BB191" s="507"/>
      <c r="BC191" s="507"/>
    </row>
    <row r="192" spans="1:115" s="465" customFormat="1">
      <c r="A192" s="727">
        <v>164</v>
      </c>
      <c r="B192" s="502">
        <v>41576</v>
      </c>
      <c r="C192" s="500">
        <v>41543</v>
      </c>
      <c r="D192" s="479">
        <f t="shared" ca="1" si="14"/>
        <v>1</v>
      </c>
      <c r="E192" s="452" t="s">
        <v>169</v>
      </c>
      <c r="F192" s="167">
        <v>13</v>
      </c>
      <c r="G192" s="452"/>
      <c r="H192" s="454" t="s">
        <v>23</v>
      </c>
      <c r="I192" s="449" t="s">
        <v>3586</v>
      </c>
      <c r="J192" s="455" t="s">
        <v>440</v>
      </c>
      <c r="K192" s="49" t="s">
        <v>56</v>
      </c>
      <c r="L192" s="548">
        <v>600000</v>
      </c>
      <c r="M192" s="548">
        <v>11000</v>
      </c>
      <c r="N192" s="456">
        <f t="shared" si="17"/>
        <v>581000</v>
      </c>
      <c r="O192" s="456">
        <v>30000</v>
      </c>
      <c r="P192" s="469" t="s">
        <v>3537</v>
      </c>
      <c r="Q192" s="495" t="s">
        <v>37</v>
      </c>
      <c r="R192" s="458">
        <v>1033</v>
      </c>
      <c r="S192" s="458">
        <v>93</v>
      </c>
      <c r="T192" s="19"/>
      <c r="U192" s="162"/>
      <c r="V192" s="11"/>
      <c r="W192" s="459" t="s">
        <v>205</v>
      </c>
      <c r="X192" s="47"/>
      <c r="Y192" s="49"/>
      <c r="Z192" s="12"/>
      <c r="AA192" s="11"/>
      <c r="AB192" s="11"/>
      <c r="AC192" s="56"/>
      <c r="AD192" s="231"/>
      <c r="AE192" s="769"/>
      <c r="AF192" s="171"/>
      <c r="AG192" s="162"/>
      <c r="AH192" s="749"/>
      <c r="AI192" s="749"/>
      <c r="AJ192" s="14"/>
      <c r="AK192" s="14"/>
      <c r="AL192" s="11"/>
      <c r="AM192" s="11"/>
      <c r="AN192" s="737"/>
      <c r="AO192" s="2230"/>
      <c r="AQ192" s="737"/>
      <c r="AR192" s="737"/>
      <c r="AS192" s="737"/>
      <c r="AX192" s="2231"/>
      <c r="BW192" s="737"/>
      <c r="BZ192" s="737"/>
    </row>
    <row r="193" spans="1:78" s="466" customFormat="1">
      <c r="A193" s="448">
        <v>165</v>
      </c>
      <c r="B193" s="502"/>
      <c r="C193" s="500">
        <v>41490</v>
      </c>
      <c r="D193" s="479">
        <f t="shared" ca="1" si="14"/>
        <v>54</v>
      </c>
      <c r="E193" s="452" t="s">
        <v>169</v>
      </c>
      <c r="F193" s="167">
        <v>13</v>
      </c>
      <c r="G193" s="64" t="s">
        <v>204</v>
      </c>
      <c r="H193" s="565" t="s">
        <v>129</v>
      </c>
      <c r="I193" s="488" t="s">
        <v>1507</v>
      </c>
      <c r="J193" s="489" t="s">
        <v>441</v>
      </c>
      <c r="K193" s="2697" t="s">
        <v>94</v>
      </c>
      <c r="L193" s="548">
        <v>593000</v>
      </c>
      <c r="M193" s="548">
        <v>11000</v>
      </c>
      <c r="N193" s="456">
        <f t="shared" si="17"/>
        <v>574000</v>
      </c>
      <c r="O193" s="456">
        <v>30000</v>
      </c>
      <c r="P193" s="469" t="s">
        <v>1498</v>
      </c>
      <c r="Q193" s="495" t="s">
        <v>37</v>
      </c>
      <c r="R193" s="458">
        <v>1033</v>
      </c>
      <c r="S193" s="458">
        <v>93</v>
      </c>
      <c r="T193" s="19"/>
      <c r="U193" s="20"/>
      <c r="V193" s="11"/>
      <c r="W193" s="459" t="s">
        <v>205</v>
      </c>
      <c r="X193" s="76"/>
      <c r="Y193" s="77"/>
      <c r="Z193" s="536"/>
      <c r="AA193" s="537"/>
      <c r="AB193" s="536"/>
      <c r="AC193" s="538"/>
      <c r="AD193" s="77"/>
      <c r="AE193" s="9"/>
      <c r="AF193" s="5"/>
      <c r="AG193" s="5"/>
      <c r="AH193" s="5"/>
      <c r="AI193" s="5"/>
      <c r="AJ193" s="9"/>
      <c r="AK193" s="11"/>
      <c r="AL193" s="11"/>
      <c r="AM193" s="11"/>
      <c r="AN193" s="737"/>
      <c r="AO193" s="507"/>
      <c r="AP193" s="507"/>
      <c r="AQ193" s="507"/>
      <c r="AR193" s="507"/>
      <c r="AS193" s="507"/>
      <c r="AT193" s="507"/>
      <c r="AU193" s="507"/>
      <c r="AV193" s="507"/>
      <c r="AW193" s="507"/>
      <c r="AX193" s="507"/>
      <c r="AY193" s="507"/>
      <c r="AZ193" s="507"/>
      <c r="BA193" s="507"/>
      <c r="BB193" s="507"/>
      <c r="BC193" s="507"/>
    </row>
    <row r="194" spans="1:78" s="466" customFormat="1">
      <c r="A194" s="727">
        <v>166</v>
      </c>
      <c r="B194" s="696"/>
      <c r="C194" s="450">
        <v>41471</v>
      </c>
      <c r="D194" s="451">
        <f t="shared" ca="1" si="14"/>
        <v>73</v>
      </c>
      <c r="E194" s="470" t="s">
        <v>169</v>
      </c>
      <c r="F194" s="221">
        <v>13</v>
      </c>
      <c r="G194" s="543" t="s">
        <v>204</v>
      </c>
      <c r="H194" s="511" t="s">
        <v>129</v>
      </c>
      <c r="I194" s="541" t="s">
        <v>1547</v>
      </c>
      <c r="J194" s="544" t="s">
        <v>441</v>
      </c>
      <c r="K194" s="2897" t="s">
        <v>122</v>
      </c>
      <c r="L194" s="504">
        <v>593000</v>
      </c>
      <c r="M194" s="504">
        <v>11000</v>
      </c>
      <c r="N194" s="555">
        <f t="shared" si="17"/>
        <v>574000</v>
      </c>
      <c r="O194" s="555">
        <v>30000</v>
      </c>
      <c r="P194" s="575" t="s">
        <v>1497</v>
      </c>
      <c r="Q194" s="576" t="s">
        <v>139</v>
      </c>
      <c r="R194" s="552">
        <v>1033</v>
      </c>
      <c r="S194" s="552">
        <v>93</v>
      </c>
      <c r="T194" s="2831"/>
      <c r="U194" s="2898">
        <v>32143</v>
      </c>
      <c r="V194" s="138"/>
      <c r="W194" s="509" t="s">
        <v>205</v>
      </c>
      <c r="X194" s="2733"/>
      <c r="Y194" s="662"/>
      <c r="Z194" s="586"/>
      <c r="AA194" s="2692"/>
      <c r="AB194" s="586"/>
      <c r="AC194" s="663"/>
      <c r="AD194" s="662"/>
      <c r="AE194" s="659"/>
      <c r="AF194" s="445"/>
      <c r="AG194" s="445"/>
      <c r="AH194" s="445"/>
      <c r="AI194" s="445"/>
      <c r="AJ194" s="659"/>
      <c r="AK194" s="138"/>
      <c r="AL194" s="138"/>
      <c r="AM194" s="138"/>
      <c r="AN194" s="737"/>
      <c r="AO194" s="507"/>
      <c r="AP194" s="507"/>
      <c r="AQ194" s="507"/>
      <c r="AR194" s="507"/>
      <c r="AS194" s="507"/>
      <c r="AT194" s="507"/>
      <c r="AU194" s="507"/>
      <c r="AV194" s="507"/>
      <c r="AW194" s="507"/>
      <c r="AX194" s="507"/>
      <c r="AY194" s="507"/>
      <c r="AZ194" s="507"/>
      <c r="BA194" s="507"/>
      <c r="BB194" s="507"/>
      <c r="BC194" s="507"/>
    </row>
    <row r="195" spans="1:78" s="465" customFormat="1">
      <c r="A195" s="448">
        <v>167</v>
      </c>
      <c r="B195" s="502">
        <v>41568</v>
      </c>
      <c r="C195" s="500">
        <v>41535</v>
      </c>
      <c r="D195" s="479">
        <f t="shared" ca="1" si="14"/>
        <v>9</v>
      </c>
      <c r="E195" s="452" t="s">
        <v>169</v>
      </c>
      <c r="F195" s="167">
        <v>13</v>
      </c>
      <c r="G195" s="452" t="s">
        <v>165</v>
      </c>
      <c r="H195" s="454" t="s">
        <v>129</v>
      </c>
      <c r="I195" s="449" t="s">
        <v>3323</v>
      </c>
      <c r="J195" s="455" t="s">
        <v>441</v>
      </c>
      <c r="K195" s="508" t="s">
        <v>14</v>
      </c>
      <c r="L195" s="548">
        <v>593000</v>
      </c>
      <c r="M195" s="548">
        <v>11000</v>
      </c>
      <c r="N195" s="456">
        <f t="shared" si="17"/>
        <v>574000</v>
      </c>
      <c r="O195" s="456">
        <v>30000</v>
      </c>
      <c r="P195" s="469" t="s">
        <v>3257</v>
      </c>
      <c r="Q195" s="495" t="s">
        <v>37</v>
      </c>
      <c r="R195" s="458">
        <v>1033</v>
      </c>
      <c r="S195" s="458">
        <v>93</v>
      </c>
      <c r="T195" s="19"/>
      <c r="U195" s="162"/>
      <c r="V195" s="11"/>
      <c r="W195" s="459" t="s">
        <v>205</v>
      </c>
      <c r="X195" s="47"/>
      <c r="Y195" s="49"/>
      <c r="Z195" s="12"/>
      <c r="AA195" s="11"/>
      <c r="AB195" s="11"/>
      <c r="AC195" s="56"/>
      <c r="AD195" s="231"/>
      <c r="AE195" s="769"/>
      <c r="AF195" s="2329"/>
      <c r="AG195" s="162"/>
      <c r="AH195" s="749"/>
      <c r="AI195" s="749"/>
      <c r="AJ195" s="14"/>
      <c r="AK195" s="14"/>
      <c r="AL195" s="11"/>
      <c r="AM195" s="11"/>
      <c r="AN195" s="737"/>
      <c r="AO195" s="2230"/>
      <c r="AQ195" s="737"/>
      <c r="AR195" s="737"/>
      <c r="AS195" s="737"/>
      <c r="AX195" s="2231"/>
      <c r="BW195" s="737"/>
      <c r="BZ195" s="737"/>
    </row>
    <row r="196" spans="1:78" s="520" customFormat="1">
      <c r="A196" s="727">
        <v>168</v>
      </c>
      <c r="B196" s="478"/>
      <c r="C196" s="500">
        <v>41367</v>
      </c>
      <c r="D196" s="765">
        <f t="shared" ref="D196:D217" ca="1" si="19">TODAY()-C196</f>
        <v>177</v>
      </c>
      <c r="E196" s="452" t="s">
        <v>133</v>
      </c>
      <c r="F196" s="480">
        <v>13</v>
      </c>
      <c r="G196" s="64" t="s">
        <v>204</v>
      </c>
      <c r="H196" s="487" t="s">
        <v>50</v>
      </c>
      <c r="I196" s="488" t="s">
        <v>590</v>
      </c>
      <c r="J196" s="489" t="s">
        <v>306</v>
      </c>
      <c r="K196" s="501" t="s">
        <v>34</v>
      </c>
      <c r="L196" s="548">
        <v>647000</v>
      </c>
      <c r="M196" s="548">
        <v>10000</v>
      </c>
      <c r="N196" s="548">
        <f>L196+M196</f>
        <v>657000</v>
      </c>
      <c r="O196" s="744" t="s">
        <v>894</v>
      </c>
      <c r="P196" s="457" t="s">
        <v>524</v>
      </c>
      <c r="Q196" s="473" t="s">
        <v>139</v>
      </c>
      <c r="R196" s="458">
        <v>1033</v>
      </c>
      <c r="S196" s="458">
        <v>93</v>
      </c>
      <c r="T196" s="34"/>
      <c r="U196" s="506">
        <v>15208</v>
      </c>
      <c r="V196" s="21"/>
      <c r="W196" s="459" t="s">
        <v>205</v>
      </c>
      <c r="X196" s="80"/>
      <c r="Y196" s="77"/>
      <c r="Z196" s="536"/>
      <c r="AA196" s="537"/>
      <c r="AB196" s="536"/>
      <c r="AC196" s="538"/>
      <c r="AD196" s="77"/>
      <c r="AE196" s="9"/>
      <c r="AF196" s="5"/>
      <c r="AG196" s="5"/>
      <c r="AH196" s="5"/>
      <c r="AI196" s="5"/>
      <c r="AJ196" s="9"/>
      <c r="AK196" s="522"/>
      <c r="AL196" s="523">
        <v>605360</v>
      </c>
      <c r="AM196" s="13"/>
      <c r="AN196" s="582"/>
      <c r="AO196" s="519"/>
      <c r="AP196" s="519"/>
      <c r="AQ196" s="519"/>
      <c r="AR196" s="519"/>
      <c r="AS196" s="519"/>
      <c r="AT196" s="519"/>
      <c r="AU196" s="519"/>
      <c r="AV196" s="519"/>
      <c r="AW196" s="519"/>
      <c r="AX196" s="519"/>
      <c r="AY196" s="519"/>
      <c r="AZ196" s="519"/>
      <c r="BA196" s="519"/>
      <c r="BB196" s="519"/>
      <c r="BC196" s="519"/>
    </row>
    <row r="197" spans="1:78" s="520" customFormat="1">
      <c r="A197" s="727">
        <v>169</v>
      </c>
      <c r="B197" s="478"/>
      <c r="C197" s="500">
        <v>41367</v>
      </c>
      <c r="D197" s="765">
        <f t="shared" ca="1" si="19"/>
        <v>177</v>
      </c>
      <c r="E197" s="452" t="s">
        <v>133</v>
      </c>
      <c r="F197" s="480">
        <v>13</v>
      </c>
      <c r="G197" s="64" t="s">
        <v>204</v>
      </c>
      <c r="H197" s="487" t="s">
        <v>50</v>
      </c>
      <c r="I197" s="488" t="s">
        <v>589</v>
      </c>
      <c r="J197" s="489" t="s">
        <v>306</v>
      </c>
      <c r="K197" s="501" t="s">
        <v>34</v>
      </c>
      <c r="L197" s="548">
        <v>647000</v>
      </c>
      <c r="M197" s="548">
        <v>10000</v>
      </c>
      <c r="N197" s="548">
        <f>L197+M197</f>
        <v>657000</v>
      </c>
      <c r="O197" s="744" t="s">
        <v>894</v>
      </c>
      <c r="P197" s="457" t="s">
        <v>523</v>
      </c>
      <c r="Q197" s="473" t="s">
        <v>139</v>
      </c>
      <c r="R197" s="458">
        <v>1033</v>
      </c>
      <c r="S197" s="458">
        <v>93</v>
      </c>
      <c r="T197" s="19"/>
      <c r="U197" s="713" t="s">
        <v>810</v>
      </c>
      <c r="V197" s="21"/>
      <c r="W197" s="459" t="s">
        <v>205</v>
      </c>
      <c r="X197" s="80"/>
      <c r="Y197" s="77"/>
      <c r="Z197" s="536"/>
      <c r="AA197" s="537"/>
      <c r="AB197" s="536"/>
      <c r="AC197" s="538"/>
      <c r="AD197" s="77"/>
      <c r="AE197" s="9"/>
      <c r="AF197" s="5"/>
      <c r="AG197" s="5"/>
      <c r="AH197" s="5"/>
      <c r="AI197" s="5"/>
      <c r="AJ197" s="9"/>
      <c r="AK197" s="522"/>
      <c r="AL197" s="523">
        <v>605360</v>
      </c>
      <c r="AM197" s="13"/>
      <c r="AN197" s="582"/>
      <c r="AO197" s="519"/>
      <c r="AP197" s="519"/>
      <c r="AQ197" s="519"/>
      <c r="AR197" s="519"/>
      <c r="AS197" s="519"/>
      <c r="AT197" s="519"/>
      <c r="AU197" s="519"/>
      <c r="AV197" s="519"/>
      <c r="AW197" s="519"/>
      <c r="AX197" s="519"/>
      <c r="AY197" s="519"/>
      <c r="AZ197" s="519"/>
      <c r="BA197" s="519"/>
      <c r="BB197" s="519"/>
      <c r="BC197" s="519"/>
    </row>
    <row r="198" spans="1:78" s="520" customFormat="1">
      <c r="A198" s="448">
        <v>170</v>
      </c>
      <c r="B198" s="478"/>
      <c r="C198" s="500">
        <v>41367</v>
      </c>
      <c r="D198" s="765">
        <f t="shared" ca="1" si="19"/>
        <v>177</v>
      </c>
      <c r="E198" s="452" t="s">
        <v>133</v>
      </c>
      <c r="F198" s="480">
        <v>13</v>
      </c>
      <c r="G198" s="64" t="s">
        <v>204</v>
      </c>
      <c r="H198" s="487" t="s">
        <v>50</v>
      </c>
      <c r="I198" s="449" t="s">
        <v>588</v>
      </c>
      <c r="J198" s="489" t="s">
        <v>306</v>
      </c>
      <c r="K198" s="501" t="s">
        <v>34</v>
      </c>
      <c r="L198" s="548">
        <v>647000</v>
      </c>
      <c r="M198" s="548">
        <v>10000</v>
      </c>
      <c r="N198" s="548">
        <f>L198+M198</f>
        <v>657000</v>
      </c>
      <c r="O198" s="744" t="s">
        <v>894</v>
      </c>
      <c r="P198" s="457" t="s">
        <v>522</v>
      </c>
      <c r="Q198" s="473" t="s">
        <v>139</v>
      </c>
      <c r="R198" s="458">
        <v>1033</v>
      </c>
      <c r="S198" s="458">
        <v>93</v>
      </c>
      <c r="T198" s="34"/>
      <c r="U198" s="11"/>
      <c r="V198" s="21"/>
      <c r="W198" s="459" t="s">
        <v>205</v>
      </c>
      <c r="X198" s="80"/>
      <c r="Y198" s="77"/>
      <c r="Z198" s="536"/>
      <c r="AA198" s="537"/>
      <c r="AB198" s="536"/>
      <c r="AC198" s="538"/>
      <c r="AD198" s="77"/>
      <c r="AE198" s="9"/>
      <c r="AF198" s="5"/>
      <c r="AG198" s="5"/>
      <c r="AH198" s="5"/>
      <c r="AI198" s="5"/>
      <c r="AJ198" s="9"/>
      <c r="AK198" s="13"/>
      <c r="AL198" s="13"/>
      <c r="AM198" s="13"/>
      <c r="AN198" s="582"/>
      <c r="AO198" s="519"/>
      <c r="AP198" s="519"/>
      <c r="AQ198" s="519"/>
      <c r="AR198" s="519"/>
      <c r="AS198" s="519"/>
      <c r="AT198" s="519"/>
      <c r="AU198" s="519"/>
      <c r="AV198" s="519"/>
      <c r="AW198" s="519"/>
      <c r="AX198" s="519"/>
      <c r="AY198" s="519"/>
      <c r="AZ198" s="519"/>
      <c r="BA198" s="519"/>
      <c r="BB198" s="519"/>
      <c r="BC198" s="519"/>
    </row>
    <row r="199" spans="1:78" s="520" customFormat="1">
      <c r="A199" s="727">
        <v>171</v>
      </c>
      <c r="B199" s="478"/>
      <c r="C199" s="500">
        <v>41367</v>
      </c>
      <c r="D199" s="765">
        <f t="shared" ca="1" si="19"/>
        <v>177</v>
      </c>
      <c r="E199" s="452" t="s">
        <v>133</v>
      </c>
      <c r="F199" s="480">
        <v>13</v>
      </c>
      <c r="G199" s="64" t="s">
        <v>204</v>
      </c>
      <c r="H199" s="487" t="s">
        <v>50</v>
      </c>
      <c r="I199" s="488" t="s">
        <v>586</v>
      </c>
      <c r="J199" s="489" t="s">
        <v>306</v>
      </c>
      <c r="K199" s="573" t="s">
        <v>64</v>
      </c>
      <c r="L199" s="548">
        <v>647000</v>
      </c>
      <c r="M199" s="548">
        <v>10000</v>
      </c>
      <c r="N199" s="548">
        <f>L199+M199</f>
        <v>657000</v>
      </c>
      <c r="O199" s="744" t="s">
        <v>894</v>
      </c>
      <c r="P199" s="457" t="s">
        <v>520</v>
      </c>
      <c r="Q199" s="473" t="s">
        <v>139</v>
      </c>
      <c r="R199" s="458">
        <v>1033</v>
      </c>
      <c r="S199" s="458">
        <v>93</v>
      </c>
      <c r="T199" s="34"/>
      <c r="U199" s="514">
        <v>29827.75</v>
      </c>
      <c r="V199" s="21"/>
      <c r="W199" s="459" t="s">
        <v>205</v>
      </c>
      <c r="X199" s="80"/>
      <c r="Y199" s="77"/>
      <c r="Z199" s="536"/>
      <c r="AA199" s="537"/>
      <c r="AB199" s="536"/>
      <c r="AC199" s="538"/>
      <c r="AD199" s="77"/>
      <c r="AE199" s="9"/>
      <c r="AF199" s="5"/>
      <c r="AG199" s="5"/>
      <c r="AH199" s="5"/>
      <c r="AI199" s="5"/>
      <c r="AJ199" s="9"/>
      <c r="AK199" s="522"/>
      <c r="AL199" s="523">
        <v>605360</v>
      </c>
      <c r="AM199" s="13"/>
      <c r="AN199" s="582"/>
      <c r="AO199" s="519"/>
      <c r="AP199" s="519"/>
      <c r="AQ199" s="519"/>
      <c r="AR199" s="519"/>
      <c r="AS199" s="519"/>
      <c r="AT199" s="519"/>
      <c r="AU199" s="519"/>
      <c r="AV199" s="519"/>
      <c r="AW199" s="519"/>
      <c r="AX199" s="519"/>
      <c r="AY199" s="519"/>
      <c r="AZ199" s="519"/>
      <c r="BA199" s="519"/>
      <c r="BB199" s="519"/>
      <c r="BC199" s="519"/>
    </row>
    <row r="200" spans="1:78" s="520" customFormat="1">
      <c r="A200" s="448">
        <v>172</v>
      </c>
      <c r="B200" s="478"/>
      <c r="C200" s="500">
        <v>41370</v>
      </c>
      <c r="D200" s="765">
        <f ca="1">TODAY()-C200</f>
        <v>174</v>
      </c>
      <c r="E200" s="452" t="s">
        <v>133</v>
      </c>
      <c r="F200" s="480">
        <v>13</v>
      </c>
      <c r="G200" s="64" t="s">
        <v>204</v>
      </c>
      <c r="H200" s="487" t="s">
        <v>50</v>
      </c>
      <c r="I200" s="488" t="s">
        <v>585</v>
      </c>
      <c r="J200" s="489" t="s">
        <v>306</v>
      </c>
      <c r="K200" s="573" t="s">
        <v>64</v>
      </c>
      <c r="L200" s="548">
        <v>647000</v>
      </c>
      <c r="M200" s="548">
        <v>10000</v>
      </c>
      <c r="N200" s="456">
        <v>657000</v>
      </c>
      <c r="O200" s="744" t="s">
        <v>894</v>
      </c>
      <c r="P200" s="457" t="s">
        <v>519</v>
      </c>
      <c r="Q200" s="473" t="s">
        <v>139</v>
      </c>
      <c r="R200" s="458">
        <v>1033</v>
      </c>
      <c r="S200" s="458">
        <v>93</v>
      </c>
      <c r="T200" s="19"/>
      <c r="U200" s="713" t="s">
        <v>810</v>
      </c>
      <c r="V200" s="21"/>
      <c r="W200" s="459" t="s">
        <v>205</v>
      </c>
      <c r="X200" s="664"/>
      <c r="Y200" s="78"/>
      <c r="Z200" s="981"/>
      <c r="AA200" s="78"/>
      <c r="AB200" s="144"/>
      <c r="AC200" s="81"/>
      <c r="AD200" s="669"/>
      <c r="AE200" s="9"/>
      <c r="AF200" s="5"/>
      <c r="AG200" s="5"/>
      <c r="AH200" s="5"/>
      <c r="AI200" s="5"/>
      <c r="AJ200" s="9"/>
      <c r="AK200" s="522"/>
      <c r="AL200" s="523">
        <v>605360</v>
      </c>
      <c r="AM200" s="13"/>
      <c r="AN200" s="582"/>
      <c r="AO200" s="519"/>
      <c r="AP200" s="519"/>
      <c r="AQ200" s="519"/>
      <c r="AR200" s="519"/>
      <c r="AS200" s="519"/>
      <c r="AT200" s="519"/>
      <c r="AU200" s="519"/>
      <c r="AV200" s="519"/>
      <c r="AW200" s="519"/>
      <c r="AX200" s="519"/>
      <c r="AY200" s="519"/>
      <c r="AZ200" s="519"/>
      <c r="BA200" s="519"/>
      <c r="BB200" s="519"/>
      <c r="BC200" s="519"/>
    </row>
    <row r="201" spans="1:78" s="520" customFormat="1">
      <c r="A201" s="727">
        <v>173</v>
      </c>
      <c r="B201" s="695"/>
      <c r="C201" s="500">
        <v>41371</v>
      </c>
      <c r="D201" s="765">
        <f ca="1">TODAY()-C201</f>
        <v>173</v>
      </c>
      <c r="E201" s="452" t="s">
        <v>133</v>
      </c>
      <c r="F201" s="480">
        <v>13</v>
      </c>
      <c r="G201" s="64" t="s">
        <v>204</v>
      </c>
      <c r="H201" s="487" t="s">
        <v>50</v>
      </c>
      <c r="I201" s="488" t="s">
        <v>587</v>
      </c>
      <c r="J201" s="489" t="s">
        <v>306</v>
      </c>
      <c r="K201" s="573" t="s">
        <v>64</v>
      </c>
      <c r="L201" s="548">
        <v>647000</v>
      </c>
      <c r="M201" s="548">
        <v>10000</v>
      </c>
      <c r="N201" s="548">
        <f t="shared" ref="N201:N210" si="20">L201+M201</f>
        <v>657000</v>
      </c>
      <c r="O201" s="744" t="s">
        <v>894</v>
      </c>
      <c r="P201" s="457" t="s">
        <v>521</v>
      </c>
      <c r="Q201" s="473" t="s">
        <v>139</v>
      </c>
      <c r="R201" s="458">
        <v>1033</v>
      </c>
      <c r="S201" s="458">
        <v>93</v>
      </c>
      <c r="T201" s="19"/>
      <c r="U201" s="713" t="s">
        <v>810</v>
      </c>
      <c r="V201" s="21"/>
      <c r="W201" s="459" t="s">
        <v>205</v>
      </c>
      <c r="X201" s="80"/>
      <c r="Y201" s="77"/>
      <c r="Z201" s="536"/>
      <c r="AA201" s="537"/>
      <c r="AB201" s="536"/>
      <c r="AC201" s="538"/>
      <c r="AD201" s="77"/>
      <c r="AE201" s="664"/>
      <c r="AF201" s="567"/>
      <c r="AG201" s="5"/>
      <c r="AH201" s="5"/>
      <c r="AI201" s="5"/>
      <c r="AJ201" s="9"/>
      <c r="AK201" s="522"/>
      <c r="AL201" s="523">
        <v>605360</v>
      </c>
      <c r="AM201" s="13"/>
      <c r="AN201" s="582"/>
      <c r="AO201" s="519"/>
      <c r="AP201" s="519"/>
      <c r="AQ201" s="519"/>
      <c r="AR201" s="519"/>
      <c r="AS201" s="519"/>
      <c r="AT201" s="519"/>
      <c r="AU201" s="519"/>
      <c r="AV201" s="519"/>
      <c r="AW201" s="519"/>
      <c r="AX201" s="519"/>
      <c r="AY201" s="519"/>
      <c r="AZ201" s="519"/>
      <c r="BA201" s="519"/>
      <c r="BB201" s="519"/>
      <c r="BC201" s="519"/>
    </row>
    <row r="202" spans="1:78" s="465" customFormat="1">
      <c r="A202" s="727">
        <v>174</v>
      </c>
      <c r="B202" s="502">
        <v>41576</v>
      </c>
      <c r="C202" s="500">
        <v>41543</v>
      </c>
      <c r="D202" s="479">
        <f t="shared" ca="1" si="19"/>
        <v>1</v>
      </c>
      <c r="E202" s="452" t="s">
        <v>133</v>
      </c>
      <c r="F202" s="167">
        <v>13</v>
      </c>
      <c r="G202" s="452"/>
      <c r="H202" s="487" t="s">
        <v>50</v>
      </c>
      <c r="I202" s="488" t="s">
        <v>3597</v>
      </c>
      <c r="J202" s="489" t="s">
        <v>306</v>
      </c>
      <c r="K202" s="573" t="s">
        <v>64</v>
      </c>
      <c r="L202" s="548">
        <v>647000</v>
      </c>
      <c r="M202" s="548">
        <v>10000</v>
      </c>
      <c r="N202" s="548">
        <f>L202+M202</f>
        <v>657000</v>
      </c>
      <c r="O202" s="744" t="s">
        <v>894</v>
      </c>
      <c r="P202" s="469" t="s">
        <v>3548</v>
      </c>
      <c r="Q202" s="495" t="s">
        <v>37</v>
      </c>
      <c r="R202" s="458">
        <v>1033</v>
      </c>
      <c r="S202" s="458">
        <v>93</v>
      </c>
      <c r="T202" s="19"/>
      <c r="U202" s="162"/>
      <c r="V202" s="11"/>
      <c r="W202" s="459" t="s">
        <v>205</v>
      </c>
      <c r="X202" s="47"/>
      <c r="Y202" s="49"/>
      <c r="Z202" s="12"/>
      <c r="AA202" s="11"/>
      <c r="AB202" s="11"/>
      <c r="AC202" s="56"/>
      <c r="AD202" s="231"/>
      <c r="AE202" s="769"/>
      <c r="AF202" s="171"/>
      <c r="AG202" s="162"/>
      <c r="AH202" s="749"/>
      <c r="AI202" s="749"/>
      <c r="AJ202" s="14"/>
      <c r="AK202" s="14"/>
      <c r="AL202" s="11"/>
      <c r="AM202" s="11"/>
      <c r="AN202" s="737"/>
      <c r="AO202" s="2230"/>
      <c r="AQ202" s="737"/>
      <c r="AR202" s="737"/>
      <c r="AS202" s="737"/>
      <c r="AX202" s="2231"/>
      <c r="BW202" s="737"/>
      <c r="BZ202" s="737"/>
    </row>
    <row r="203" spans="1:78" s="465" customFormat="1">
      <c r="A203" s="448">
        <v>175</v>
      </c>
      <c r="B203" s="502">
        <v>41565</v>
      </c>
      <c r="C203" s="500">
        <v>41534</v>
      </c>
      <c r="D203" s="479">
        <f t="shared" ca="1" si="19"/>
        <v>10</v>
      </c>
      <c r="E203" s="452" t="s">
        <v>133</v>
      </c>
      <c r="F203" s="167">
        <v>13</v>
      </c>
      <c r="G203" s="452" t="s">
        <v>165</v>
      </c>
      <c r="H203" s="487" t="s">
        <v>50</v>
      </c>
      <c r="I203" s="488" t="s">
        <v>3334</v>
      </c>
      <c r="J203" s="489" t="s">
        <v>306</v>
      </c>
      <c r="K203" s="49" t="s">
        <v>25</v>
      </c>
      <c r="L203" s="548">
        <v>647000</v>
      </c>
      <c r="M203" s="548">
        <v>0</v>
      </c>
      <c r="N203" s="548">
        <f t="shared" si="20"/>
        <v>647000</v>
      </c>
      <c r="O203" s="744" t="s">
        <v>894</v>
      </c>
      <c r="P203" s="469" t="s">
        <v>3268</v>
      </c>
      <c r="Q203" s="495" t="s">
        <v>37</v>
      </c>
      <c r="R203" s="458">
        <v>1033</v>
      </c>
      <c r="S203" s="458">
        <v>93</v>
      </c>
      <c r="T203" s="19"/>
      <c r="U203" s="162"/>
      <c r="V203" s="11"/>
      <c r="W203" s="459" t="s">
        <v>205</v>
      </c>
      <c r="X203" s="47"/>
      <c r="Y203" s="49"/>
      <c r="Z203" s="12"/>
      <c r="AA203" s="11"/>
      <c r="AB203" s="231"/>
      <c r="AC203" s="56"/>
      <c r="AD203" s="14"/>
      <c r="AE203" s="769"/>
      <c r="AF203" s="2329"/>
      <c r="AG203" s="162"/>
      <c r="AH203" s="749"/>
      <c r="AI203" s="749"/>
      <c r="AJ203" s="14"/>
      <c r="AK203" s="14"/>
      <c r="AL203" s="11"/>
      <c r="AM203" s="11"/>
      <c r="AN203" s="737"/>
      <c r="AO203" s="2230"/>
      <c r="AQ203" s="737"/>
      <c r="AR203" s="737"/>
      <c r="AS203" s="737"/>
      <c r="AX203" s="2231"/>
      <c r="BW203" s="737"/>
      <c r="BZ203" s="737"/>
    </row>
    <row r="204" spans="1:78" s="465" customFormat="1">
      <c r="A204" s="727">
        <v>176</v>
      </c>
      <c r="B204" s="502">
        <v>41576</v>
      </c>
      <c r="C204" s="500">
        <v>41543</v>
      </c>
      <c r="D204" s="479">
        <f t="shared" ca="1" si="19"/>
        <v>1</v>
      </c>
      <c r="E204" s="452" t="s">
        <v>133</v>
      </c>
      <c r="F204" s="167">
        <v>13</v>
      </c>
      <c r="G204" s="452"/>
      <c r="H204" s="487" t="s">
        <v>50</v>
      </c>
      <c r="I204" s="488" t="s">
        <v>3594</v>
      </c>
      <c r="J204" s="489" t="s">
        <v>306</v>
      </c>
      <c r="K204" s="49" t="s">
        <v>25</v>
      </c>
      <c r="L204" s="548">
        <v>647000</v>
      </c>
      <c r="M204" s="548">
        <v>0</v>
      </c>
      <c r="N204" s="548">
        <f t="shared" si="20"/>
        <v>647000</v>
      </c>
      <c r="O204" s="744" t="s">
        <v>894</v>
      </c>
      <c r="P204" s="469" t="s">
        <v>3545</v>
      </c>
      <c r="Q204" s="495" t="s">
        <v>37</v>
      </c>
      <c r="R204" s="458">
        <v>1033</v>
      </c>
      <c r="S204" s="458">
        <v>93</v>
      </c>
      <c r="T204" s="19"/>
      <c r="U204" s="162"/>
      <c r="V204" s="11"/>
      <c r="W204" s="459" t="s">
        <v>205</v>
      </c>
      <c r="X204" s="47"/>
      <c r="Y204" s="49"/>
      <c r="Z204" s="12"/>
      <c r="AA204" s="11"/>
      <c r="AB204" s="11"/>
      <c r="AC204" s="56"/>
      <c r="AD204" s="231"/>
      <c r="AE204" s="769"/>
      <c r="AF204" s="171"/>
      <c r="AG204" s="162"/>
      <c r="AH204" s="749"/>
      <c r="AI204" s="749"/>
      <c r="AJ204" s="14"/>
      <c r="AK204" s="14"/>
      <c r="AL204" s="11"/>
      <c r="AM204" s="11"/>
      <c r="AN204" s="737"/>
      <c r="AO204" s="2230"/>
      <c r="AQ204" s="737"/>
      <c r="AR204" s="737"/>
      <c r="AS204" s="737"/>
      <c r="AX204" s="2231"/>
      <c r="BW204" s="737"/>
      <c r="BZ204" s="737"/>
    </row>
    <row r="205" spans="1:78" s="520" customFormat="1">
      <c r="A205" s="448">
        <v>177</v>
      </c>
      <c r="B205" s="502"/>
      <c r="C205" s="500">
        <v>41467</v>
      </c>
      <c r="D205" s="765">
        <f t="shared" ca="1" si="19"/>
        <v>77</v>
      </c>
      <c r="E205" s="452" t="s">
        <v>133</v>
      </c>
      <c r="F205" s="167">
        <v>13</v>
      </c>
      <c r="G205" s="64" t="s">
        <v>204</v>
      </c>
      <c r="H205" s="454" t="s">
        <v>17</v>
      </c>
      <c r="I205" s="449" t="s">
        <v>1482</v>
      </c>
      <c r="J205" s="455" t="s">
        <v>291</v>
      </c>
      <c r="K205" s="573" t="s">
        <v>64</v>
      </c>
      <c r="L205" s="548">
        <v>617000</v>
      </c>
      <c r="M205" s="548">
        <v>10000</v>
      </c>
      <c r="N205" s="456">
        <f t="shared" si="20"/>
        <v>627000</v>
      </c>
      <c r="O205" s="744" t="s">
        <v>894</v>
      </c>
      <c r="P205" s="457" t="s">
        <v>1163</v>
      </c>
      <c r="Q205" s="473" t="s">
        <v>139</v>
      </c>
      <c r="R205" s="458">
        <v>1033</v>
      </c>
      <c r="S205" s="458">
        <v>93</v>
      </c>
      <c r="T205" s="19"/>
      <c r="U205" s="34"/>
      <c r="V205" s="11"/>
      <c r="W205" s="459" t="s">
        <v>205</v>
      </c>
      <c r="X205" s="664"/>
      <c r="Y205" s="78"/>
      <c r="Z205" s="981"/>
      <c r="AA205" s="78"/>
      <c r="AB205" s="144"/>
      <c r="AC205" s="81"/>
      <c r="AD205" s="669"/>
      <c r="AE205" s="980"/>
      <c r="AF205" s="647"/>
      <c r="AG205" s="536"/>
      <c r="AH205" s="664"/>
      <c r="AI205" s="78"/>
      <c r="AJ205" s="981"/>
      <c r="AK205" s="78"/>
      <c r="AL205" s="144"/>
      <c r="AM205" s="81"/>
      <c r="AN205" s="901"/>
      <c r="AO205" s="921"/>
      <c r="AP205" s="898"/>
      <c r="AQ205" s="899"/>
      <c r="AR205" s="787"/>
      <c r="AS205" s="788"/>
      <c r="AT205" s="789"/>
      <c r="AU205" s="788"/>
      <c r="AV205" s="1060"/>
      <c r="AW205" s="1061"/>
      <c r="AX205" s="1062"/>
      <c r="AY205" s="784"/>
      <c r="AZ205" s="785"/>
      <c r="BA205" s="786"/>
      <c r="BB205" s="787"/>
      <c r="BC205" s="519"/>
    </row>
    <row r="206" spans="1:78" s="520" customFormat="1">
      <c r="A206" s="727">
        <v>178</v>
      </c>
      <c r="B206" s="502"/>
      <c r="C206" s="500">
        <v>41467</v>
      </c>
      <c r="D206" s="765">
        <f ca="1">TODAY()-C206</f>
        <v>77</v>
      </c>
      <c r="E206" s="452" t="s">
        <v>133</v>
      </c>
      <c r="F206" s="167">
        <v>13</v>
      </c>
      <c r="G206" s="64" t="s">
        <v>204</v>
      </c>
      <c r="H206" s="454" t="s">
        <v>17</v>
      </c>
      <c r="I206" s="449" t="s">
        <v>1484</v>
      </c>
      <c r="J206" s="455" t="s">
        <v>291</v>
      </c>
      <c r="K206" s="573" t="s">
        <v>64</v>
      </c>
      <c r="L206" s="548">
        <v>617000</v>
      </c>
      <c r="M206" s="548">
        <v>10000</v>
      </c>
      <c r="N206" s="456">
        <v>627000</v>
      </c>
      <c r="O206" s="744" t="s">
        <v>894</v>
      </c>
      <c r="P206" s="457" t="s">
        <v>1165</v>
      </c>
      <c r="Q206" s="473" t="s">
        <v>139</v>
      </c>
      <c r="R206" s="458">
        <v>1033</v>
      </c>
      <c r="S206" s="458">
        <v>93</v>
      </c>
      <c r="T206" s="19"/>
      <c r="U206" s="34"/>
      <c r="V206" s="11"/>
      <c r="W206" s="459" t="s">
        <v>205</v>
      </c>
      <c r="X206" s="80"/>
      <c r="Y206" s="77"/>
      <c r="Z206" s="536"/>
      <c r="AA206" s="537"/>
      <c r="AB206" s="536"/>
      <c r="AC206" s="538"/>
      <c r="AD206" s="77"/>
      <c r="AE206" s="9"/>
      <c r="AF206" s="5"/>
      <c r="AG206" s="5"/>
      <c r="AH206" s="5"/>
      <c r="AI206" s="5"/>
      <c r="AJ206" s="9"/>
      <c r="AK206" s="78"/>
      <c r="AL206" s="144"/>
      <c r="AM206" s="81"/>
      <c r="AN206" s="901"/>
      <c r="AO206" s="921"/>
      <c r="AP206" s="898"/>
      <c r="AQ206" s="899"/>
      <c r="AR206" s="787"/>
      <c r="AS206" s="788"/>
      <c r="AT206" s="789"/>
      <c r="AU206" s="788"/>
      <c r="AV206" s="1060"/>
      <c r="AW206" s="1061"/>
      <c r="AX206" s="1062"/>
      <c r="AY206" s="784"/>
      <c r="AZ206" s="785"/>
      <c r="BA206" s="786"/>
      <c r="BB206" s="787"/>
      <c r="BC206" s="519"/>
    </row>
    <row r="207" spans="1:78" s="520" customFormat="1">
      <c r="A207" s="727">
        <v>179</v>
      </c>
      <c r="B207" s="502"/>
      <c r="C207" s="500">
        <v>41464</v>
      </c>
      <c r="D207" s="765">
        <f ca="1">TODAY()-C207</f>
        <v>80</v>
      </c>
      <c r="E207" s="452" t="s">
        <v>133</v>
      </c>
      <c r="F207" s="167">
        <v>13</v>
      </c>
      <c r="G207" s="64" t="s">
        <v>204</v>
      </c>
      <c r="H207" s="454" t="s">
        <v>17</v>
      </c>
      <c r="I207" s="449" t="s">
        <v>1483</v>
      </c>
      <c r="J207" s="455" t="s">
        <v>291</v>
      </c>
      <c r="K207" s="577" t="s">
        <v>171</v>
      </c>
      <c r="L207" s="548">
        <v>617000</v>
      </c>
      <c r="M207" s="548">
        <v>10000</v>
      </c>
      <c r="N207" s="456">
        <f t="shared" si="20"/>
        <v>627000</v>
      </c>
      <c r="O207" s="744" t="s">
        <v>894</v>
      </c>
      <c r="P207" s="457" t="s">
        <v>1164</v>
      </c>
      <c r="Q207" s="473" t="s">
        <v>139</v>
      </c>
      <c r="R207" s="458">
        <v>1033</v>
      </c>
      <c r="S207" s="458">
        <v>93</v>
      </c>
      <c r="T207" s="34"/>
      <c r="U207" s="34"/>
      <c r="V207" s="11"/>
      <c r="W207" s="459" t="s">
        <v>205</v>
      </c>
      <c r="X207" s="80"/>
      <c r="Y207" s="78"/>
      <c r="Z207" s="536"/>
      <c r="AA207" s="537"/>
      <c r="AB207" s="536"/>
      <c r="AC207" s="538"/>
      <c r="AD207" s="81"/>
      <c r="AE207" s="9"/>
      <c r="AF207" s="5"/>
      <c r="AG207" s="5"/>
      <c r="AH207" s="5"/>
      <c r="AI207" s="5"/>
      <c r="AJ207" s="9"/>
      <c r="AK207" s="522"/>
      <c r="AL207" s="523"/>
      <c r="AM207" s="13"/>
      <c r="AN207" s="582"/>
      <c r="AO207" s="519"/>
      <c r="AP207" s="519"/>
      <c r="AQ207" s="519"/>
      <c r="AR207" s="519"/>
      <c r="AS207" s="519"/>
      <c r="AT207" s="519"/>
      <c r="AU207" s="519"/>
      <c r="AV207" s="519"/>
      <c r="AW207" s="519"/>
      <c r="AX207" s="519"/>
      <c r="AY207" s="519"/>
      <c r="AZ207" s="519"/>
      <c r="BA207" s="519"/>
      <c r="BB207" s="519"/>
      <c r="BC207" s="519"/>
    </row>
    <row r="208" spans="1:78" s="507" customFormat="1">
      <c r="A208" s="448">
        <v>180</v>
      </c>
      <c r="B208" s="502">
        <f t="shared" ref="B208" si="21">C208-5+33</f>
        <v>41544</v>
      </c>
      <c r="C208" s="467">
        <v>41516</v>
      </c>
      <c r="D208" s="479">
        <f ca="1">TODAY()-C208</f>
        <v>28</v>
      </c>
      <c r="E208" s="452" t="s">
        <v>133</v>
      </c>
      <c r="F208" s="167">
        <v>13</v>
      </c>
      <c r="G208" s="452" t="s">
        <v>1573</v>
      </c>
      <c r="H208" s="454" t="s">
        <v>1578</v>
      </c>
      <c r="I208" s="449" t="s">
        <v>2425</v>
      </c>
      <c r="J208" s="455" t="s">
        <v>1173</v>
      </c>
      <c r="K208" s="569" t="s">
        <v>67</v>
      </c>
      <c r="L208" s="548">
        <v>617000</v>
      </c>
      <c r="M208" s="548">
        <v>10000</v>
      </c>
      <c r="N208" s="456">
        <f t="shared" si="20"/>
        <v>627000</v>
      </c>
      <c r="O208" s="744" t="s">
        <v>894</v>
      </c>
      <c r="P208" s="469" t="s">
        <v>2427</v>
      </c>
      <c r="Q208" s="495" t="s">
        <v>37</v>
      </c>
      <c r="R208" s="2001">
        <v>1047</v>
      </c>
      <c r="S208" s="458">
        <v>93</v>
      </c>
      <c r="T208" s="176"/>
      <c r="U208" s="1786"/>
      <c r="V208" s="1517"/>
      <c r="W208" s="459" t="s">
        <v>205</v>
      </c>
      <c r="X208" s="1304"/>
      <c r="Y208" s="1794"/>
      <c r="Z208" s="1590"/>
      <c r="AA208" s="829"/>
      <c r="AB208" s="829"/>
      <c r="AC208" s="1795"/>
      <c r="AD208" s="1796"/>
      <c r="AE208" s="1303"/>
      <c r="AF208" s="77"/>
      <c r="AG208" s="1219"/>
      <c r="AH208" s="753"/>
      <c r="AI208" s="664"/>
      <c r="AJ208" s="78"/>
      <c r="AK208" s="78"/>
      <c r="AL208" s="81"/>
      <c r="AM208" s="81"/>
      <c r="AN208" s="2557"/>
      <c r="AO208" s="2557"/>
      <c r="AP208" s="519"/>
      <c r="AQ208" s="2820"/>
      <c r="AR208" s="2820"/>
      <c r="AS208" s="2820"/>
      <c r="AX208" s="2442"/>
      <c r="BW208" s="2821"/>
      <c r="BZ208" s="2821"/>
    </row>
    <row r="209" spans="1:78" s="520" customFormat="1">
      <c r="A209" s="727">
        <v>181</v>
      </c>
      <c r="B209" s="695"/>
      <c r="C209" s="500">
        <v>41371</v>
      </c>
      <c r="D209" s="765">
        <f t="shared" ca="1" si="19"/>
        <v>173</v>
      </c>
      <c r="E209" s="452" t="s">
        <v>133</v>
      </c>
      <c r="F209" s="480">
        <v>13</v>
      </c>
      <c r="G209" s="64" t="s">
        <v>204</v>
      </c>
      <c r="H209" s="487" t="s">
        <v>186</v>
      </c>
      <c r="I209" s="488" t="s">
        <v>579</v>
      </c>
      <c r="J209" s="489" t="s">
        <v>452</v>
      </c>
      <c r="K209" s="573" t="s">
        <v>64</v>
      </c>
      <c r="L209" s="548">
        <v>592000</v>
      </c>
      <c r="M209" s="548">
        <v>10000</v>
      </c>
      <c r="N209" s="548">
        <f t="shared" si="20"/>
        <v>602000</v>
      </c>
      <c r="O209" s="744" t="s">
        <v>894</v>
      </c>
      <c r="P209" s="457" t="s">
        <v>513</v>
      </c>
      <c r="Q209" s="473" t="s">
        <v>139</v>
      </c>
      <c r="R209" s="458">
        <v>1033</v>
      </c>
      <c r="S209" s="458">
        <v>93</v>
      </c>
      <c r="T209" s="19"/>
      <c r="U209" s="713" t="s">
        <v>810</v>
      </c>
      <c r="V209" s="21"/>
      <c r="W209" s="459" t="s">
        <v>205</v>
      </c>
      <c r="X209" s="80"/>
      <c r="Y209" s="77"/>
      <c r="Z209" s="536"/>
      <c r="AA209" s="537"/>
      <c r="AB209" s="536"/>
      <c r="AC209" s="538"/>
      <c r="AD209" s="77"/>
      <c r="AE209" s="664"/>
      <c r="AF209" s="567"/>
      <c r="AG209" s="5"/>
      <c r="AH209" s="5"/>
      <c r="AI209" s="5"/>
      <c r="AJ209" s="9"/>
      <c r="AK209" s="522"/>
      <c r="AL209" s="523">
        <v>553660</v>
      </c>
      <c r="AM209" s="13"/>
      <c r="AN209" s="477"/>
      <c r="AO209" s="519"/>
      <c r="AP209" s="519"/>
      <c r="AQ209" s="519"/>
      <c r="AR209" s="519"/>
      <c r="AS209" s="519"/>
      <c r="AT209" s="519"/>
      <c r="AU209" s="519"/>
      <c r="AV209" s="519"/>
      <c r="AW209" s="519"/>
      <c r="AX209" s="519"/>
      <c r="AY209" s="519"/>
      <c r="AZ209" s="519"/>
      <c r="BA209" s="519"/>
      <c r="BB209" s="519"/>
      <c r="BC209" s="519"/>
    </row>
    <row r="210" spans="1:78" s="520" customFormat="1">
      <c r="A210" s="448">
        <v>182</v>
      </c>
      <c r="B210" s="502"/>
      <c r="C210" s="500">
        <v>41376</v>
      </c>
      <c r="D210" s="765">
        <f t="shared" ca="1" si="19"/>
        <v>168</v>
      </c>
      <c r="E210" s="452" t="s">
        <v>133</v>
      </c>
      <c r="F210" s="480">
        <v>13</v>
      </c>
      <c r="G210" s="64" t="s">
        <v>204</v>
      </c>
      <c r="H210" s="487" t="s">
        <v>186</v>
      </c>
      <c r="I210" s="488" t="s">
        <v>583</v>
      </c>
      <c r="J210" s="489" t="s">
        <v>452</v>
      </c>
      <c r="K210" s="578" t="s">
        <v>127</v>
      </c>
      <c r="L210" s="548">
        <v>592000</v>
      </c>
      <c r="M210" s="548">
        <v>10000</v>
      </c>
      <c r="N210" s="548">
        <f t="shared" si="20"/>
        <v>602000</v>
      </c>
      <c r="O210" s="744" t="s">
        <v>894</v>
      </c>
      <c r="P210" s="457" t="s">
        <v>517</v>
      </c>
      <c r="Q210" s="473" t="s">
        <v>139</v>
      </c>
      <c r="R210" s="458">
        <v>1033</v>
      </c>
      <c r="S210" s="458">
        <v>93</v>
      </c>
      <c r="T210" s="19"/>
      <c r="U210" s="713" t="s">
        <v>810</v>
      </c>
      <c r="V210" s="21"/>
      <c r="W210" s="459" t="s">
        <v>205</v>
      </c>
      <c r="X210" s="80"/>
      <c r="Y210" s="77"/>
      <c r="Z210" s="536"/>
      <c r="AA210" s="537"/>
      <c r="AB210" s="536"/>
      <c r="AC210" s="538"/>
      <c r="AD210" s="77"/>
      <c r="AE210" s="9"/>
      <c r="AF210" s="5"/>
      <c r="AG210" s="5"/>
      <c r="AH210" s="5"/>
      <c r="AI210" s="5"/>
      <c r="AJ210" s="9"/>
      <c r="AK210" s="522"/>
      <c r="AL210" s="523">
        <v>553660</v>
      </c>
      <c r="AM210" s="13"/>
      <c r="AN210" s="477"/>
      <c r="AO210" s="519"/>
      <c r="AP210" s="519"/>
      <c r="AQ210" s="519"/>
      <c r="AR210" s="519"/>
      <c r="AS210" s="519"/>
      <c r="AT210" s="519"/>
      <c r="AU210" s="519"/>
      <c r="AV210" s="519"/>
      <c r="AW210" s="519"/>
      <c r="AX210" s="519"/>
      <c r="AY210" s="519"/>
      <c r="AZ210" s="519"/>
      <c r="BA210" s="519"/>
      <c r="BB210" s="519"/>
      <c r="BC210" s="519"/>
    </row>
    <row r="211" spans="1:78" s="520" customFormat="1">
      <c r="A211" s="727">
        <v>183</v>
      </c>
      <c r="B211" s="502"/>
      <c r="C211" s="467">
        <v>41378</v>
      </c>
      <c r="D211" s="765">
        <f ca="1">TODAY()-C211</f>
        <v>166</v>
      </c>
      <c r="E211" s="452" t="s">
        <v>133</v>
      </c>
      <c r="F211" s="480">
        <v>13</v>
      </c>
      <c r="G211" s="64" t="s">
        <v>204</v>
      </c>
      <c r="H211" s="487" t="s">
        <v>186</v>
      </c>
      <c r="I211" s="488" t="s">
        <v>686</v>
      </c>
      <c r="J211" s="489" t="s">
        <v>452</v>
      </c>
      <c r="K211" s="577" t="s">
        <v>171</v>
      </c>
      <c r="L211" s="548">
        <v>592000</v>
      </c>
      <c r="M211" s="548">
        <v>10000</v>
      </c>
      <c r="N211" s="548">
        <v>602000</v>
      </c>
      <c r="O211" s="744" t="s">
        <v>894</v>
      </c>
      <c r="P211" s="457" t="s">
        <v>685</v>
      </c>
      <c r="Q211" s="473" t="s">
        <v>139</v>
      </c>
      <c r="R211" s="458">
        <v>1033</v>
      </c>
      <c r="S211" s="458">
        <v>93</v>
      </c>
      <c r="T211" s="19"/>
      <c r="U211" s="713" t="s">
        <v>810</v>
      </c>
      <c r="V211" s="21"/>
      <c r="W211" s="459" t="s">
        <v>205</v>
      </c>
      <c r="X211" s="80"/>
      <c r="Y211" s="77"/>
      <c r="Z211" s="536"/>
      <c r="AA211" s="537"/>
      <c r="AB211" s="536"/>
      <c r="AC211" s="538"/>
      <c r="AD211" s="77"/>
      <c r="AE211" s="9"/>
      <c r="AF211" s="5"/>
      <c r="AG211" s="5"/>
      <c r="AH211" s="5"/>
      <c r="AI211" s="5"/>
      <c r="AJ211" s="9"/>
      <c r="AK211" s="522"/>
      <c r="AL211" s="523">
        <v>551893</v>
      </c>
      <c r="AM211" s="13"/>
      <c r="AN211" s="477"/>
      <c r="AO211" s="519"/>
      <c r="AP211" s="519"/>
      <c r="AQ211" s="519"/>
      <c r="AR211" s="519"/>
      <c r="AS211" s="519"/>
      <c r="AT211" s="519"/>
      <c r="AU211" s="519"/>
      <c r="AV211" s="519"/>
      <c r="AW211" s="519"/>
      <c r="AX211" s="519"/>
      <c r="AY211" s="519"/>
      <c r="AZ211" s="519"/>
      <c r="BA211" s="519"/>
      <c r="BB211" s="519"/>
      <c r="BC211" s="519"/>
    </row>
    <row r="212" spans="1:78" s="465" customFormat="1">
      <c r="A212" s="727">
        <v>184</v>
      </c>
      <c r="B212" s="502">
        <v>41576</v>
      </c>
      <c r="C212" s="467">
        <v>41543</v>
      </c>
      <c r="D212" s="479">
        <f t="shared" ref="D212" ca="1" si="22">TODAY()-C212</f>
        <v>1</v>
      </c>
      <c r="E212" s="452" t="s">
        <v>133</v>
      </c>
      <c r="F212" s="167">
        <v>13</v>
      </c>
      <c r="G212" s="452"/>
      <c r="H212" s="487" t="s">
        <v>194</v>
      </c>
      <c r="I212" s="488" t="s">
        <v>3593</v>
      </c>
      <c r="J212" s="489" t="s">
        <v>290</v>
      </c>
      <c r="K212" s="49" t="s">
        <v>184</v>
      </c>
      <c r="L212" s="548">
        <v>584000</v>
      </c>
      <c r="M212" s="548">
        <v>10000</v>
      </c>
      <c r="N212" s="548">
        <f t="shared" ref="N212:N226" si="23">L212+M212</f>
        <v>594000</v>
      </c>
      <c r="O212" s="744" t="s">
        <v>894</v>
      </c>
      <c r="P212" s="469" t="s">
        <v>3544</v>
      </c>
      <c r="Q212" s="495" t="s">
        <v>37</v>
      </c>
      <c r="R212" s="458">
        <v>1033</v>
      </c>
      <c r="S212" s="458">
        <v>93</v>
      </c>
      <c r="T212" s="19"/>
      <c r="U212" s="162"/>
      <c r="V212" s="11"/>
      <c r="W212" s="459" t="s">
        <v>205</v>
      </c>
      <c r="X212" s="47"/>
      <c r="Y212" s="49"/>
      <c r="Z212" s="12"/>
      <c r="AA212" s="11"/>
      <c r="AB212" s="11"/>
      <c r="AC212" s="56"/>
      <c r="AD212" s="231"/>
      <c r="AE212" s="769"/>
      <c r="AF212" s="171"/>
      <c r="AG212" s="162"/>
      <c r="AH212" s="749"/>
      <c r="AI212" s="749"/>
      <c r="AJ212" s="14"/>
      <c r="AK212" s="14"/>
      <c r="AL212" s="11"/>
      <c r="AM212" s="11"/>
      <c r="AN212" s="737"/>
      <c r="AO212" s="2230"/>
      <c r="AQ212" s="737"/>
      <c r="AR212" s="737"/>
      <c r="AS212" s="737"/>
      <c r="AX212" s="2231"/>
      <c r="BW212" s="737"/>
      <c r="BZ212" s="737"/>
    </row>
    <row r="213" spans="1:78" s="520" customFormat="1">
      <c r="A213" s="448">
        <v>185</v>
      </c>
      <c r="B213" s="502"/>
      <c r="C213" s="500">
        <v>41452</v>
      </c>
      <c r="D213" s="765">
        <f ca="1">TODAY()-C213</f>
        <v>92</v>
      </c>
      <c r="E213" s="452" t="s">
        <v>133</v>
      </c>
      <c r="F213" s="167">
        <v>13</v>
      </c>
      <c r="G213" s="64" t="s">
        <v>204</v>
      </c>
      <c r="H213" s="487" t="s">
        <v>194</v>
      </c>
      <c r="I213" s="488" t="s">
        <v>995</v>
      </c>
      <c r="J213" s="489" t="s">
        <v>290</v>
      </c>
      <c r="K213" s="573" t="s">
        <v>64</v>
      </c>
      <c r="L213" s="548">
        <v>584000</v>
      </c>
      <c r="M213" s="548">
        <v>10000</v>
      </c>
      <c r="N213" s="548">
        <f t="shared" si="23"/>
        <v>594000</v>
      </c>
      <c r="O213" s="744" t="s">
        <v>894</v>
      </c>
      <c r="P213" s="457" t="s">
        <v>988</v>
      </c>
      <c r="Q213" s="473" t="s">
        <v>139</v>
      </c>
      <c r="R213" s="458">
        <v>1033</v>
      </c>
      <c r="S213" s="458">
        <v>93</v>
      </c>
      <c r="T213" s="19"/>
      <c r="U213" s="34"/>
      <c r="V213" s="11"/>
      <c r="W213" s="459" t="s">
        <v>205</v>
      </c>
      <c r="X213" s="80"/>
      <c r="Y213" s="77"/>
      <c r="Z213" s="536"/>
      <c r="AA213" s="537"/>
      <c r="AB213" s="536"/>
      <c r="AC213" s="538"/>
      <c r="AD213" s="77"/>
      <c r="AE213" s="9"/>
      <c r="AF213" s="5"/>
      <c r="AG213" s="5"/>
      <c r="AH213" s="5"/>
      <c r="AI213" s="5"/>
      <c r="AJ213" s="9"/>
      <c r="AK213" s="522"/>
      <c r="AL213" s="523"/>
      <c r="AM213" s="13"/>
      <c r="AN213" s="477"/>
      <c r="AO213" s="519"/>
      <c r="AP213" s="519"/>
      <c r="AQ213" s="519"/>
      <c r="AR213" s="519"/>
      <c r="AS213" s="519"/>
      <c r="AT213" s="519"/>
      <c r="AU213" s="519"/>
      <c r="AV213" s="519"/>
      <c r="AW213" s="519"/>
      <c r="AX213" s="519"/>
      <c r="AY213" s="519"/>
      <c r="AZ213" s="519"/>
      <c r="BA213" s="519"/>
      <c r="BB213" s="519"/>
      <c r="BC213" s="519"/>
    </row>
    <row r="214" spans="1:78" s="465" customFormat="1">
      <c r="A214" s="727">
        <v>186</v>
      </c>
      <c r="B214" s="502">
        <v>41572</v>
      </c>
      <c r="C214" s="500">
        <v>41542</v>
      </c>
      <c r="D214" s="479">
        <f t="shared" ref="D214:D215" ca="1" si="24">TODAY()-C214</f>
        <v>2</v>
      </c>
      <c r="E214" s="452" t="s">
        <v>133</v>
      </c>
      <c r="F214" s="167">
        <v>13</v>
      </c>
      <c r="G214" s="2334" t="s">
        <v>1047</v>
      </c>
      <c r="H214" s="487" t="s">
        <v>194</v>
      </c>
      <c r="I214" s="488" t="s">
        <v>3591</v>
      </c>
      <c r="J214" s="489" t="s">
        <v>290</v>
      </c>
      <c r="K214" s="49" t="s">
        <v>25</v>
      </c>
      <c r="L214" s="548">
        <v>584000</v>
      </c>
      <c r="M214" s="548">
        <v>0</v>
      </c>
      <c r="N214" s="548">
        <f t="shared" si="23"/>
        <v>584000</v>
      </c>
      <c r="O214" s="744" t="s">
        <v>894</v>
      </c>
      <c r="P214" s="469" t="s">
        <v>3542</v>
      </c>
      <c r="Q214" s="495" t="s">
        <v>37</v>
      </c>
      <c r="R214" s="458">
        <v>1033</v>
      </c>
      <c r="S214" s="458">
        <v>93</v>
      </c>
      <c r="T214" s="19"/>
      <c r="U214" s="162"/>
      <c r="V214" s="11"/>
      <c r="W214" s="459" t="s">
        <v>205</v>
      </c>
      <c r="X214" s="47"/>
      <c r="Y214" s="49"/>
      <c r="Z214" s="12"/>
      <c r="AA214" s="11"/>
      <c r="AB214" s="11"/>
      <c r="AC214" s="56"/>
      <c r="AD214" s="231"/>
      <c r="AE214" s="769"/>
      <c r="AF214" s="171"/>
      <c r="AG214" s="162"/>
      <c r="AH214" s="749"/>
      <c r="AI214" s="749"/>
      <c r="AJ214" s="14"/>
      <c r="AK214" s="14"/>
      <c r="AL214" s="11"/>
      <c r="AM214" s="11"/>
      <c r="AN214" s="737"/>
      <c r="AO214" s="2230"/>
      <c r="AQ214" s="737"/>
      <c r="AR214" s="737"/>
      <c r="AS214" s="737"/>
      <c r="AX214" s="2231"/>
      <c r="BW214" s="737"/>
      <c r="BZ214" s="737"/>
    </row>
    <row r="215" spans="1:78" s="465" customFormat="1">
      <c r="A215" s="448">
        <v>187</v>
      </c>
      <c r="B215" s="502">
        <v>41572</v>
      </c>
      <c r="C215" s="500">
        <v>41542</v>
      </c>
      <c r="D215" s="479">
        <f t="shared" ca="1" si="24"/>
        <v>2</v>
      </c>
      <c r="E215" s="452" t="s">
        <v>133</v>
      </c>
      <c r="F215" s="167">
        <v>13</v>
      </c>
      <c r="G215" s="2334" t="s">
        <v>1047</v>
      </c>
      <c r="H215" s="487" t="s">
        <v>194</v>
      </c>
      <c r="I215" s="488" t="s">
        <v>3592</v>
      </c>
      <c r="J215" s="489" t="s">
        <v>290</v>
      </c>
      <c r="K215" s="49" t="s">
        <v>25</v>
      </c>
      <c r="L215" s="548">
        <v>584000</v>
      </c>
      <c r="M215" s="548">
        <v>0</v>
      </c>
      <c r="N215" s="548">
        <f t="shared" si="23"/>
        <v>584000</v>
      </c>
      <c r="O215" s="744" t="s">
        <v>894</v>
      </c>
      <c r="P215" s="469" t="s">
        <v>3543</v>
      </c>
      <c r="Q215" s="495" t="s">
        <v>37</v>
      </c>
      <c r="R215" s="458">
        <v>1033</v>
      </c>
      <c r="S215" s="458">
        <v>93</v>
      </c>
      <c r="T215" s="19"/>
      <c r="U215" s="162"/>
      <c r="V215" s="11"/>
      <c r="W215" s="459" t="s">
        <v>205</v>
      </c>
      <c r="X215" s="47"/>
      <c r="Y215" s="49"/>
      <c r="Z215" s="12"/>
      <c r="AA215" s="11"/>
      <c r="AB215" s="11"/>
      <c r="AC215" s="56"/>
      <c r="AD215" s="231"/>
      <c r="AE215" s="769"/>
      <c r="AF215" s="171"/>
      <c r="AG215" s="162"/>
      <c r="AH215" s="749"/>
      <c r="AI215" s="749"/>
      <c r="AJ215" s="14"/>
      <c r="AK215" s="14"/>
      <c r="AL215" s="11"/>
      <c r="AM215" s="11"/>
      <c r="AN215" s="737"/>
      <c r="AO215" s="2230"/>
      <c r="AQ215" s="737"/>
      <c r="AR215" s="737"/>
      <c r="AS215" s="737"/>
      <c r="AX215" s="2231"/>
      <c r="BW215" s="737"/>
      <c r="BZ215" s="737"/>
    </row>
    <row r="216" spans="1:78" s="520" customFormat="1">
      <c r="A216" s="727">
        <v>188</v>
      </c>
      <c r="B216" s="502"/>
      <c r="C216" s="500">
        <v>41452</v>
      </c>
      <c r="D216" s="765">
        <f t="shared" ca="1" si="19"/>
        <v>92</v>
      </c>
      <c r="E216" s="452" t="s">
        <v>133</v>
      </c>
      <c r="F216" s="167">
        <v>13</v>
      </c>
      <c r="G216" s="64" t="s">
        <v>204</v>
      </c>
      <c r="H216" s="487" t="s">
        <v>618</v>
      </c>
      <c r="I216" s="488" t="s">
        <v>873</v>
      </c>
      <c r="J216" s="489" t="s">
        <v>630</v>
      </c>
      <c r="K216" s="573" t="s">
        <v>64</v>
      </c>
      <c r="L216" s="548">
        <v>562000</v>
      </c>
      <c r="M216" s="548">
        <v>10000</v>
      </c>
      <c r="N216" s="548">
        <f t="shared" si="23"/>
        <v>572000</v>
      </c>
      <c r="O216" s="744" t="s">
        <v>894</v>
      </c>
      <c r="P216" s="457" t="s">
        <v>805</v>
      </c>
      <c r="Q216" s="473" t="s">
        <v>139</v>
      </c>
      <c r="R216" s="458">
        <v>1033</v>
      </c>
      <c r="S216" s="458">
        <v>93</v>
      </c>
      <c r="T216" s="19"/>
      <c r="U216" s="34"/>
      <c r="V216" s="11"/>
      <c r="W216" s="459" t="s">
        <v>205</v>
      </c>
      <c r="X216" s="80"/>
      <c r="Y216" s="77"/>
      <c r="Z216" s="536"/>
      <c r="AA216" s="537"/>
      <c r="AB216" s="536"/>
      <c r="AC216" s="538"/>
      <c r="AD216" s="77"/>
      <c r="AE216" s="9"/>
      <c r="AF216" s="5"/>
      <c r="AG216" s="5"/>
      <c r="AH216" s="5"/>
      <c r="AI216" s="5"/>
      <c r="AJ216" s="9"/>
      <c r="AK216" s="522"/>
      <c r="AL216" s="523"/>
      <c r="AM216" s="13"/>
      <c r="AN216" s="477"/>
      <c r="AO216" s="519"/>
      <c r="AP216" s="519"/>
      <c r="AQ216" s="519"/>
      <c r="AR216" s="519"/>
      <c r="AS216" s="519"/>
      <c r="AT216" s="519"/>
      <c r="AU216" s="519"/>
      <c r="AV216" s="519"/>
      <c r="AW216" s="519"/>
      <c r="AX216" s="519"/>
      <c r="AY216" s="519"/>
      <c r="AZ216" s="519"/>
      <c r="BA216" s="519"/>
      <c r="BB216" s="519"/>
      <c r="BC216" s="519"/>
    </row>
    <row r="217" spans="1:78" s="520" customFormat="1">
      <c r="A217" s="727">
        <v>189</v>
      </c>
      <c r="B217" s="502"/>
      <c r="C217" s="500">
        <v>41464</v>
      </c>
      <c r="D217" s="765">
        <f t="shared" ca="1" si="19"/>
        <v>80</v>
      </c>
      <c r="E217" s="452" t="s">
        <v>133</v>
      </c>
      <c r="F217" s="167">
        <v>13</v>
      </c>
      <c r="G217" s="64" t="s">
        <v>204</v>
      </c>
      <c r="H217" s="487" t="s">
        <v>618</v>
      </c>
      <c r="I217" s="488" t="s">
        <v>1480</v>
      </c>
      <c r="J217" s="489" t="s">
        <v>630</v>
      </c>
      <c r="K217" s="49" t="s">
        <v>25</v>
      </c>
      <c r="L217" s="548">
        <v>562000</v>
      </c>
      <c r="M217" s="548">
        <v>0</v>
      </c>
      <c r="N217" s="548">
        <f t="shared" si="23"/>
        <v>562000</v>
      </c>
      <c r="O217" s="744" t="s">
        <v>894</v>
      </c>
      <c r="P217" s="457" t="s">
        <v>1161</v>
      </c>
      <c r="Q217" s="473" t="s">
        <v>139</v>
      </c>
      <c r="R217" s="458">
        <v>1033</v>
      </c>
      <c r="S217" s="458">
        <v>93</v>
      </c>
      <c r="T217" s="570" t="s">
        <v>758</v>
      </c>
      <c r="U217" s="506">
        <v>36000</v>
      </c>
      <c r="V217" s="11"/>
      <c r="W217" s="459" t="s">
        <v>205</v>
      </c>
      <c r="X217" s="80"/>
      <c r="Y217" s="77"/>
      <c r="Z217" s="536"/>
      <c r="AA217" s="537"/>
      <c r="AB217" s="536"/>
      <c r="AC217" s="538"/>
      <c r="AD217" s="77"/>
      <c r="AE217" s="9"/>
      <c r="AF217" s="5"/>
      <c r="AG217" s="5"/>
      <c r="AH217" s="5"/>
      <c r="AI217" s="5"/>
      <c r="AJ217" s="9"/>
      <c r="AK217" s="522"/>
      <c r="AL217" s="523"/>
      <c r="AM217" s="13"/>
      <c r="AN217" s="477"/>
      <c r="AO217" s="519"/>
      <c r="AP217" s="519"/>
      <c r="AQ217" s="519"/>
      <c r="AR217" s="519"/>
      <c r="AS217" s="519"/>
      <c r="AT217" s="519"/>
      <c r="AU217" s="519"/>
      <c r="AV217" s="519"/>
      <c r="AW217" s="519"/>
      <c r="AX217" s="519"/>
      <c r="AY217" s="519"/>
      <c r="AZ217" s="519"/>
      <c r="BA217" s="519"/>
      <c r="BB217" s="519"/>
      <c r="BC217" s="519"/>
    </row>
    <row r="218" spans="1:78" s="446" customFormat="1">
      <c r="A218" s="448">
        <v>190</v>
      </c>
      <c r="B218" s="502"/>
      <c r="C218" s="500">
        <v>41377</v>
      </c>
      <c r="D218" s="765">
        <f ca="1">TODAY()-C218</f>
        <v>167</v>
      </c>
      <c r="E218" s="452" t="s">
        <v>133</v>
      </c>
      <c r="F218" s="480">
        <v>13</v>
      </c>
      <c r="G218" s="64" t="s">
        <v>204</v>
      </c>
      <c r="H218" s="487" t="s">
        <v>78</v>
      </c>
      <c r="I218" s="488" t="s">
        <v>576</v>
      </c>
      <c r="J218" s="489" t="s">
        <v>289</v>
      </c>
      <c r="K218" s="573" t="s">
        <v>64</v>
      </c>
      <c r="L218" s="548">
        <v>529000</v>
      </c>
      <c r="M218" s="548">
        <v>10000</v>
      </c>
      <c r="N218" s="548">
        <f t="shared" si="23"/>
        <v>539000</v>
      </c>
      <c r="O218" s="744" t="s">
        <v>894</v>
      </c>
      <c r="P218" s="457" t="s">
        <v>510</v>
      </c>
      <c r="Q218" s="473" t="s">
        <v>139</v>
      </c>
      <c r="R218" s="458">
        <v>1033</v>
      </c>
      <c r="S218" s="458">
        <v>93</v>
      </c>
      <c r="T218" s="19"/>
      <c r="U218" s="713" t="s">
        <v>810</v>
      </c>
      <c r="V218" s="21"/>
      <c r="W218" s="459" t="s">
        <v>205</v>
      </c>
      <c r="X218" s="80"/>
      <c r="Y218" s="77"/>
      <c r="Z218" s="536"/>
      <c r="AA218" s="537"/>
      <c r="AB218" s="536"/>
      <c r="AC218" s="538"/>
      <c r="AD218" s="77"/>
      <c r="AE218" s="9"/>
      <c r="AF218" s="5"/>
      <c r="AG218" s="5"/>
      <c r="AH218" s="5"/>
      <c r="AI218" s="5"/>
      <c r="AJ218" s="9"/>
      <c r="AK218" s="522"/>
      <c r="AL218" s="523">
        <v>494440</v>
      </c>
      <c r="AM218" s="476"/>
      <c r="AN218" s="477"/>
      <c r="AO218" s="447"/>
      <c r="AP218" s="447"/>
      <c r="AQ218" s="447"/>
      <c r="AR218" s="447"/>
      <c r="AS218" s="447"/>
      <c r="AT218" s="447"/>
      <c r="AU218" s="447"/>
      <c r="AV218" s="447"/>
      <c r="AW218" s="447"/>
      <c r="AX218" s="447"/>
      <c r="AY218" s="447"/>
      <c r="AZ218" s="447"/>
      <c r="BA218" s="447"/>
      <c r="BB218" s="447"/>
      <c r="BC218" s="447"/>
    </row>
    <row r="219" spans="1:78" s="446" customFormat="1">
      <c r="A219" s="727">
        <v>191</v>
      </c>
      <c r="B219" s="502"/>
      <c r="C219" s="500">
        <v>41376</v>
      </c>
      <c r="D219" s="765">
        <f ca="1">TODAY()-C219</f>
        <v>168</v>
      </c>
      <c r="E219" s="452" t="s">
        <v>133</v>
      </c>
      <c r="F219" s="480">
        <v>13</v>
      </c>
      <c r="G219" s="64" t="s">
        <v>204</v>
      </c>
      <c r="H219" s="487" t="s">
        <v>78</v>
      </c>
      <c r="I219" s="488" t="s">
        <v>575</v>
      </c>
      <c r="J219" s="489" t="s">
        <v>289</v>
      </c>
      <c r="K219" s="573" t="s">
        <v>64</v>
      </c>
      <c r="L219" s="548">
        <v>529000</v>
      </c>
      <c r="M219" s="548">
        <v>10000</v>
      </c>
      <c r="N219" s="548">
        <f t="shared" si="23"/>
        <v>539000</v>
      </c>
      <c r="O219" s="744" t="s">
        <v>894</v>
      </c>
      <c r="P219" s="457" t="s">
        <v>509</v>
      </c>
      <c r="Q219" s="473" t="s">
        <v>139</v>
      </c>
      <c r="R219" s="458">
        <v>1033</v>
      </c>
      <c r="S219" s="458">
        <v>93</v>
      </c>
      <c r="T219" s="19"/>
      <c r="U219" s="506">
        <v>26501</v>
      </c>
      <c r="V219" s="21"/>
      <c r="W219" s="459" t="s">
        <v>205</v>
      </c>
      <c r="X219" s="80"/>
      <c r="Y219" s="77"/>
      <c r="Z219" s="536"/>
      <c r="AA219" s="537"/>
      <c r="AB219" s="536"/>
      <c r="AC219" s="538"/>
      <c r="AD219" s="77"/>
      <c r="AE219" s="9"/>
      <c r="AF219" s="5"/>
      <c r="AG219" s="5"/>
      <c r="AH219" s="5"/>
      <c r="AI219" s="5"/>
      <c r="AJ219" s="9"/>
      <c r="AK219" s="522"/>
      <c r="AL219" s="523">
        <v>494440</v>
      </c>
      <c r="AM219" s="476"/>
      <c r="AN219" s="477"/>
      <c r="AO219" s="447"/>
      <c r="AP219" s="447"/>
      <c r="AQ219" s="447"/>
      <c r="AR219" s="447"/>
      <c r="AS219" s="447"/>
      <c r="AT219" s="447"/>
      <c r="AU219" s="447"/>
      <c r="AV219" s="447"/>
      <c r="AW219" s="447"/>
      <c r="AX219" s="447"/>
      <c r="AY219" s="447"/>
      <c r="AZ219" s="447"/>
      <c r="BA219" s="447"/>
      <c r="BB219" s="447"/>
      <c r="BC219" s="447"/>
    </row>
    <row r="220" spans="1:78" s="446" customFormat="1">
      <c r="A220" s="448">
        <v>192</v>
      </c>
      <c r="B220" s="502"/>
      <c r="C220" s="500">
        <v>41377</v>
      </c>
      <c r="D220" s="765">
        <f t="shared" ref="D220" ca="1" si="25">TODAY()-C220</f>
        <v>167</v>
      </c>
      <c r="E220" s="452" t="s">
        <v>133</v>
      </c>
      <c r="F220" s="480">
        <v>13</v>
      </c>
      <c r="G220" s="64" t="s">
        <v>204</v>
      </c>
      <c r="H220" s="487" t="s">
        <v>78</v>
      </c>
      <c r="I220" s="488" t="s">
        <v>578</v>
      </c>
      <c r="J220" s="489" t="s">
        <v>289</v>
      </c>
      <c r="K220" s="583" t="s">
        <v>180</v>
      </c>
      <c r="L220" s="548">
        <v>529000</v>
      </c>
      <c r="M220" s="548">
        <v>10000</v>
      </c>
      <c r="N220" s="548">
        <f t="shared" si="23"/>
        <v>539000</v>
      </c>
      <c r="O220" s="744" t="s">
        <v>894</v>
      </c>
      <c r="P220" s="457" t="s">
        <v>512</v>
      </c>
      <c r="Q220" s="473" t="s">
        <v>139</v>
      </c>
      <c r="R220" s="458">
        <v>1033</v>
      </c>
      <c r="S220" s="458">
        <v>93</v>
      </c>
      <c r="T220" s="34"/>
      <c r="U220" s="713" t="s">
        <v>810</v>
      </c>
      <c r="V220" s="21"/>
      <c r="W220" s="459" t="s">
        <v>205</v>
      </c>
      <c r="X220" s="80"/>
      <c r="Y220" s="77"/>
      <c r="Z220" s="536"/>
      <c r="AA220" s="537"/>
      <c r="AB220" s="536"/>
      <c r="AC220" s="538"/>
      <c r="AD220" s="77"/>
      <c r="AE220" s="9"/>
      <c r="AF220" s="5"/>
      <c r="AG220" s="5"/>
      <c r="AH220" s="5"/>
      <c r="AI220" s="5"/>
      <c r="AJ220" s="9"/>
      <c r="AK220" s="522"/>
      <c r="AL220" s="523">
        <v>494440</v>
      </c>
      <c r="AM220" s="476"/>
      <c r="AN220" s="477"/>
      <c r="AO220" s="447"/>
      <c r="AP220" s="447"/>
      <c r="AQ220" s="447"/>
      <c r="AR220" s="447"/>
      <c r="AS220" s="447"/>
      <c r="AT220" s="447"/>
      <c r="AU220" s="447"/>
      <c r="AV220" s="447"/>
      <c r="AW220" s="447"/>
      <c r="AX220" s="447"/>
      <c r="AY220" s="447"/>
      <c r="AZ220" s="447"/>
      <c r="BA220" s="447"/>
      <c r="BB220" s="447"/>
      <c r="BC220" s="447"/>
    </row>
    <row r="221" spans="1:78" s="466" customFormat="1">
      <c r="A221" s="727">
        <v>193</v>
      </c>
      <c r="B221" s="502"/>
      <c r="C221" s="500">
        <v>41452</v>
      </c>
      <c r="D221" s="765">
        <v>72</v>
      </c>
      <c r="E221" s="452" t="s">
        <v>133</v>
      </c>
      <c r="F221" s="167">
        <v>13</v>
      </c>
      <c r="G221" s="64" t="s">
        <v>204</v>
      </c>
      <c r="H221" s="487" t="s">
        <v>78</v>
      </c>
      <c r="I221" s="488" t="s">
        <v>1043</v>
      </c>
      <c r="J221" s="489" t="s">
        <v>289</v>
      </c>
      <c r="K221" s="503" t="s">
        <v>184</v>
      </c>
      <c r="L221" s="548">
        <v>529000</v>
      </c>
      <c r="M221" s="548">
        <v>10000</v>
      </c>
      <c r="N221" s="548">
        <f t="shared" si="23"/>
        <v>539000</v>
      </c>
      <c r="O221" s="744" t="s">
        <v>894</v>
      </c>
      <c r="P221" s="457" t="s">
        <v>1025</v>
      </c>
      <c r="Q221" s="473" t="s">
        <v>139</v>
      </c>
      <c r="R221" s="458">
        <v>1033</v>
      </c>
      <c r="S221" s="482">
        <v>93</v>
      </c>
      <c r="T221" s="1404"/>
      <c r="U221" s="34"/>
      <c r="V221" s="21"/>
      <c r="W221" s="459" t="s">
        <v>205</v>
      </c>
      <c r="X221" s="80"/>
      <c r="Y221" s="78"/>
      <c r="Z221" s="536"/>
      <c r="AA221" s="537"/>
      <c r="AB221" s="536"/>
      <c r="AC221" s="538"/>
      <c r="AD221" s="81"/>
      <c r="AE221" s="47"/>
      <c r="AF221" s="171"/>
      <c r="AG221" s="162"/>
      <c r="AH221" s="18"/>
      <c r="AI221" s="5"/>
      <c r="AJ221" s="14"/>
      <c r="AK221" s="14"/>
      <c r="AL221" s="11"/>
      <c r="AM221" s="11"/>
      <c r="AN221" s="737"/>
      <c r="AO221" s="737"/>
      <c r="AP221" s="465"/>
      <c r="AQ221" s="1316"/>
      <c r="AR221" s="1316"/>
      <c r="AS221" s="1316"/>
      <c r="AX221" s="1317"/>
      <c r="BW221" s="1315"/>
      <c r="BZ221" s="1315"/>
    </row>
    <row r="222" spans="1:78" s="465" customFormat="1">
      <c r="A222" s="727">
        <v>194</v>
      </c>
      <c r="B222" s="502">
        <v>41576</v>
      </c>
      <c r="C222" s="467">
        <v>41543</v>
      </c>
      <c r="D222" s="479">
        <f t="shared" ref="D222:D228" ca="1" si="26">TODAY()-C222</f>
        <v>1</v>
      </c>
      <c r="E222" s="452" t="s">
        <v>133</v>
      </c>
      <c r="F222" s="167">
        <v>13</v>
      </c>
      <c r="G222" s="452"/>
      <c r="H222" s="487" t="s">
        <v>78</v>
      </c>
      <c r="I222" s="488" t="s">
        <v>3589</v>
      </c>
      <c r="J222" s="489" t="s">
        <v>289</v>
      </c>
      <c r="K222" s="503" t="s">
        <v>184</v>
      </c>
      <c r="L222" s="548">
        <v>529000</v>
      </c>
      <c r="M222" s="548">
        <v>10000</v>
      </c>
      <c r="N222" s="548">
        <f t="shared" si="23"/>
        <v>539000</v>
      </c>
      <c r="O222" s="744" t="s">
        <v>894</v>
      </c>
      <c r="P222" s="469" t="s">
        <v>3540</v>
      </c>
      <c r="Q222" s="495" t="s">
        <v>37</v>
      </c>
      <c r="R222" s="458">
        <v>1033</v>
      </c>
      <c r="S222" s="458">
        <v>93</v>
      </c>
      <c r="T222" s="19"/>
      <c r="U222" s="162"/>
      <c r="V222" s="11"/>
      <c r="W222" s="459" t="s">
        <v>205</v>
      </c>
      <c r="X222" s="47"/>
      <c r="Y222" s="49"/>
      <c r="Z222" s="12"/>
      <c r="AA222" s="11"/>
      <c r="AB222" s="11"/>
      <c r="AC222" s="56"/>
      <c r="AD222" s="231"/>
      <c r="AE222" s="769"/>
      <c r="AF222" s="171"/>
      <c r="AG222" s="162"/>
      <c r="AH222" s="749"/>
      <c r="AI222" s="749"/>
      <c r="AJ222" s="14"/>
      <c r="AK222" s="14"/>
      <c r="AL222" s="11"/>
      <c r="AM222" s="11"/>
      <c r="AN222" s="737"/>
      <c r="AO222" s="2230"/>
      <c r="AQ222" s="737"/>
      <c r="AR222" s="737"/>
      <c r="AS222" s="737"/>
      <c r="AX222" s="2231"/>
      <c r="BW222" s="737"/>
      <c r="BZ222" s="737"/>
    </row>
    <row r="223" spans="1:78" s="465" customFormat="1">
      <c r="A223" s="448">
        <v>195</v>
      </c>
      <c r="B223" s="502">
        <v>41576</v>
      </c>
      <c r="C223" s="467">
        <v>41543</v>
      </c>
      <c r="D223" s="479">
        <f t="shared" ca="1" si="26"/>
        <v>1</v>
      </c>
      <c r="E223" s="452" t="s">
        <v>133</v>
      </c>
      <c r="F223" s="167">
        <v>13</v>
      </c>
      <c r="G223" s="452"/>
      <c r="H223" s="487" t="s">
        <v>78</v>
      </c>
      <c r="I223" s="488" t="s">
        <v>3590</v>
      </c>
      <c r="J223" s="489" t="s">
        <v>289</v>
      </c>
      <c r="K223" s="503" t="s">
        <v>184</v>
      </c>
      <c r="L223" s="548">
        <v>529000</v>
      </c>
      <c r="M223" s="548">
        <v>10000</v>
      </c>
      <c r="N223" s="548">
        <f t="shared" si="23"/>
        <v>539000</v>
      </c>
      <c r="O223" s="744" t="s">
        <v>894</v>
      </c>
      <c r="P223" s="469" t="s">
        <v>3541</v>
      </c>
      <c r="Q223" s="495" t="s">
        <v>37</v>
      </c>
      <c r="R223" s="458">
        <v>1033</v>
      </c>
      <c r="S223" s="458">
        <v>93</v>
      </c>
      <c r="T223" s="19"/>
      <c r="U223" s="162"/>
      <c r="V223" s="11"/>
      <c r="W223" s="459" t="s">
        <v>205</v>
      </c>
      <c r="X223" s="47"/>
      <c r="Y223" s="49"/>
      <c r="Z223" s="12"/>
      <c r="AA223" s="11"/>
      <c r="AB223" s="11"/>
      <c r="AC223" s="56"/>
      <c r="AD223" s="231"/>
      <c r="AE223" s="769"/>
      <c r="AF223" s="171"/>
      <c r="AG223" s="162"/>
      <c r="AH223" s="749"/>
      <c r="AI223" s="749"/>
      <c r="AJ223" s="14"/>
      <c r="AK223" s="14"/>
      <c r="AL223" s="11"/>
      <c r="AM223" s="11"/>
      <c r="AN223" s="737"/>
      <c r="AO223" s="2230"/>
      <c r="AQ223" s="737"/>
      <c r="AR223" s="737"/>
      <c r="AS223" s="737"/>
      <c r="AX223" s="2231"/>
      <c r="BW223" s="737"/>
      <c r="BZ223" s="737"/>
    </row>
    <row r="224" spans="1:78" s="465" customFormat="1">
      <c r="A224" s="727">
        <v>196</v>
      </c>
      <c r="B224" s="502">
        <v>41576</v>
      </c>
      <c r="C224" s="467">
        <v>41543</v>
      </c>
      <c r="D224" s="479">
        <f t="shared" ca="1" si="26"/>
        <v>1</v>
      </c>
      <c r="E224" s="452" t="s">
        <v>133</v>
      </c>
      <c r="F224" s="167">
        <v>13</v>
      </c>
      <c r="G224" s="452"/>
      <c r="H224" s="487" t="s">
        <v>78</v>
      </c>
      <c r="I224" s="488" t="s">
        <v>3588</v>
      </c>
      <c r="J224" s="489" t="s">
        <v>289</v>
      </c>
      <c r="K224" s="577" t="s">
        <v>171</v>
      </c>
      <c r="L224" s="548">
        <v>529000</v>
      </c>
      <c r="M224" s="548">
        <v>10000</v>
      </c>
      <c r="N224" s="548">
        <f t="shared" si="23"/>
        <v>539000</v>
      </c>
      <c r="O224" s="744" t="s">
        <v>894</v>
      </c>
      <c r="P224" s="469" t="s">
        <v>3539</v>
      </c>
      <c r="Q224" s="495" t="s">
        <v>37</v>
      </c>
      <c r="R224" s="458">
        <v>1033</v>
      </c>
      <c r="S224" s="458">
        <v>93</v>
      </c>
      <c r="T224" s="19"/>
      <c r="U224" s="162"/>
      <c r="V224" s="11"/>
      <c r="W224" s="459" t="s">
        <v>205</v>
      </c>
      <c r="X224" s="47"/>
      <c r="Y224" s="49"/>
      <c r="Z224" s="12"/>
      <c r="AA224" s="11"/>
      <c r="AB224" s="11"/>
      <c r="AC224" s="56"/>
      <c r="AD224" s="231"/>
      <c r="AE224" s="769"/>
      <c r="AF224" s="171"/>
      <c r="AG224" s="162"/>
      <c r="AH224" s="749"/>
      <c r="AI224" s="749"/>
      <c r="AJ224" s="14"/>
      <c r="AK224" s="14"/>
      <c r="AL224" s="11"/>
      <c r="AM224" s="11"/>
      <c r="AN224" s="737"/>
      <c r="AO224" s="2230"/>
      <c r="AQ224" s="737"/>
      <c r="AR224" s="737"/>
      <c r="AS224" s="737"/>
      <c r="AX224" s="2231"/>
      <c r="BW224" s="737"/>
      <c r="BZ224" s="737"/>
    </row>
    <row r="225" spans="1:78" s="465" customFormat="1">
      <c r="A225" s="448">
        <v>197</v>
      </c>
      <c r="B225" s="502">
        <v>41565</v>
      </c>
      <c r="C225" s="500">
        <v>41534</v>
      </c>
      <c r="D225" s="479">
        <f t="shared" ca="1" si="26"/>
        <v>10</v>
      </c>
      <c r="E225" s="452" t="s">
        <v>133</v>
      </c>
      <c r="F225" s="167">
        <v>13</v>
      </c>
      <c r="G225" s="452" t="s">
        <v>165</v>
      </c>
      <c r="H225" s="487" t="s">
        <v>78</v>
      </c>
      <c r="I225" s="488" t="s">
        <v>3330</v>
      </c>
      <c r="J225" s="489" t="s">
        <v>289</v>
      </c>
      <c r="K225" s="577" t="s">
        <v>171</v>
      </c>
      <c r="L225" s="548">
        <v>529000</v>
      </c>
      <c r="M225" s="548">
        <v>10000</v>
      </c>
      <c r="N225" s="548">
        <f t="shared" si="23"/>
        <v>539000</v>
      </c>
      <c r="O225" s="744" t="s">
        <v>894</v>
      </c>
      <c r="P225" s="469" t="s">
        <v>3264</v>
      </c>
      <c r="Q225" s="495" t="s">
        <v>37</v>
      </c>
      <c r="R225" s="458">
        <v>1033</v>
      </c>
      <c r="S225" s="482">
        <v>93</v>
      </c>
      <c r="T225" s="19"/>
      <c r="U225" s="162"/>
      <c r="V225" s="11"/>
      <c r="W225" s="459" t="s">
        <v>205</v>
      </c>
      <c r="X225" s="47"/>
      <c r="Y225" s="49"/>
      <c r="Z225" s="12"/>
      <c r="AA225" s="11"/>
      <c r="AB225" s="11"/>
      <c r="AC225" s="56"/>
      <c r="AD225" s="231"/>
      <c r="AE225" s="769"/>
      <c r="AF225" s="2329"/>
      <c r="AG225" s="162"/>
      <c r="AH225" s="749"/>
      <c r="AI225" s="749"/>
      <c r="AJ225" s="14"/>
      <c r="AK225" s="14"/>
      <c r="AL225" s="11"/>
      <c r="AM225" s="11"/>
      <c r="AN225" s="737"/>
      <c r="AO225" s="2230"/>
      <c r="AQ225" s="737"/>
      <c r="AR225" s="737"/>
      <c r="AS225" s="737"/>
      <c r="AX225" s="2231"/>
      <c r="BW225" s="737"/>
      <c r="BZ225" s="737"/>
    </row>
    <row r="226" spans="1:78" s="465" customFormat="1">
      <c r="A226" s="727">
        <v>198</v>
      </c>
      <c r="B226" s="502">
        <v>41576</v>
      </c>
      <c r="C226" s="467">
        <v>41543</v>
      </c>
      <c r="D226" s="479">
        <f t="shared" ca="1" si="26"/>
        <v>1</v>
      </c>
      <c r="E226" s="452" t="s">
        <v>133</v>
      </c>
      <c r="F226" s="167">
        <v>13</v>
      </c>
      <c r="G226" s="452"/>
      <c r="H226" s="487" t="s">
        <v>78</v>
      </c>
      <c r="I226" s="488" t="s">
        <v>3587</v>
      </c>
      <c r="J226" s="489" t="s">
        <v>289</v>
      </c>
      <c r="K226" s="49" t="s">
        <v>25</v>
      </c>
      <c r="L226" s="548">
        <v>529000</v>
      </c>
      <c r="M226" s="548">
        <v>0</v>
      </c>
      <c r="N226" s="548">
        <f t="shared" si="23"/>
        <v>529000</v>
      </c>
      <c r="O226" s="744" t="s">
        <v>894</v>
      </c>
      <c r="P226" s="469" t="s">
        <v>3538</v>
      </c>
      <c r="Q226" s="495" t="s">
        <v>37</v>
      </c>
      <c r="R226" s="458">
        <v>1033</v>
      </c>
      <c r="S226" s="458">
        <v>93</v>
      </c>
      <c r="T226" s="19"/>
      <c r="U226" s="162"/>
      <c r="V226" s="11"/>
      <c r="W226" s="459" t="s">
        <v>205</v>
      </c>
      <c r="X226" s="47"/>
      <c r="Y226" s="49"/>
      <c r="Z226" s="12"/>
      <c r="AA226" s="11"/>
      <c r="AB226" s="11"/>
      <c r="AC226" s="56"/>
      <c r="AD226" s="231"/>
      <c r="AE226" s="769"/>
      <c r="AF226" s="171"/>
      <c r="AG226" s="162"/>
      <c r="AH226" s="749"/>
      <c r="AI226" s="749"/>
      <c r="AJ226" s="14"/>
      <c r="AK226" s="14"/>
      <c r="AL226" s="11"/>
      <c r="AM226" s="11"/>
      <c r="AN226" s="737"/>
      <c r="AO226" s="2230"/>
      <c r="AQ226" s="737"/>
      <c r="AR226" s="737"/>
      <c r="AS226" s="737"/>
      <c r="AX226" s="2231"/>
      <c r="BW226" s="737"/>
      <c r="BZ226" s="737"/>
    </row>
    <row r="227" spans="1:78" s="486" customFormat="1">
      <c r="A227" s="727">
        <v>199</v>
      </c>
      <c r="B227" s="696"/>
      <c r="C227" s="450">
        <v>41537</v>
      </c>
      <c r="D227" s="2141">
        <f t="shared" ca="1" si="26"/>
        <v>7</v>
      </c>
      <c r="E227" s="470" t="s">
        <v>343</v>
      </c>
      <c r="F227" s="221">
        <v>13</v>
      </c>
      <c r="G227" s="543" t="s">
        <v>204</v>
      </c>
      <c r="H227" s="550" t="s">
        <v>829</v>
      </c>
      <c r="I227" s="521" t="s">
        <v>969</v>
      </c>
      <c r="J227" s="471" t="s">
        <v>787</v>
      </c>
      <c r="K227" s="2899" t="s">
        <v>465</v>
      </c>
      <c r="L227" s="504">
        <v>524000</v>
      </c>
      <c r="M227" s="504">
        <v>6000</v>
      </c>
      <c r="N227" s="555">
        <f>L227+M227</f>
        <v>530000</v>
      </c>
      <c r="O227" s="555"/>
      <c r="P227" s="470" t="s">
        <v>913</v>
      </c>
      <c r="Q227" s="576" t="s">
        <v>139</v>
      </c>
      <c r="R227" s="552">
        <v>1033</v>
      </c>
      <c r="S227" s="601">
        <v>93</v>
      </c>
      <c r="T227" s="810"/>
      <c r="U227" s="104">
        <v>45000</v>
      </c>
      <c r="V227" s="553"/>
      <c r="W227" s="509" t="s">
        <v>205</v>
      </c>
      <c r="X227" s="697"/>
      <c r="Y227" s="472"/>
      <c r="Z227" s="126"/>
      <c r="AA227" s="138"/>
      <c r="AB227" s="138"/>
      <c r="AC227" s="1849"/>
      <c r="AD227" s="653"/>
      <c r="AE227" s="659"/>
      <c r="AF227" s="445"/>
      <c r="AG227" s="445"/>
      <c r="AH227" s="445"/>
      <c r="AI227" s="445"/>
      <c r="AJ227" s="659"/>
      <c r="AK227" s="586"/>
      <c r="AL227" s="2900"/>
      <c r="AM227" s="652"/>
      <c r="AN227" s="477"/>
      <c r="AO227" s="485"/>
      <c r="AP227" s="485"/>
      <c r="AQ227" s="485"/>
      <c r="AR227" s="485"/>
      <c r="AS227" s="485"/>
      <c r="AT227" s="485"/>
      <c r="AU227" s="485"/>
      <c r="AV227" s="485"/>
      <c r="AW227" s="485"/>
      <c r="AX227" s="485"/>
      <c r="AY227" s="485"/>
      <c r="AZ227" s="485"/>
      <c r="BA227" s="485"/>
      <c r="BB227" s="485"/>
      <c r="BC227" s="485"/>
    </row>
    <row r="228" spans="1:78" s="486" customFormat="1">
      <c r="A228" s="448">
        <v>200</v>
      </c>
      <c r="B228" s="502"/>
      <c r="C228" s="500">
        <v>41537</v>
      </c>
      <c r="D228" s="929">
        <f t="shared" ca="1" si="26"/>
        <v>7</v>
      </c>
      <c r="E228" s="452" t="s">
        <v>343</v>
      </c>
      <c r="F228" s="203">
        <v>13</v>
      </c>
      <c r="G228" s="64" t="s">
        <v>204</v>
      </c>
      <c r="H228" s="550" t="s">
        <v>829</v>
      </c>
      <c r="I228" s="521" t="s">
        <v>942</v>
      </c>
      <c r="J228" s="471" t="s">
        <v>787</v>
      </c>
      <c r="K228" s="524" t="s">
        <v>690</v>
      </c>
      <c r="L228" s="548">
        <v>524000</v>
      </c>
      <c r="M228" s="548">
        <v>6000</v>
      </c>
      <c r="N228" s="456">
        <f>L228+M228</f>
        <v>530000</v>
      </c>
      <c r="O228" s="555"/>
      <c r="P228" s="452" t="s">
        <v>928</v>
      </c>
      <c r="Q228" s="473" t="s">
        <v>139</v>
      </c>
      <c r="R228" s="458">
        <v>1033</v>
      </c>
      <c r="S228" s="1318">
        <v>93</v>
      </c>
      <c r="T228" s="2698" t="s">
        <v>3915</v>
      </c>
      <c r="U228" s="34">
        <v>53025</v>
      </c>
      <c r="V228" s="553"/>
      <c r="W228" s="459" t="s">
        <v>205</v>
      </c>
      <c r="X228" s="47" t="s">
        <v>4021</v>
      </c>
      <c r="Y228" s="49"/>
      <c r="Z228" s="12"/>
      <c r="AA228" s="11"/>
      <c r="AB228" s="11"/>
      <c r="AC228" s="56"/>
      <c r="AD228" s="231"/>
      <c r="AE228" s="9"/>
      <c r="AF228" s="5"/>
      <c r="AG228" s="5"/>
      <c r="AH228" s="5"/>
      <c r="AI228" s="5"/>
      <c r="AJ228" s="9"/>
      <c r="AK228" s="536"/>
      <c r="AL228" s="483"/>
      <c r="AM228" s="484"/>
      <c r="AN228" s="477"/>
      <c r="AO228" s="485"/>
      <c r="AP228" s="485"/>
      <c r="AQ228" s="485"/>
      <c r="AR228" s="485"/>
      <c r="AS228" s="485"/>
      <c r="AT228" s="485"/>
      <c r="AU228" s="485"/>
      <c r="AV228" s="485"/>
      <c r="AW228" s="485"/>
      <c r="AX228" s="485"/>
      <c r="AY228" s="485"/>
      <c r="AZ228" s="485"/>
      <c r="BA228" s="485"/>
      <c r="BB228" s="485"/>
      <c r="BC228" s="485"/>
    </row>
    <row r="229" spans="1:78" s="486" customFormat="1" ht="14" thickBot="1">
      <c r="A229" s="727">
        <v>201</v>
      </c>
      <c r="B229" s="928"/>
      <c r="C229" s="2901">
        <v>41522</v>
      </c>
      <c r="D229" s="929">
        <f ca="1">TODAY()-C229</f>
        <v>22</v>
      </c>
      <c r="E229" s="516" t="s">
        <v>343</v>
      </c>
      <c r="F229" s="203">
        <v>13</v>
      </c>
      <c r="G229" s="401" t="s">
        <v>204</v>
      </c>
      <c r="H229" s="2902" t="s">
        <v>830</v>
      </c>
      <c r="I229" s="2479" t="s">
        <v>838</v>
      </c>
      <c r="J229" s="2480" t="s">
        <v>667</v>
      </c>
      <c r="K229" s="204" t="s">
        <v>795</v>
      </c>
      <c r="L229" s="930">
        <v>455000</v>
      </c>
      <c r="M229" s="930">
        <v>0</v>
      </c>
      <c r="N229" s="2226">
        <f>L229+M229</f>
        <v>455000</v>
      </c>
      <c r="O229" s="2699"/>
      <c r="P229" s="516" t="s">
        <v>824</v>
      </c>
      <c r="Q229" s="736" t="s">
        <v>139</v>
      </c>
      <c r="R229" s="517">
        <v>1033</v>
      </c>
      <c r="S229" s="1318">
        <v>93</v>
      </c>
      <c r="T229" s="118"/>
      <c r="U229" s="152">
        <v>80000</v>
      </c>
      <c r="V229" s="2529"/>
      <c r="W229" s="518" t="s">
        <v>205</v>
      </c>
      <c r="X229" s="2337"/>
      <c r="Y229" s="699"/>
      <c r="Z229" s="2323"/>
      <c r="AA229" s="811"/>
      <c r="AB229" s="2323"/>
      <c r="AC229" s="2339"/>
      <c r="AD229" s="1071"/>
      <c r="AE229" s="664"/>
      <c r="AF229" s="567"/>
      <c r="AG229" s="567"/>
      <c r="AH229" s="567"/>
      <c r="AI229" s="567"/>
      <c r="AJ229" s="664"/>
      <c r="AK229" s="536"/>
      <c r="AL229" s="483"/>
      <c r="AM229" s="484"/>
      <c r="AN229" s="477"/>
      <c r="AO229" s="485"/>
      <c r="AP229" s="485"/>
      <c r="AQ229" s="485"/>
      <c r="AR229" s="485"/>
      <c r="AS229" s="485"/>
      <c r="AT229" s="485"/>
      <c r="AU229" s="485"/>
      <c r="AV229" s="485"/>
      <c r="AW229" s="485"/>
      <c r="AX229" s="485"/>
      <c r="AY229" s="485"/>
      <c r="AZ229" s="485"/>
      <c r="BA229" s="485"/>
      <c r="BB229" s="485"/>
      <c r="BC229" s="485"/>
    </row>
    <row r="230" spans="1:78" s="446" customFormat="1" ht="14" thickBot="1">
      <c r="A230" s="597"/>
      <c r="B230" s="430"/>
      <c r="C230" s="430"/>
      <c r="D230" s="431"/>
      <c r="E230" s="431"/>
      <c r="F230" s="431"/>
      <c r="G230" s="430"/>
      <c r="H230" s="432"/>
      <c r="I230" s="433" t="s">
        <v>769</v>
      </c>
      <c r="J230" s="431"/>
      <c r="K230" s="431"/>
      <c r="L230" s="435"/>
      <c r="M230" s="435"/>
      <c r="N230" s="435"/>
      <c r="O230" s="435"/>
      <c r="P230" s="435"/>
      <c r="Q230" s="436"/>
      <c r="R230" s="436"/>
      <c r="S230" s="433"/>
      <c r="T230" s="433"/>
      <c r="U230" s="437"/>
      <c r="V230" s="528"/>
      <c r="W230" s="433"/>
      <c r="X230" s="433"/>
      <c r="Y230" s="433"/>
      <c r="Z230" s="433"/>
      <c r="AA230" s="433"/>
      <c r="AB230" s="433"/>
      <c r="AC230" s="433"/>
      <c r="AD230" s="780"/>
      <c r="AE230" s="759"/>
      <c r="AF230" s="143"/>
      <c r="AG230" s="143"/>
      <c r="AH230" s="143"/>
      <c r="AI230" s="143"/>
      <c r="AJ230" s="759"/>
      <c r="AK230" s="1933"/>
      <c r="AL230" s="2700"/>
      <c r="AM230" s="2701"/>
      <c r="AN230" s="589"/>
      <c r="AO230" s="447"/>
      <c r="AP230" s="447"/>
      <c r="AQ230" s="447"/>
      <c r="AR230" s="447"/>
      <c r="AS230" s="447"/>
      <c r="AT230" s="447"/>
      <c r="AU230" s="447"/>
      <c r="AV230" s="447"/>
      <c r="AW230" s="447"/>
      <c r="AX230" s="447"/>
      <c r="AY230" s="447"/>
      <c r="AZ230" s="447"/>
      <c r="BA230" s="447"/>
      <c r="BB230" s="447"/>
      <c r="BC230" s="447"/>
    </row>
    <row r="231" spans="1:78" s="466" customFormat="1">
      <c r="A231" s="727">
        <v>1</v>
      </c>
      <c r="B231" s="502"/>
      <c r="C231" s="500">
        <v>41485</v>
      </c>
      <c r="D231" s="479">
        <f t="shared" ref="D231:D237" ca="1" si="27">TODAY()-C231</f>
        <v>59</v>
      </c>
      <c r="E231" s="452" t="s">
        <v>133</v>
      </c>
      <c r="F231" s="167">
        <v>13</v>
      </c>
      <c r="G231" s="64" t="s">
        <v>204</v>
      </c>
      <c r="H231" s="487" t="s">
        <v>50</v>
      </c>
      <c r="I231" s="488" t="s">
        <v>1702</v>
      </c>
      <c r="J231" s="489" t="s">
        <v>306</v>
      </c>
      <c r="K231" s="578" t="s">
        <v>127</v>
      </c>
      <c r="L231" s="548">
        <v>647000</v>
      </c>
      <c r="M231" s="548">
        <v>10000</v>
      </c>
      <c r="N231" s="548">
        <f>L231+M231</f>
        <v>657000</v>
      </c>
      <c r="O231" s="744" t="s">
        <v>894</v>
      </c>
      <c r="P231" s="469" t="s">
        <v>1657</v>
      </c>
      <c r="Q231" s="473" t="s">
        <v>139</v>
      </c>
      <c r="R231" s="458">
        <v>1033</v>
      </c>
      <c r="S231" s="458">
        <v>93</v>
      </c>
      <c r="T231" s="19"/>
      <c r="U231" s="34"/>
      <c r="V231" s="11"/>
      <c r="W231" s="459" t="s">
        <v>205</v>
      </c>
      <c r="X231" s="725" t="s">
        <v>3719</v>
      </c>
      <c r="Y231" s="595" t="s">
        <v>770</v>
      </c>
      <c r="Z231" s="932"/>
      <c r="AA231" s="933"/>
      <c r="AB231" s="932">
        <v>41535</v>
      </c>
      <c r="AC231" s="595">
        <v>1000</v>
      </c>
      <c r="AD231" s="595" t="s">
        <v>83</v>
      </c>
      <c r="AE231" s="47"/>
      <c r="AF231" s="171"/>
      <c r="AG231" s="162"/>
      <c r="AH231" s="18"/>
      <c r="AI231" s="14"/>
      <c r="AJ231" s="14"/>
      <c r="AK231" s="14"/>
      <c r="AL231" s="11"/>
      <c r="AM231" s="11"/>
      <c r="AN231" s="737"/>
      <c r="AO231" s="737"/>
      <c r="AP231" s="465"/>
      <c r="AQ231" s="1316"/>
      <c r="AR231" s="1316"/>
      <c r="AS231" s="1316"/>
      <c r="AX231" s="1317"/>
      <c r="BW231" s="1315"/>
      <c r="BZ231" s="1315"/>
    </row>
    <row r="232" spans="1:78" s="446" customFormat="1">
      <c r="A232" s="2903">
        <v>2</v>
      </c>
      <c r="B232" s="502"/>
      <c r="C232" s="500">
        <v>41370</v>
      </c>
      <c r="D232" s="765">
        <f t="shared" ca="1" si="27"/>
        <v>174</v>
      </c>
      <c r="E232" s="452" t="s">
        <v>128</v>
      </c>
      <c r="F232" s="480">
        <v>13</v>
      </c>
      <c r="G232" s="155" t="s">
        <v>204</v>
      </c>
      <c r="H232" s="565" t="s">
        <v>764</v>
      </c>
      <c r="I232" s="488" t="s">
        <v>631</v>
      </c>
      <c r="J232" s="489" t="s">
        <v>349</v>
      </c>
      <c r="K232" s="560" t="s">
        <v>74</v>
      </c>
      <c r="L232" s="548">
        <v>1785000</v>
      </c>
      <c r="M232" s="548">
        <v>0</v>
      </c>
      <c r="N232" s="456">
        <f t="shared" ref="N232" si="28">L232+M232-O232</f>
        <v>1685000</v>
      </c>
      <c r="O232" s="456">
        <v>100000</v>
      </c>
      <c r="P232" s="469" t="s">
        <v>496</v>
      </c>
      <c r="Q232" s="473" t="s">
        <v>139</v>
      </c>
      <c r="R232" s="458">
        <v>1033</v>
      </c>
      <c r="S232" s="458">
        <v>93</v>
      </c>
      <c r="T232" s="19"/>
      <c r="U232" s="34"/>
      <c r="V232" s="21"/>
      <c r="W232" s="459" t="s">
        <v>205</v>
      </c>
      <c r="X232" s="725" t="s">
        <v>3884</v>
      </c>
      <c r="Y232" s="1895" t="s">
        <v>770</v>
      </c>
      <c r="Z232" s="932"/>
      <c r="AA232" s="933"/>
      <c r="AB232" s="932">
        <v>41539</v>
      </c>
      <c r="AC232" s="934"/>
      <c r="AD232" s="2702"/>
      <c r="AE232" s="9"/>
      <c r="AF232" s="5"/>
      <c r="AG232" s="5"/>
      <c r="AH232" s="5"/>
      <c r="AI232" s="5"/>
      <c r="AJ232" s="9"/>
      <c r="AK232" s="522"/>
      <c r="AL232" s="523">
        <v>1743624.99</v>
      </c>
      <c r="AM232" s="499"/>
      <c r="AN232" s="477"/>
      <c r="AO232" s="447"/>
      <c r="AP232" s="447"/>
      <c r="AQ232" s="447"/>
      <c r="AR232" s="447"/>
      <c r="AS232" s="447"/>
      <c r="AT232" s="447"/>
      <c r="AU232" s="447"/>
      <c r="AV232" s="447"/>
      <c r="AW232" s="447"/>
      <c r="AX232" s="447"/>
      <c r="AY232" s="447"/>
      <c r="AZ232" s="447"/>
      <c r="BA232" s="447"/>
      <c r="BB232" s="447"/>
      <c r="BC232" s="447"/>
    </row>
    <row r="233" spans="1:78" s="466" customFormat="1">
      <c r="A233" s="727">
        <v>3</v>
      </c>
      <c r="B233" s="502">
        <v>41571</v>
      </c>
      <c r="C233" s="467">
        <v>41540</v>
      </c>
      <c r="D233" s="479">
        <f t="shared" ca="1" si="27"/>
        <v>4</v>
      </c>
      <c r="E233" s="452" t="s">
        <v>57</v>
      </c>
      <c r="F233" s="167">
        <v>13</v>
      </c>
      <c r="G233" s="2334"/>
      <c r="H233" s="563" t="s">
        <v>62</v>
      </c>
      <c r="I233" s="551" t="s">
        <v>2038</v>
      </c>
      <c r="J233" s="455" t="s">
        <v>308</v>
      </c>
      <c r="K233" s="49" t="s">
        <v>25</v>
      </c>
      <c r="L233" s="456">
        <v>789000</v>
      </c>
      <c r="M233" s="456">
        <v>0</v>
      </c>
      <c r="N233" s="456">
        <f>L233+M233</f>
        <v>789000</v>
      </c>
      <c r="O233" s="548"/>
      <c r="P233" s="469" t="s">
        <v>1973</v>
      </c>
      <c r="Q233" s="473" t="s">
        <v>139</v>
      </c>
      <c r="R233" s="458">
        <v>1033</v>
      </c>
      <c r="S233" s="458">
        <v>93</v>
      </c>
      <c r="T233" s="19"/>
      <c r="U233" s="34"/>
      <c r="V233" s="11"/>
      <c r="W233" s="459" t="s">
        <v>205</v>
      </c>
      <c r="X233" s="725" t="s">
        <v>3203</v>
      </c>
      <c r="Y233" s="1895" t="s">
        <v>770</v>
      </c>
      <c r="Z233" s="155"/>
      <c r="AA233" s="155"/>
      <c r="AB233" s="932">
        <v>41525</v>
      </c>
      <c r="AC233" s="1863">
        <v>1000</v>
      </c>
      <c r="AD233" s="595" t="s">
        <v>83</v>
      </c>
      <c r="AE233" s="47"/>
      <c r="AF233" s="171"/>
      <c r="AG233" s="162"/>
      <c r="AH233" s="18"/>
      <c r="AI233" s="14"/>
      <c r="AJ233" s="14"/>
      <c r="AK233" s="14"/>
      <c r="AL233" s="11"/>
      <c r="AM233" s="11"/>
      <c r="AN233" s="737"/>
      <c r="AO233" s="737"/>
      <c r="AP233" s="465"/>
      <c r="AQ233" s="1316"/>
      <c r="AR233" s="1316"/>
      <c r="AS233" s="1316"/>
      <c r="AX233" s="1317"/>
      <c r="BW233" s="1315"/>
      <c r="BZ233" s="1315"/>
    </row>
    <row r="234" spans="1:78" s="465" customFormat="1">
      <c r="A234" s="727">
        <v>4</v>
      </c>
      <c r="B234" s="502"/>
      <c r="C234" s="467">
        <v>41542</v>
      </c>
      <c r="D234" s="479">
        <f t="shared" ca="1" si="27"/>
        <v>2</v>
      </c>
      <c r="E234" s="452" t="s">
        <v>45</v>
      </c>
      <c r="F234" s="167">
        <v>13</v>
      </c>
      <c r="G234" s="2334"/>
      <c r="H234" s="563" t="s">
        <v>292</v>
      </c>
      <c r="I234" s="488" t="s">
        <v>3581</v>
      </c>
      <c r="J234" s="455" t="s">
        <v>1044</v>
      </c>
      <c r="K234" s="508" t="s">
        <v>14</v>
      </c>
      <c r="L234" s="456">
        <v>1383000</v>
      </c>
      <c r="M234" s="456">
        <v>15000</v>
      </c>
      <c r="N234" s="456">
        <f>L234+M234</f>
        <v>1398000</v>
      </c>
      <c r="O234" s="548"/>
      <c r="P234" s="469" t="s">
        <v>3501</v>
      </c>
      <c r="Q234" s="473" t="s">
        <v>139</v>
      </c>
      <c r="R234" s="458">
        <v>1033</v>
      </c>
      <c r="S234" s="458">
        <v>93</v>
      </c>
      <c r="T234" s="19"/>
      <c r="U234" s="162"/>
      <c r="V234" s="11"/>
      <c r="W234" s="459" t="s">
        <v>205</v>
      </c>
      <c r="X234" s="725" t="s">
        <v>3465</v>
      </c>
      <c r="Y234" s="1895" t="s">
        <v>770</v>
      </c>
      <c r="Z234" s="155" t="s">
        <v>107</v>
      </c>
      <c r="AA234" s="155"/>
      <c r="AB234" s="932">
        <v>41531</v>
      </c>
      <c r="AC234" s="1863">
        <v>50000</v>
      </c>
      <c r="AD234" s="595" t="s">
        <v>83</v>
      </c>
      <c r="AE234" s="769"/>
      <c r="AF234" s="236"/>
      <c r="AG234" s="162"/>
      <c r="AH234" s="749"/>
      <c r="AI234" s="749"/>
      <c r="AJ234" s="14"/>
      <c r="AK234" s="14"/>
      <c r="AL234" s="11"/>
      <c r="AM234" s="11"/>
      <c r="AN234" s="737"/>
      <c r="AO234" s="2230"/>
      <c r="AQ234" s="737"/>
      <c r="AR234" s="737"/>
      <c r="AS234" s="737"/>
      <c r="AX234" s="2231"/>
      <c r="BW234" s="737"/>
      <c r="BZ234" s="737"/>
    </row>
    <row r="235" spans="1:78" s="465" customFormat="1">
      <c r="A235" s="2903">
        <v>5</v>
      </c>
      <c r="B235" s="502">
        <v>41572</v>
      </c>
      <c r="C235" s="467">
        <v>41542</v>
      </c>
      <c r="D235" s="479">
        <f t="shared" ca="1" si="27"/>
        <v>2</v>
      </c>
      <c r="E235" s="452" t="s">
        <v>61</v>
      </c>
      <c r="F235" s="167">
        <v>13</v>
      </c>
      <c r="G235" s="2334" t="s">
        <v>1047</v>
      </c>
      <c r="H235" s="563" t="s">
        <v>534</v>
      </c>
      <c r="I235" s="488" t="s">
        <v>3582</v>
      </c>
      <c r="J235" s="455" t="s">
        <v>3615</v>
      </c>
      <c r="K235" s="49" t="s">
        <v>130</v>
      </c>
      <c r="L235" s="456">
        <v>987000</v>
      </c>
      <c r="M235" s="456">
        <v>11000</v>
      </c>
      <c r="N235" s="456">
        <f t="shared" ref="N235" si="29">L235+M235-O235</f>
        <v>968000</v>
      </c>
      <c r="O235" s="548">
        <v>30000</v>
      </c>
      <c r="P235" s="469" t="s">
        <v>3502</v>
      </c>
      <c r="Q235" s="473" t="s">
        <v>139</v>
      </c>
      <c r="R235" s="458">
        <v>1033</v>
      </c>
      <c r="S235" s="458">
        <v>93</v>
      </c>
      <c r="T235" s="19"/>
      <c r="U235" s="162"/>
      <c r="V235" s="11"/>
      <c r="W235" s="459" t="s">
        <v>205</v>
      </c>
      <c r="X235" s="725" t="s">
        <v>3463</v>
      </c>
      <c r="Y235" s="1895" t="s">
        <v>770</v>
      </c>
      <c r="Z235" s="155" t="s">
        <v>107</v>
      </c>
      <c r="AA235" s="155"/>
      <c r="AB235" s="932">
        <v>41531</v>
      </c>
      <c r="AC235" s="1863">
        <v>50000</v>
      </c>
      <c r="AD235" s="595" t="s">
        <v>111</v>
      </c>
      <c r="AE235" s="769" t="s">
        <v>3480</v>
      </c>
      <c r="AF235" s="236" t="s">
        <v>2227</v>
      </c>
      <c r="AG235" s="162"/>
      <c r="AH235" s="749"/>
      <c r="AI235" s="749"/>
      <c r="AJ235" s="14"/>
      <c r="AK235" s="14"/>
      <c r="AL235" s="11"/>
      <c r="AM235" s="11"/>
      <c r="AN235" s="737"/>
      <c r="AO235" s="2230"/>
      <c r="AQ235" s="737"/>
      <c r="AR235" s="737"/>
      <c r="AS235" s="737"/>
      <c r="AX235" s="2231"/>
      <c r="BW235" s="737"/>
      <c r="BZ235" s="737"/>
    </row>
    <row r="236" spans="1:78" s="465" customFormat="1">
      <c r="A236" s="727">
        <v>6</v>
      </c>
      <c r="B236" s="502" t="s">
        <v>4022</v>
      </c>
      <c r="C236" s="500">
        <v>41543</v>
      </c>
      <c r="D236" s="479">
        <f t="shared" ca="1" si="27"/>
        <v>1</v>
      </c>
      <c r="E236" s="452" t="s">
        <v>142</v>
      </c>
      <c r="F236" s="167">
        <v>13</v>
      </c>
      <c r="G236" s="452"/>
      <c r="H236" s="454" t="s">
        <v>535</v>
      </c>
      <c r="I236" s="449" t="s">
        <v>3499</v>
      </c>
      <c r="J236" s="455" t="s">
        <v>608</v>
      </c>
      <c r="K236" s="503" t="s">
        <v>184</v>
      </c>
      <c r="L236" s="548">
        <v>911000</v>
      </c>
      <c r="M236" s="548">
        <v>13000</v>
      </c>
      <c r="N236" s="456">
        <f>L236+M236-O236</f>
        <v>864000</v>
      </c>
      <c r="O236" s="456">
        <v>60000</v>
      </c>
      <c r="P236" s="452" t="s">
        <v>3500</v>
      </c>
      <c r="Q236" s="473" t="s">
        <v>139</v>
      </c>
      <c r="R236" s="458">
        <v>1033</v>
      </c>
      <c r="S236" s="458">
        <v>93</v>
      </c>
      <c r="T236" s="19"/>
      <c r="U236" s="162"/>
      <c r="V236" s="11"/>
      <c r="W236" s="459" t="s">
        <v>205</v>
      </c>
      <c r="X236" s="725" t="s">
        <v>3476</v>
      </c>
      <c r="Y236" s="1895" t="s">
        <v>770</v>
      </c>
      <c r="Z236" s="155">
        <v>41547</v>
      </c>
      <c r="AA236" s="155"/>
      <c r="AB236" s="932">
        <v>41532</v>
      </c>
      <c r="AC236" s="1863">
        <v>80000</v>
      </c>
      <c r="AD236" s="595" t="s">
        <v>83</v>
      </c>
      <c r="AE236" s="769"/>
      <c r="AF236" s="236" t="s">
        <v>2227</v>
      </c>
      <c r="AG236" s="162"/>
      <c r="AH236" s="749"/>
      <c r="AI236" s="749"/>
      <c r="AJ236" s="14"/>
      <c r="AK236" s="14"/>
      <c r="AL236" s="11"/>
      <c r="AM236" s="11"/>
      <c r="AN236" s="737"/>
      <c r="AO236" s="2230"/>
      <c r="AQ236" s="737"/>
      <c r="AR236" s="737"/>
      <c r="AS236" s="737"/>
      <c r="AX236" s="2231"/>
      <c r="BW236" s="737"/>
      <c r="BZ236" s="737"/>
    </row>
    <row r="237" spans="1:78" s="465" customFormat="1" ht="14" thickBot="1">
      <c r="A237" s="727">
        <v>7</v>
      </c>
      <c r="B237" s="928" t="s">
        <v>4022</v>
      </c>
      <c r="C237" s="2901">
        <v>41543</v>
      </c>
      <c r="D237" s="929">
        <f t="shared" ca="1" si="27"/>
        <v>1</v>
      </c>
      <c r="E237" s="516" t="s">
        <v>57</v>
      </c>
      <c r="F237" s="203">
        <v>13</v>
      </c>
      <c r="G237" s="516"/>
      <c r="H237" s="733" t="s">
        <v>725</v>
      </c>
      <c r="I237" s="734" t="s">
        <v>3105</v>
      </c>
      <c r="J237" s="735" t="s">
        <v>791</v>
      </c>
      <c r="K237" s="2904" t="s">
        <v>155</v>
      </c>
      <c r="L237" s="930">
        <v>916000</v>
      </c>
      <c r="M237" s="930">
        <v>13000</v>
      </c>
      <c r="N237" s="2226">
        <f>L237+M237</f>
        <v>929000</v>
      </c>
      <c r="O237" s="2226"/>
      <c r="P237" s="516" t="s">
        <v>3049</v>
      </c>
      <c r="Q237" s="736" t="s">
        <v>139</v>
      </c>
      <c r="R237" s="517">
        <v>1033</v>
      </c>
      <c r="S237" s="517">
        <v>93</v>
      </c>
      <c r="T237" s="118"/>
      <c r="U237" s="211"/>
      <c r="V237" s="112"/>
      <c r="W237" s="459" t="s">
        <v>205</v>
      </c>
      <c r="X237" s="2703" t="s">
        <v>2815</v>
      </c>
      <c r="Y237" s="2905" t="s">
        <v>121</v>
      </c>
      <c r="Z237" s="799">
        <v>41546</v>
      </c>
      <c r="AA237" s="799"/>
      <c r="AB237" s="2561">
        <v>41518</v>
      </c>
      <c r="AC237" s="2704">
        <v>5000</v>
      </c>
      <c r="AD237" s="2705" t="s">
        <v>111</v>
      </c>
      <c r="AE237" s="47" t="s">
        <v>3786</v>
      </c>
      <c r="AF237" s="236" t="s">
        <v>2227</v>
      </c>
      <c r="AG237" s="162"/>
      <c r="AH237" s="749"/>
      <c r="AI237" s="749"/>
      <c r="AJ237" s="14"/>
      <c r="AK237" s="14"/>
      <c r="AL237" s="11"/>
      <c r="AM237" s="11"/>
      <c r="AN237" s="737"/>
      <c r="AO237" s="2230"/>
      <c r="AQ237" s="737"/>
      <c r="AR237" s="737"/>
      <c r="AS237" s="737"/>
      <c r="AX237" s="2231"/>
      <c r="BW237" s="737"/>
      <c r="BZ237" s="737"/>
    </row>
    <row r="238" spans="1:78" s="446" customFormat="1" ht="14" thickBot="1">
      <c r="A238" s="597"/>
      <c r="B238" s="431"/>
      <c r="C238" s="431"/>
      <c r="D238" s="431"/>
      <c r="E238" s="431"/>
      <c r="F238" s="431"/>
      <c r="G238" s="431"/>
      <c r="H238" s="598"/>
      <c r="I238" s="433" t="s">
        <v>1886</v>
      </c>
      <c r="J238" s="431"/>
      <c r="K238" s="431"/>
      <c r="L238" s="435"/>
      <c r="M238" s="437"/>
      <c r="N238" s="435"/>
      <c r="O238" s="435"/>
      <c r="P238" s="431"/>
      <c r="Q238" s="431"/>
      <c r="R238" s="431"/>
      <c r="S238" s="433"/>
      <c r="T238" s="433"/>
      <c r="U238" s="437"/>
      <c r="V238" s="438"/>
      <c r="W238" s="598"/>
      <c r="X238" s="598"/>
      <c r="Y238" s="598"/>
      <c r="Z238" s="598"/>
      <c r="AA238" s="598"/>
      <c r="AB238" s="598"/>
      <c r="AC238" s="598"/>
      <c r="AD238" s="754"/>
      <c r="AE238" s="659"/>
      <c r="AF238" s="445"/>
      <c r="AG238" s="445"/>
      <c r="AH238" s="445"/>
      <c r="AI238" s="445"/>
      <c r="AJ238" s="659"/>
      <c r="AK238" s="497"/>
      <c r="AL238" s="498"/>
      <c r="AM238" s="547"/>
      <c r="AN238" s="477"/>
      <c r="AO238" s="447"/>
      <c r="AP238" s="447"/>
      <c r="AQ238" s="447"/>
      <c r="AR238" s="447"/>
      <c r="AS238" s="447"/>
      <c r="AT238" s="447"/>
      <c r="AU238" s="447"/>
      <c r="AV238" s="447"/>
      <c r="AW238" s="447"/>
      <c r="AX238" s="447"/>
      <c r="AY238" s="447"/>
      <c r="AZ238" s="447"/>
      <c r="BA238" s="447"/>
      <c r="BB238" s="447"/>
      <c r="BC238" s="447"/>
    </row>
    <row r="239" spans="1:78" s="466" customFormat="1">
      <c r="A239" s="448">
        <v>1</v>
      </c>
      <c r="B239" s="502"/>
      <c r="C239" s="500">
        <v>41367</v>
      </c>
      <c r="D239" s="103">
        <f t="shared" ref="D239:D250" ca="1" si="30">TODAY()-C239</f>
        <v>177</v>
      </c>
      <c r="E239" s="452" t="s">
        <v>249</v>
      </c>
      <c r="F239" s="167">
        <v>13</v>
      </c>
      <c r="G239" s="764" t="s">
        <v>204</v>
      </c>
      <c r="H239" s="487" t="s">
        <v>538</v>
      </c>
      <c r="I239" s="488" t="s">
        <v>561</v>
      </c>
      <c r="J239" s="489" t="s">
        <v>602</v>
      </c>
      <c r="K239" s="637" t="s">
        <v>16</v>
      </c>
      <c r="L239" s="456">
        <v>1375000</v>
      </c>
      <c r="M239" s="456">
        <v>16000</v>
      </c>
      <c r="N239" s="456">
        <f t="shared" ref="N239:N249" si="31">L239+M239-O239</f>
        <v>1246000</v>
      </c>
      <c r="O239" s="456">
        <v>145000</v>
      </c>
      <c r="P239" s="457" t="s">
        <v>493</v>
      </c>
      <c r="Q239" s="473" t="s">
        <v>139</v>
      </c>
      <c r="R239" s="458">
        <v>1033</v>
      </c>
      <c r="S239" s="458">
        <v>93</v>
      </c>
      <c r="T239" s="505"/>
      <c r="U239" s="34"/>
      <c r="V239" s="21">
        <v>41375</v>
      </c>
      <c r="W239" s="459" t="s">
        <v>205</v>
      </c>
      <c r="X239" s="80"/>
      <c r="Y239" s="78"/>
      <c r="Z239" s="536"/>
      <c r="AA239" s="81"/>
      <c r="AB239" s="567"/>
      <c r="AC239" s="704"/>
      <c r="AD239" s="81"/>
      <c r="AE239" s="664"/>
      <c r="AF239" s="567"/>
      <c r="AG239" s="567"/>
      <c r="AH239" s="567"/>
      <c r="AI239" s="5"/>
      <c r="AJ239" s="9"/>
      <c r="AK239" s="11"/>
      <c r="AL239" s="11"/>
      <c r="AM239" s="11"/>
      <c r="AN239" s="737" t="s">
        <v>1048</v>
      </c>
      <c r="AO239" s="507"/>
      <c r="AP239" s="507"/>
      <c r="AQ239" s="507"/>
      <c r="AR239" s="507"/>
      <c r="AS239" s="507"/>
      <c r="AT239" s="507"/>
      <c r="AU239" s="507"/>
      <c r="AV239" s="507"/>
      <c r="AW239" s="507"/>
      <c r="AX239" s="507"/>
      <c r="AY239" s="507"/>
      <c r="AZ239" s="507"/>
      <c r="BA239" s="507"/>
      <c r="BB239" s="507"/>
      <c r="BC239" s="507"/>
    </row>
    <row r="240" spans="1:78" s="520" customFormat="1">
      <c r="A240" s="448">
        <v>2</v>
      </c>
      <c r="B240" s="502"/>
      <c r="C240" s="450">
        <v>41463</v>
      </c>
      <c r="D240" s="451">
        <f t="shared" ca="1" si="30"/>
        <v>81</v>
      </c>
      <c r="E240" s="452" t="s">
        <v>57</v>
      </c>
      <c r="F240" s="167">
        <v>13</v>
      </c>
      <c r="G240" s="155" t="s">
        <v>204</v>
      </c>
      <c r="H240" s="511" t="s">
        <v>1146</v>
      </c>
      <c r="I240" s="541" t="s">
        <v>1156</v>
      </c>
      <c r="J240" s="544" t="s">
        <v>1160</v>
      </c>
      <c r="K240" s="503" t="s">
        <v>184</v>
      </c>
      <c r="L240" s="548">
        <v>1059000</v>
      </c>
      <c r="M240" s="548">
        <v>13000</v>
      </c>
      <c r="N240" s="456">
        <f t="shared" si="31"/>
        <v>1012000</v>
      </c>
      <c r="O240" s="548">
        <v>60000</v>
      </c>
      <c r="P240" s="469" t="s">
        <v>1149</v>
      </c>
      <c r="Q240" s="495" t="s">
        <v>37</v>
      </c>
      <c r="R240" s="458">
        <v>1033</v>
      </c>
      <c r="S240" s="458">
        <v>93</v>
      </c>
      <c r="T240" s="81"/>
      <c r="U240" s="1490"/>
      <c r="V240" s="11">
        <v>41508</v>
      </c>
      <c r="W240" s="509" t="s">
        <v>205</v>
      </c>
      <c r="X240" s="80"/>
      <c r="Y240" s="77"/>
      <c r="Z240" s="536"/>
      <c r="AA240" s="537"/>
      <c r="AB240" s="536"/>
      <c r="AC240" s="538"/>
      <c r="AD240" s="77"/>
      <c r="AE240" s="664"/>
      <c r="AF240" s="5"/>
      <c r="AG240" s="5"/>
      <c r="AH240" s="5"/>
      <c r="AI240" s="5"/>
      <c r="AJ240" s="9"/>
      <c r="AK240" s="522"/>
      <c r="AL240" s="523"/>
      <c r="AM240" s="13"/>
      <c r="AN240" s="582"/>
      <c r="AO240" s="519"/>
      <c r="AP240" s="519"/>
      <c r="AQ240" s="519"/>
      <c r="AR240" s="519"/>
      <c r="AS240" s="519"/>
      <c r="AT240" s="519"/>
      <c r="AU240" s="519"/>
      <c r="AV240" s="519"/>
      <c r="AW240" s="519"/>
      <c r="AX240" s="519"/>
      <c r="AY240" s="519"/>
      <c r="AZ240" s="519"/>
      <c r="BA240" s="519"/>
      <c r="BB240" s="519"/>
      <c r="BC240" s="519"/>
    </row>
    <row r="241" spans="1:78">
      <c r="A241" s="448">
        <v>3</v>
      </c>
      <c r="B241" s="502"/>
      <c r="C241" s="500">
        <v>41478</v>
      </c>
      <c r="D241" s="479">
        <f ca="1">TODAY()-C241</f>
        <v>66</v>
      </c>
      <c r="E241" s="452" t="s">
        <v>57</v>
      </c>
      <c r="F241" s="167">
        <v>13</v>
      </c>
      <c r="G241" s="155" t="s">
        <v>204</v>
      </c>
      <c r="H241" s="565" t="s">
        <v>788</v>
      </c>
      <c r="I241" s="488" t="s">
        <v>1605</v>
      </c>
      <c r="J241" s="489" t="s">
        <v>411</v>
      </c>
      <c r="K241" s="573" t="s">
        <v>64</v>
      </c>
      <c r="L241" s="548">
        <v>1051000</v>
      </c>
      <c r="M241" s="548">
        <v>13000</v>
      </c>
      <c r="N241" s="456">
        <f>L241+M241-O241</f>
        <v>1004000</v>
      </c>
      <c r="O241" s="548">
        <v>60000</v>
      </c>
      <c r="P241" s="452" t="s">
        <v>1591</v>
      </c>
      <c r="Q241" s="495" t="s">
        <v>37</v>
      </c>
      <c r="R241" s="482">
        <v>1033</v>
      </c>
      <c r="S241" s="482">
        <v>93</v>
      </c>
      <c r="T241" s="599"/>
      <c r="U241" s="668"/>
      <c r="V241" s="21">
        <v>41478</v>
      </c>
      <c r="W241" s="459" t="s">
        <v>205</v>
      </c>
      <c r="X241" s="76"/>
      <c r="Y241" s="78"/>
      <c r="Z241" s="536"/>
      <c r="AA241" s="79"/>
      <c r="AB241" s="536"/>
      <c r="AC241" s="538"/>
      <c r="AD241" s="78"/>
      <c r="AE241" s="80"/>
      <c r="AF241" s="567"/>
      <c r="AG241" s="567"/>
      <c r="AH241" s="1483"/>
      <c r="AI241" s="14"/>
      <c r="AJ241" s="14"/>
      <c r="AK241" s="522"/>
      <c r="AL241" s="523"/>
      <c r="AM241" s="499"/>
      <c r="AN241" s="477"/>
      <c r="BC241" s="533" t="s">
        <v>2648</v>
      </c>
    </row>
    <row r="242" spans="1:78" s="486" customFormat="1">
      <c r="A242" s="448">
        <v>4</v>
      </c>
      <c r="B242" s="502"/>
      <c r="C242" s="450">
        <v>41497</v>
      </c>
      <c r="D242" s="479">
        <f t="shared" ca="1" si="30"/>
        <v>47</v>
      </c>
      <c r="E242" s="470" t="s">
        <v>57</v>
      </c>
      <c r="F242" s="167">
        <v>13</v>
      </c>
      <c r="G242" s="155" t="s">
        <v>204</v>
      </c>
      <c r="H242" s="511" t="s">
        <v>725</v>
      </c>
      <c r="I242" s="541" t="s">
        <v>1868</v>
      </c>
      <c r="J242" s="544" t="s">
        <v>791</v>
      </c>
      <c r="K242" s="577" t="s">
        <v>171</v>
      </c>
      <c r="L242" s="548">
        <v>916000</v>
      </c>
      <c r="M242" s="548">
        <v>13000</v>
      </c>
      <c r="N242" s="456">
        <f t="shared" si="31"/>
        <v>869000</v>
      </c>
      <c r="O242" s="456">
        <v>60000</v>
      </c>
      <c r="P242" s="452" t="s">
        <v>1854</v>
      </c>
      <c r="Q242" s="495" t="s">
        <v>37</v>
      </c>
      <c r="R242" s="601">
        <v>1033</v>
      </c>
      <c r="S242" s="601">
        <v>93</v>
      </c>
      <c r="T242" s="1838"/>
      <c r="U242" s="34"/>
      <c r="V242" s="11">
        <v>41508</v>
      </c>
      <c r="W242" s="459" t="s">
        <v>205</v>
      </c>
      <c r="X242" s="47"/>
      <c r="Y242" s="14"/>
      <c r="Z242" s="12"/>
      <c r="AA242" s="537"/>
      <c r="AB242" s="536"/>
      <c r="AC242" s="538"/>
      <c r="AD242" s="77"/>
      <c r="AE242" s="9"/>
      <c r="AF242" s="5"/>
      <c r="AG242" s="5"/>
      <c r="AH242" s="5"/>
      <c r="AI242" s="5"/>
      <c r="AJ242" s="9"/>
      <c r="AK242" s="522"/>
      <c r="AL242" s="523"/>
      <c r="AM242" s="499"/>
      <c r="AN242" s="477"/>
      <c r="AO242" s="485"/>
      <c r="AP242" s="485"/>
      <c r="AQ242" s="485"/>
      <c r="AR242" s="485"/>
      <c r="AS242" s="485"/>
      <c r="AT242" s="485"/>
      <c r="AU242" s="485"/>
      <c r="AV242" s="485"/>
      <c r="AW242" s="485"/>
      <c r="AX242" s="485"/>
      <c r="AY242" s="485"/>
      <c r="AZ242" s="485"/>
      <c r="BA242" s="485"/>
      <c r="BB242" s="485"/>
      <c r="BC242" s="485"/>
    </row>
    <row r="243" spans="1:78" s="466" customFormat="1">
      <c r="A243" s="448">
        <v>5</v>
      </c>
      <c r="B243" s="502"/>
      <c r="C243" s="500">
        <v>41484</v>
      </c>
      <c r="D243" s="479">
        <f t="shared" ca="1" si="30"/>
        <v>60</v>
      </c>
      <c r="E243" s="452" t="s">
        <v>57</v>
      </c>
      <c r="F243" s="167">
        <v>13</v>
      </c>
      <c r="G243" s="155" t="s">
        <v>204</v>
      </c>
      <c r="H243" s="454" t="s">
        <v>1016</v>
      </c>
      <c r="I243" s="449" t="s">
        <v>1695</v>
      </c>
      <c r="J243" s="455" t="s">
        <v>1033</v>
      </c>
      <c r="K243" s="524" t="s">
        <v>34</v>
      </c>
      <c r="L243" s="548">
        <v>856000</v>
      </c>
      <c r="M243" s="548">
        <v>13000</v>
      </c>
      <c r="N243" s="456">
        <f t="shared" si="31"/>
        <v>809000</v>
      </c>
      <c r="O243" s="456">
        <v>60000</v>
      </c>
      <c r="P243" s="469" t="s">
        <v>1650</v>
      </c>
      <c r="Q243" s="549" t="s">
        <v>37</v>
      </c>
      <c r="R243" s="458">
        <v>1033</v>
      </c>
      <c r="S243" s="458">
        <v>93</v>
      </c>
      <c r="T243" s="1838"/>
      <c r="U243" s="34">
        <v>35000</v>
      </c>
      <c r="V243" s="11">
        <v>41508</v>
      </c>
      <c r="W243" s="459" t="s">
        <v>205</v>
      </c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14"/>
      <c r="AL243" s="11"/>
      <c r="AM243" s="11"/>
      <c r="AN243" s="737"/>
      <c r="AO243" s="737"/>
      <c r="AP243" s="465"/>
      <c r="AQ243" s="1316"/>
      <c r="AR243" s="1316"/>
      <c r="AS243" s="1316"/>
      <c r="AX243" s="1317"/>
      <c r="BW243" s="1315"/>
      <c r="BZ243" s="1315"/>
    </row>
    <row r="244" spans="1:78" s="486" customFormat="1">
      <c r="A244" s="448">
        <v>6</v>
      </c>
      <c r="B244" s="502">
        <v>41561</v>
      </c>
      <c r="C244" s="500">
        <v>41527</v>
      </c>
      <c r="D244" s="479">
        <f ca="1">TODAY()-C244</f>
        <v>17</v>
      </c>
      <c r="E244" s="452" t="s">
        <v>57</v>
      </c>
      <c r="F244" s="167">
        <v>13</v>
      </c>
      <c r="G244" s="452" t="s">
        <v>165</v>
      </c>
      <c r="H244" s="454" t="s">
        <v>48</v>
      </c>
      <c r="I244" s="449" t="s">
        <v>2316</v>
      </c>
      <c r="J244" s="455" t="s">
        <v>410</v>
      </c>
      <c r="K244" s="577" t="s">
        <v>171</v>
      </c>
      <c r="L244" s="548">
        <v>844000</v>
      </c>
      <c r="M244" s="548">
        <v>13000</v>
      </c>
      <c r="N244" s="456">
        <f t="shared" si="31"/>
        <v>797000</v>
      </c>
      <c r="O244" s="456">
        <v>60000</v>
      </c>
      <c r="P244" s="469" t="s">
        <v>2283</v>
      </c>
      <c r="Q244" s="549" t="s">
        <v>37</v>
      </c>
      <c r="R244" s="458">
        <v>1033</v>
      </c>
      <c r="S244" s="482">
        <v>93</v>
      </c>
      <c r="T244" s="19"/>
      <c r="U244" s="34"/>
      <c r="V244" s="11">
        <v>41530</v>
      </c>
      <c r="W244" s="459" t="s">
        <v>205</v>
      </c>
      <c r="X244" s="80"/>
      <c r="Y244" s="77"/>
      <c r="Z244" s="536"/>
      <c r="AA244" s="537"/>
      <c r="AB244" s="536"/>
      <c r="AC244" s="538"/>
      <c r="AD244" s="77"/>
      <c r="AE244" s="9"/>
      <c r="AF244" s="5"/>
      <c r="AG244" s="5"/>
      <c r="AH244" s="5"/>
      <c r="AI244" s="5"/>
      <c r="AJ244" s="9"/>
      <c r="AK244" s="522"/>
      <c r="AL244" s="523"/>
      <c r="AM244" s="484"/>
      <c r="AN244" s="477"/>
      <c r="AO244" s="485"/>
      <c r="AP244" s="485"/>
      <c r="AQ244" s="485"/>
      <c r="AR244" s="485"/>
      <c r="AS244" s="485"/>
      <c r="AT244" s="485"/>
      <c r="AU244" s="485"/>
      <c r="AV244" s="485"/>
      <c r="AW244" s="485"/>
      <c r="AX244" s="485"/>
      <c r="AY244" s="485"/>
      <c r="AZ244" s="485"/>
      <c r="BA244" s="485"/>
      <c r="BB244" s="485"/>
      <c r="BC244" s="485"/>
    </row>
    <row r="245" spans="1:78" s="466" customFormat="1">
      <c r="A245" s="448">
        <v>7</v>
      </c>
      <c r="B245" s="502">
        <v>41551</v>
      </c>
      <c r="C245" s="467">
        <v>41517</v>
      </c>
      <c r="D245" s="479">
        <f ca="1">TODAY()-C245</f>
        <v>27</v>
      </c>
      <c r="E245" s="452" t="s">
        <v>142</v>
      </c>
      <c r="F245" s="167">
        <v>13</v>
      </c>
      <c r="G245" s="452" t="s">
        <v>165</v>
      </c>
      <c r="H245" s="454" t="s">
        <v>1826</v>
      </c>
      <c r="I245" s="449" t="s">
        <v>2638</v>
      </c>
      <c r="J245" s="455" t="s">
        <v>1287</v>
      </c>
      <c r="K245" s="534" t="s">
        <v>2650</v>
      </c>
      <c r="L245" s="548">
        <v>844000</v>
      </c>
      <c r="M245" s="548">
        <v>13000</v>
      </c>
      <c r="N245" s="456">
        <f t="shared" si="31"/>
        <v>797000</v>
      </c>
      <c r="O245" s="548">
        <v>60000</v>
      </c>
      <c r="P245" s="469" t="s">
        <v>2634</v>
      </c>
      <c r="Q245" s="495" t="s">
        <v>37</v>
      </c>
      <c r="R245" s="458">
        <v>1033</v>
      </c>
      <c r="S245" s="458">
        <v>93</v>
      </c>
      <c r="T245" s="810"/>
      <c r="U245" s="514"/>
      <c r="V245" s="21" t="s">
        <v>751</v>
      </c>
      <c r="W245" s="459" t="s">
        <v>205</v>
      </c>
      <c r="X245" s="2740" t="s">
        <v>3210</v>
      </c>
      <c r="Y245" s="2883" t="s">
        <v>2928</v>
      </c>
      <c r="Z245" s="750" t="s">
        <v>3308</v>
      </c>
      <c r="AA245" s="2906"/>
      <c r="AB245" s="750">
        <v>41525</v>
      </c>
      <c r="AC245" s="2891">
        <v>1000</v>
      </c>
      <c r="AD245" s="2907" t="s">
        <v>83</v>
      </c>
      <c r="AE245" s="664"/>
      <c r="AF245" s="567"/>
      <c r="AG245" s="567"/>
      <c r="AH245" s="567"/>
      <c r="AI245" s="5"/>
      <c r="AJ245" s="9"/>
      <c r="AK245" s="11"/>
      <c r="AL245" s="11"/>
      <c r="AM245" s="11"/>
      <c r="AN245" s="737"/>
      <c r="AO245" s="507"/>
      <c r="AP245" s="507"/>
      <c r="AQ245" s="507"/>
      <c r="AR245" s="507"/>
      <c r="AS245" s="507"/>
      <c r="AT245" s="507"/>
      <c r="AU245" s="507"/>
      <c r="AV245" s="507"/>
      <c r="AW245" s="507"/>
      <c r="AX245" s="507"/>
      <c r="AY245" s="507"/>
      <c r="AZ245" s="507"/>
      <c r="BA245" s="507"/>
      <c r="BB245" s="507"/>
      <c r="BC245" s="507"/>
    </row>
    <row r="246" spans="1:78" s="486" customFormat="1">
      <c r="A246" s="448">
        <v>8</v>
      </c>
      <c r="B246" s="1322"/>
      <c r="C246" s="450">
        <v>41370</v>
      </c>
      <c r="D246" s="451">
        <f t="shared" ca="1" si="30"/>
        <v>174</v>
      </c>
      <c r="E246" s="470" t="s">
        <v>61</v>
      </c>
      <c r="F246" s="600">
        <v>13</v>
      </c>
      <c r="G246" s="543" t="s">
        <v>204</v>
      </c>
      <c r="H246" s="550" t="s">
        <v>193</v>
      </c>
      <c r="I246" s="521" t="s">
        <v>592</v>
      </c>
      <c r="J246" s="471" t="s">
        <v>331</v>
      </c>
      <c r="K246" s="1323" t="s">
        <v>138</v>
      </c>
      <c r="L246" s="555">
        <v>834000</v>
      </c>
      <c r="M246" s="555">
        <v>11000</v>
      </c>
      <c r="N246" s="456">
        <f t="shared" si="31"/>
        <v>815000</v>
      </c>
      <c r="O246" s="555">
        <v>30000</v>
      </c>
      <c r="P246" s="545" t="s">
        <v>526</v>
      </c>
      <c r="Q246" s="448" t="s">
        <v>37</v>
      </c>
      <c r="R246" s="552">
        <v>1033</v>
      </c>
      <c r="S246" s="552">
        <v>93</v>
      </c>
      <c r="T246" s="104"/>
      <c r="U246" s="138"/>
      <c r="V246" s="553">
        <v>41370</v>
      </c>
      <c r="W246" s="509" t="s">
        <v>205</v>
      </c>
      <c r="X246" s="2759" t="s">
        <v>3975</v>
      </c>
      <c r="Y246" s="77"/>
      <c r="Z246" s="536"/>
      <c r="AA246" s="537"/>
      <c r="AB246" s="536"/>
      <c r="AC246" s="538"/>
      <c r="AD246" s="77"/>
      <c r="AE246" s="9"/>
      <c r="AF246" s="5"/>
      <c r="AG246" s="5"/>
      <c r="AH246" s="5"/>
      <c r="AI246" s="5"/>
      <c r="AJ246" s="9"/>
      <c r="AK246" s="522"/>
      <c r="AL246" s="523"/>
      <c r="AM246" s="499"/>
      <c r="AN246" s="477"/>
      <c r="AO246" s="485"/>
      <c r="AP246" s="485"/>
      <c r="AQ246" s="485"/>
      <c r="AR246" s="485"/>
      <c r="AS246" s="485"/>
      <c r="AT246" s="485"/>
      <c r="AU246" s="485"/>
      <c r="AV246" s="485"/>
      <c r="AW246" s="485"/>
      <c r="AX246" s="485"/>
      <c r="AY246" s="485"/>
      <c r="AZ246" s="485"/>
      <c r="BA246" s="485"/>
      <c r="BB246" s="485"/>
      <c r="BC246" s="485"/>
    </row>
    <row r="247" spans="1:78" s="486" customFormat="1">
      <c r="A247" s="448">
        <v>9</v>
      </c>
      <c r="B247" s="478"/>
      <c r="C247" s="450">
        <v>41370</v>
      </c>
      <c r="D247" s="451">
        <f t="shared" ca="1" si="30"/>
        <v>174</v>
      </c>
      <c r="E247" s="452" t="s">
        <v>61</v>
      </c>
      <c r="F247" s="480">
        <v>13</v>
      </c>
      <c r="G247" s="543" t="s">
        <v>204</v>
      </c>
      <c r="H247" s="454" t="s">
        <v>193</v>
      </c>
      <c r="I247" s="521" t="s">
        <v>594</v>
      </c>
      <c r="J247" s="455" t="s">
        <v>331</v>
      </c>
      <c r="K247" s="481" t="s">
        <v>138</v>
      </c>
      <c r="L247" s="456">
        <v>834000</v>
      </c>
      <c r="M247" s="456">
        <v>11000</v>
      </c>
      <c r="N247" s="456">
        <f t="shared" si="31"/>
        <v>815000</v>
      </c>
      <c r="O247" s="456">
        <v>30000</v>
      </c>
      <c r="P247" s="469" t="s">
        <v>528</v>
      </c>
      <c r="Q247" s="495" t="s">
        <v>37</v>
      </c>
      <c r="R247" s="458">
        <v>1033</v>
      </c>
      <c r="S247" s="458">
        <v>93</v>
      </c>
      <c r="T247" s="34"/>
      <c r="U247" s="138"/>
      <c r="V247" s="553">
        <v>41370</v>
      </c>
      <c r="W247" s="509" t="s">
        <v>205</v>
      </c>
      <c r="X247" s="80"/>
      <c r="Y247" s="77"/>
      <c r="Z247" s="536"/>
      <c r="AA247" s="537"/>
      <c r="AB247" s="536"/>
      <c r="AC247" s="538"/>
      <c r="AD247" s="77"/>
      <c r="AE247" s="9"/>
      <c r="AF247" s="5"/>
      <c r="AG247" s="5"/>
      <c r="AH247" s="5"/>
      <c r="AI247" s="5"/>
      <c r="AJ247" s="9"/>
      <c r="AK247" s="522"/>
      <c r="AL247" s="523"/>
      <c r="AM247" s="499"/>
      <c r="AN247" s="477"/>
      <c r="AO247" s="485"/>
      <c r="AP247" s="485"/>
      <c r="AQ247" s="485"/>
      <c r="AR247" s="485"/>
      <c r="AS247" s="485"/>
      <c r="AT247" s="485"/>
      <c r="AU247" s="485"/>
      <c r="AV247" s="485"/>
      <c r="AW247" s="485"/>
      <c r="AX247" s="485"/>
      <c r="AY247" s="485"/>
      <c r="AZ247" s="485"/>
      <c r="BA247" s="485"/>
      <c r="BB247" s="485"/>
      <c r="BC247" s="485"/>
    </row>
    <row r="248" spans="1:78" s="466" customFormat="1">
      <c r="A248" s="448">
        <v>10</v>
      </c>
      <c r="B248" s="502"/>
      <c r="C248" s="450">
        <v>41428</v>
      </c>
      <c r="D248" s="765">
        <f t="shared" ca="1" si="30"/>
        <v>116</v>
      </c>
      <c r="E248" s="452" t="s">
        <v>169</v>
      </c>
      <c r="F248" s="167">
        <v>13</v>
      </c>
      <c r="G248" s="155" t="s">
        <v>204</v>
      </c>
      <c r="H248" s="454" t="s">
        <v>91</v>
      </c>
      <c r="I248" s="449" t="s">
        <v>676</v>
      </c>
      <c r="J248" s="455" t="s">
        <v>438</v>
      </c>
      <c r="K248" s="1491" t="s">
        <v>94</v>
      </c>
      <c r="L248" s="548">
        <v>630000</v>
      </c>
      <c r="M248" s="548">
        <v>11000</v>
      </c>
      <c r="N248" s="456">
        <f t="shared" si="31"/>
        <v>611000</v>
      </c>
      <c r="O248" s="555">
        <v>30000</v>
      </c>
      <c r="P248" s="457" t="s">
        <v>425</v>
      </c>
      <c r="Q248" s="473" t="s">
        <v>139</v>
      </c>
      <c r="R248" s="482">
        <v>1033</v>
      </c>
      <c r="S248" s="482">
        <v>93</v>
      </c>
      <c r="T248" s="118"/>
      <c r="U248" s="34"/>
      <c r="V248" s="11">
        <v>41508</v>
      </c>
      <c r="W248" s="459" t="s">
        <v>205</v>
      </c>
      <c r="X248" s="76"/>
      <c r="Y248" s="77"/>
      <c r="Z248" s="536"/>
      <c r="AA248" s="537"/>
      <c r="AB248" s="536"/>
      <c r="AC248" s="538"/>
      <c r="AD248" s="662"/>
      <c r="AE248" s="9"/>
      <c r="AF248" s="5"/>
      <c r="AG248" s="5"/>
      <c r="AH248" s="5"/>
      <c r="AI248" s="5"/>
      <c r="AJ248" s="9"/>
      <c r="AK248" s="11"/>
      <c r="AL248" s="11"/>
      <c r="AM248" s="11"/>
      <c r="AN248" s="737"/>
      <c r="AO248" s="507"/>
      <c r="AP248" s="507"/>
      <c r="AQ248" s="507"/>
      <c r="AR248" s="507"/>
      <c r="AS248" s="507"/>
      <c r="AT248" s="507"/>
      <c r="AU248" s="507"/>
      <c r="AV248" s="507"/>
      <c r="AW248" s="507"/>
      <c r="AX248" s="507"/>
      <c r="AY248" s="507"/>
      <c r="AZ248" s="507"/>
      <c r="BA248" s="507"/>
      <c r="BB248" s="507"/>
      <c r="BC248" s="507"/>
    </row>
    <row r="249" spans="1:78" s="466" customFormat="1">
      <c r="A249" s="448">
        <v>11</v>
      </c>
      <c r="B249" s="502">
        <v>41544</v>
      </c>
      <c r="C249" s="450">
        <v>41511</v>
      </c>
      <c r="D249" s="479">
        <f ca="1">TODAY()-C249</f>
        <v>33</v>
      </c>
      <c r="E249" s="452" t="s">
        <v>169</v>
      </c>
      <c r="F249" s="167">
        <v>13</v>
      </c>
      <c r="G249" s="452" t="s">
        <v>165</v>
      </c>
      <c r="H249" s="454" t="s">
        <v>1</v>
      </c>
      <c r="I249" s="449" t="s">
        <v>2012</v>
      </c>
      <c r="J249" s="455" t="s">
        <v>443</v>
      </c>
      <c r="K249" s="49" t="s">
        <v>77</v>
      </c>
      <c r="L249" s="548">
        <v>648000</v>
      </c>
      <c r="M249" s="548">
        <v>0</v>
      </c>
      <c r="N249" s="456">
        <f t="shared" si="31"/>
        <v>618000</v>
      </c>
      <c r="O249" s="555">
        <v>30000</v>
      </c>
      <c r="P249" s="469" t="s">
        <v>1944</v>
      </c>
      <c r="Q249" s="495" t="s">
        <v>37</v>
      </c>
      <c r="R249" s="458">
        <v>1033</v>
      </c>
      <c r="S249" s="458">
        <v>93</v>
      </c>
      <c r="T249" s="19"/>
      <c r="U249" s="34"/>
      <c r="V249" s="21">
        <v>41511</v>
      </c>
      <c r="W249" s="459" t="s">
        <v>205</v>
      </c>
      <c r="X249" s="80"/>
      <c r="Y249" s="1389"/>
      <c r="Z249" s="536"/>
      <c r="AA249" s="81"/>
      <c r="AB249" s="567"/>
      <c r="AC249" s="704"/>
      <c r="AD249" s="81"/>
      <c r="AE249" s="14"/>
      <c r="AF249" s="5"/>
      <c r="AG249" s="5"/>
      <c r="AH249" s="14"/>
      <c r="AI249" s="14"/>
      <c r="AJ249" s="14"/>
      <c r="AK249" s="11"/>
      <c r="AL249" s="11"/>
      <c r="AM249" s="11"/>
      <c r="AN249" s="737"/>
      <c r="AO249" s="737"/>
      <c r="AP249" s="465"/>
      <c r="AQ249" s="1316"/>
      <c r="AR249" s="1316"/>
      <c r="AS249" s="1316"/>
      <c r="AX249" s="1317"/>
      <c r="BW249" s="1315"/>
      <c r="BZ249" s="1315"/>
    </row>
    <row r="250" spans="1:78" s="446" customFormat="1" ht="14" thickBot="1">
      <c r="A250" s="448">
        <v>12</v>
      </c>
      <c r="B250" s="574"/>
      <c r="C250" s="450">
        <v>41377</v>
      </c>
      <c r="D250" s="451">
        <f t="shared" ca="1" si="30"/>
        <v>167</v>
      </c>
      <c r="E250" s="452" t="s">
        <v>133</v>
      </c>
      <c r="F250" s="480">
        <v>13</v>
      </c>
      <c r="G250" s="64" t="s">
        <v>204</v>
      </c>
      <c r="H250" s="487" t="s">
        <v>78</v>
      </c>
      <c r="I250" s="488" t="s">
        <v>577</v>
      </c>
      <c r="J250" s="489" t="s">
        <v>289</v>
      </c>
      <c r="K250" s="573" t="s">
        <v>64</v>
      </c>
      <c r="L250" s="548">
        <v>529000</v>
      </c>
      <c r="M250" s="548">
        <v>10000</v>
      </c>
      <c r="N250" s="504">
        <f>L250+M250</f>
        <v>539000</v>
      </c>
      <c r="O250" s="744" t="s">
        <v>894</v>
      </c>
      <c r="P250" s="457" t="s">
        <v>511</v>
      </c>
      <c r="Q250" s="473" t="s">
        <v>139</v>
      </c>
      <c r="R250" s="458">
        <v>1033</v>
      </c>
      <c r="S250" s="458">
        <v>93</v>
      </c>
      <c r="T250" s="118"/>
      <c r="U250" s="713" t="s">
        <v>810</v>
      </c>
      <c r="V250" s="21">
        <v>41466</v>
      </c>
      <c r="W250" s="459" t="s">
        <v>205</v>
      </c>
      <c r="X250" s="535"/>
      <c r="Y250" s="77"/>
      <c r="Z250" s="536"/>
      <c r="AA250" s="537"/>
      <c r="AB250" s="536"/>
      <c r="AC250" s="538"/>
      <c r="AD250" s="77"/>
      <c r="AE250" s="9"/>
      <c r="AF250" s="5"/>
      <c r="AG250" s="5"/>
      <c r="AH250" s="5"/>
      <c r="AI250" s="5"/>
      <c r="AJ250" s="9"/>
      <c r="AK250" s="497"/>
      <c r="AL250" s="498">
        <v>494440</v>
      </c>
      <c r="AM250" s="494"/>
      <c r="AN250" s="477"/>
      <c r="AO250" s="447"/>
      <c r="AP250" s="447"/>
      <c r="AQ250" s="447"/>
      <c r="AR250" s="447"/>
      <c r="AS250" s="447"/>
      <c r="AT250" s="447"/>
      <c r="AU250" s="447"/>
      <c r="AV250" s="447"/>
      <c r="AW250" s="447"/>
      <c r="AX250" s="447"/>
      <c r="AY250" s="447"/>
      <c r="AZ250" s="447"/>
      <c r="BA250" s="447"/>
      <c r="BB250" s="447"/>
      <c r="BC250" s="447"/>
    </row>
    <row r="251" spans="1:78" s="446" customFormat="1" ht="14" thickBot="1">
      <c r="A251" s="602"/>
      <c r="B251" s="602"/>
      <c r="C251" s="602"/>
      <c r="D251" s="603"/>
      <c r="E251" s="603"/>
      <c r="F251" s="603"/>
      <c r="G251" s="602"/>
      <c r="H251" s="604"/>
      <c r="I251" s="605" t="s">
        <v>771</v>
      </c>
      <c r="J251" s="603"/>
      <c r="K251" s="603"/>
      <c r="L251" s="606"/>
      <c r="M251" s="607"/>
      <c r="N251" s="606"/>
      <c r="O251" s="606"/>
      <c r="P251" s="603"/>
      <c r="Q251" s="603"/>
      <c r="R251" s="603"/>
      <c r="S251" s="605"/>
      <c r="T251" s="605" t="s">
        <v>772</v>
      </c>
      <c r="U251" s="607" t="s">
        <v>773</v>
      </c>
      <c r="V251" s="608"/>
      <c r="W251" s="604"/>
      <c r="X251" s="604"/>
      <c r="Y251" s="603"/>
      <c r="Z251" s="602"/>
      <c r="AA251" s="609"/>
      <c r="AB251" s="602"/>
      <c r="AC251" s="606"/>
      <c r="AD251" s="610"/>
      <c r="AE251" s="9"/>
      <c r="AF251" s="5"/>
      <c r="AG251" s="5"/>
      <c r="AH251" s="5"/>
      <c r="AI251" s="5"/>
      <c r="AJ251" s="9"/>
      <c r="AK251" s="522"/>
      <c r="AL251" s="523"/>
      <c r="AM251" s="499"/>
      <c r="AN251" s="477"/>
      <c r="AO251" s="447"/>
      <c r="AP251" s="447"/>
      <c r="AQ251" s="447"/>
      <c r="AR251" s="447"/>
      <c r="AS251" s="447"/>
      <c r="AT251" s="447"/>
      <c r="AU251" s="447"/>
      <c r="AV251" s="447"/>
      <c r="AW251" s="447"/>
      <c r="AX251" s="447"/>
      <c r="AY251" s="447"/>
      <c r="AZ251" s="447"/>
      <c r="BA251" s="447"/>
      <c r="BB251" s="447"/>
      <c r="BC251" s="447"/>
    </row>
    <row r="252" spans="1:78" s="486" customFormat="1">
      <c r="A252" s="539">
        <v>1</v>
      </c>
      <c r="B252" s="590">
        <v>41550</v>
      </c>
      <c r="C252" s="590">
        <v>41371</v>
      </c>
      <c r="D252" s="513">
        <f ca="1">TODAY()-C252</f>
        <v>173</v>
      </c>
      <c r="E252" s="539" t="s">
        <v>249</v>
      </c>
      <c r="F252" s="203">
        <v>13</v>
      </c>
      <c r="G252" s="635" t="s">
        <v>776</v>
      </c>
      <c r="H252" s="611" t="s">
        <v>360</v>
      </c>
      <c r="I252" s="612" t="s">
        <v>656</v>
      </c>
      <c r="J252" s="613" t="s">
        <v>366</v>
      </c>
      <c r="K252" s="568" t="s">
        <v>143</v>
      </c>
      <c r="L252" s="592">
        <v>1448000</v>
      </c>
      <c r="M252" s="592">
        <v>16000</v>
      </c>
      <c r="N252" s="614">
        <f>L252+M252</f>
        <v>1464000</v>
      </c>
      <c r="O252" s="592"/>
      <c r="P252" s="457" t="s">
        <v>651</v>
      </c>
      <c r="Q252" s="616" t="s">
        <v>21</v>
      </c>
      <c r="R252" s="617">
        <v>1033</v>
      </c>
      <c r="S252" s="618">
        <v>93</v>
      </c>
      <c r="T252" s="656">
        <v>41822</v>
      </c>
      <c r="U252" s="594"/>
      <c r="V252" s="619"/>
      <c r="W252" s="620" t="s">
        <v>205</v>
      </c>
      <c r="X252" s="621"/>
      <c r="Y252" s="622" t="s">
        <v>148</v>
      </c>
      <c r="Z252" s="627"/>
      <c r="AA252" s="628"/>
      <c r="AB252" s="627"/>
      <c r="AC252" s="629"/>
      <c r="AD252" s="630"/>
      <c r="AE252" s="9"/>
      <c r="AF252" s="5"/>
      <c r="AG252" s="5"/>
      <c r="AH252" s="5"/>
      <c r="AI252" s="5"/>
      <c r="AJ252" s="9"/>
      <c r="AK252" s="522"/>
      <c r="AL252" s="498">
        <v>1191712.5</v>
      </c>
      <c r="AM252" s="499"/>
      <c r="AN252" s="477"/>
      <c r="AO252" s="485"/>
      <c r="AP252" s="485"/>
      <c r="AQ252" s="485"/>
      <c r="AR252" s="485"/>
      <c r="AS252" s="485"/>
      <c r="AT252" s="485"/>
      <c r="AU252" s="485"/>
      <c r="AV252" s="485"/>
      <c r="AW252" s="485"/>
      <c r="AX252" s="485"/>
      <c r="AY252" s="485"/>
      <c r="AZ252" s="485"/>
      <c r="BA252" s="485"/>
      <c r="BB252" s="485"/>
      <c r="BC252" s="485"/>
    </row>
    <row r="253" spans="1:78" s="486" customFormat="1">
      <c r="A253" s="539">
        <v>2</v>
      </c>
      <c r="B253" s="590">
        <v>41550</v>
      </c>
      <c r="C253" s="590">
        <v>41372</v>
      </c>
      <c r="D253" s="513">
        <f ca="1">TODAY()-C253</f>
        <v>172</v>
      </c>
      <c r="E253" s="539" t="s">
        <v>249</v>
      </c>
      <c r="F253" s="203">
        <v>13</v>
      </c>
      <c r="G253" s="635" t="s">
        <v>776</v>
      </c>
      <c r="H253" s="611" t="s">
        <v>539</v>
      </c>
      <c r="I253" s="612" t="s">
        <v>655</v>
      </c>
      <c r="J253" s="613" t="s">
        <v>601</v>
      </c>
      <c r="K253" s="568" t="s">
        <v>143</v>
      </c>
      <c r="L253" s="592">
        <v>1359000</v>
      </c>
      <c r="M253" s="592">
        <v>16000</v>
      </c>
      <c r="N253" s="614">
        <f>L253+M253</f>
        <v>1375000</v>
      </c>
      <c r="O253" s="592"/>
      <c r="P253" s="457" t="s">
        <v>650</v>
      </c>
      <c r="Q253" s="616" t="s">
        <v>21</v>
      </c>
      <c r="R253" s="617">
        <v>1033</v>
      </c>
      <c r="S253" s="618">
        <v>90</v>
      </c>
      <c r="T253" s="656">
        <v>41822</v>
      </c>
      <c r="U253" s="594"/>
      <c r="V253" s="619"/>
      <c r="W253" s="620" t="s">
        <v>205</v>
      </c>
      <c r="X253" s="657" t="s">
        <v>1155</v>
      </c>
      <c r="Y253" s="622" t="s">
        <v>148</v>
      </c>
      <c r="Z253" s="623"/>
      <c r="AA253" s="624"/>
      <c r="AB253" s="623"/>
      <c r="AC253" s="625"/>
      <c r="AD253" s="626"/>
      <c r="AE253" s="9"/>
      <c r="AF253" s="5"/>
      <c r="AG253" s="5"/>
      <c r="AH253" s="5"/>
      <c r="AI253" s="5"/>
      <c r="AJ253" s="9"/>
      <c r="AK253" s="522"/>
      <c r="AL253" s="498">
        <v>1118287.5</v>
      </c>
      <c r="AM253" s="499"/>
      <c r="AN253" s="477"/>
      <c r="AO253" s="485"/>
      <c r="AP253" s="485"/>
      <c r="AQ253" s="485"/>
      <c r="AR253" s="485"/>
      <c r="AS253" s="485"/>
      <c r="AT253" s="485"/>
      <c r="AU253" s="485"/>
      <c r="AV253" s="485"/>
      <c r="AW253" s="485"/>
      <c r="AX253" s="485"/>
      <c r="AY253" s="485"/>
      <c r="AZ253" s="485"/>
      <c r="BA253" s="485"/>
      <c r="BB253" s="485"/>
      <c r="BC253" s="485"/>
    </row>
    <row r="254" spans="1:78" s="486" customFormat="1">
      <c r="A254" s="539">
        <v>3</v>
      </c>
      <c r="B254" s="590">
        <v>41550</v>
      </c>
      <c r="C254" s="590">
        <v>41372</v>
      </c>
      <c r="D254" s="513">
        <f ca="1">TODAY()-C254</f>
        <v>172</v>
      </c>
      <c r="E254" s="539" t="s">
        <v>249</v>
      </c>
      <c r="F254" s="203">
        <v>13</v>
      </c>
      <c r="G254" s="635" t="s">
        <v>776</v>
      </c>
      <c r="H254" s="611" t="s">
        <v>538</v>
      </c>
      <c r="I254" s="612" t="s">
        <v>654</v>
      </c>
      <c r="J254" s="613" t="s">
        <v>602</v>
      </c>
      <c r="K254" s="568" t="s">
        <v>143</v>
      </c>
      <c r="L254" s="592">
        <v>1375000</v>
      </c>
      <c r="M254" s="592">
        <v>16000</v>
      </c>
      <c r="N254" s="614">
        <f>L254+M254</f>
        <v>1391000</v>
      </c>
      <c r="O254" s="592"/>
      <c r="P254" s="457" t="s">
        <v>649</v>
      </c>
      <c r="Q254" s="616" t="s">
        <v>21</v>
      </c>
      <c r="R254" s="617">
        <v>1033</v>
      </c>
      <c r="S254" s="618">
        <v>90</v>
      </c>
      <c r="T254" s="656">
        <v>41822</v>
      </c>
      <c r="U254" s="594"/>
      <c r="V254" s="619"/>
      <c r="W254" s="620" t="s">
        <v>205</v>
      </c>
      <c r="X254" s="657" t="s">
        <v>1155</v>
      </c>
      <c r="Y254" s="622" t="s">
        <v>148</v>
      </c>
      <c r="Z254" s="623"/>
      <c r="AA254" s="624"/>
      <c r="AB254" s="623"/>
      <c r="AC254" s="625"/>
      <c r="AD254" s="626"/>
      <c r="AE254" s="9"/>
      <c r="AF254" s="5"/>
      <c r="AG254" s="5"/>
      <c r="AH254" s="5"/>
      <c r="AI254" s="5"/>
      <c r="AJ254" s="9"/>
      <c r="AK254" s="522"/>
      <c r="AL254" s="498">
        <v>1131487.5</v>
      </c>
      <c r="AM254" s="499"/>
      <c r="AN254" s="477"/>
      <c r="AO254" s="485"/>
      <c r="AP254" s="485"/>
      <c r="AQ254" s="485"/>
      <c r="AR254" s="485"/>
      <c r="AS254" s="485"/>
      <c r="AT254" s="485"/>
      <c r="AU254" s="485"/>
      <c r="AV254" s="485"/>
      <c r="AW254" s="485"/>
      <c r="AX254" s="485"/>
      <c r="AY254" s="485"/>
      <c r="AZ254" s="485"/>
      <c r="BA254" s="485"/>
      <c r="BB254" s="485"/>
      <c r="BC254" s="485"/>
    </row>
    <row r="255" spans="1:78" ht="14" thickBot="1">
      <c r="A255" s="539">
        <v>4</v>
      </c>
      <c r="B255" s="655"/>
      <c r="C255" s="655">
        <v>41091</v>
      </c>
      <c r="D255" s="585">
        <f ca="1">TODAY()-C255</f>
        <v>453</v>
      </c>
      <c r="E255" s="654" t="s">
        <v>57</v>
      </c>
      <c r="F255" s="651">
        <v>12</v>
      </c>
      <c r="G255" s="764" t="s">
        <v>204</v>
      </c>
      <c r="H255" s="611" t="s">
        <v>213</v>
      </c>
      <c r="I255" s="612" t="s">
        <v>215</v>
      </c>
      <c r="J255" s="613" t="s">
        <v>212</v>
      </c>
      <c r="K255" s="534" t="s">
        <v>34</v>
      </c>
      <c r="L255" s="592">
        <v>1151000</v>
      </c>
      <c r="M255" s="592">
        <v>12000</v>
      </c>
      <c r="N255" s="512">
        <v>992000</v>
      </c>
      <c r="O255" s="584"/>
      <c r="P255" s="615" t="s">
        <v>211</v>
      </c>
      <c r="Q255" s="616" t="s">
        <v>21</v>
      </c>
      <c r="R255" s="617">
        <v>1033</v>
      </c>
      <c r="S255" s="618">
        <v>90</v>
      </c>
      <c r="T255" s="656"/>
      <c r="U255" s="514">
        <v>32049</v>
      </c>
      <c r="V255" s="11"/>
      <c r="W255" s="620" t="s">
        <v>205</v>
      </c>
      <c r="X255" s="657" t="s">
        <v>1155</v>
      </c>
      <c r="Y255" s="658" t="s">
        <v>148</v>
      </c>
      <c r="Z255" s="627"/>
      <c r="AA255" s="628"/>
      <c r="AB255" s="627"/>
      <c r="AC255" s="629"/>
      <c r="AD255" s="630"/>
      <c r="AE255" s="9"/>
      <c r="AF255" s="5"/>
      <c r="AG255" s="5"/>
      <c r="AH255" s="5"/>
      <c r="AI255" s="5"/>
      <c r="AJ255" s="9"/>
      <c r="AK255" s="5"/>
      <c r="AL255" s="498">
        <v>956159.99</v>
      </c>
      <c r="AM255" s="9"/>
      <c r="AN255" s="650"/>
    </row>
    <row r="256" spans="1:78" s="446" customFormat="1" ht="14" thickBot="1">
      <c r="A256" s="2908"/>
      <c r="B256" s="2760"/>
      <c r="C256" s="2760"/>
      <c r="D256" s="2761"/>
      <c r="E256" s="2761"/>
      <c r="F256" s="603"/>
      <c r="G256" s="602"/>
      <c r="H256" s="604"/>
      <c r="I256" s="605" t="s">
        <v>775</v>
      </c>
      <c r="J256" s="603"/>
      <c r="K256" s="603"/>
      <c r="L256" s="606"/>
      <c r="M256" s="607"/>
      <c r="N256" s="606"/>
      <c r="O256" s="606"/>
      <c r="P256" s="603"/>
      <c r="Q256" s="603"/>
      <c r="R256" s="603"/>
      <c r="S256" s="605"/>
      <c r="T256" s="631"/>
      <c r="U256" s="607"/>
      <c r="V256" s="608"/>
      <c r="W256" s="604"/>
      <c r="X256" s="604"/>
      <c r="Y256" s="603"/>
      <c r="Z256" s="602"/>
      <c r="AA256" s="609"/>
      <c r="AB256" s="602"/>
      <c r="AC256" s="606"/>
      <c r="AD256" s="610"/>
      <c r="AE256" s="9"/>
      <c r="AF256" s="5"/>
      <c r="AG256" s="5"/>
      <c r="AH256" s="5"/>
      <c r="AI256" s="5"/>
      <c r="AJ256" s="9"/>
      <c r="AK256" s="522"/>
      <c r="AL256" s="523"/>
      <c r="AM256" s="499"/>
      <c r="AN256" s="477"/>
      <c r="AO256" s="447"/>
      <c r="AP256" s="447"/>
      <c r="AQ256" s="447"/>
      <c r="AR256" s="447"/>
      <c r="AS256" s="447"/>
      <c r="AT256" s="447"/>
      <c r="AU256" s="447"/>
      <c r="AV256" s="447"/>
      <c r="AW256" s="447"/>
      <c r="AX256" s="447"/>
      <c r="AY256" s="447"/>
      <c r="AZ256" s="447"/>
      <c r="BA256" s="447"/>
      <c r="BB256" s="447"/>
      <c r="BC256" s="447"/>
    </row>
    <row r="257" spans="1:160" s="446" customFormat="1">
      <c r="A257" s="539">
        <v>1</v>
      </c>
      <c r="B257" s="596" t="s">
        <v>85</v>
      </c>
      <c r="C257" s="590">
        <v>41358</v>
      </c>
      <c r="D257" s="513">
        <f t="shared" ref="D257:D272" ca="1" si="32">TODAY()-C257</f>
        <v>186</v>
      </c>
      <c r="E257" s="539" t="s">
        <v>343</v>
      </c>
      <c r="F257" s="251">
        <v>13</v>
      </c>
      <c r="G257" s="1324" t="s">
        <v>776</v>
      </c>
      <c r="H257" s="1040" t="s">
        <v>459</v>
      </c>
      <c r="I257" s="1041" t="s">
        <v>467</v>
      </c>
      <c r="J257" s="821" t="s">
        <v>463</v>
      </c>
      <c r="K257" s="783" t="s">
        <v>465</v>
      </c>
      <c r="L257" s="822">
        <v>569000</v>
      </c>
      <c r="M257" s="822">
        <v>6000</v>
      </c>
      <c r="N257" s="822">
        <f>L257+M257</f>
        <v>575000</v>
      </c>
      <c r="O257" s="822"/>
      <c r="P257" s="982" t="s">
        <v>455</v>
      </c>
      <c r="Q257" s="643" t="s">
        <v>151</v>
      </c>
      <c r="R257" s="823">
        <v>1033</v>
      </c>
      <c r="S257" s="823">
        <v>93</v>
      </c>
      <c r="T257" s="824">
        <v>41740</v>
      </c>
      <c r="U257" s="824"/>
      <c r="V257" s="1407"/>
      <c r="W257" s="983" t="s">
        <v>205</v>
      </c>
      <c r="X257" s="1325"/>
      <c r="Y257" s="640"/>
      <c r="Z257" s="643"/>
      <c r="AA257" s="642"/>
      <c r="AB257" s="643"/>
      <c r="AC257" s="644"/>
      <c r="AD257" s="1326"/>
      <c r="AE257" s="759"/>
      <c r="AF257" s="5"/>
      <c r="AG257" s="5"/>
      <c r="AH257" s="5"/>
      <c r="AI257" s="5"/>
      <c r="AJ257" s="9"/>
      <c r="AK257" s="476"/>
      <c r="AL257" s="498">
        <v>491060.01</v>
      </c>
      <c r="AM257" s="634"/>
      <c r="AN257" s="477"/>
      <c r="AO257" s="447"/>
      <c r="AP257" s="447"/>
      <c r="AQ257" s="447"/>
      <c r="AR257" s="447"/>
      <c r="AS257" s="447"/>
      <c r="AT257" s="447"/>
      <c r="AU257" s="447"/>
      <c r="AV257" s="447"/>
      <c r="AW257" s="447"/>
      <c r="AX257" s="447"/>
      <c r="AY257" s="447"/>
      <c r="AZ257" s="447"/>
      <c r="BA257" s="447"/>
      <c r="BB257" s="447"/>
      <c r="BC257" s="447"/>
    </row>
    <row r="258" spans="1:160" s="466" customFormat="1">
      <c r="A258" s="539">
        <v>2</v>
      </c>
      <c r="B258" s="596">
        <v>41638</v>
      </c>
      <c r="C258" s="590">
        <v>41455</v>
      </c>
      <c r="D258" s="513">
        <f t="shared" ca="1" si="32"/>
        <v>89</v>
      </c>
      <c r="E258" s="539" t="s">
        <v>133</v>
      </c>
      <c r="F258" s="167">
        <v>13</v>
      </c>
      <c r="G258" s="635" t="s">
        <v>776</v>
      </c>
      <c r="H258" s="51" t="s">
        <v>1064</v>
      </c>
      <c r="I258" s="50" t="s">
        <v>1073</v>
      </c>
      <c r="J258" s="591" t="s">
        <v>1077</v>
      </c>
      <c r="K258" s="573" t="s">
        <v>64</v>
      </c>
      <c r="L258" s="592">
        <v>707000</v>
      </c>
      <c r="M258" s="592">
        <v>10000</v>
      </c>
      <c r="N258" s="592">
        <f>L258+M258</f>
        <v>717000</v>
      </c>
      <c r="O258" s="592"/>
      <c r="P258" s="457" t="s">
        <v>1060</v>
      </c>
      <c r="Q258" s="113" t="s">
        <v>151</v>
      </c>
      <c r="R258" s="593">
        <v>1033</v>
      </c>
      <c r="S258" s="593">
        <v>93</v>
      </c>
      <c r="T258" s="594">
        <v>41838</v>
      </c>
      <c r="U258" s="594"/>
      <c r="V258" s="11"/>
      <c r="W258" s="515" t="s">
        <v>205</v>
      </c>
      <c r="X258" s="636"/>
      <c r="Y258" s="633"/>
      <c r="Z258" s="113"/>
      <c r="AA258" s="120"/>
      <c r="AB258" s="113"/>
      <c r="AC258" s="121"/>
      <c r="AD258" s="122"/>
      <c r="AE258" s="9"/>
      <c r="AF258" s="143"/>
      <c r="AG258" s="143"/>
      <c r="AH258" s="143"/>
      <c r="AI258" s="143"/>
      <c r="AJ258" s="759"/>
      <c r="AK258" s="112"/>
      <c r="AL258" s="498">
        <v>614469</v>
      </c>
      <c r="AM258" s="112"/>
      <c r="AN258" s="737"/>
      <c r="AO258" s="507"/>
      <c r="AP258" s="507"/>
      <c r="AQ258" s="507"/>
      <c r="AR258" s="507"/>
      <c r="AS258" s="507"/>
      <c r="AT258" s="507"/>
      <c r="AU258" s="507"/>
      <c r="AV258" s="507"/>
      <c r="AW258" s="507"/>
      <c r="AX258" s="507"/>
      <c r="AY258" s="507"/>
      <c r="AZ258" s="507"/>
      <c r="BA258" s="507"/>
      <c r="BB258" s="507"/>
      <c r="BC258" s="507"/>
    </row>
    <row r="259" spans="1:160">
      <c r="A259" s="539">
        <v>3</v>
      </c>
      <c r="B259" s="596">
        <v>41612</v>
      </c>
      <c r="C259" s="590">
        <v>41428</v>
      </c>
      <c r="D259" s="513">
        <f t="shared" ca="1" si="32"/>
        <v>116</v>
      </c>
      <c r="E259" s="539" t="s">
        <v>169</v>
      </c>
      <c r="F259" s="167">
        <v>13</v>
      </c>
      <c r="G259" s="635" t="s">
        <v>776</v>
      </c>
      <c r="H259" s="51" t="s">
        <v>471</v>
      </c>
      <c r="I259" s="50" t="s">
        <v>689</v>
      </c>
      <c r="J259" s="591" t="s">
        <v>476</v>
      </c>
      <c r="K259" s="508" t="s">
        <v>14</v>
      </c>
      <c r="L259" s="592">
        <v>743000</v>
      </c>
      <c r="M259" s="592">
        <v>11000</v>
      </c>
      <c r="N259" s="592">
        <f>L259+M259</f>
        <v>754000</v>
      </c>
      <c r="O259" s="592"/>
      <c r="P259" s="457" t="s">
        <v>470</v>
      </c>
      <c r="Q259" s="113" t="s">
        <v>151</v>
      </c>
      <c r="R259" s="593">
        <v>1033</v>
      </c>
      <c r="S259" s="593">
        <v>93</v>
      </c>
      <c r="T259" s="594">
        <v>41822</v>
      </c>
      <c r="U259" s="594"/>
      <c r="V259" s="21"/>
      <c r="W259" s="515" t="s">
        <v>205</v>
      </c>
      <c r="X259" s="1043"/>
      <c r="Y259" s="923"/>
      <c r="Z259" s="113"/>
      <c r="AA259" s="120"/>
      <c r="AB259" s="113"/>
      <c r="AC259" s="121"/>
      <c r="AD259" s="122"/>
      <c r="AE259" s="9"/>
      <c r="AF259" s="5"/>
      <c r="AG259" s="5"/>
      <c r="AH259" s="5"/>
      <c r="AI259" s="5"/>
      <c r="AJ259" s="9"/>
      <c r="AK259" s="11"/>
      <c r="AL259" s="498">
        <v>646178.01</v>
      </c>
      <c r="AM259" s="11"/>
      <c r="AN259" s="650"/>
    </row>
    <row r="260" spans="1:160" s="466" customFormat="1">
      <c r="A260" s="539">
        <v>4</v>
      </c>
      <c r="B260" s="596"/>
      <c r="C260" s="596">
        <v>41285</v>
      </c>
      <c r="D260" s="513">
        <f t="shared" ca="1" si="32"/>
        <v>259</v>
      </c>
      <c r="E260" s="539" t="s">
        <v>61</v>
      </c>
      <c r="F260" s="510">
        <v>12</v>
      </c>
      <c r="G260" s="764" t="s">
        <v>204</v>
      </c>
      <c r="H260" s="51" t="s">
        <v>270</v>
      </c>
      <c r="I260" s="64" t="s">
        <v>277</v>
      </c>
      <c r="J260" s="591" t="s">
        <v>271</v>
      </c>
      <c r="K260" s="580" t="s">
        <v>65</v>
      </c>
      <c r="L260" s="592">
        <v>943000</v>
      </c>
      <c r="M260" s="592">
        <v>10000</v>
      </c>
      <c r="N260" s="2335">
        <v>854000</v>
      </c>
      <c r="O260" s="2336" t="s">
        <v>1887</v>
      </c>
      <c r="P260" s="457" t="s">
        <v>266</v>
      </c>
      <c r="Q260" s="113" t="s">
        <v>151</v>
      </c>
      <c r="R260" s="593">
        <v>1033</v>
      </c>
      <c r="S260" s="593">
        <v>93</v>
      </c>
      <c r="T260" s="594">
        <v>41680</v>
      </c>
      <c r="U260" s="514">
        <v>60768</v>
      </c>
      <c r="V260" s="21"/>
      <c r="W260" s="515" t="s">
        <v>205</v>
      </c>
      <c r="X260" s="636"/>
      <c r="Y260" s="50"/>
      <c r="Z260" s="113"/>
      <c r="AA260" s="120"/>
      <c r="AB260" s="113"/>
      <c r="AC260" s="121"/>
      <c r="AD260" s="122"/>
      <c r="AE260" s="9"/>
      <c r="AF260" s="5"/>
      <c r="AG260" s="5"/>
      <c r="AH260" s="5"/>
      <c r="AI260" s="5"/>
      <c r="AJ260" s="9"/>
      <c r="AK260" s="13"/>
      <c r="AL260" s="498">
        <v>812909</v>
      </c>
      <c r="AM260" s="13"/>
      <c r="AN260" s="477"/>
      <c r="AO260" s="507"/>
      <c r="AP260" s="507"/>
      <c r="AQ260" s="507"/>
      <c r="AR260" s="507"/>
      <c r="AS260" s="507"/>
      <c r="AT260" s="507"/>
      <c r="AU260" s="507"/>
      <c r="AV260" s="507"/>
      <c r="AW260" s="507"/>
      <c r="AX260" s="507"/>
      <c r="AY260" s="507"/>
      <c r="AZ260" s="507"/>
      <c r="BA260" s="507"/>
      <c r="BB260" s="507"/>
      <c r="BC260" s="507"/>
    </row>
    <row r="261" spans="1:160" s="466" customFormat="1">
      <c r="A261" s="539">
        <v>5</v>
      </c>
      <c r="B261" s="596">
        <v>41677</v>
      </c>
      <c r="C261" s="590">
        <v>41495</v>
      </c>
      <c r="D261" s="513">
        <f ca="1">TODAY()-C261</f>
        <v>49</v>
      </c>
      <c r="E261" s="539" t="s">
        <v>61</v>
      </c>
      <c r="F261" s="167">
        <v>13</v>
      </c>
      <c r="G261" s="635" t="s">
        <v>776</v>
      </c>
      <c r="H261" s="51" t="s">
        <v>1515</v>
      </c>
      <c r="I261" s="50" t="s">
        <v>1523</v>
      </c>
      <c r="J261" s="591" t="s">
        <v>1516</v>
      </c>
      <c r="K261" s="49" t="s">
        <v>1517</v>
      </c>
      <c r="L261" s="592">
        <v>1182000</v>
      </c>
      <c r="M261" s="592">
        <v>11000</v>
      </c>
      <c r="N261" s="592">
        <f t="shared" ref="N261:N267" si="33">L261+M261</f>
        <v>1193000</v>
      </c>
      <c r="O261" s="592"/>
      <c r="P261" s="457" t="s">
        <v>1514</v>
      </c>
      <c r="Q261" s="643" t="s">
        <v>151</v>
      </c>
      <c r="R261" s="593">
        <v>1033</v>
      </c>
      <c r="S261" s="593">
        <v>93</v>
      </c>
      <c r="T261" s="594">
        <v>41877</v>
      </c>
      <c r="U261" s="594"/>
      <c r="V261" s="11"/>
      <c r="W261" s="515" t="s">
        <v>205</v>
      </c>
      <c r="X261" s="2021"/>
      <c r="Y261" s="1426"/>
      <c r="Z261" s="643"/>
      <c r="AA261" s="642"/>
      <c r="AB261" s="643"/>
      <c r="AC261" s="644"/>
      <c r="AD261" s="645"/>
      <c r="AE261" s="209"/>
      <c r="AF261" s="215"/>
      <c r="AG261" s="211"/>
      <c r="AH261" s="150"/>
      <c r="AI261" s="129"/>
      <c r="AJ261" s="129"/>
      <c r="AK261" s="112"/>
      <c r="AL261" s="112"/>
      <c r="AM261" s="112"/>
      <c r="AN261" s="737"/>
      <c r="AO261" s="507"/>
      <c r="AP261" s="507"/>
      <c r="AQ261" s="507"/>
      <c r="AR261" s="507"/>
      <c r="AS261" s="507"/>
      <c r="AT261" s="507"/>
      <c r="AU261" s="507"/>
      <c r="AV261" s="507"/>
      <c r="AW261" s="507"/>
      <c r="AX261" s="507"/>
      <c r="AY261" s="507"/>
      <c r="AZ261" s="507"/>
      <c r="BA261" s="507"/>
      <c r="BB261" s="507"/>
      <c r="BW261" s="1315"/>
      <c r="BZ261" s="1315"/>
      <c r="FA261" s="1315"/>
      <c r="FD261" s="1315"/>
    </row>
    <row r="262" spans="1:160">
      <c r="A262" s="539">
        <v>6</v>
      </c>
      <c r="B262" s="596">
        <v>41590</v>
      </c>
      <c r="C262" s="590">
        <v>41406</v>
      </c>
      <c r="D262" s="513">
        <f t="shared" ca="1" si="32"/>
        <v>138</v>
      </c>
      <c r="E262" s="539" t="s">
        <v>57</v>
      </c>
      <c r="F262" s="167">
        <v>13</v>
      </c>
      <c r="G262" s="635" t="s">
        <v>776</v>
      </c>
      <c r="H262" s="51" t="s">
        <v>683</v>
      </c>
      <c r="I262" s="64" t="s">
        <v>693</v>
      </c>
      <c r="J262" s="591" t="s">
        <v>684</v>
      </c>
      <c r="K262" s="49" t="s">
        <v>286</v>
      </c>
      <c r="L262" s="592">
        <v>1176000</v>
      </c>
      <c r="M262" s="592">
        <v>13000</v>
      </c>
      <c r="N262" s="592">
        <f t="shared" si="33"/>
        <v>1189000</v>
      </c>
      <c r="O262" s="592"/>
      <c r="P262" s="457" t="s">
        <v>682</v>
      </c>
      <c r="Q262" s="643" t="s">
        <v>151</v>
      </c>
      <c r="R262" s="638">
        <v>1033</v>
      </c>
      <c r="S262" s="638">
        <v>93</v>
      </c>
      <c r="T262" s="656">
        <v>41822</v>
      </c>
      <c r="U262" s="594"/>
      <c r="V262" s="553"/>
      <c r="W262" s="515" t="s">
        <v>205</v>
      </c>
      <c r="X262" s="1043"/>
      <c r="Y262" s="923"/>
      <c r="Z262" s="113"/>
      <c r="AA262" s="120"/>
      <c r="AB262" s="113"/>
      <c r="AC262" s="121"/>
      <c r="AD262" s="122"/>
      <c r="AE262" s="9"/>
      <c r="AF262" s="5"/>
      <c r="AG262" s="5"/>
      <c r="AH262" s="5"/>
      <c r="AI262" s="5"/>
      <c r="AJ262" s="9"/>
      <c r="AK262" s="445"/>
      <c r="AL262" s="498">
        <v>1013028.01</v>
      </c>
      <c r="AM262" s="659"/>
      <c r="AN262" s="650"/>
    </row>
    <row r="263" spans="1:160" s="486" customFormat="1">
      <c r="A263" s="539">
        <v>7</v>
      </c>
      <c r="B263" s="596">
        <v>41550</v>
      </c>
      <c r="C263" s="590">
        <v>41370</v>
      </c>
      <c r="D263" s="513">
        <f t="shared" ca="1" si="32"/>
        <v>174</v>
      </c>
      <c r="E263" s="539" t="s">
        <v>142</v>
      </c>
      <c r="F263" s="167">
        <v>13</v>
      </c>
      <c r="G263" s="635" t="s">
        <v>776</v>
      </c>
      <c r="H263" s="51" t="s">
        <v>537</v>
      </c>
      <c r="I263" s="64" t="s">
        <v>652</v>
      </c>
      <c r="J263" s="591" t="s">
        <v>607</v>
      </c>
      <c r="K263" s="49" t="s">
        <v>286</v>
      </c>
      <c r="L263" s="592">
        <v>1179500</v>
      </c>
      <c r="M263" s="592">
        <v>13000</v>
      </c>
      <c r="N263" s="592">
        <f t="shared" si="33"/>
        <v>1192500</v>
      </c>
      <c r="O263" s="592"/>
      <c r="P263" s="457" t="s">
        <v>647</v>
      </c>
      <c r="Q263" s="113" t="s">
        <v>151</v>
      </c>
      <c r="R263" s="593">
        <v>1033</v>
      </c>
      <c r="S263" s="593">
        <v>93</v>
      </c>
      <c r="T263" s="594">
        <v>41746</v>
      </c>
      <c r="U263" s="594"/>
      <c r="V263" s="34"/>
      <c r="W263" s="515" t="s">
        <v>205</v>
      </c>
      <c r="X263" s="636"/>
      <c r="Y263" s="633"/>
      <c r="Z263" s="113"/>
      <c r="AA263" s="120"/>
      <c r="AB263" s="113"/>
      <c r="AC263" s="121"/>
      <c r="AD263" s="120"/>
      <c r="AE263" s="9"/>
      <c r="AF263" s="5"/>
      <c r="AG263" s="5"/>
      <c r="AH263" s="5"/>
      <c r="AI263" s="5"/>
      <c r="AJ263" s="9"/>
      <c r="AK263" s="536"/>
      <c r="AL263" s="498">
        <v>1061482.5</v>
      </c>
      <c r="AM263" s="484"/>
      <c r="AN263" s="477"/>
      <c r="AO263" s="485"/>
      <c r="AP263" s="485"/>
      <c r="AQ263" s="485"/>
      <c r="AR263" s="485"/>
      <c r="AS263" s="485"/>
      <c r="AT263" s="485"/>
      <c r="AU263" s="485"/>
      <c r="AV263" s="485"/>
      <c r="AW263" s="485"/>
      <c r="AX263" s="485"/>
      <c r="AY263" s="485"/>
      <c r="AZ263" s="485"/>
      <c r="BA263" s="485"/>
      <c r="BB263" s="485"/>
      <c r="BC263" s="485"/>
    </row>
    <row r="264" spans="1:160" s="486" customFormat="1">
      <c r="A264" s="539">
        <v>8</v>
      </c>
      <c r="B264" s="596">
        <v>41550</v>
      </c>
      <c r="C264" s="590">
        <v>41371</v>
      </c>
      <c r="D264" s="513">
        <f t="shared" ca="1" si="32"/>
        <v>173</v>
      </c>
      <c r="E264" s="539" t="s">
        <v>249</v>
      </c>
      <c r="F264" s="167">
        <v>13</v>
      </c>
      <c r="G264" s="635" t="s">
        <v>776</v>
      </c>
      <c r="H264" s="51" t="s">
        <v>360</v>
      </c>
      <c r="I264" s="64" t="s">
        <v>642</v>
      </c>
      <c r="J264" s="591" t="s">
        <v>366</v>
      </c>
      <c r="K264" s="692" t="s">
        <v>143</v>
      </c>
      <c r="L264" s="592">
        <v>1448000</v>
      </c>
      <c r="M264" s="592">
        <v>16000</v>
      </c>
      <c r="N264" s="592">
        <f t="shared" si="33"/>
        <v>1464000</v>
      </c>
      <c r="O264" s="592"/>
      <c r="P264" s="457" t="s">
        <v>636</v>
      </c>
      <c r="Q264" s="113" t="s">
        <v>151</v>
      </c>
      <c r="R264" s="593">
        <v>1033</v>
      </c>
      <c r="S264" s="593">
        <v>93</v>
      </c>
      <c r="T264" s="594">
        <v>41746</v>
      </c>
      <c r="U264" s="594"/>
      <c r="V264" s="34"/>
      <c r="W264" s="515" t="s">
        <v>205</v>
      </c>
      <c r="X264" s="636"/>
      <c r="Y264" s="633"/>
      <c r="Z264" s="113"/>
      <c r="AA264" s="120"/>
      <c r="AB264" s="113"/>
      <c r="AC264" s="121"/>
      <c r="AD264" s="120"/>
      <c r="AE264" s="9"/>
      <c r="AF264" s="5"/>
      <c r="AG264" s="5"/>
      <c r="AH264" s="5"/>
      <c r="AI264" s="5"/>
      <c r="AJ264" s="9"/>
      <c r="AK264" s="536"/>
      <c r="AL264" s="498">
        <v>1220602.5</v>
      </c>
      <c r="AM264" s="484"/>
      <c r="AN264" s="477"/>
      <c r="AO264" s="485"/>
      <c r="AP264" s="485"/>
      <c r="AQ264" s="485"/>
      <c r="AR264" s="485"/>
      <c r="AS264" s="485"/>
      <c r="AT264" s="485"/>
      <c r="AU264" s="485"/>
      <c r="AV264" s="485"/>
      <c r="AW264" s="485"/>
      <c r="AX264" s="485"/>
      <c r="AY264" s="485"/>
      <c r="AZ264" s="485"/>
      <c r="BA264" s="485"/>
      <c r="BB264" s="485"/>
      <c r="BC264" s="485"/>
    </row>
    <row r="265" spans="1:160" s="485" customFormat="1">
      <c r="A265" s="539">
        <v>9</v>
      </c>
      <c r="B265" s="596">
        <v>41659</v>
      </c>
      <c r="C265" s="590">
        <v>41476</v>
      </c>
      <c r="D265" s="513">
        <f ca="1">TODAY()-C265</f>
        <v>68</v>
      </c>
      <c r="E265" s="539" t="s">
        <v>128</v>
      </c>
      <c r="F265" s="167">
        <v>13</v>
      </c>
      <c r="G265" s="635" t="s">
        <v>776</v>
      </c>
      <c r="H265" s="51" t="s">
        <v>764</v>
      </c>
      <c r="I265" s="619" t="s">
        <v>1553</v>
      </c>
      <c r="J265" s="591" t="s">
        <v>1555</v>
      </c>
      <c r="K265" s="49" t="s">
        <v>77</v>
      </c>
      <c r="L265" s="592">
        <v>1790000</v>
      </c>
      <c r="M265" s="592">
        <v>0</v>
      </c>
      <c r="N265" s="592">
        <f t="shared" si="33"/>
        <v>1790000</v>
      </c>
      <c r="O265" s="592"/>
      <c r="P265" s="457" t="s">
        <v>1490</v>
      </c>
      <c r="Q265" s="113" t="s">
        <v>151</v>
      </c>
      <c r="R265" s="593">
        <v>1033</v>
      </c>
      <c r="S265" s="593">
        <v>93</v>
      </c>
      <c r="T265" s="594"/>
      <c r="U265" s="594"/>
      <c r="V265" s="11"/>
      <c r="W265" s="515" t="s">
        <v>205</v>
      </c>
      <c r="X265" s="636"/>
      <c r="Y265" s="50"/>
      <c r="Z265" s="113"/>
      <c r="AA265" s="120"/>
      <c r="AB265" s="113"/>
      <c r="AC265" s="121"/>
      <c r="AD265" s="122"/>
      <c r="AE265" s="664"/>
      <c r="AF265" s="567"/>
      <c r="AG265" s="567"/>
      <c r="AH265" s="567"/>
      <c r="AI265" s="567"/>
      <c r="AJ265" s="664"/>
      <c r="AK265" s="536"/>
      <c r="AL265" s="1321"/>
      <c r="AM265" s="1039"/>
      <c r="AN265" s="898"/>
      <c r="AO265" s="899"/>
      <c r="AP265" s="533"/>
      <c r="AQ265" s="519"/>
      <c r="AR265" s="900"/>
      <c r="AS265" s="1320"/>
      <c r="AT265" s="919"/>
      <c r="AU265" s="519"/>
      <c r="AV265" s="901"/>
      <c r="AW265" s="920"/>
      <c r="AX265" s="902"/>
      <c r="AY265" s="902"/>
      <c r="AZ265" s="902"/>
      <c r="BA265" s="902"/>
      <c r="BB265" s="519"/>
      <c r="BC265" s="897"/>
    </row>
    <row r="266" spans="1:160">
      <c r="A266" s="539">
        <v>10</v>
      </c>
      <c r="B266" s="820">
        <v>41627</v>
      </c>
      <c r="C266" s="655">
        <v>41443</v>
      </c>
      <c r="D266" s="585">
        <f t="shared" ca="1" si="32"/>
        <v>101</v>
      </c>
      <c r="E266" s="654" t="s">
        <v>70</v>
      </c>
      <c r="F266" s="167">
        <v>13</v>
      </c>
      <c r="G266" s="635" t="s">
        <v>776</v>
      </c>
      <c r="H266" s="51" t="s">
        <v>697</v>
      </c>
      <c r="I266" s="2020" t="s">
        <v>720</v>
      </c>
      <c r="J266" s="821" t="s">
        <v>698</v>
      </c>
      <c r="K266" s="554" t="s">
        <v>72</v>
      </c>
      <c r="L266" s="822">
        <v>1504000</v>
      </c>
      <c r="M266" s="822">
        <v>14000</v>
      </c>
      <c r="N266" s="822">
        <f t="shared" si="33"/>
        <v>1518000</v>
      </c>
      <c r="O266" s="822"/>
      <c r="P266" s="982" t="s">
        <v>696</v>
      </c>
      <c r="Q266" s="643" t="s">
        <v>151</v>
      </c>
      <c r="R266" s="823">
        <v>1033</v>
      </c>
      <c r="S266" s="823">
        <v>93</v>
      </c>
      <c r="T266" s="656">
        <v>41822</v>
      </c>
      <c r="U266" s="824"/>
      <c r="V266" s="391"/>
      <c r="W266" s="983" t="s">
        <v>205</v>
      </c>
      <c r="X266" s="1043"/>
      <c r="Y266" s="50"/>
      <c r="Z266" s="113"/>
      <c r="AA266" s="120"/>
      <c r="AB266" s="113"/>
      <c r="AC266" s="121"/>
      <c r="AD266" s="122"/>
      <c r="AE266" s="9"/>
      <c r="AF266" s="5"/>
      <c r="AG266" s="5"/>
      <c r="AH266" s="5"/>
      <c r="AI266" s="5"/>
      <c r="AJ266" s="9"/>
      <c r="AK266" s="796"/>
      <c r="AL266" s="498">
        <v>1277314</v>
      </c>
      <c r="AM266" s="795"/>
      <c r="AN266" s="650"/>
    </row>
    <row r="267" spans="1:160" s="486" customFormat="1">
      <c r="A267" s="539">
        <v>11</v>
      </c>
      <c r="B267" s="596">
        <v>41550</v>
      </c>
      <c r="C267" s="590">
        <v>41368</v>
      </c>
      <c r="D267" s="585">
        <f t="shared" ca="1" si="32"/>
        <v>176</v>
      </c>
      <c r="E267" s="539" t="s">
        <v>268</v>
      </c>
      <c r="F267" s="167">
        <v>13</v>
      </c>
      <c r="G267" s="635" t="s">
        <v>776</v>
      </c>
      <c r="H267" s="51" t="s">
        <v>638</v>
      </c>
      <c r="I267" s="64" t="s">
        <v>641</v>
      </c>
      <c r="J267" s="591" t="s">
        <v>637</v>
      </c>
      <c r="K267" s="554" t="s">
        <v>72</v>
      </c>
      <c r="L267" s="592">
        <v>2321000</v>
      </c>
      <c r="M267" s="592">
        <v>19000</v>
      </c>
      <c r="N267" s="592">
        <f t="shared" si="33"/>
        <v>2340000</v>
      </c>
      <c r="O267" s="592"/>
      <c r="P267" s="457" t="s">
        <v>635</v>
      </c>
      <c r="Q267" s="113" t="s">
        <v>151</v>
      </c>
      <c r="R267" s="593">
        <v>1033</v>
      </c>
      <c r="S267" s="593">
        <v>93</v>
      </c>
      <c r="T267" s="594">
        <v>41747</v>
      </c>
      <c r="U267" s="594"/>
      <c r="V267" s="21"/>
      <c r="W267" s="632" t="s">
        <v>205</v>
      </c>
      <c r="X267" s="639"/>
      <c r="Y267" s="50"/>
      <c r="Z267" s="641"/>
      <c r="AA267" s="642"/>
      <c r="AB267" s="643"/>
      <c r="AC267" s="644"/>
      <c r="AD267" s="645"/>
      <c r="AE267" s="9"/>
      <c r="AF267" s="5"/>
      <c r="AG267" s="5"/>
      <c r="AH267" s="5"/>
      <c r="AI267" s="5"/>
      <c r="AJ267" s="9"/>
      <c r="AK267" s="536"/>
      <c r="AL267" s="498">
        <v>1935050</v>
      </c>
      <c r="AM267" s="484"/>
      <c r="AN267" s="477"/>
      <c r="AO267" s="485"/>
      <c r="AP267" s="485"/>
      <c r="AQ267" s="485"/>
      <c r="AR267" s="485"/>
      <c r="AS267" s="485"/>
      <c r="AT267" s="485"/>
      <c r="AU267" s="485"/>
      <c r="AV267" s="485"/>
      <c r="AW267" s="485"/>
      <c r="AX267" s="485"/>
      <c r="AY267" s="485"/>
      <c r="AZ267" s="485"/>
      <c r="BA267" s="485"/>
      <c r="BB267" s="485"/>
      <c r="BC267" s="485"/>
    </row>
    <row r="268" spans="1:160" s="486" customFormat="1">
      <c r="A268" s="539">
        <v>12</v>
      </c>
      <c r="B268" s="596">
        <v>41674</v>
      </c>
      <c r="C268" s="590">
        <v>41489</v>
      </c>
      <c r="D268" s="585">
        <f t="shared" ca="1" si="32"/>
        <v>55</v>
      </c>
      <c r="E268" s="539" t="s">
        <v>162</v>
      </c>
      <c r="F268" s="167">
        <v>13</v>
      </c>
      <c r="G268" s="635" t="s">
        <v>776</v>
      </c>
      <c r="H268" s="51" t="s">
        <v>1386</v>
      </c>
      <c r="I268" s="50" t="s">
        <v>1844</v>
      </c>
      <c r="J268" s="591" t="s">
        <v>1846</v>
      </c>
      <c r="K268" s="1397" t="s">
        <v>131</v>
      </c>
      <c r="L268" s="592">
        <v>3410000</v>
      </c>
      <c r="M268" s="592">
        <v>30000</v>
      </c>
      <c r="N268" s="592">
        <f>L268+M268</f>
        <v>3440000</v>
      </c>
      <c r="O268" s="592"/>
      <c r="P268" s="457" t="s">
        <v>1835</v>
      </c>
      <c r="Q268" s="113" t="s">
        <v>151</v>
      </c>
      <c r="R268" s="593">
        <v>1033</v>
      </c>
      <c r="S268" s="593">
        <v>93</v>
      </c>
      <c r="T268" s="594">
        <v>41877</v>
      </c>
      <c r="U268" s="594"/>
      <c r="V268" s="11"/>
      <c r="W268" s="515" t="s">
        <v>205</v>
      </c>
      <c r="X268" s="636"/>
      <c r="Y268" s="50"/>
      <c r="Z268" s="114"/>
      <c r="AA268" s="124"/>
      <c r="AB268" s="114"/>
      <c r="AC268" s="2324"/>
      <c r="AD268" s="280"/>
      <c r="AE268" s="795"/>
      <c r="AF268" s="999"/>
      <c r="AG268" s="999"/>
      <c r="AH268" s="999"/>
      <c r="AI268" s="999"/>
      <c r="AJ268" s="795"/>
      <c r="AK268" s="825"/>
      <c r="AL268" s="826"/>
      <c r="AM268" s="2325"/>
      <c r="AN268" s="477"/>
      <c r="AO268" s="485"/>
      <c r="AP268" s="485"/>
      <c r="AQ268" s="485"/>
      <c r="AR268" s="485"/>
      <c r="AS268" s="485"/>
      <c r="AT268" s="485"/>
      <c r="AU268" s="485"/>
      <c r="AV268" s="485"/>
      <c r="AW268" s="485"/>
      <c r="AX268" s="485"/>
      <c r="AY268" s="485"/>
      <c r="AZ268" s="485"/>
      <c r="BA268" s="485"/>
      <c r="BB268" s="485"/>
      <c r="BC268" s="485"/>
    </row>
    <row r="269" spans="1:160" s="466" customFormat="1">
      <c r="A269" s="539">
        <v>13</v>
      </c>
      <c r="B269" s="596">
        <v>41705</v>
      </c>
      <c r="C269" s="590">
        <v>41526</v>
      </c>
      <c r="D269" s="585">
        <f t="shared" ca="1" si="32"/>
        <v>18</v>
      </c>
      <c r="E269" s="539" t="s">
        <v>45</v>
      </c>
      <c r="F269" s="167">
        <v>13</v>
      </c>
      <c r="G269" s="800"/>
      <c r="H269" s="51" t="s">
        <v>2599</v>
      </c>
      <c r="I269" s="50" t="s">
        <v>2598</v>
      </c>
      <c r="J269" s="591" t="s">
        <v>2594</v>
      </c>
      <c r="K269" s="571" t="s">
        <v>38</v>
      </c>
      <c r="L269" s="592">
        <v>1553000</v>
      </c>
      <c r="M269" s="592">
        <v>15000</v>
      </c>
      <c r="N269" s="592">
        <f>L269+M269</f>
        <v>1568000</v>
      </c>
      <c r="O269" s="592"/>
      <c r="P269" s="469" t="s">
        <v>2596</v>
      </c>
      <c r="Q269" s="113" t="s">
        <v>151</v>
      </c>
      <c r="R269" s="593">
        <v>1033</v>
      </c>
      <c r="S269" s="593">
        <v>93</v>
      </c>
      <c r="T269" s="594"/>
      <c r="U269" s="594"/>
      <c r="V269" s="11"/>
      <c r="W269" s="515" t="s">
        <v>205</v>
      </c>
      <c r="X269" s="265" t="s">
        <v>774</v>
      </c>
      <c r="Y269" s="50" t="s">
        <v>687</v>
      </c>
      <c r="Z269" s="113"/>
      <c r="AA269" s="120"/>
      <c r="AB269" s="113"/>
      <c r="AC269" s="1852"/>
      <c r="AD269" s="122"/>
      <c r="AE269" s="47"/>
      <c r="AF269" s="171"/>
      <c r="AG269" s="162"/>
      <c r="AH269" s="18"/>
      <c r="AI269" s="14"/>
      <c r="AJ269" s="14"/>
      <c r="AK269" s="14"/>
      <c r="AL269" s="11"/>
      <c r="AM269" s="11"/>
      <c r="AN269" s="737"/>
      <c r="AO269" s="737"/>
      <c r="AP269" s="465"/>
      <c r="AQ269" s="1316"/>
      <c r="AR269" s="1316"/>
      <c r="AS269" s="1316"/>
      <c r="AX269" s="1317"/>
      <c r="BW269" s="1315"/>
      <c r="BZ269" s="1315"/>
    </row>
    <row r="270" spans="1:160" s="14" customFormat="1">
      <c r="A270" s="539">
        <v>14</v>
      </c>
      <c r="B270" s="596"/>
      <c r="C270" s="590">
        <v>41542</v>
      </c>
      <c r="D270" s="585">
        <f t="shared" ca="1" si="32"/>
        <v>2</v>
      </c>
      <c r="E270" s="539" t="s">
        <v>61</v>
      </c>
      <c r="F270" s="167">
        <v>13</v>
      </c>
      <c r="G270" s="2334"/>
      <c r="H270" s="51" t="s">
        <v>1570</v>
      </c>
      <c r="I270" s="50" t="s">
        <v>3809</v>
      </c>
      <c r="J270" s="591" t="s">
        <v>3834</v>
      </c>
      <c r="K270" s="481" t="s">
        <v>138</v>
      </c>
      <c r="L270" s="592">
        <v>858000</v>
      </c>
      <c r="M270" s="592">
        <v>11000</v>
      </c>
      <c r="N270" s="592">
        <f>L270+M270</f>
        <v>869000</v>
      </c>
      <c r="O270" s="592"/>
      <c r="P270" s="469" t="s">
        <v>3756</v>
      </c>
      <c r="Q270" s="113" t="s">
        <v>151</v>
      </c>
      <c r="R270" s="593">
        <v>1033</v>
      </c>
      <c r="S270" s="593">
        <v>93</v>
      </c>
      <c r="T270" s="594"/>
      <c r="U270" s="594"/>
      <c r="V270" s="11"/>
      <c r="W270" s="515" t="s">
        <v>205</v>
      </c>
      <c r="X270" s="278" t="s">
        <v>29</v>
      </c>
      <c r="Y270" s="912" t="s">
        <v>205</v>
      </c>
      <c r="Z270" s="114"/>
      <c r="AA270" s="124"/>
      <c r="AB270" s="114"/>
      <c r="AC270" s="1853"/>
      <c r="AD270" s="280"/>
      <c r="AE270" s="769"/>
      <c r="AF270" s="171"/>
      <c r="AG270" s="162"/>
      <c r="AH270" s="749"/>
      <c r="AI270" s="749"/>
      <c r="AL270" s="11"/>
      <c r="AM270" s="11"/>
      <c r="AN270" s="11"/>
      <c r="AO270" s="1309"/>
      <c r="AQ270" s="11"/>
      <c r="AR270" s="11"/>
      <c r="AS270" s="11"/>
      <c r="AX270" s="1891"/>
      <c r="BW270" s="11"/>
      <c r="BZ270" s="11"/>
    </row>
    <row r="271" spans="1:160" s="14" customFormat="1">
      <c r="A271" s="539">
        <v>15</v>
      </c>
      <c r="B271" s="2909"/>
      <c r="C271" s="2910">
        <v>41543</v>
      </c>
      <c r="D271" s="2911">
        <f t="shared" ca="1" si="32"/>
        <v>1</v>
      </c>
      <c r="E271" s="2912" t="s">
        <v>61</v>
      </c>
      <c r="F271" s="203">
        <v>13</v>
      </c>
      <c r="G271" s="2757"/>
      <c r="H271" s="61" t="s">
        <v>1570</v>
      </c>
      <c r="I271" s="912" t="s">
        <v>3808</v>
      </c>
      <c r="J271" s="2913" t="s">
        <v>3834</v>
      </c>
      <c r="K271" s="204" t="s">
        <v>286</v>
      </c>
      <c r="L271" s="2914">
        <v>858000</v>
      </c>
      <c r="M271" s="2914">
        <v>11000</v>
      </c>
      <c r="N271" s="2914">
        <f>L271+M271</f>
        <v>869000</v>
      </c>
      <c r="O271" s="2914"/>
      <c r="P271" s="2291" t="s">
        <v>3755</v>
      </c>
      <c r="Q271" s="114" t="s">
        <v>151</v>
      </c>
      <c r="R271" s="2915">
        <v>1033</v>
      </c>
      <c r="S271" s="2915">
        <v>93</v>
      </c>
      <c r="T271" s="2916"/>
      <c r="U271" s="2916"/>
      <c r="V271" s="112"/>
      <c r="W271" s="632" t="s">
        <v>205</v>
      </c>
      <c r="X271" s="278" t="s">
        <v>321</v>
      </c>
      <c r="Y271" s="912" t="s">
        <v>200</v>
      </c>
      <c r="Z271" s="114"/>
      <c r="AA271" s="124"/>
      <c r="AB271" s="114"/>
      <c r="AC271" s="1853"/>
      <c r="AD271" s="280"/>
      <c r="AE271" s="769"/>
      <c r="AF271" s="171"/>
      <c r="AG271" s="162"/>
      <c r="AH271" s="749"/>
      <c r="AI271" s="749"/>
      <c r="AL271" s="11"/>
      <c r="AM271" s="11"/>
      <c r="AN271" s="11"/>
      <c r="AO271" s="1309"/>
      <c r="AQ271" s="11"/>
      <c r="AR271" s="11"/>
      <c r="AS271" s="11"/>
      <c r="AX271" s="1891"/>
      <c r="BW271" s="11"/>
      <c r="BZ271" s="11"/>
    </row>
    <row r="272" spans="1:160" s="466" customFormat="1" ht="14" thickBot="1">
      <c r="A272" s="539">
        <v>16</v>
      </c>
      <c r="B272" s="596">
        <v>41701</v>
      </c>
      <c r="C272" s="590">
        <v>41517</v>
      </c>
      <c r="D272" s="513">
        <f t="shared" ca="1" si="32"/>
        <v>27</v>
      </c>
      <c r="E272" s="539" t="s">
        <v>142</v>
      </c>
      <c r="F272" s="167">
        <v>13</v>
      </c>
      <c r="G272" s="64" t="s">
        <v>204</v>
      </c>
      <c r="H272" s="51" t="s">
        <v>22</v>
      </c>
      <c r="I272" s="50" t="s">
        <v>2457</v>
      </c>
      <c r="J272" s="591" t="s">
        <v>2468</v>
      </c>
      <c r="K272" s="49" t="s">
        <v>286</v>
      </c>
      <c r="L272" s="592">
        <v>1226500</v>
      </c>
      <c r="M272" s="592">
        <v>13000</v>
      </c>
      <c r="N272" s="592">
        <f>L272+M272</f>
        <v>1239500</v>
      </c>
      <c r="O272" s="592"/>
      <c r="P272" s="457" t="s">
        <v>2331</v>
      </c>
      <c r="Q272" s="113" t="s">
        <v>151</v>
      </c>
      <c r="R272" s="593">
        <v>1033</v>
      </c>
      <c r="S272" s="593">
        <v>93</v>
      </c>
      <c r="T272" s="2916"/>
      <c r="U272" s="594"/>
      <c r="V272" s="11"/>
      <c r="W272" s="632" t="s">
        <v>205</v>
      </c>
      <c r="X272" s="265" t="s">
        <v>29</v>
      </c>
      <c r="Y272" s="50"/>
      <c r="Z272" s="113"/>
      <c r="AA272" s="120"/>
      <c r="AB272" s="113"/>
      <c r="AC272" s="1852"/>
      <c r="AD272" s="2822"/>
      <c r="AE272" s="47"/>
      <c r="AF272" s="171"/>
      <c r="AG272" s="567"/>
      <c r="AH272" s="18"/>
      <c r="AI272" s="14"/>
      <c r="AJ272" s="14"/>
      <c r="AK272" s="14"/>
      <c r="AL272" s="11"/>
      <c r="AM272" s="11"/>
      <c r="AN272" s="737"/>
      <c r="AO272" s="737"/>
      <c r="AP272" s="465"/>
      <c r="AQ272" s="1316"/>
      <c r="AR272" s="1316"/>
      <c r="AS272" s="1316"/>
      <c r="AX272" s="1317"/>
      <c r="BW272" s="1315"/>
      <c r="BZ272" s="1315"/>
    </row>
    <row r="273" spans="1:171" s="446" customFormat="1" ht="14" thickBot="1">
      <c r="A273" s="527"/>
      <c r="B273" s="430"/>
      <c r="C273" s="430"/>
      <c r="D273" s="431"/>
      <c r="E273" s="431"/>
      <c r="F273" s="431"/>
      <c r="G273" s="430"/>
      <c r="H273" s="432"/>
      <c r="I273" s="433" t="s">
        <v>3492</v>
      </c>
      <c r="J273" s="431"/>
      <c r="K273" s="431"/>
      <c r="L273" s="435"/>
      <c r="M273" s="435"/>
      <c r="N273" s="435"/>
      <c r="O273" s="435"/>
      <c r="P273" s="435"/>
      <c r="Q273" s="436"/>
      <c r="R273" s="436"/>
      <c r="S273" s="433"/>
      <c r="T273" s="433"/>
      <c r="U273" s="437"/>
      <c r="V273" s="528"/>
      <c r="W273" s="433"/>
      <c r="X273" s="433"/>
      <c r="Y273" s="433"/>
      <c r="Z273" s="433"/>
      <c r="AA273" s="433"/>
      <c r="AB273" s="433"/>
      <c r="AC273" s="433"/>
      <c r="AD273" s="780"/>
      <c r="AE273" s="9"/>
      <c r="AF273" s="5"/>
      <c r="AG273" s="5"/>
      <c r="AH273" s="5"/>
      <c r="AI273" s="5"/>
      <c r="AJ273" s="9"/>
      <c r="AK273" s="586"/>
      <c r="AL273" s="587"/>
      <c r="AM273" s="588"/>
      <c r="AN273" s="589"/>
      <c r="AO273" s="447"/>
      <c r="AP273" s="447"/>
      <c r="AQ273" s="447"/>
      <c r="AR273" s="447"/>
      <c r="AS273" s="447"/>
      <c r="AT273" s="447"/>
      <c r="AU273" s="447"/>
      <c r="AV273" s="447"/>
      <c r="AW273" s="447"/>
      <c r="AX273" s="447"/>
      <c r="AY273" s="447"/>
      <c r="AZ273" s="447"/>
      <c r="BA273" s="447"/>
      <c r="BB273" s="447"/>
      <c r="BC273" s="447"/>
    </row>
    <row r="274" spans="1:171" s="37" customFormat="1">
      <c r="A274" s="660">
        <v>1</v>
      </c>
      <c r="B274" s="11"/>
      <c r="C274" s="12">
        <v>41458</v>
      </c>
      <c r="D274" s="147">
        <f t="shared" ref="D274" ca="1" si="34">TODAY()-C274</f>
        <v>86</v>
      </c>
      <c r="E274" s="14" t="s">
        <v>169</v>
      </c>
      <c r="F274" s="167">
        <v>13</v>
      </c>
      <c r="G274" s="133" t="s">
        <v>206</v>
      </c>
      <c r="H274" s="32" t="s">
        <v>23</v>
      </c>
      <c r="I274" s="146" t="s">
        <v>1089</v>
      </c>
      <c r="J274" s="16" t="s">
        <v>440</v>
      </c>
      <c r="K274" s="49" t="s">
        <v>94</v>
      </c>
      <c r="L274" s="168">
        <v>600000</v>
      </c>
      <c r="M274" s="168">
        <v>11000</v>
      </c>
      <c r="N274" s="168">
        <f t="shared" ref="N274" si="35">L274+M274</f>
        <v>611000</v>
      </c>
      <c r="O274" s="832">
        <v>30000</v>
      </c>
      <c r="P274" s="457" t="s">
        <v>1081</v>
      </c>
      <c r="Q274" s="473" t="s">
        <v>139</v>
      </c>
      <c r="R274" s="150">
        <v>1033</v>
      </c>
      <c r="S274" s="150">
        <v>93</v>
      </c>
      <c r="T274" s="19" t="s">
        <v>3493</v>
      </c>
      <c r="U274" s="34"/>
      <c r="V274" s="11">
        <v>41545</v>
      </c>
      <c r="W274" s="1493" t="s">
        <v>770</v>
      </c>
      <c r="X274" s="491" t="s">
        <v>4000</v>
      </c>
      <c r="Y274" s="492" t="s">
        <v>756</v>
      </c>
      <c r="Z274" s="461">
        <v>41545</v>
      </c>
      <c r="AA274" s="793">
        <v>0.41666666666666669</v>
      </c>
      <c r="AB274" s="461">
        <v>41544</v>
      </c>
      <c r="AC274" s="2306" t="s">
        <v>4001</v>
      </c>
      <c r="AD274" s="2819" t="s">
        <v>83</v>
      </c>
      <c r="AE274" s="47"/>
      <c r="AF274" s="171" t="s">
        <v>1519</v>
      </c>
      <c r="AG274" s="162" t="s">
        <v>109</v>
      </c>
      <c r="AH274" s="1483"/>
      <c r="AI274" s="14" t="s">
        <v>165</v>
      </c>
      <c r="AJ274" s="14"/>
      <c r="AK274" s="14"/>
      <c r="AL274" s="11"/>
      <c r="AM274" s="11"/>
      <c r="AN274" s="11"/>
      <c r="AO274" s="11"/>
      <c r="AP274" s="14"/>
      <c r="AQ274" s="12"/>
      <c r="AR274" s="12"/>
      <c r="AS274" s="12"/>
      <c r="AX274" s="409"/>
      <c r="BW274" s="166"/>
      <c r="BZ274" s="166"/>
    </row>
    <row r="275" spans="1:171" s="14" customFormat="1">
      <c r="A275" s="660">
        <v>2</v>
      </c>
      <c r="B275" s="276">
        <v>41572</v>
      </c>
      <c r="C275" s="110">
        <v>41539</v>
      </c>
      <c r="D275" s="193">
        <f ca="1">TODAY()-C275</f>
        <v>5</v>
      </c>
      <c r="E275" s="129" t="s">
        <v>249</v>
      </c>
      <c r="F275" s="203">
        <v>13</v>
      </c>
      <c r="G275" s="315" t="s">
        <v>1047</v>
      </c>
      <c r="H275" s="40" t="s">
        <v>141</v>
      </c>
      <c r="I275" s="1067" t="s">
        <v>3610</v>
      </c>
      <c r="J275" s="16" t="s">
        <v>316</v>
      </c>
      <c r="K275" s="49" t="s">
        <v>143</v>
      </c>
      <c r="L275" s="168">
        <v>1185500</v>
      </c>
      <c r="M275" s="168">
        <v>16000</v>
      </c>
      <c r="N275" s="169">
        <f>L275+M275</f>
        <v>1201500</v>
      </c>
      <c r="O275" s="832">
        <v>120000</v>
      </c>
      <c r="P275" s="1064" t="s">
        <v>3565</v>
      </c>
      <c r="Q275" s="473" t="s">
        <v>139</v>
      </c>
      <c r="R275" s="18">
        <v>1033</v>
      </c>
      <c r="S275" s="18">
        <v>93</v>
      </c>
      <c r="T275" s="19" t="s">
        <v>3493</v>
      </c>
      <c r="U275" s="162"/>
      <c r="V275" s="11"/>
      <c r="W275" s="1493" t="s">
        <v>770</v>
      </c>
      <c r="X275" s="491" t="s">
        <v>4023</v>
      </c>
      <c r="Y275" s="492" t="s">
        <v>756</v>
      </c>
      <c r="Z275" s="1659">
        <v>41547</v>
      </c>
      <c r="AA275" s="493"/>
      <c r="AB275" s="461">
        <v>41542</v>
      </c>
      <c r="AC275" s="2306">
        <v>2000</v>
      </c>
      <c r="AD275" s="2819" t="s">
        <v>111</v>
      </c>
      <c r="AE275" s="14" t="s">
        <v>754</v>
      </c>
      <c r="AF275" s="5">
        <v>41542</v>
      </c>
      <c r="AG275" s="5">
        <v>41543</v>
      </c>
      <c r="AH275" s="14" t="s">
        <v>755</v>
      </c>
      <c r="AI275" s="749"/>
      <c r="AJ275" s="14" t="s">
        <v>757</v>
      </c>
      <c r="AL275" s="11"/>
      <c r="AM275" s="11"/>
      <c r="AN275" s="11"/>
      <c r="AO275" s="1309"/>
      <c r="AQ275" s="11"/>
      <c r="AR275" s="11"/>
      <c r="AS275" s="11"/>
      <c r="AX275" s="1891"/>
      <c r="BW275" s="11"/>
      <c r="BZ275" s="11"/>
    </row>
    <row r="276" spans="1:171" s="15" customFormat="1" ht="14" thickBot="1">
      <c r="A276" s="1840">
        <v>3</v>
      </c>
      <c r="B276" s="112"/>
      <c r="C276" s="2323">
        <v>41360</v>
      </c>
      <c r="D276" s="2917">
        <f ca="1">TODAY()-C276</f>
        <v>184</v>
      </c>
      <c r="E276" s="129" t="s">
        <v>162</v>
      </c>
      <c r="F276" s="222">
        <v>12</v>
      </c>
      <c r="G276" s="2918" t="s">
        <v>206</v>
      </c>
      <c r="H276" s="40" t="s">
        <v>156</v>
      </c>
      <c r="I276" s="154" t="s">
        <v>565</v>
      </c>
      <c r="J276" s="149" t="s">
        <v>245</v>
      </c>
      <c r="K276" s="204" t="s">
        <v>166</v>
      </c>
      <c r="L276" s="148">
        <v>3200000</v>
      </c>
      <c r="M276" s="148">
        <v>30000</v>
      </c>
      <c r="N276" s="1070">
        <v>2750000</v>
      </c>
      <c r="O276" s="148"/>
      <c r="P276" s="129" t="s">
        <v>499</v>
      </c>
      <c r="Q276" s="41" t="s">
        <v>37</v>
      </c>
      <c r="R276" s="150">
        <v>1033</v>
      </c>
      <c r="S276" s="150">
        <v>93</v>
      </c>
      <c r="T276" s="118"/>
      <c r="U276" s="288">
        <v>0</v>
      </c>
      <c r="V276" s="2825" t="s">
        <v>418</v>
      </c>
      <c r="W276" s="2919" t="s">
        <v>770</v>
      </c>
      <c r="X276" s="2920" t="s">
        <v>4024</v>
      </c>
      <c r="Y276" s="1489"/>
      <c r="Z276" s="2711"/>
      <c r="AA276" s="2711"/>
      <c r="AB276" s="1701"/>
      <c r="AC276" s="2921"/>
      <c r="AD276" s="2922"/>
      <c r="AE276" s="47"/>
      <c r="AF276" s="5"/>
      <c r="AG276" s="162"/>
      <c r="AH276" s="18"/>
      <c r="AI276" s="18"/>
      <c r="AJ276" s="14"/>
      <c r="AK276" s="14"/>
      <c r="AL276" s="11"/>
      <c r="AM276" s="11"/>
      <c r="AN276" s="11"/>
      <c r="AO276" s="11"/>
      <c r="AP276" s="14"/>
      <c r="AQ276" s="12"/>
      <c r="AR276" s="12"/>
      <c r="AS276" s="12"/>
      <c r="AT276" s="37"/>
      <c r="AU276" s="37"/>
      <c r="AV276" s="37"/>
      <c r="AW276" s="37"/>
      <c r="AX276" s="409"/>
      <c r="AY276" s="37"/>
      <c r="AZ276" s="37"/>
      <c r="BA276" s="37" t="s">
        <v>1135</v>
      </c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166">
        <v>2885899.72</v>
      </c>
      <c r="BZ276" s="59">
        <v>2885899.72</v>
      </c>
    </row>
    <row r="277" spans="1:171" s="446" customFormat="1" ht="14" thickBot="1">
      <c r="A277" s="527"/>
      <c r="B277" s="430"/>
      <c r="C277" s="430"/>
      <c r="D277" s="431"/>
      <c r="E277" s="431"/>
      <c r="F277" s="431"/>
      <c r="G277" s="430"/>
      <c r="H277" s="432"/>
      <c r="I277" s="433" t="s">
        <v>3417</v>
      </c>
      <c r="J277" s="431"/>
      <c r="K277" s="431"/>
      <c r="L277" s="435"/>
      <c r="M277" s="435"/>
      <c r="N277" s="435"/>
      <c r="O277" s="435"/>
      <c r="P277" s="435"/>
      <c r="Q277" s="436"/>
      <c r="R277" s="436"/>
      <c r="S277" s="433"/>
      <c r="T277" s="433"/>
      <c r="U277" s="437"/>
      <c r="V277" s="528"/>
      <c r="W277" s="433"/>
      <c r="X277" s="433"/>
      <c r="Y277" s="433"/>
      <c r="Z277" s="433"/>
      <c r="AA277" s="433"/>
      <c r="AB277" s="433"/>
      <c r="AC277" s="433"/>
      <c r="AD277" s="780"/>
      <c r="AE277" s="2923"/>
      <c r="AF277" s="567"/>
      <c r="AG277" s="5"/>
      <c r="AH277" s="5"/>
      <c r="AI277" s="5"/>
      <c r="AJ277" s="9"/>
      <c r="AK277" s="536"/>
      <c r="AL277" s="1321"/>
      <c r="AM277" s="1039"/>
      <c r="AN277" s="589"/>
      <c r="AO277" s="447"/>
      <c r="AP277" s="447"/>
      <c r="AQ277" s="447"/>
      <c r="AR277" s="447"/>
      <c r="AS277" s="447"/>
      <c r="AT277" s="447"/>
      <c r="AU277" s="447"/>
      <c r="AV277" s="447"/>
      <c r="AW277" s="447"/>
      <c r="AX277" s="447"/>
      <c r="AY277" s="447"/>
      <c r="AZ277" s="447"/>
      <c r="BA277" s="447"/>
      <c r="BB277" s="447"/>
      <c r="BC277" s="447"/>
    </row>
    <row r="278" spans="1:171" s="465" customFormat="1">
      <c r="A278" s="142">
        <v>1</v>
      </c>
      <c r="B278" s="138"/>
      <c r="C278" s="2924">
        <f t="shared" ref="C278:C279" si="36">V278</f>
        <v>41551</v>
      </c>
      <c r="D278" s="1886"/>
      <c r="E278" s="245" t="s">
        <v>249</v>
      </c>
      <c r="F278" s="221">
        <v>13</v>
      </c>
      <c r="G278" s="245"/>
      <c r="H278" s="267" t="s">
        <v>314</v>
      </c>
      <c r="I278" s="2925" t="s">
        <v>3820</v>
      </c>
      <c r="J278" s="246" t="s">
        <v>310</v>
      </c>
      <c r="K278" s="472" t="s">
        <v>39</v>
      </c>
      <c r="L278" s="247">
        <v>1251500</v>
      </c>
      <c r="M278" s="247">
        <v>0</v>
      </c>
      <c r="N278" s="1078">
        <f t="shared" ref="N278:N279" si="37">L278+M278</f>
        <v>1251500</v>
      </c>
      <c r="O278" s="2926"/>
      <c r="P278" s="2927" t="s">
        <v>3767</v>
      </c>
      <c r="Q278" s="576" t="s">
        <v>139</v>
      </c>
      <c r="R278" s="248">
        <v>1033</v>
      </c>
      <c r="S278" s="2928">
        <v>85</v>
      </c>
      <c r="T278" s="810" t="s">
        <v>179</v>
      </c>
      <c r="U278" s="1077"/>
      <c r="V278" s="138">
        <v>41551</v>
      </c>
      <c r="W278" s="2929" t="s">
        <v>770</v>
      </c>
      <c r="X278" s="2930" t="s">
        <v>3953</v>
      </c>
      <c r="Y278" s="2298" t="s">
        <v>136</v>
      </c>
      <c r="Z278" s="2299" t="s">
        <v>107</v>
      </c>
      <c r="AA278" s="2299"/>
      <c r="AB278" s="1038">
        <v>41540</v>
      </c>
      <c r="AC278" s="1048">
        <v>1000</v>
      </c>
      <c r="AD278" s="2931" t="s">
        <v>111</v>
      </c>
      <c r="AE278" s="14" t="s">
        <v>3797</v>
      </c>
      <c r="AF278" s="5">
        <v>41540</v>
      </c>
      <c r="AG278" s="5">
        <v>41544</v>
      </c>
      <c r="AH278" s="749"/>
      <c r="AI278" s="749"/>
      <c r="AJ278" s="14"/>
      <c r="AK278" s="14"/>
      <c r="AL278" s="11"/>
      <c r="AM278" s="11"/>
      <c r="AN278" s="737"/>
      <c r="AO278" s="2230"/>
      <c r="AQ278" s="737"/>
      <c r="AR278" s="737"/>
      <c r="AS278" s="737"/>
      <c r="AX278" s="2231"/>
      <c r="BW278" s="737"/>
      <c r="BZ278" s="737"/>
    </row>
    <row r="279" spans="1:171" s="465" customFormat="1" ht="14" thickBot="1">
      <c r="A279" s="41">
        <v>2</v>
      </c>
      <c r="B279" s="112"/>
      <c r="C279" s="1486">
        <f t="shared" si="36"/>
        <v>41583</v>
      </c>
      <c r="D279" s="193"/>
      <c r="E279" s="129" t="s">
        <v>57</v>
      </c>
      <c r="F279" s="203">
        <v>13</v>
      </c>
      <c r="G279" s="129"/>
      <c r="H279" s="40" t="s">
        <v>42</v>
      </c>
      <c r="I279" s="1981" t="s">
        <v>3670</v>
      </c>
      <c r="J279" s="209" t="s">
        <v>701</v>
      </c>
      <c r="K279" s="204" t="s">
        <v>25</v>
      </c>
      <c r="L279" s="394">
        <v>849000</v>
      </c>
      <c r="M279" s="194">
        <v>0</v>
      </c>
      <c r="N279" s="395">
        <f t="shared" si="37"/>
        <v>849000</v>
      </c>
      <c r="O279" s="1743"/>
      <c r="P279" s="1898" t="s">
        <v>2979</v>
      </c>
      <c r="Q279" s="736" t="s">
        <v>139</v>
      </c>
      <c r="R279" s="150">
        <v>1033</v>
      </c>
      <c r="S279" s="312" t="s">
        <v>472</v>
      </c>
      <c r="T279" s="118" t="s">
        <v>179</v>
      </c>
      <c r="U279" s="211"/>
      <c r="V279" s="112">
        <v>41583</v>
      </c>
      <c r="W279" s="2919" t="s">
        <v>770</v>
      </c>
      <c r="X279" s="1494" t="s">
        <v>3923</v>
      </c>
      <c r="Y279" s="2932" t="s">
        <v>752</v>
      </c>
      <c r="Z279" s="2933" t="s">
        <v>107</v>
      </c>
      <c r="AA279" s="2933"/>
      <c r="AB279" s="2934">
        <v>41527</v>
      </c>
      <c r="AC279" s="2935">
        <v>1000</v>
      </c>
      <c r="AD279" s="2933" t="s">
        <v>111</v>
      </c>
      <c r="AE279" s="245" t="s">
        <v>754</v>
      </c>
      <c r="AF279" s="445">
        <v>41527</v>
      </c>
      <c r="AG279" s="445">
        <v>41528</v>
      </c>
      <c r="AH279" s="245" t="s">
        <v>755</v>
      </c>
      <c r="AI279" s="245"/>
      <c r="AJ279" s="245" t="s">
        <v>1134</v>
      </c>
      <c r="AK279" s="245"/>
      <c r="AL279" s="138"/>
      <c r="AM279" s="138"/>
      <c r="AN279" s="737"/>
      <c r="AO279" s="2230"/>
      <c r="AQ279" s="737"/>
      <c r="AR279" s="737"/>
      <c r="AS279" s="737"/>
      <c r="AX279" s="2231"/>
      <c r="BW279" s="737"/>
      <c r="BZ279" s="737"/>
    </row>
    <row r="280" spans="1:171" s="486" customFormat="1" ht="14" thickBot="1">
      <c r="A280" s="2936"/>
      <c r="B280" s="433"/>
      <c r="C280" s="433"/>
      <c r="D280" s="433"/>
      <c r="E280" s="433"/>
      <c r="F280" s="433"/>
      <c r="G280" s="433"/>
      <c r="H280" s="433"/>
      <c r="I280" s="2936" t="s">
        <v>3497</v>
      </c>
      <c r="J280" s="433"/>
      <c r="K280" s="433"/>
      <c r="L280" s="433"/>
      <c r="M280" s="433"/>
      <c r="N280" s="433"/>
      <c r="O280" s="433"/>
      <c r="P280" s="433"/>
      <c r="Q280" s="433"/>
      <c r="R280" s="433"/>
      <c r="S280" s="433"/>
      <c r="T280" s="433"/>
      <c r="U280" s="433"/>
      <c r="V280" s="433"/>
      <c r="W280" s="433"/>
      <c r="X280" s="433"/>
      <c r="Y280" s="433"/>
      <c r="Z280" s="433"/>
      <c r="AA280" s="433"/>
      <c r="AB280" s="433"/>
      <c r="AC280" s="433"/>
      <c r="AD280" s="780"/>
      <c r="AE280" s="9"/>
      <c r="AF280" s="5"/>
      <c r="AG280" s="5"/>
      <c r="AH280" s="5"/>
      <c r="AI280" s="5"/>
      <c r="AJ280" s="9"/>
      <c r="AK280" s="536"/>
      <c r="AL280" s="483"/>
      <c r="AM280" s="484"/>
      <c r="AN280" s="477"/>
      <c r="AO280" s="485"/>
      <c r="AP280" s="485"/>
      <c r="AQ280" s="485"/>
      <c r="AR280" s="485"/>
      <c r="AS280" s="485"/>
      <c r="AT280" s="485"/>
      <c r="AU280" s="485"/>
      <c r="AV280" s="485"/>
      <c r="AW280" s="485"/>
      <c r="AX280" s="485"/>
      <c r="AY280" s="485"/>
      <c r="AZ280" s="485"/>
      <c r="BA280" s="485"/>
      <c r="BB280" s="485"/>
      <c r="BC280" s="466"/>
      <c r="BD280" s="466"/>
      <c r="BE280" s="466"/>
      <c r="BF280" s="466"/>
      <c r="BG280" s="466"/>
      <c r="BH280" s="466"/>
      <c r="BI280" s="466"/>
      <c r="BJ280" s="466"/>
      <c r="BK280" s="466"/>
      <c r="BL280" s="466"/>
      <c r="BM280" s="466"/>
      <c r="BN280" s="466"/>
      <c r="BO280" s="466"/>
      <c r="BP280" s="466"/>
      <c r="BQ280" s="466"/>
      <c r="BR280" s="466"/>
      <c r="BS280" s="466"/>
      <c r="BT280" s="466"/>
      <c r="BU280" s="466"/>
      <c r="BV280" s="466"/>
      <c r="BW280" s="1315"/>
      <c r="BX280" s="466"/>
      <c r="BY280" s="466"/>
      <c r="BZ280" s="1315"/>
      <c r="CA280" s="466"/>
      <c r="CB280" s="466"/>
      <c r="CC280" s="466"/>
      <c r="CD280" s="466"/>
      <c r="CE280" s="466"/>
      <c r="CF280" s="466"/>
      <c r="CG280" s="466"/>
      <c r="CH280" s="466"/>
      <c r="CI280" s="466"/>
      <c r="CJ280" s="466"/>
      <c r="CK280" s="466"/>
      <c r="CL280" s="466"/>
      <c r="CM280" s="466"/>
      <c r="CN280" s="466"/>
      <c r="CO280" s="466"/>
      <c r="CP280" s="466"/>
      <c r="CQ280" s="466"/>
      <c r="CR280" s="466"/>
      <c r="CS280" s="466"/>
      <c r="CT280" s="466"/>
      <c r="CU280" s="466"/>
      <c r="CV280" s="466"/>
      <c r="CW280" s="466"/>
      <c r="CX280" s="466"/>
      <c r="CY280" s="466"/>
      <c r="CZ280" s="466"/>
      <c r="DA280" s="466"/>
      <c r="DB280" s="466"/>
      <c r="DC280" s="466"/>
      <c r="DD280" s="466"/>
      <c r="DE280" s="466"/>
      <c r="DF280" s="466"/>
      <c r="DG280" s="466"/>
      <c r="DH280" s="466"/>
      <c r="DI280" s="466"/>
      <c r="DJ280" s="466"/>
      <c r="DK280" s="466"/>
      <c r="DL280" s="466"/>
      <c r="DM280" s="466"/>
      <c r="DN280" s="466"/>
      <c r="DO280" s="466"/>
      <c r="DP280" s="466"/>
      <c r="DQ280" s="466"/>
      <c r="DR280" s="466"/>
      <c r="DS280" s="466"/>
      <c r="DT280" s="466"/>
      <c r="DU280" s="466"/>
      <c r="DV280" s="466"/>
      <c r="DW280" s="466"/>
      <c r="DX280" s="466"/>
      <c r="DY280" s="466"/>
      <c r="DZ280" s="466"/>
      <c r="EA280" s="466"/>
      <c r="EB280" s="466"/>
      <c r="EC280" s="466"/>
      <c r="ED280" s="466"/>
      <c r="EE280" s="466"/>
      <c r="EF280" s="466"/>
      <c r="EG280" s="466"/>
      <c r="EH280" s="466"/>
      <c r="EI280" s="466"/>
      <c r="EJ280" s="466"/>
      <c r="EK280" s="466"/>
      <c r="EL280" s="466"/>
      <c r="EM280" s="466"/>
      <c r="EN280" s="466"/>
      <c r="EO280" s="466"/>
      <c r="EP280" s="466"/>
      <c r="EQ280" s="466"/>
      <c r="ER280" s="466"/>
      <c r="ES280" s="466"/>
      <c r="ET280" s="466"/>
      <c r="EU280" s="466"/>
      <c r="EV280" s="466"/>
      <c r="EW280" s="466"/>
      <c r="EX280" s="466"/>
      <c r="EY280" s="466"/>
      <c r="EZ280" s="466"/>
      <c r="FA280" s="1315"/>
      <c r="FB280" s="466"/>
      <c r="FC280" s="466"/>
      <c r="FD280" s="1315"/>
      <c r="FE280" s="466"/>
      <c r="FF280" s="466"/>
      <c r="FG280" s="466"/>
      <c r="FH280" s="466"/>
      <c r="FI280" s="466"/>
      <c r="FJ280" s="466"/>
      <c r="FK280" s="466"/>
      <c r="FL280" s="466"/>
      <c r="FM280" s="466"/>
      <c r="FN280" s="466"/>
      <c r="FO280" s="466"/>
    </row>
    <row r="281" spans="1:171" s="466" customFormat="1">
      <c r="A281" s="660">
        <v>1</v>
      </c>
      <c r="B281" s="138"/>
      <c r="C281" s="1932">
        <f>V281</f>
        <v>41561</v>
      </c>
      <c r="D281" s="1886"/>
      <c r="E281" s="14" t="s">
        <v>61</v>
      </c>
      <c r="F281" s="221">
        <v>13</v>
      </c>
      <c r="G281" s="11"/>
      <c r="H281" s="32" t="s">
        <v>3924</v>
      </c>
      <c r="I281" s="154" t="s">
        <v>3985</v>
      </c>
      <c r="J281" s="1395" t="s">
        <v>4012</v>
      </c>
      <c r="K281" s="578" t="s">
        <v>116</v>
      </c>
      <c r="L281" s="1">
        <v>842000</v>
      </c>
      <c r="M281" s="1">
        <v>11000</v>
      </c>
      <c r="N281" s="1">
        <f>L281+M281</f>
        <v>853000</v>
      </c>
      <c r="O281" s="1477"/>
      <c r="P281" s="14" t="s">
        <v>3956</v>
      </c>
      <c r="Q281" s="473" t="s">
        <v>139</v>
      </c>
      <c r="R281" s="248">
        <v>1033</v>
      </c>
      <c r="S281" s="1739">
        <v>65</v>
      </c>
      <c r="T281" s="2050" t="s">
        <v>665</v>
      </c>
      <c r="U281" s="104"/>
      <c r="V281" s="138">
        <v>41561</v>
      </c>
      <c r="W281" s="459" t="s">
        <v>205</v>
      </c>
      <c r="X281" s="648" t="s">
        <v>3925</v>
      </c>
      <c r="Y281" s="1037" t="s">
        <v>752</v>
      </c>
      <c r="Z281" s="526" t="s">
        <v>107</v>
      </c>
      <c r="AA281" s="2706"/>
      <c r="AB281" s="1038">
        <v>41538</v>
      </c>
      <c r="AC281" s="1048">
        <v>1000</v>
      </c>
      <c r="AD281" s="2300" t="s">
        <v>83</v>
      </c>
      <c r="AE281" s="697"/>
      <c r="AF281" s="445"/>
      <c r="AG281" s="445"/>
      <c r="AH281" s="248"/>
      <c r="AI281" s="245"/>
      <c r="AJ281" s="245"/>
      <c r="AK281" s="138"/>
      <c r="AL281" s="138"/>
      <c r="AM281" s="138"/>
      <c r="AN281" s="737"/>
      <c r="AO281" s="507"/>
      <c r="AP281" s="507"/>
      <c r="AQ281" s="507"/>
      <c r="AR281" s="507"/>
      <c r="AS281" s="507"/>
      <c r="AT281" s="507"/>
      <c r="AU281" s="507"/>
      <c r="AV281" s="507"/>
      <c r="AW281" s="507"/>
      <c r="AX281" s="507"/>
      <c r="AY281" s="507"/>
      <c r="AZ281" s="507"/>
      <c r="BA281" s="507"/>
      <c r="BB281" s="507"/>
      <c r="BC281" s="507"/>
    </row>
    <row r="282" spans="1:171" s="466" customFormat="1">
      <c r="A282" s="660">
        <v>2</v>
      </c>
      <c r="B282" s="11"/>
      <c r="C282" s="1932">
        <f>V282</f>
        <v>41562</v>
      </c>
      <c r="D282" s="147"/>
      <c r="E282" s="14" t="s">
        <v>61</v>
      </c>
      <c r="F282" s="167">
        <v>13</v>
      </c>
      <c r="G282" s="11"/>
      <c r="H282" s="32" t="s">
        <v>219</v>
      </c>
      <c r="I282" s="146" t="s">
        <v>2459</v>
      </c>
      <c r="J282" s="1395" t="s">
        <v>307</v>
      </c>
      <c r="K282" s="49" t="s">
        <v>25</v>
      </c>
      <c r="L282" s="1">
        <v>760000</v>
      </c>
      <c r="M282" s="1">
        <v>0</v>
      </c>
      <c r="N282" s="4">
        <f t="shared" ref="N282:N329" si="38">L282+M282</f>
        <v>760000</v>
      </c>
      <c r="O282" s="832"/>
      <c r="P282" s="14" t="s">
        <v>2275</v>
      </c>
      <c r="Q282" s="473" t="s">
        <v>139</v>
      </c>
      <c r="R282" s="18">
        <v>1033</v>
      </c>
      <c r="S282" s="646">
        <v>30</v>
      </c>
      <c r="T282" s="2050" t="s">
        <v>665</v>
      </c>
      <c r="U282" s="34"/>
      <c r="V282" s="11">
        <v>41562</v>
      </c>
      <c r="W282" s="459" t="s">
        <v>205</v>
      </c>
      <c r="X282" s="725" t="s">
        <v>2816</v>
      </c>
      <c r="Y282" s="595" t="s">
        <v>770</v>
      </c>
      <c r="Z282" s="932"/>
      <c r="AA282" s="933"/>
      <c r="AB282" s="932">
        <v>41519</v>
      </c>
      <c r="AC282" s="595">
        <v>2000</v>
      </c>
      <c r="AD282" s="595" t="s">
        <v>83</v>
      </c>
      <c r="AE282" s="769"/>
      <c r="AF282" s="171"/>
      <c r="AG282" s="162"/>
      <c r="AH282" s="18"/>
      <c r="AI282" s="14"/>
      <c r="AJ282" s="14"/>
      <c r="AK282" s="14"/>
      <c r="AL282" s="11"/>
      <c r="AM282" s="11"/>
      <c r="AN282" s="737"/>
      <c r="AO282" s="737"/>
      <c r="AP282" s="465"/>
      <c r="AQ282" s="1316"/>
      <c r="AR282" s="1316"/>
      <c r="AS282" s="1316"/>
      <c r="AT282" s="465"/>
      <c r="AX282" s="1317"/>
      <c r="BW282" s="1315"/>
      <c r="BZ282" s="1315"/>
      <c r="DH282" s="1315"/>
      <c r="DK282" s="1315"/>
    </row>
    <row r="283" spans="1:171" s="465" customFormat="1">
      <c r="A283" s="660">
        <v>3</v>
      </c>
      <c r="B283" s="11"/>
      <c r="C283" s="1932" t="s">
        <v>3310</v>
      </c>
      <c r="D283" s="147"/>
      <c r="E283" s="14" t="s">
        <v>57</v>
      </c>
      <c r="F283" s="167">
        <v>13</v>
      </c>
      <c r="G283" s="14"/>
      <c r="H283" s="200" t="s">
        <v>259</v>
      </c>
      <c r="I283" s="1067" t="s">
        <v>2788</v>
      </c>
      <c r="J283" s="16" t="s">
        <v>309</v>
      </c>
      <c r="K283" s="49" t="s">
        <v>25</v>
      </c>
      <c r="L283" s="1">
        <v>911000</v>
      </c>
      <c r="M283" s="1">
        <v>0</v>
      </c>
      <c r="N283" s="4">
        <f t="shared" si="38"/>
        <v>911000</v>
      </c>
      <c r="O283" s="1"/>
      <c r="P283" s="1064" t="s">
        <v>2745</v>
      </c>
      <c r="Q283" s="473" t="s">
        <v>139</v>
      </c>
      <c r="R283" s="18">
        <v>1033</v>
      </c>
      <c r="S283" s="646">
        <v>30</v>
      </c>
      <c r="T283" s="2050" t="s">
        <v>665</v>
      </c>
      <c r="U283" s="162"/>
      <c r="V283" s="11">
        <v>41570</v>
      </c>
      <c r="W283" s="459" t="s">
        <v>205</v>
      </c>
      <c r="X283" s="648" t="s">
        <v>2933</v>
      </c>
      <c r="Y283" s="492" t="s">
        <v>752</v>
      </c>
      <c r="Z283" s="461" t="s">
        <v>107</v>
      </c>
      <c r="AA283" s="496"/>
      <c r="AB283" s="461">
        <v>41519</v>
      </c>
      <c r="AC283" s="475">
        <v>2000</v>
      </c>
      <c r="AD283" s="493" t="s">
        <v>111</v>
      </c>
      <c r="AE283" s="47" t="s">
        <v>3420</v>
      </c>
      <c r="AF283" s="5"/>
      <c r="AG283" s="5"/>
      <c r="AH283" s="14"/>
      <c r="AI283" s="749"/>
      <c r="AJ283" s="14"/>
      <c r="AK283" s="14"/>
      <c r="AL283" s="11"/>
      <c r="AM283" s="11"/>
      <c r="AN283" s="737"/>
      <c r="AO283" s="2230"/>
      <c r="AQ283" s="737"/>
      <c r="AR283" s="737"/>
      <c r="AS283" s="737"/>
      <c r="AX283" s="2231"/>
      <c r="BW283" s="737"/>
      <c r="BZ283" s="737"/>
    </row>
    <row r="284" spans="1:171" s="466" customFormat="1">
      <c r="A284" s="660">
        <v>4</v>
      </c>
      <c r="B284" s="11"/>
      <c r="C284" s="1932" t="s">
        <v>2935</v>
      </c>
      <c r="D284" s="147"/>
      <c r="E284" s="14" t="s">
        <v>57</v>
      </c>
      <c r="F284" s="167">
        <v>13</v>
      </c>
      <c r="G284" s="11"/>
      <c r="H284" s="32" t="s">
        <v>42</v>
      </c>
      <c r="I284" s="146" t="s">
        <v>3684</v>
      </c>
      <c r="J284" s="1395" t="s">
        <v>1194</v>
      </c>
      <c r="K284" s="49" t="s">
        <v>25</v>
      </c>
      <c r="L284" s="1">
        <v>849000</v>
      </c>
      <c r="M284" s="1">
        <v>0</v>
      </c>
      <c r="N284" s="4">
        <f t="shared" si="38"/>
        <v>849000</v>
      </c>
      <c r="O284" s="832"/>
      <c r="P284" s="14" t="s">
        <v>2909</v>
      </c>
      <c r="Q284" s="17" t="s">
        <v>37</v>
      </c>
      <c r="R284" s="18">
        <v>1033</v>
      </c>
      <c r="S284" s="646">
        <v>11</v>
      </c>
      <c r="T284" s="2050" t="s">
        <v>665</v>
      </c>
      <c r="U284" s="34"/>
      <c r="V284" s="11">
        <v>41583</v>
      </c>
      <c r="W284" s="459" t="s">
        <v>205</v>
      </c>
      <c r="X284" s="37"/>
      <c r="Y284" s="37"/>
      <c r="Z284" s="37"/>
      <c r="AA284" s="37"/>
      <c r="AB284" s="37"/>
      <c r="AC284" s="37"/>
      <c r="AD284" s="37"/>
      <c r="AE284" s="769"/>
      <c r="AF284" s="171"/>
      <c r="AG284" s="162"/>
      <c r="AH284" s="18"/>
      <c r="AI284" s="14"/>
      <c r="AJ284" s="14"/>
      <c r="AK284" s="14"/>
      <c r="AL284" s="11"/>
      <c r="AM284" s="11"/>
      <c r="AN284" s="737"/>
      <c r="AO284" s="737"/>
      <c r="AP284" s="465"/>
      <c r="AQ284" s="1316"/>
      <c r="AR284" s="1316"/>
      <c r="AS284" s="1316"/>
      <c r="AT284" s="465"/>
      <c r="AX284" s="1317"/>
      <c r="BW284" s="1315"/>
      <c r="BZ284" s="1315"/>
      <c r="DH284" s="1315"/>
      <c r="DK284" s="1315"/>
    </row>
    <row r="285" spans="1:171" s="466" customFormat="1">
      <c r="A285" s="660">
        <v>5</v>
      </c>
      <c r="B285" s="11"/>
      <c r="C285" s="1932" t="s">
        <v>2935</v>
      </c>
      <c r="D285" s="147"/>
      <c r="E285" s="14" t="s">
        <v>57</v>
      </c>
      <c r="F285" s="167">
        <v>13</v>
      </c>
      <c r="G285" s="11"/>
      <c r="H285" s="32" t="s">
        <v>42</v>
      </c>
      <c r="I285" s="1067" t="s">
        <v>3685</v>
      </c>
      <c r="J285" s="1395" t="s">
        <v>1194</v>
      </c>
      <c r="K285" s="49" t="s">
        <v>25</v>
      </c>
      <c r="L285" s="1">
        <v>849000</v>
      </c>
      <c r="M285" s="1">
        <v>0</v>
      </c>
      <c r="N285" s="4">
        <f t="shared" si="38"/>
        <v>849000</v>
      </c>
      <c r="O285" s="832"/>
      <c r="P285" s="14" t="s">
        <v>2910</v>
      </c>
      <c r="Q285" s="17" t="s">
        <v>37</v>
      </c>
      <c r="R285" s="18">
        <v>1033</v>
      </c>
      <c r="S285" s="646">
        <v>11</v>
      </c>
      <c r="T285" s="2050" t="s">
        <v>665</v>
      </c>
      <c r="U285" s="34"/>
      <c r="V285" s="11">
        <v>41584</v>
      </c>
      <c r="W285" s="459" t="s">
        <v>205</v>
      </c>
      <c r="X285" s="37"/>
      <c r="Y285" s="37"/>
      <c r="Z285" s="37"/>
      <c r="AA285" s="37"/>
      <c r="AB285" s="37"/>
      <c r="AC285" s="37"/>
      <c r="AD285" s="37"/>
      <c r="AE285" s="769"/>
      <c r="AF285" s="171"/>
      <c r="AG285" s="162"/>
      <c r="AH285" s="18"/>
      <c r="AI285" s="14"/>
      <c r="AJ285" s="14"/>
      <c r="AK285" s="14"/>
      <c r="AL285" s="11"/>
      <c r="AM285" s="11"/>
      <c r="AN285" s="737"/>
      <c r="AO285" s="737"/>
      <c r="AP285" s="465"/>
      <c r="AQ285" s="1316"/>
      <c r="AR285" s="1316"/>
      <c r="AS285" s="1316"/>
      <c r="AT285" s="465"/>
      <c r="AX285" s="1317"/>
      <c r="BW285" s="1315"/>
      <c r="BZ285" s="1315"/>
      <c r="DH285" s="1315"/>
      <c r="DK285" s="1315"/>
    </row>
    <row r="286" spans="1:171" s="466" customFormat="1">
      <c r="A286" s="660">
        <v>6</v>
      </c>
      <c r="B286" s="11"/>
      <c r="C286" s="1932" t="s">
        <v>2935</v>
      </c>
      <c r="D286" s="147"/>
      <c r="E286" s="14" t="s">
        <v>57</v>
      </c>
      <c r="F286" s="167">
        <v>13</v>
      </c>
      <c r="G286" s="11"/>
      <c r="H286" s="32" t="s">
        <v>62</v>
      </c>
      <c r="I286" s="1067" t="s">
        <v>3683</v>
      </c>
      <c r="J286" s="1395" t="s">
        <v>1426</v>
      </c>
      <c r="K286" s="501" t="s">
        <v>34</v>
      </c>
      <c r="L286" s="1">
        <v>789000</v>
      </c>
      <c r="M286" s="1">
        <v>13000</v>
      </c>
      <c r="N286" s="4">
        <f t="shared" si="38"/>
        <v>802000</v>
      </c>
      <c r="O286" s="832"/>
      <c r="P286" s="14" t="s">
        <v>2899</v>
      </c>
      <c r="Q286" s="473" t="s">
        <v>139</v>
      </c>
      <c r="R286" s="18">
        <v>1033</v>
      </c>
      <c r="S286" s="646">
        <v>11</v>
      </c>
      <c r="T286" s="2050" t="s">
        <v>665</v>
      </c>
      <c r="U286" s="34"/>
      <c r="V286" s="11">
        <v>41584</v>
      </c>
      <c r="W286" s="459" t="s">
        <v>205</v>
      </c>
      <c r="X286" s="648" t="s">
        <v>2669</v>
      </c>
      <c r="Y286" s="492" t="s">
        <v>756</v>
      </c>
      <c r="Z286" s="526" t="s">
        <v>107</v>
      </c>
      <c r="AA286" s="667"/>
      <c r="AB286" s="461">
        <v>41497</v>
      </c>
      <c r="AC286" s="475">
        <v>5000</v>
      </c>
      <c r="AD286" s="463" t="s">
        <v>111</v>
      </c>
      <c r="AE286" s="1885" t="s">
        <v>2647</v>
      </c>
      <c r="AF286" s="5">
        <v>41499</v>
      </c>
      <c r="AG286" s="5">
        <v>41507</v>
      </c>
      <c r="AH286" s="5" t="s">
        <v>755</v>
      </c>
      <c r="AI286" s="5"/>
      <c r="AJ286" s="9" t="s">
        <v>757</v>
      </c>
      <c r="AK286" s="14"/>
      <c r="AL286" s="11"/>
      <c r="AM286" s="11"/>
      <c r="AN286" s="737"/>
      <c r="AO286" s="737"/>
      <c r="AP286" s="465"/>
      <c r="AQ286" s="1316"/>
      <c r="AR286" s="1316"/>
      <c r="AS286" s="1316"/>
      <c r="AT286" s="465"/>
      <c r="AX286" s="1317"/>
      <c r="BW286" s="1315"/>
      <c r="BZ286" s="1315"/>
      <c r="DH286" s="1315"/>
      <c r="DK286" s="1315"/>
    </row>
    <row r="287" spans="1:171" s="466" customFormat="1">
      <c r="A287" s="660">
        <v>7</v>
      </c>
      <c r="B287" s="11"/>
      <c r="C287" s="1932" t="s">
        <v>2935</v>
      </c>
      <c r="D287" s="147"/>
      <c r="E287" s="14" t="s">
        <v>57</v>
      </c>
      <c r="F287" s="167">
        <v>13</v>
      </c>
      <c r="G287" s="11"/>
      <c r="H287" s="32" t="s">
        <v>62</v>
      </c>
      <c r="I287" s="1067" t="s">
        <v>3676</v>
      </c>
      <c r="J287" s="1576" t="s">
        <v>1426</v>
      </c>
      <c r="K287" s="578" t="s">
        <v>127</v>
      </c>
      <c r="L287" s="1">
        <v>789000</v>
      </c>
      <c r="M287" s="1">
        <v>13000</v>
      </c>
      <c r="N287" s="224">
        <f t="shared" si="38"/>
        <v>802000</v>
      </c>
      <c r="O287" s="1743"/>
      <c r="P287" s="129" t="s">
        <v>2888</v>
      </c>
      <c r="Q287" s="17" t="s">
        <v>37</v>
      </c>
      <c r="R287" s="18">
        <v>1033</v>
      </c>
      <c r="S287" s="646">
        <v>11</v>
      </c>
      <c r="T287" s="2050" t="s">
        <v>665</v>
      </c>
      <c r="U287" s="34"/>
      <c r="V287" s="11">
        <v>41584</v>
      </c>
      <c r="W287" s="459" t="s">
        <v>205</v>
      </c>
      <c r="X287" s="80"/>
      <c r="Y287" s="830"/>
      <c r="Z287" s="586"/>
      <c r="AA287" s="2053"/>
      <c r="AB287" s="586"/>
      <c r="AC287" s="663"/>
      <c r="AD287" s="662"/>
      <c r="AE287" s="2054"/>
      <c r="AF287" s="1235"/>
      <c r="AG287" s="1077"/>
      <c r="AH287" s="248"/>
      <c r="AI287" s="245"/>
      <c r="AJ287" s="245"/>
      <c r="AK287" s="245"/>
      <c r="AL287" s="138"/>
      <c r="AM287" s="138"/>
      <c r="AN287" s="737"/>
      <c r="AO287" s="737"/>
      <c r="AP287" s="465"/>
      <c r="AQ287" s="1316"/>
      <c r="AR287" s="1316"/>
      <c r="AS287" s="1316"/>
      <c r="AT287" s="465"/>
      <c r="AX287" s="1317"/>
      <c r="BW287" s="1315"/>
      <c r="BZ287" s="1315"/>
      <c r="DH287" s="1315"/>
      <c r="DK287" s="1315"/>
    </row>
    <row r="288" spans="1:171" s="466" customFormat="1">
      <c r="A288" s="660">
        <v>8</v>
      </c>
      <c r="B288" s="11"/>
      <c r="C288" s="1932" t="s">
        <v>2935</v>
      </c>
      <c r="D288" s="147"/>
      <c r="E288" s="14" t="s">
        <v>57</v>
      </c>
      <c r="F288" s="167">
        <v>13</v>
      </c>
      <c r="G288" s="11"/>
      <c r="H288" s="32" t="s">
        <v>62</v>
      </c>
      <c r="I288" s="1067" t="s">
        <v>3678</v>
      </c>
      <c r="J288" s="1576" t="s">
        <v>1426</v>
      </c>
      <c r="K288" s="204" t="s">
        <v>286</v>
      </c>
      <c r="L288" s="1">
        <v>789000</v>
      </c>
      <c r="M288" s="1">
        <v>13000</v>
      </c>
      <c r="N288" s="224">
        <f t="shared" si="38"/>
        <v>802000</v>
      </c>
      <c r="O288" s="1743"/>
      <c r="P288" s="129" t="s">
        <v>2893</v>
      </c>
      <c r="Q288" s="17" t="s">
        <v>37</v>
      </c>
      <c r="R288" s="18">
        <v>1033</v>
      </c>
      <c r="S288" s="646">
        <v>11</v>
      </c>
      <c r="T288" s="2050" t="s">
        <v>665</v>
      </c>
      <c r="U288" s="34"/>
      <c r="V288" s="11">
        <v>41584</v>
      </c>
      <c r="W288" s="459" t="s">
        <v>205</v>
      </c>
      <c r="X288" s="80"/>
      <c r="Y288" s="830"/>
      <c r="Z288" s="586"/>
      <c r="AA288" s="2053"/>
      <c r="AB288" s="586"/>
      <c r="AC288" s="663"/>
      <c r="AD288" s="662"/>
      <c r="AE288" s="2054"/>
      <c r="AF288" s="1235"/>
      <c r="AG288" s="1077"/>
      <c r="AH288" s="248"/>
      <c r="AI288" s="245"/>
      <c r="AJ288" s="245"/>
      <c r="AK288" s="245"/>
      <c r="AL288" s="138"/>
      <c r="AM288" s="138"/>
      <c r="AN288" s="737"/>
      <c r="AO288" s="737"/>
      <c r="AP288" s="465"/>
      <c r="AQ288" s="1316"/>
      <c r="AR288" s="1316"/>
      <c r="AS288" s="1316"/>
      <c r="AT288" s="465"/>
      <c r="AX288" s="1317"/>
      <c r="BW288" s="1315"/>
      <c r="BZ288" s="1315"/>
      <c r="DH288" s="1315"/>
      <c r="DK288" s="1315"/>
    </row>
    <row r="289" spans="1:115" s="466" customFormat="1">
      <c r="A289" s="660">
        <v>9</v>
      </c>
      <c r="B289" s="11"/>
      <c r="C289" s="1932" t="s">
        <v>2935</v>
      </c>
      <c r="D289" s="147"/>
      <c r="E289" s="14" t="s">
        <v>57</v>
      </c>
      <c r="F289" s="167">
        <v>13</v>
      </c>
      <c r="G289" s="11"/>
      <c r="H289" s="32" t="s">
        <v>62</v>
      </c>
      <c r="I289" s="1067" t="s">
        <v>3679</v>
      </c>
      <c r="J289" s="1576" t="s">
        <v>1426</v>
      </c>
      <c r="K289" s="204" t="s">
        <v>286</v>
      </c>
      <c r="L289" s="1">
        <v>789000</v>
      </c>
      <c r="M289" s="1">
        <v>13000</v>
      </c>
      <c r="N289" s="224">
        <f t="shared" si="38"/>
        <v>802000</v>
      </c>
      <c r="O289" s="1743"/>
      <c r="P289" s="129" t="s">
        <v>2894</v>
      </c>
      <c r="Q289" s="17" t="s">
        <v>37</v>
      </c>
      <c r="R289" s="18">
        <v>1033</v>
      </c>
      <c r="S289" s="646">
        <v>11</v>
      </c>
      <c r="T289" s="2050" t="s">
        <v>665</v>
      </c>
      <c r="U289" s="34"/>
      <c r="V289" s="11">
        <v>41584</v>
      </c>
      <c r="W289" s="459" t="s">
        <v>205</v>
      </c>
      <c r="X289" s="80"/>
      <c r="Y289" s="830"/>
      <c r="Z289" s="586"/>
      <c r="AA289" s="2053"/>
      <c r="AB289" s="586"/>
      <c r="AC289" s="663"/>
      <c r="AD289" s="662"/>
      <c r="AE289" s="2054"/>
      <c r="AF289" s="1235"/>
      <c r="AG289" s="1077"/>
      <c r="AH289" s="248"/>
      <c r="AI289" s="245"/>
      <c r="AJ289" s="245"/>
      <c r="AK289" s="245"/>
      <c r="AL289" s="138"/>
      <c r="AM289" s="138"/>
      <c r="AN289" s="737"/>
      <c r="AO289" s="737"/>
      <c r="AP289" s="465"/>
      <c r="AQ289" s="1316"/>
      <c r="AR289" s="1316"/>
      <c r="AS289" s="1316"/>
      <c r="AT289" s="465"/>
      <c r="AX289" s="1317"/>
      <c r="BW289" s="1315"/>
      <c r="BZ289" s="1315"/>
      <c r="DH289" s="1315"/>
      <c r="DK289" s="1315"/>
    </row>
    <row r="290" spans="1:115" s="466" customFormat="1">
      <c r="A290" s="660">
        <v>10</v>
      </c>
      <c r="B290" s="11"/>
      <c r="C290" s="1932" t="s">
        <v>2935</v>
      </c>
      <c r="D290" s="147"/>
      <c r="E290" s="14" t="s">
        <v>57</v>
      </c>
      <c r="F290" s="167">
        <v>13</v>
      </c>
      <c r="G290" s="11"/>
      <c r="H290" s="32" t="s">
        <v>62</v>
      </c>
      <c r="I290" s="1067" t="s">
        <v>3680</v>
      </c>
      <c r="J290" s="1576" t="s">
        <v>1426</v>
      </c>
      <c r="K290" s="204" t="s">
        <v>286</v>
      </c>
      <c r="L290" s="1">
        <v>789000</v>
      </c>
      <c r="M290" s="1">
        <v>13000</v>
      </c>
      <c r="N290" s="224">
        <f t="shared" si="38"/>
        <v>802000</v>
      </c>
      <c r="O290" s="1743"/>
      <c r="P290" s="129" t="s">
        <v>2895</v>
      </c>
      <c r="Q290" s="17" t="s">
        <v>37</v>
      </c>
      <c r="R290" s="18">
        <v>1033</v>
      </c>
      <c r="S290" s="646">
        <v>11</v>
      </c>
      <c r="T290" s="2050" t="s">
        <v>665</v>
      </c>
      <c r="U290" s="34"/>
      <c r="V290" s="11">
        <v>41584</v>
      </c>
      <c r="W290" s="459" t="s">
        <v>205</v>
      </c>
      <c r="X290" s="80"/>
      <c r="Y290" s="830"/>
      <c r="Z290" s="586"/>
      <c r="AA290" s="2053"/>
      <c r="AB290" s="586"/>
      <c r="AC290" s="663"/>
      <c r="AD290" s="662"/>
      <c r="AE290" s="2054"/>
      <c r="AF290" s="1235"/>
      <c r="AG290" s="1077"/>
      <c r="AH290" s="248"/>
      <c r="AI290" s="245"/>
      <c r="AJ290" s="245"/>
      <c r="AK290" s="245"/>
      <c r="AL290" s="138"/>
      <c r="AM290" s="138"/>
      <c r="AN290" s="737"/>
      <c r="AO290" s="737"/>
      <c r="AP290" s="465"/>
      <c r="AQ290" s="1316"/>
      <c r="AR290" s="1316"/>
      <c r="AS290" s="1316"/>
      <c r="AT290" s="465"/>
      <c r="AX290" s="1317"/>
      <c r="BW290" s="1315"/>
      <c r="BZ290" s="1315"/>
      <c r="DH290" s="1315"/>
      <c r="DK290" s="1315"/>
    </row>
    <row r="291" spans="1:115" s="466" customFormat="1">
      <c r="A291" s="660">
        <v>11</v>
      </c>
      <c r="B291" s="11"/>
      <c r="C291" s="1932" t="s">
        <v>2935</v>
      </c>
      <c r="D291" s="147"/>
      <c r="E291" s="14" t="s">
        <v>57</v>
      </c>
      <c r="F291" s="167">
        <v>13</v>
      </c>
      <c r="G291" s="11"/>
      <c r="H291" s="32" t="s">
        <v>62</v>
      </c>
      <c r="I291" s="1067" t="s">
        <v>3681</v>
      </c>
      <c r="J291" s="1576" t="s">
        <v>1426</v>
      </c>
      <c r="K291" s="204" t="s">
        <v>286</v>
      </c>
      <c r="L291" s="1">
        <v>789000</v>
      </c>
      <c r="M291" s="1">
        <v>13000</v>
      </c>
      <c r="N291" s="224">
        <f t="shared" si="38"/>
        <v>802000</v>
      </c>
      <c r="O291" s="1743"/>
      <c r="P291" s="129" t="s">
        <v>2896</v>
      </c>
      <c r="Q291" s="17" t="s">
        <v>37</v>
      </c>
      <c r="R291" s="18">
        <v>1033</v>
      </c>
      <c r="S291" s="646">
        <v>11</v>
      </c>
      <c r="T291" s="2050" t="s">
        <v>665</v>
      </c>
      <c r="U291" s="34"/>
      <c r="V291" s="11">
        <v>41584</v>
      </c>
      <c r="W291" s="459" t="s">
        <v>205</v>
      </c>
      <c r="X291" s="80"/>
      <c r="Y291" s="830"/>
      <c r="Z291" s="586"/>
      <c r="AA291" s="2053"/>
      <c r="AB291" s="586"/>
      <c r="AC291" s="663"/>
      <c r="AD291" s="662"/>
      <c r="AE291" s="2054"/>
      <c r="AF291" s="1235"/>
      <c r="AG291" s="1077"/>
      <c r="AH291" s="248"/>
      <c r="AI291" s="245"/>
      <c r="AJ291" s="245"/>
      <c r="AK291" s="245"/>
      <c r="AL291" s="138"/>
      <c r="AM291" s="138"/>
      <c r="AN291" s="737"/>
      <c r="AO291" s="737"/>
      <c r="AP291" s="465"/>
      <c r="AQ291" s="1316"/>
      <c r="AR291" s="1316"/>
      <c r="AS291" s="1316"/>
      <c r="AT291" s="465"/>
      <c r="AX291" s="1317"/>
      <c r="BW291" s="1315"/>
      <c r="BZ291" s="1315"/>
      <c r="DH291" s="1315"/>
      <c r="DK291" s="1315"/>
    </row>
    <row r="292" spans="1:115" s="466" customFormat="1">
      <c r="A292" s="660">
        <v>12</v>
      </c>
      <c r="B292" s="11"/>
      <c r="C292" s="1932" t="s">
        <v>2935</v>
      </c>
      <c r="D292" s="147"/>
      <c r="E292" s="14" t="s">
        <v>57</v>
      </c>
      <c r="F292" s="167">
        <v>13</v>
      </c>
      <c r="G292" s="11"/>
      <c r="H292" s="32" t="s">
        <v>62</v>
      </c>
      <c r="I292" s="1067" t="s">
        <v>3682</v>
      </c>
      <c r="J292" s="1576" t="s">
        <v>1426</v>
      </c>
      <c r="K292" s="204" t="s">
        <v>286</v>
      </c>
      <c r="L292" s="1">
        <v>789000</v>
      </c>
      <c r="M292" s="1">
        <v>13000</v>
      </c>
      <c r="N292" s="4">
        <f t="shared" si="38"/>
        <v>802000</v>
      </c>
      <c r="O292" s="1743"/>
      <c r="P292" s="129" t="s">
        <v>2897</v>
      </c>
      <c r="Q292" s="17" t="s">
        <v>37</v>
      </c>
      <c r="R292" s="18">
        <v>1033</v>
      </c>
      <c r="S292" s="646">
        <v>11</v>
      </c>
      <c r="T292" s="2050" t="s">
        <v>665</v>
      </c>
      <c r="U292" s="34"/>
      <c r="V292" s="11">
        <v>41584</v>
      </c>
      <c r="W292" s="459" t="s">
        <v>205</v>
      </c>
      <c r="X292" s="80"/>
      <c r="Y292" s="830"/>
      <c r="Z292" s="586"/>
      <c r="AA292" s="2053"/>
      <c r="AB292" s="586"/>
      <c r="AC292" s="663"/>
      <c r="AD292" s="662"/>
      <c r="AE292" s="2054"/>
      <c r="AF292" s="1235"/>
      <c r="AG292" s="1077"/>
      <c r="AH292" s="248"/>
      <c r="AI292" s="245"/>
      <c r="AJ292" s="245"/>
      <c r="AK292" s="245"/>
      <c r="AL292" s="138"/>
      <c r="AM292" s="138"/>
      <c r="AN292" s="737"/>
      <c r="AO292" s="737"/>
      <c r="AP292" s="465"/>
      <c r="AQ292" s="1316"/>
      <c r="AR292" s="1316"/>
      <c r="AS292" s="1316"/>
      <c r="AT292" s="465"/>
      <c r="AX292" s="1317"/>
      <c r="BW292" s="1315"/>
      <c r="BZ292" s="1315"/>
      <c r="DH292" s="1315"/>
      <c r="DK292" s="1315"/>
    </row>
    <row r="293" spans="1:115" s="466" customFormat="1">
      <c r="A293" s="660">
        <v>13</v>
      </c>
      <c r="B293" s="11"/>
      <c r="C293" s="1932" t="s">
        <v>2935</v>
      </c>
      <c r="D293" s="147"/>
      <c r="E293" s="14" t="s">
        <v>57</v>
      </c>
      <c r="F293" s="167">
        <v>13</v>
      </c>
      <c r="G293" s="11"/>
      <c r="H293" s="32" t="s">
        <v>42</v>
      </c>
      <c r="I293" s="1067" t="s">
        <v>3686</v>
      </c>
      <c r="J293" s="1395" t="s">
        <v>1194</v>
      </c>
      <c r="K293" s="501" t="s">
        <v>34</v>
      </c>
      <c r="L293" s="1">
        <v>849000</v>
      </c>
      <c r="M293" s="1">
        <v>13000</v>
      </c>
      <c r="N293" s="4">
        <f t="shared" si="38"/>
        <v>862000</v>
      </c>
      <c r="O293" s="832"/>
      <c r="P293" s="14" t="s">
        <v>2911</v>
      </c>
      <c r="Q293" s="17" t="s">
        <v>37</v>
      </c>
      <c r="R293" s="18">
        <v>1033</v>
      </c>
      <c r="S293" s="646">
        <v>11</v>
      </c>
      <c r="T293" s="2050" t="s">
        <v>665</v>
      </c>
      <c r="U293" s="34"/>
      <c r="V293" s="11">
        <v>41585</v>
      </c>
      <c r="W293" s="459" t="s">
        <v>205</v>
      </c>
      <c r="X293" s="37"/>
      <c r="Y293" s="37"/>
      <c r="Z293" s="37"/>
      <c r="AA293" s="37"/>
      <c r="AB293" s="37"/>
      <c r="AC293" s="37"/>
      <c r="AD293" s="37"/>
      <c r="AE293" s="769"/>
      <c r="AF293" s="171"/>
      <c r="AG293" s="162"/>
      <c r="AH293" s="18"/>
      <c r="AI293" s="14"/>
      <c r="AJ293" s="14"/>
      <c r="AK293" s="14"/>
      <c r="AL293" s="11"/>
      <c r="AM293" s="11"/>
      <c r="AN293" s="737"/>
      <c r="AO293" s="737"/>
      <c r="AP293" s="465"/>
      <c r="AQ293" s="1316"/>
      <c r="AR293" s="1316"/>
      <c r="AS293" s="1316"/>
      <c r="AT293" s="465"/>
      <c r="AX293" s="1317"/>
      <c r="BW293" s="1315"/>
      <c r="BZ293" s="1315"/>
      <c r="DH293" s="1315"/>
      <c r="DK293" s="1315"/>
    </row>
    <row r="294" spans="1:115" s="466" customFormat="1">
      <c r="A294" s="660">
        <v>14</v>
      </c>
      <c r="B294" s="11"/>
      <c r="C294" s="1932" t="s">
        <v>2935</v>
      </c>
      <c r="D294" s="147"/>
      <c r="E294" s="14" t="s">
        <v>57</v>
      </c>
      <c r="F294" s="167">
        <v>13</v>
      </c>
      <c r="G294" s="11"/>
      <c r="H294" s="32" t="s">
        <v>42</v>
      </c>
      <c r="I294" s="154" t="s">
        <v>3687</v>
      </c>
      <c r="J294" s="1395" t="s">
        <v>1194</v>
      </c>
      <c r="K294" s="501" t="s">
        <v>34</v>
      </c>
      <c r="L294" s="1">
        <v>849000</v>
      </c>
      <c r="M294" s="1">
        <v>13000</v>
      </c>
      <c r="N294" s="4">
        <f t="shared" si="38"/>
        <v>862000</v>
      </c>
      <c r="O294" s="832"/>
      <c r="P294" s="14" t="s">
        <v>2912</v>
      </c>
      <c r="Q294" s="17" t="s">
        <v>37</v>
      </c>
      <c r="R294" s="18">
        <v>1033</v>
      </c>
      <c r="S294" s="646">
        <v>11</v>
      </c>
      <c r="T294" s="2050" t="s">
        <v>665</v>
      </c>
      <c r="U294" s="34"/>
      <c r="V294" s="11">
        <v>41585</v>
      </c>
      <c r="W294" s="459" t="s">
        <v>205</v>
      </c>
      <c r="X294" s="37"/>
      <c r="Y294" s="37"/>
      <c r="Z294" s="37"/>
      <c r="AA294" s="37"/>
      <c r="AB294" s="37"/>
      <c r="AC294" s="37"/>
      <c r="AD294" s="37"/>
      <c r="AE294" s="769"/>
      <c r="AF294" s="171"/>
      <c r="AG294" s="162"/>
      <c r="AH294" s="18"/>
      <c r="AI294" s="14"/>
      <c r="AJ294" s="14"/>
      <c r="AK294" s="14"/>
      <c r="AL294" s="11"/>
      <c r="AM294" s="11"/>
      <c r="AN294" s="737"/>
      <c r="AO294" s="737"/>
      <c r="AP294" s="465"/>
      <c r="AQ294" s="1316"/>
      <c r="AR294" s="1316"/>
      <c r="AS294" s="1316"/>
      <c r="AT294" s="465"/>
      <c r="AX294" s="1317"/>
      <c r="BW294" s="1315"/>
      <c r="BZ294" s="1315"/>
      <c r="DH294" s="1315"/>
      <c r="DK294" s="1315"/>
    </row>
    <row r="295" spans="1:115" s="466" customFormat="1">
      <c r="A295" s="660">
        <v>15</v>
      </c>
      <c r="B295" s="11"/>
      <c r="C295" s="1932" t="s">
        <v>2935</v>
      </c>
      <c r="D295" s="147"/>
      <c r="E295" s="14" t="s">
        <v>57</v>
      </c>
      <c r="F295" s="167">
        <v>13</v>
      </c>
      <c r="G295" s="11"/>
      <c r="H295" s="32" t="s">
        <v>62</v>
      </c>
      <c r="I295" s="154" t="s">
        <v>3677</v>
      </c>
      <c r="J295" s="1576" t="s">
        <v>1426</v>
      </c>
      <c r="K295" s="578" t="s">
        <v>127</v>
      </c>
      <c r="L295" s="1">
        <v>789000</v>
      </c>
      <c r="M295" s="1">
        <v>13000</v>
      </c>
      <c r="N295" s="224">
        <f t="shared" si="38"/>
        <v>802000</v>
      </c>
      <c r="O295" s="1743"/>
      <c r="P295" s="129" t="s">
        <v>2889</v>
      </c>
      <c r="Q295" s="17" t="s">
        <v>37</v>
      </c>
      <c r="R295" s="18">
        <v>1033</v>
      </c>
      <c r="S295" s="646">
        <v>11</v>
      </c>
      <c r="T295" s="2050" t="s">
        <v>665</v>
      </c>
      <c r="U295" s="34"/>
      <c r="V295" s="11">
        <v>41585</v>
      </c>
      <c r="W295" s="459" t="s">
        <v>205</v>
      </c>
      <c r="X295" s="80"/>
      <c r="Y295" s="830"/>
      <c r="Z295" s="586"/>
      <c r="AA295" s="2053"/>
      <c r="AB295" s="586"/>
      <c r="AC295" s="663"/>
      <c r="AD295" s="662"/>
      <c r="AE295" s="2054"/>
      <c r="AF295" s="1235"/>
      <c r="AG295" s="1077"/>
      <c r="AH295" s="248"/>
      <c r="AI295" s="245"/>
      <c r="AJ295" s="245"/>
      <c r="AK295" s="245"/>
      <c r="AL295" s="138"/>
      <c r="AM295" s="138"/>
      <c r="AN295" s="737"/>
      <c r="AO295" s="737"/>
      <c r="AP295" s="465"/>
      <c r="AQ295" s="1316"/>
      <c r="AR295" s="1316"/>
      <c r="AS295" s="1316"/>
      <c r="AT295" s="465"/>
      <c r="AX295" s="1317"/>
      <c r="BW295" s="1315"/>
      <c r="BZ295" s="1315"/>
      <c r="DH295" s="1315"/>
      <c r="DK295" s="1315"/>
    </row>
    <row r="296" spans="1:115" s="466" customFormat="1">
      <c r="A296" s="660">
        <v>16</v>
      </c>
      <c r="B296" s="11"/>
      <c r="C296" s="1932" t="s">
        <v>2935</v>
      </c>
      <c r="D296" s="147"/>
      <c r="E296" s="14" t="s">
        <v>57</v>
      </c>
      <c r="F296" s="167">
        <v>13</v>
      </c>
      <c r="G296" s="11"/>
      <c r="H296" s="32" t="s">
        <v>62</v>
      </c>
      <c r="I296" s="154" t="s">
        <v>3722</v>
      </c>
      <c r="J296" s="1576" t="s">
        <v>1426</v>
      </c>
      <c r="K296" s="204" t="s">
        <v>25</v>
      </c>
      <c r="L296" s="1">
        <v>789000</v>
      </c>
      <c r="M296" s="1">
        <v>0</v>
      </c>
      <c r="N296" s="4">
        <f t="shared" si="38"/>
        <v>789000</v>
      </c>
      <c r="O296" s="1743"/>
      <c r="P296" s="129" t="s">
        <v>2868</v>
      </c>
      <c r="Q296" s="17" t="s">
        <v>37</v>
      </c>
      <c r="R296" s="18">
        <v>1033</v>
      </c>
      <c r="S296" s="646">
        <v>11</v>
      </c>
      <c r="T296" s="2050" t="s">
        <v>665</v>
      </c>
      <c r="U296" s="34"/>
      <c r="V296" s="11">
        <v>41585</v>
      </c>
      <c r="W296" s="459" t="s">
        <v>205</v>
      </c>
      <c r="X296" s="80"/>
      <c r="Y296" s="830"/>
      <c r="Z296" s="586"/>
      <c r="AA296" s="2053"/>
      <c r="AB296" s="586"/>
      <c r="AC296" s="663"/>
      <c r="AD296" s="662"/>
      <c r="AE296" s="2054"/>
      <c r="AF296" s="1235"/>
      <c r="AG296" s="1077"/>
      <c r="AH296" s="248"/>
      <c r="AI296" s="245"/>
      <c r="AJ296" s="245"/>
      <c r="AK296" s="245"/>
      <c r="AL296" s="138"/>
      <c r="AM296" s="138"/>
      <c r="AN296" s="737"/>
      <c r="AO296" s="737"/>
      <c r="AP296" s="465"/>
      <c r="AQ296" s="1316"/>
      <c r="AR296" s="1316"/>
      <c r="AS296" s="1316"/>
      <c r="AT296" s="465"/>
      <c r="AX296" s="1317"/>
      <c r="BW296" s="1315"/>
      <c r="BZ296" s="1315"/>
      <c r="DH296" s="1315"/>
      <c r="DK296" s="1315"/>
    </row>
    <row r="297" spans="1:115" s="466" customFormat="1">
      <c r="A297" s="660">
        <v>17</v>
      </c>
      <c r="B297" s="11"/>
      <c r="C297" s="1932" t="s">
        <v>2935</v>
      </c>
      <c r="D297" s="147"/>
      <c r="E297" s="14" t="s">
        <v>57</v>
      </c>
      <c r="F297" s="167">
        <v>13</v>
      </c>
      <c r="G297" s="11"/>
      <c r="H297" s="32" t="s">
        <v>62</v>
      </c>
      <c r="I297" s="154" t="s">
        <v>3723</v>
      </c>
      <c r="J297" s="1576" t="s">
        <v>1426</v>
      </c>
      <c r="K297" s="204" t="s">
        <v>25</v>
      </c>
      <c r="L297" s="1">
        <v>789000</v>
      </c>
      <c r="M297" s="1">
        <v>0</v>
      </c>
      <c r="N297" s="4">
        <f t="shared" si="38"/>
        <v>789000</v>
      </c>
      <c r="O297" s="1743"/>
      <c r="P297" s="129" t="s">
        <v>2869</v>
      </c>
      <c r="Q297" s="17" t="s">
        <v>37</v>
      </c>
      <c r="R297" s="18">
        <v>1033</v>
      </c>
      <c r="S297" s="646">
        <v>11</v>
      </c>
      <c r="T297" s="2050" t="s">
        <v>665</v>
      </c>
      <c r="U297" s="34"/>
      <c r="V297" s="11">
        <v>41585</v>
      </c>
      <c r="W297" s="459" t="s">
        <v>205</v>
      </c>
      <c r="X297" s="80"/>
      <c r="Y297" s="830"/>
      <c r="Z297" s="586"/>
      <c r="AA297" s="2053"/>
      <c r="AB297" s="586"/>
      <c r="AC297" s="663"/>
      <c r="AD297" s="662"/>
      <c r="AE297" s="2054"/>
      <c r="AF297" s="1235"/>
      <c r="AG297" s="1077"/>
      <c r="AH297" s="248"/>
      <c r="AI297" s="245"/>
      <c r="AJ297" s="245"/>
      <c r="AK297" s="245"/>
      <c r="AL297" s="138"/>
      <c r="AM297" s="138"/>
      <c r="AN297" s="737"/>
      <c r="AO297" s="737"/>
      <c r="AP297" s="465"/>
      <c r="AQ297" s="1316"/>
      <c r="AR297" s="1316"/>
      <c r="AS297" s="1316"/>
      <c r="AT297" s="465"/>
      <c r="AX297" s="1317"/>
      <c r="BW297" s="1315"/>
      <c r="BZ297" s="1315"/>
      <c r="DH297" s="1315"/>
      <c r="DK297" s="1315"/>
    </row>
    <row r="298" spans="1:115" s="466" customFormat="1">
      <c r="A298" s="660">
        <v>18</v>
      </c>
      <c r="B298" s="11"/>
      <c r="C298" s="1932" t="s">
        <v>2935</v>
      </c>
      <c r="D298" s="147"/>
      <c r="E298" s="14" t="s">
        <v>57</v>
      </c>
      <c r="F298" s="167">
        <v>13</v>
      </c>
      <c r="G298" s="11"/>
      <c r="H298" s="32" t="s">
        <v>62</v>
      </c>
      <c r="I298" s="154" t="s">
        <v>3724</v>
      </c>
      <c r="J298" s="1576" t="s">
        <v>1426</v>
      </c>
      <c r="K298" s="204" t="s">
        <v>25</v>
      </c>
      <c r="L298" s="1">
        <v>789000</v>
      </c>
      <c r="M298" s="1">
        <v>0</v>
      </c>
      <c r="N298" s="4">
        <f t="shared" si="38"/>
        <v>789000</v>
      </c>
      <c r="O298" s="1743"/>
      <c r="P298" s="129" t="s">
        <v>2870</v>
      </c>
      <c r="Q298" s="17" t="s">
        <v>37</v>
      </c>
      <c r="R298" s="18">
        <v>1033</v>
      </c>
      <c r="S298" s="646">
        <v>11</v>
      </c>
      <c r="T298" s="2050" t="s">
        <v>665</v>
      </c>
      <c r="U298" s="34"/>
      <c r="V298" s="11">
        <v>41585</v>
      </c>
      <c r="W298" s="459" t="s">
        <v>205</v>
      </c>
      <c r="X298" s="80"/>
      <c r="Y298" s="830"/>
      <c r="Z298" s="586"/>
      <c r="AA298" s="2053"/>
      <c r="AB298" s="586"/>
      <c r="AC298" s="663"/>
      <c r="AD298" s="662"/>
      <c r="AE298" s="2054"/>
      <c r="AF298" s="1235"/>
      <c r="AG298" s="1077"/>
      <c r="AH298" s="248"/>
      <c r="AI298" s="245"/>
      <c r="AJ298" s="245"/>
      <c r="AK298" s="245"/>
      <c r="AL298" s="138"/>
      <c r="AM298" s="138"/>
      <c r="AN298" s="737"/>
      <c r="AO298" s="737"/>
      <c r="AP298" s="465"/>
      <c r="AQ298" s="1316"/>
      <c r="AR298" s="1316"/>
      <c r="AS298" s="1316"/>
      <c r="AT298" s="465"/>
      <c r="AX298" s="1317"/>
      <c r="BW298" s="1315"/>
      <c r="BZ298" s="1315"/>
      <c r="DH298" s="1315"/>
      <c r="DK298" s="1315"/>
    </row>
    <row r="299" spans="1:115" s="466" customFormat="1">
      <c r="A299" s="660">
        <v>19</v>
      </c>
      <c r="B299" s="11"/>
      <c r="C299" s="1932" t="s">
        <v>2935</v>
      </c>
      <c r="D299" s="147"/>
      <c r="E299" s="14" t="s">
        <v>57</v>
      </c>
      <c r="F299" s="167">
        <v>13</v>
      </c>
      <c r="G299" s="11"/>
      <c r="H299" s="32" t="s">
        <v>62</v>
      </c>
      <c r="I299" s="154" t="s">
        <v>3725</v>
      </c>
      <c r="J299" s="1576" t="s">
        <v>1426</v>
      </c>
      <c r="K299" s="204" t="s">
        <v>25</v>
      </c>
      <c r="L299" s="1">
        <v>789000</v>
      </c>
      <c r="M299" s="1">
        <v>0</v>
      </c>
      <c r="N299" s="4">
        <f t="shared" si="38"/>
        <v>789000</v>
      </c>
      <c r="O299" s="1743"/>
      <c r="P299" s="129" t="s">
        <v>2871</v>
      </c>
      <c r="Q299" s="17" t="s">
        <v>37</v>
      </c>
      <c r="R299" s="18">
        <v>1033</v>
      </c>
      <c r="S299" s="646">
        <v>11</v>
      </c>
      <c r="T299" s="2050" t="s">
        <v>665</v>
      </c>
      <c r="U299" s="34"/>
      <c r="V299" s="11">
        <v>41585</v>
      </c>
      <c r="W299" s="459" t="s">
        <v>205</v>
      </c>
      <c r="X299" s="80"/>
      <c r="Y299" s="830"/>
      <c r="Z299" s="586"/>
      <c r="AA299" s="2053"/>
      <c r="AB299" s="586"/>
      <c r="AC299" s="663"/>
      <c r="AD299" s="662"/>
      <c r="AE299" s="2054"/>
      <c r="AF299" s="1235"/>
      <c r="AG299" s="1077"/>
      <c r="AH299" s="248"/>
      <c r="AI299" s="245"/>
      <c r="AJ299" s="245"/>
      <c r="AK299" s="245"/>
      <c r="AL299" s="138"/>
      <c r="AM299" s="138"/>
      <c r="AN299" s="737"/>
      <c r="AO299" s="737"/>
      <c r="AP299" s="465"/>
      <c r="AQ299" s="1316"/>
      <c r="AR299" s="1316"/>
      <c r="AS299" s="1316"/>
      <c r="AT299" s="465"/>
      <c r="AX299" s="1317"/>
      <c r="BW299" s="1315"/>
      <c r="BZ299" s="1315"/>
      <c r="DH299" s="1315"/>
      <c r="DK299" s="1315"/>
    </row>
    <row r="300" spans="1:115" s="466" customFormat="1">
      <c r="A300" s="660">
        <v>20</v>
      </c>
      <c r="B300" s="11"/>
      <c r="C300" s="1932" t="s">
        <v>2935</v>
      </c>
      <c r="D300" s="147"/>
      <c r="E300" s="14" t="s">
        <v>57</v>
      </c>
      <c r="F300" s="167">
        <v>13</v>
      </c>
      <c r="G300" s="11"/>
      <c r="H300" s="32" t="s">
        <v>62</v>
      </c>
      <c r="I300" s="154" t="s">
        <v>3726</v>
      </c>
      <c r="J300" s="1576" t="s">
        <v>1426</v>
      </c>
      <c r="K300" s="204" t="s">
        <v>25</v>
      </c>
      <c r="L300" s="1">
        <v>789000</v>
      </c>
      <c r="M300" s="1">
        <v>0</v>
      </c>
      <c r="N300" s="4">
        <f t="shared" si="38"/>
        <v>789000</v>
      </c>
      <c r="O300" s="1743"/>
      <c r="P300" s="129" t="s">
        <v>2872</v>
      </c>
      <c r="Q300" s="17" t="s">
        <v>37</v>
      </c>
      <c r="R300" s="18">
        <v>1033</v>
      </c>
      <c r="S300" s="646">
        <v>11</v>
      </c>
      <c r="T300" s="2050" t="s">
        <v>665</v>
      </c>
      <c r="U300" s="34"/>
      <c r="V300" s="11">
        <v>41585</v>
      </c>
      <c r="W300" s="459" t="s">
        <v>205</v>
      </c>
      <c r="X300" s="80"/>
      <c r="Y300" s="830"/>
      <c r="Z300" s="586"/>
      <c r="AA300" s="2053"/>
      <c r="AB300" s="586"/>
      <c r="AC300" s="663"/>
      <c r="AD300" s="662"/>
      <c r="AE300" s="2054"/>
      <c r="AF300" s="1235"/>
      <c r="AG300" s="1077"/>
      <c r="AH300" s="248"/>
      <c r="AI300" s="245"/>
      <c r="AJ300" s="245"/>
      <c r="AK300" s="245"/>
      <c r="AL300" s="138"/>
      <c r="AM300" s="138"/>
      <c r="AN300" s="737"/>
      <c r="AO300" s="737"/>
      <c r="AP300" s="465"/>
      <c r="AQ300" s="1316"/>
      <c r="AR300" s="1316"/>
      <c r="AS300" s="1316"/>
      <c r="AT300" s="465"/>
      <c r="AX300" s="1317"/>
      <c r="BW300" s="1315"/>
      <c r="BZ300" s="1315"/>
      <c r="DH300" s="1315"/>
      <c r="DK300" s="1315"/>
    </row>
    <row r="301" spans="1:115" s="466" customFormat="1">
      <c r="A301" s="660">
        <v>21</v>
      </c>
      <c r="B301" s="11"/>
      <c r="C301" s="1932" t="s">
        <v>2935</v>
      </c>
      <c r="D301" s="147"/>
      <c r="E301" s="14" t="s">
        <v>57</v>
      </c>
      <c r="F301" s="167">
        <v>13</v>
      </c>
      <c r="G301" s="112"/>
      <c r="H301" s="32" t="s">
        <v>62</v>
      </c>
      <c r="I301" s="154" t="s">
        <v>3746</v>
      </c>
      <c r="J301" s="1576" t="s">
        <v>1426</v>
      </c>
      <c r="K301" s="204" t="s">
        <v>25</v>
      </c>
      <c r="L301" s="1">
        <v>789000</v>
      </c>
      <c r="M301" s="1">
        <v>0</v>
      </c>
      <c r="N301" s="4">
        <f t="shared" si="38"/>
        <v>789000</v>
      </c>
      <c r="O301" s="1743"/>
      <c r="P301" s="129" t="s">
        <v>2903</v>
      </c>
      <c r="Q301" s="17" t="s">
        <v>37</v>
      </c>
      <c r="R301" s="18">
        <v>1033</v>
      </c>
      <c r="S301" s="646">
        <v>11</v>
      </c>
      <c r="T301" s="2050" t="s">
        <v>665</v>
      </c>
      <c r="U301" s="34"/>
      <c r="V301" s="11">
        <v>41585</v>
      </c>
      <c r="W301" s="459" t="s">
        <v>205</v>
      </c>
      <c r="X301" s="80"/>
      <c r="Y301" s="830"/>
      <c r="Z301" s="586"/>
      <c r="AA301" s="2053"/>
      <c r="AB301" s="586"/>
      <c r="AC301" s="663"/>
      <c r="AD301" s="662"/>
      <c r="AE301" s="2054"/>
      <c r="AF301" s="1235"/>
      <c r="AG301" s="1077"/>
      <c r="AH301" s="248"/>
      <c r="AI301" s="245"/>
      <c r="AJ301" s="245"/>
      <c r="AK301" s="245"/>
      <c r="AL301" s="138"/>
      <c r="AM301" s="138"/>
      <c r="AN301" s="737"/>
      <c r="AO301" s="737"/>
      <c r="AP301" s="465"/>
      <c r="AQ301" s="1316"/>
      <c r="AR301" s="1316"/>
      <c r="AS301" s="1316"/>
      <c r="AT301" s="465"/>
      <c r="AX301" s="1317"/>
      <c r="BW301" s="1315"/>
      <c r="BZ301" s="1315"/>
      <c r="DH301" s="1315"/>
      <c r="DK301" s="1315"/>
    </row>
    <row r="302" spans="1:115" s="466" customFormat="1">
      <c r="A302" s="660">
        <v>22</v>
      </c>
      <c r="B302" s="11"/>
      <c r="C302" s="1932" t="s">
        <v>2935</v>
      </c>
      <c r="D302" s="147"/>
      <c r="E302" s="14" t="s">
        <v>57</v>
      </c>
      <c r="F302" s="167">
        <v>13</v>
      </c>
      <c r="G302" s="11"/>
      <c r="H302" s="32" t="s">
        <v>62</v>
      </c>
      <c r="I302" s="146" t="s">
        <v>3747</v>
      </c>
      <c r="J302" s="1395" t="s">
        <v>1426</v>
      </c>
      <c r="K302" s="49" t="s">
        <v>25</v>
      </c>
      <c r="L302" s="1">
        <v>789000</v>
      </c>
      <c r="M302" s="1">
        <v>0</v>
      </c>
      <c r="N302" s="4">
        <f t="shared" si="38"/>
        <v>789000</v>
      </c>
      <c r="O302" s="832"/>
      <c r="P302" s="14" t="s">
        <v>2904</v>
      </c>
      <c r="Q302" s="17" t="s">
        <v>37</v>
      </c>
      <c r="R302" s="18">
        <v>1033</v>
      </c>
      <c r="S302" s="646">
        <v>11</v>
      </c>
      <c r="T302" s="2050" t="s">
        <v>665</v>
      </c>
      <c r="U302" s="34"/>
      <c r="V302" s="11">
        <v>41585</v>
      </c>
      <c r="W302" s="459" t="s">
        <v>205</v>
      </c>
      <c r="X302" s="80"/>
      <c r="Y302" s="830"/>
      <c r="Z302" s="586"/>
      <c r="AA302" s="2053"/>
      <c r="AB302" s="586"/>
      <c r="AC302" s="663"/>
      <c r="AD302" s="662"/>
      <c r="AE302" s="2054"/>
      <c r="AF302" s="1235"/>
      <c r="AG302" s="1077"/>
      <c r="AH302" s="248"/>
      <c r="AI302" s="245"/>
      <c r="AJ302" s="245"/>
      <c r="AK302" s="245"/>
      <c r="AL302" s="138"/>
      <c r="AM302" s="138"/>
      <c r="AN302" s="737"/>
      <c r="AO302" s="737"/>
      <c r="AP302" s="465"/>
      <c r="AQ302" s="1316"/>
      <c r="AR302" s="1316"/>
      <c r="AS302" s="1316"/>
      <c r="AT302" s="465"/>
      <c r="AX302" s="1317"/>
      <c r="BW302" s="1315"/>
      <c r="BZ302" s="1315"/>
      <c r="DH302" s="1315"/>
      <c r="DK302" s="1315"/>
    </row>
    <row r="303" spans="1:115" s="466" customFormat="1">
      <c r="A303" s="660">
        <v>23</v>
      </c>
      <c r="B303" s="11"/>
      <c r="C303" s="1932" t="s">
        <v>2935</v>
      </c>
      <c r="D303" s="147"/>
      <c r="E303" s="14" t="s">
        <v>57</v>
      </c>
      <c r="F303" s="167">
        <v>13</v>
      </c>
      <c r="G303" s="11"/>
      <c r="H303" s="32" t="s">
        <v>62</v>
      </c>
      <c r="I303" s="154" t="s">
        <v>3739</v>
      </c>
      <c r="J303" s="1576" t="s">
        <v>1426</v>
      </c>
      <c r="K303" s="578" t="s">
        <v>127</v>
      </c>
      <c r="L303" s="1">
        <v>789000</v>
      </c>
      <c r="M303" s="1">
        <v>13000</v>
      </c>
      <c r="N303" s="224">
        <f t="shared" si="38"/>
        <v>802000</v>
      </c>
      <c r="O303" s="1743"/>
      <c r="P303" s="129" t="s">
        <v>2890</v>
      </c>
      <c r="Q303" s="17" t="s">
        <v>37</v>
      </c>
      <c r="R303" s="18">
        <v>1033</v>
      </c>
      <c r="S303" s="646">
        <v>11</v>
      </c>
      <c r="T303" s="2050" t="s">
        <v>665</v>
      </c>
      <c r="U303" s="34"/>
      <c r="V303" s="11">
        <v>41585</v>
      </c>
      <c r="W303" s="459" t="s">
        <v>205</v>
      </c>
      <c r="X303" s="80"/>
      <c r="Y303" s="830"/>
      <c r="Z303" s="586"/>
      <c r="AA303" s="2053"/>
      <c r="AB303" s="586"/>
      <c r="AC303" s="663"/>
      <c r="AD303" s="662"/>
      <c r="AE303" s="2054"/>
      <c r="AF303" s="1235"/>
      <c r="AG303" s="1077"/>
      <c r="AH303" s="248"/>
      <c r="AI303" s="245"/>
      <c r="AJ303" s="245"/>
      <c r="AK303" s="245"/>
      <c r="AL303" s="138"/>
      <c r="AM303" s="138"/>
      <c r="AN303" s="737"/>
      <c r="AO303" s="737"/>
      <c r="AP303" s="465"/>
      <c r="AQ303" s="1316"/>
      <c r="AR303" s="1316"/>
      <c r="AS303" s="1316"/>
      <c r="AT303" s="465"/>
      <c r="AX303" s="1317"/>
      <c r="BW303" s="1315"/>
      <c r="BZ303" s="1315"/>
      <c r="DH303" s="1315"/>
      <c r="DK303" s="1315"/>
    </row>
    <row r="304" spans="1:115" s="466" customFormat="1">
      <c r="A304" s="660">
        <v>24</v>
      </c>
      <c r="B304" s="11"/>
      <c r="C304" s="1932" t="s">
        <v>2935</v>
      </c>
      <c r="D304" s="147"/>
      <c r="E304" s="14" t="s">
        <v>57</v>
      </c>
      <c r="F304" s="167">
        <v>13</v>
      </c>
      <c r="G304" s="11"/>
      <c r="H304" s="32" t="s">
        <v>62</v>
      </c>
      <c r="I304" s="154" t="s">
        <v>3740</v>
      </c>
      <c r="J304" s="1576" t="s">
        <v>1426</v>
      </c>
      <c r="K304" s="578" t="s">
        <v>127</v>
      </c>
      <c r="L304" s="1">
        <v>789000</v>
      </c>
      <c r="M304" s="1">
        <v>13000</v>
      </c>
      <c r="N304" s="224">
        <f t="shared" si="38"/>
        <v>802000</v>
      </c>
      <c r="O304" s="1743"/>
      <c r="P304" s="129" t="s">
        <v>2891</v>
      </c>
      <c r="Q304" s="17" t="s">
        <v>37</v>
      </c>
      <c r="R304" s="18">
        <v>1033</v>
      </c>
      <c r="S304" s="646">
        <v>11</v>
      </c>
      <c r="T304" s="2050" t="s">
        <v>665</v>
      </c>
      <c r="U304" s="34"/>
      <c r="V304" s="11">
        <v>41585</v>
      </c>
      <c r="W304" s="459" t="s">
        <v>205</v>
      </c>
      <c r="X304" s="80"/>
      <c r="Y304" s="830"/>
      <c r="Z304" s="586"/>
      <c r="AA304" s="2053"/>
      <c r="AB304" s="586"/>
      <c r="AC304" s="663"/>
      <c r="AD304" s="662"/>
      <c r="AE304" s="2054"/>
      <c r="AF304" s="1235"/>
      <c r="AG304" s="1077"/>
      <c r="AH304" s="248"/>
      <c r="AI304" s="245"/>
      <c r="AJ304" s="245"/>
      <c r="AK304" s="245"/>
      <c r="AL304" s="138"/>
      <c r="AM304" s="138"/>
      <c r="AN304" s="737"/>
      <c r="AO304" s="737"/>
      <c r="AP304" s="465"/>
      <c r="AQ304" s="1316"/>
      <c r="AR304" s="1316"/>
      <c r="AS304" s="1316"/>
      <c r="AT304" s="465"/>
      <c r="AX304" s="1317"/>
      <c r="BW304" s="1315"/>
      <c r="BZ304" s="1315"/>
      <c r="DH304" s="1315"/>
      <c r="DK304" s="1315"/>
    </row>
    <row r="305" spans="1:115" s="466" customFormat="1">
      <c r="A305" s="660">
        <v>25</v>
      </c>
      <c r="B305" s="11"/>
      <c r="C305" s="1932" t="s">
        <v>2935</v>
      </c>
      <c r="D305" s="147"/>
      <c r="E305" s="14" t="s">
        <v>57</v>
      </c>
      <c r="F305" s="167">
        <v>13</v>
      </c>
      <c r="G305" s="11"/>
      <c r="H305" s="32" t="s">
        <v>62</v>
      </c>
      <c r="I305" s="154" t="s">
        <v>3741</v>
      </c>
      <c r="J305" s="1576" t="s">
        <v>1426</v>
      </c>
      <c r="K305" s="578" t="s">
        <v>127</v>
      </c>
      <c r="L305" s="1">
        <v>789000</v>
      </c>
      <c r="M305" s="1">
        <v>13000</v>
      </c>
      <c r="N305" s="224">
        <f t="shared" si="38"/>
        <v>802000</v>
      </c>
      <c r="O305" s="1743"/>
      <c r="P305" s="129" t="s">
        <v>2892</v>
      </c>
      <c r="Q305" s="17" t="s">
        <v>37</v>
      </c>
      <c r="R305" s="18">
        <v>1033</v>
      </c>
      <c r="S305" s="646">
        <v>11</v>
      </c>
      <c r="T305" s="2050" t="s">
        <v>665</v>
      </c>
      <c r="U305" s="34"/>
      <c r="V305" s="11">
        <v>41585</v>
      </c>
      <c r="W305" s="459" t="s">
        <v>205</v>
      </c>
      <c r="X305" s="80"/>
      <c r="Y305" s="830"/>
      <c r="Z305" s="586"/>
      <c r="AA305" s="2053"/>
      <c r="AB305" s="586"/>
      <c r="AC305" s="663"/>
      <c r="AD305" s="662"/>
      <c r="AE305" s="2054"/>
      <c r="AF305" s="1235"/>
      <c r="AG305" s="1077"/>
      <c r="AH305" s="248"/>
      <c r="AI305" s="245"/>
      <c r="AJ305" s="245"/>
      <c r="AK305" s="245"/>
      <c r="AL305" s="138"/>
      <c r="AM305" s="138"/>
      <c r="AN305" s="737"/>
      <c r="AO305" s="737"/>
      <c r="AP305" s="465"/>
      <c r="AQ305" s="1316"/>
      <c r="AR305" s="1316"/>
      <c r="AS305" s="1316"/>
      <c r="AT305" s="465"/>
      <c r="AX305" s="1317"/>
      <c r="BW305" s="1315"/>
      <c r="BZ305" s="1315"/>
      <c r="DH305" s="1315"/>
      <c r="DK305" s="1315"/>
    </row>
    <row r="306" spans="1:115" s="466" customFormat="1">
      <c r="A306" s="660">
        <v>26</v>
      </c>
      <c r="B306" s="11"/>
      <c r="C306" s="1932" t="s">
        <v>2935</v>
      </c>
      <c r="D306" s="147"/>
      <c r="E306" s="14" t="s">
        <v>57</v>
      </c>
      <c r="F306" s="167">
        <v>13</v>
      </c>
      <c r="G306" s="11"/>
      <c r="H306" s="32" t="s">
        <v>62</v>
      </c>
      <c r="I306" s="154" t="s">
        <v>3731</v>
      </c>
      <c r="J306" s="1576" t="s">
        <v>1426</v>
      </c>
      <c r="K306" s="573" t="s">
        <v>64</v>
      </c>
      <c r="L306" s="1">
        <v>789000</v>
      </c>
      <c r="M306" s="1">
        <v>13000</v>
      </c>
      <c r="N306" s="224">
        <f>L306+M306</f>
        <v>802000</v>
      </c>
      <c r="O306" s="1743"/>
      <c r="P306" s="129" t="s">
        <v>2880</v>
      </c>
      <c r="Q306" s="17" t="s">
        <v>37</v>
      </c>
      <c r="R306" s="18">
        <v>1033</v>
      </c>
      <c r="S306" s="646">
        <v>11</v>
      </c>
      <c r="T306" s="2050" t="s">
        <v>665</v>
      </c>
      <c r="U306" s="34"/>
      <c r="V306" s="11">
        <v>41585</v>
      </c>
      <c r="W306" s="459" t="s">
        <v>205</v>
      </c>
      <c r="X306" s="80"/>
      <c r="Y306" s="830"/>
      <c r="Z306" s="586"/>
      <c r="AA306" s="2053"/>
      <c r="AB306" s="586"/>
      <c r="AC306" s="663"/>
      <c r="AD306" s="662"/>
      <c r="AE306" s="2054"/>
      <c r="AF306" s="1235"/>
      <c r="AG306" s="1077"/>
      <c r="AH306" s="248"/>
      <c r="AI306" s="245"/>
      <c r="AJ306" s="245"/>
      <c r="AK306" s="245"/>
      <c r="AL306" s="138"/>
      <c r="AM306" s="138"/>
      <c r="AN306" s="737"/>
      <c r="AO306" s="737"/>
      <c r="AP306" s="465"/>
      <c r="AQ306" s="1316"/>
      <c r="AR306" s="1316"/>
      <c r="AS306" s="1316"/>
      <c r="AT306" s="465"/>
      <c r="AX306" s="1317"/>
      <c r="BW306" s="1315"/>
      <c r="BZ306" s="1315"/>
      <c r="DH306" s="1315"/>
      <c r="DK306" s="1315"/>
    </row>
    <row r="307" spans="1:115" s="466" customFormat="1">
      <c r="A307" s="660">
        <v>27</v>
      </c>
      <c r="B307" s="11"/>
      <c r="C307" s="1932" t="s">
        <v>2935</v>
      </c>
      <c r="D307" s="147"/>
      <c r="E307" s="14" t="s">
        <v>57</v>
      </c>
      <c r="F307" s="167">
        <v>13</v>
      </c>
      <c r="G307" s="11"/>
      <c r="H307" s="32" t="s">
        <v>62</v>
      </c>
      <c r="I307" s="154" t="s">
        <v>3735</v>
      </c>
      <c r="J307" s="1576" t="s">
        <v>1426</v>
      </c>
      <c r="K307" s="508" t="s">
        <v>184</v>
      </c>
      <c r="L307" s="1">
        <v>789000</v>
      </c>
      <c r="M307" s="1">
        <v>13000</v>
      </c>
      <c r="N307" s="224">
        <f>L307+M307</f>
        <v>802000</v>
      </c>
      <c r="O307" s="1743"/>
      <c r="P307" s="129" t="s">
        <v>2884</v>
      </c>
      <c r="Q307" s="17" t="s">
        <v>37</v>
      </c>
      <c r="R307" s="18">
        <v>1033</v>
      </c>
      <c r="S307" s="646">
        <v>11</v>
      </c>
      <c r="T307" s="2050" t="s">
        <v>665</v>
      </c>
      <c r="U307" s="34"/>
      <c r="V307" s="11">
        <v>41585</v>
      </c>
      <c r="W307" s="459" t="s">
        <v>205</v>
      </c>
      <c r="X307" s="80"/>
      <c r="Y307" s="830"/>
      <c r="Z307" s="586"/>
      <c r="AA307" s="2053"/>
      <c r="AB307" s="586"/>
      <c r="AC307" s="663"/>
      <c r="AD307" s="662"/>
      <c r="AE307" s="2054"/>
      <c r="AF307" s="1235"/>
      <c r="AG307" s="1077"/>
      <c r="AH307" s="248"/>
      <c r="AI307" s="245"/>
      <c r="AJ307" s="245"/>
      <c r="AK307" s="245"/>
      <c r="AL307" s="138"/>
      <c r="AM307" s="138"/>
      <c r="AN307" s="737"/>
      <c r="AO307" s="737"/>
      <c r="AP307" s="465"/>
      <c r="AQ307" s="1316"/>
      <c r="AR307" s="1316"/>
      <c r="AS307" s="1316"/>
      <c r="AT307" s="465"/>
      <c r="AX307" s="1317"/>
      <c r="BW307" s="1315"/>
      <c r="BZ307" s="1315"/>
      <c r="DH307" s="1315"/>
      <c r="DK307" s="1315"/>
    </row>
    <row r="308" spans="1:115" s="466" customFormat="1">
      <c r="A308" s="660">
        <v>28</v>
      </c>
      <c r="B308" s="11"/>
      <c r="C308" s="1932" t="s">
        <v>2935</v>
      </c>
      <c r="D308" s="147"/>
      <c r="E308" s="14" t="s">
        <v>57</v>
      </c>
      <c r="F308" s="167">
        <v>13</v>
      </c>
      <c r="G308" s="11"/>
      <c r="H308" s="32" t="s">
        <v>62</v>
      </c>
      <c r="I308" s="154" t="s">
        <v>3734</v>
      </c>
      <c r="J308" s="1576" t="s">
        <v>1426</v>
      </c>
      <c r="K308" s="508" t="s">
        <v>184</v>
      </c>
      <c r="L308" s="1">
        <v>789000</v>
      </c>
      <c r="M308" s="1">
        <v>13000</v>
      </c>
      <c r="N308" s="224">
        <f t="shared" si="38"/>
        <v>802000</v>
      </c>
      <c r="O308" s="1743"/>
      <c r="P308" s="129" t="s">
        <v>2883</v>
      </c>
      <c r="Q308" s="17" t="s">
        <v>37</v>
      </c>
      <c r="R308" s="18">
        <v>1033</v>
      </c>
      <c r="S308" s="646">
        <v>11</v>
      </c>
      <c r="T308" s="2050" t="s">
        <v>665</v>
      </c>
      <c r="U308" s="34"/>
      <c r="V308" s="11">
        <v>41586</v>
      </c>
      <c r="W308" s="459" t="s">
        <v>205</v>
      </c>
      <c r="X308" s="80"/>
      <c r="Y308" s="830"/>
      <c r="Z308" s="586"/>
      <c r="AA308" s="2053"/>
      <c r="AB308" s="586"/>
      <c r="AC308" s="663"/>
      <c r="AD308" s="662"/>
      <c r="AE308" s="2054"/>
      <c r="AF308" s="1235"/>
      <c r="AG308" s="1077"/>
      <c r="AH308" s="248"/>
      <c r="AI308" s="245"/>
      <c r="AJ308" s="245"/>
      <c r="AK308" s="245"/>
      <c r="AL308" s="138"/>
      <c r="AM308" s="138"/>
      <c r="AN308" s="737"/>
      <c r="AO308" s="737"/>
      <c r="AP308" s="465"/>
      <c r="AQ308" s="1316"/>
      <c r="AR308" s="1316"/>
      <c r="AS308" s="1316"/>
      <c r="AT308" s="465"/>
      <c r="AX308" s="1317"/>
      <c r="BW308" s="1315"/>
      <c r="BZ308" s="1315"/>
      <c r="DH308" s="1315"/>
      <c r="DK308" s="1315"/>
    </row>
    <row r="309" spans="1:115" s="466" customFormat="1">
      <c r="A309" s="660">
        <v>29</v>
      </c>
      <c r="B309" s="11"/>
      <c r="C309" s="1932" t="s">
        <v>2935</v>
      </c>
      <c r="D309" s="147"/>
      <c r="E309" s="14" t="s">
        <v>57</v>
      </c>
      <c r="F309" s="167">
        <v>13</v>
      </c>
      <c r="G309" s="11"/>
      <c r="H309" s="32" t="s">
        <v>62</v>
      </c>
      <c r="I309" s="154" t="s">
        <v>3736</v>
      </c>
      <c r="J309" s="1576" t="s">
        <v>1426</v>
      </c>
      <c r="K309" s="508" t="s">
        <v>184</v>
      </c>
      <c r="L309" s="1">
        <v>789000</v>
      </c>
      <c r="M309" s="1">
        <v>13000</v>
      </c>
      <c r="N309" s="224">
        <f t="shared" si="38"/>
        <v>802000</v>
      </c>
      <c r="O309" s="1743"/>
      <c r="P309" s="129" t="s">
        <v>2885</v>
      </c>
      <c r="Q309" s="17" t="s">
        <v>37</v>
      </c>
      <c r="R309" s="18">
        <v>1033</v>
      </c>
      <c r="S309" s="646">
        <v>11</v>
      </c>
      <c r="T309" s="2050" t="s">
        <v>665</v>
      </c>
      <c r="U309" s="34"/>
      <c r="V309" s="11">
        <v>41586</v>
      </c>
      <c r="W309" s="459" t="s">
        <v>205</v>
      </c>
      <c r="X309" s="80"/>
      <c r="Y309" s="830"/>
      <c r="Z309" s="586"/>
      <c r="AA309" s="2053"/>
      <c r="AB309" s="586"/>
      <c r="AC309" s="663"/>
      <c r="AD309" s="662"/>
      <c r="AE309" s="2054"/>
      <c r="AF309" s="1235"/>
      <c r="AG309" s="1077"/>
      <c r="AH309" s="248"/>
      <c r="AI309" s="245"/>
      <c r="AJ309" s="245"/>
      <c r="AK309" s="245"/>
      <c r="AL309" s="138"/>
      <c r="AM309" s="138"/>
      <c r="AN309" s="737"/>
      <c r="AO309" s="737"/>
      <c r="AP309" s="465"/>
      <c r="AQ309" s="1316"/>
      <c r="AR309" s="1316"/>
      <c r="AS309" s="1316"/>
      <c r="AT309" s="465"/>
      <c r="AX309" s="1317"/>
      <c r="BW309" s="1315"/>
      <c r="BZ309" s="1315"/>
      <c r="DH309" s="1315"/>
      <c r="DK309" s="1315"/>
    </row>
    <row r="310" spans="1:115" s="466" customFormat="1">
      <c r="A310" s="660">
        <v>30</v>
      </c>
      <c r="B310" s="11"/>
      <c r="C310" s="1932" t="s">
        <v>2935</v>
      </c>
      <c r="D310" s="147"/>
      <c r="E310" s="14" t="s">
        <v>57</v>
      </c>
      <c r="F310" s="167">
        <v>13</v>
      </c>
      <c r="G310" s="11"/>
      <c r="H310" s="32" t="s">
        <v>62</v>
      </c>
      <c r="I310" s="154" t="s">
        <v>3737</v>
      </c>
      <c r="J310" s="1576" t="s">
        <v>1426</v>
      </c>
      <c r="K310" s="508" t="s">
        <v>184</v>
      </c>
      <c r="L310" s="1">
        <v>789000</v>
      </c>
      <c r="M310" s="1">
        <v>13000</v>
      </c>
      <c r="N310" s="224">
        <f t="shared" si="38"/>
        <v>802000</v>
      </c>
      <c r="O310" s="1743"/>
      <c r="P310" s="129" t="s">
        <v>2886</v>
      </c>
      <c r="Q310" s="17" t="s">
        <v>37</v>
      </c>
      <c r="R310" s="18">
        <v>1033</v>
      </c>
      <c r="S310" s="646">
        <v>11</v>
      </c>
      <c r="T310" s="2050" t="s">
        <v>665</v>
      </c>
      <c r="U310" s="34"/>
      <c r="V310" s="11">
        <v>41586</v>
      </c>
      <c r="W310" s="459" t="s">
        <v>205</v>
      </c>
      <c r="X310" s="80"/>
      <c r="Y310" s="830"/>
      <c r="Z310" s="586"/>
      <c r="AA310" s="2053"/>
      <c r="AB310" s="586"/>
      <c r="AC310" s="663"/>
      <c r="AD310" s="662"/>
      <c r="AE310" s="2054"/>
      <c r="AF310" s="1235"/>
      <c r="AG310" s="1077"/>
      <c r="AH310" s="248"/>
      <c r="AI310" s="245"/>
      <c r="AJ310" s="245"/>
      <c r="AK310" s="245"/>
      <c r="AL310" s="138"/>
      <c r="AM310" s="138"/>
      <c r="AN310" s="737"/>
      <c r="AO310" s="737"/>
      <c r="AP310" s="465"/>
      <c r="AQ310" s="1316"/>
      <c r="AR310" s="1316"/>
      <c r="AS310" s="1316"/>
      <c r="AT310" s="465"/>
      <c r="AX310" s="1317"/>
      <c r="BW310" s="1315"/>
      <c r="BZ310" s="1315"/>
      <c r="DH310" s="1315"/>
      <c r="DK310" s="1315"/>
    </row>
    <row r="311" spans="1:115" s="466" customFormat="1">
      <c r="A311" s="660">
        <v>31</v>
      </c>
      <c r="B311" s="11"/>
      <c r="C311" s="1932" t="s">
        <v>2935</v>
      </c>
      <c r="D311" s="147"/>
      <c r="E311" s="14" t="s">
        <v>57</v>
      </c>
      <c r="F311" s="167">
        <v>13</v>
      </c>
      <c r="G311" s="11"/>
      <c r="H311" s="32" t="s">
        <v>62</v>
      </c>
      <c r="I311" s="154" t="s">
        <v>3738</v>
      </c>
      <c r="J311" s="1576" t="s">
        <v>1426</v>
      </c>
      <c r="K311" s="508" t="s">
        <v>184</v>
      </c>
      <c r="L311" s="1">
        <v>789000</v>
      </c>
      <c r="M311" s="1">
        <v>13000</v>
      </c>
      <c r="N311" s="224">
        <f t="shared" si="38"/>
        <v>802000</v>
      </c>
      <c r="O311" s="1743"/>
      <c r="P311" s="129" t="s">
        <v>2887</v>
      </c>
      <c r="Q311" s="17" t="s">
        <v>37</v>
      </c>
      <c r="R311" s="18">
        <v>1033</v>
      </c>
      <c r="S311" s="646">
        <v>11</v>
      </c>
      <c r="T311" s="2050" t="s">
        <v>665</v>
      </c>
      <c r="U311" s="34"/>
      <c r="V311" s="11">
        <v>41586</v>
      </c>
      <c r="W311" s="459" t="s">
        <v>205</v>
      </c>
      <c r="X311" s="80"/>
      <c r="Y311" s="830"/>
      <c r="Z311" s="586"/>
      <c r="AA311" s="2053"/>
      <c r="AB311" s="586"/>
      <c r="AC311" s="663"/>
      <c r="AD311" s="662"/>
      <c r="AE311" s="2054"/>
      <c r="AF311" s="1235"/>
      <c r="AG311" s="1077"/>
      <c r="AH311" s="248"/>
      <c r="AI311" s="245"/>
      <c r="AJ311" s="245"/>
      <c r="AK311" s="245"/>
      <c r="AL311" s="138"/>
      <c r="AM311" s="138"/>
      <c r="AN311" s="737"/>
      <c r="AO311" s="737"/>
      <c r="AP311" s="465"/>
      <c r="AQ311" s="1316"/>
      <c r="AR311" s="1316"/>
      <c r="AS311" s="1316"/>
      <c r="AT311" s="465"/>
      <c r="AX311" s="1317"/>
      <c r="BW311" s="1315"/>
      <c r="BZ311" s="1315"/>
      <c r="DH311" s="1315"/>
      <c r="DK311" s="1315"/>
    </row>
    <row r="312" spans="1:115" s="466" customFormat="1">
      <c r="A312" s="660">
        <v>32</v>
      </c>
      <c r="B312" s="11"/>
      <c r="C312" s="1932" t="s">
        <v>2935</v>
      </c>
      <c r="D312" s="147"/>
      <c r="E312" s="14" t="s">
        <v>57</v>
      </c>
      <c r="F312" s="167">
        <v>13</v>
      </c>
      <c r="G312" s="11"/>
      <c r="H312" s="32" t="s">
        <v>62</v>
      </c>
      <c r="I312" s="154" t="s">
        <v>3729</v>
      </c>
      <c r="J312" s="1576" t="s">
        <v>1426</v>
      </c>
      <c r="K312" s="573" t="s">
        <v>64</v>
      </c>
      <c r="L312" s="1">
        <v>789000</v>
      </c>
      <c r="M312" s="1">
        <v>13000</v>
      </c>
      <c r="N312" s="224">
        <f t="shared" si="38"/>
        <v>802000</v>
      </c>
      <c r="O312" s="1743"/>
      <c r="P312" s="129" t="s">
        <v>2878</v>
      </c>
      <c r="Q312" s="17" t="s">
        <v>37</v>
      </c>
      <c r="R312" s="18">
        <v>1033</v>
      </c>
      <c r="S312" s="646">
        <v>11</v>
      </c>
      <c r="T312" s="2050" t="s">
        <v>665</v>
      </c>
      <c r="U312" s="34"/>
      <c r="V312" s="11">
        <v>41586</v>
      </c>
      <c r="W312" s="459" t="s">
        <v>205</v>
      </c>
      <c r="X312" s="80"/>
      <c r="Y312" s="830"/>
      <c r="Z312" s="586"/>
      <c r="AA312" s="2053"/>
      <c r="AB312" s="586"/>
      <c r="AC312" s="663"/>
      <c r="AD312" s="662"/>
      <c r="AE312" s="2054"/>
      <c r="AF312" s="1235"/>
      <c r="AG312" s="1077"/>
      <c r="AH312" s="248"/>
      <c r="AI312" s="245"/>
      <c r="AJ312" s="245"/>
      <c r="AK312" s="245"/>
      <c r="AL312" s="138"/>
      <c r="AM312" s="138"/>
      <c r="AN312" s="737"/>
      <c r="AO312" s="737"/>
      <c r="AP312" s="465"/>
      <c r="AQ312" s="1316"/>
      <c r="AR312" s="1316"/>
      <c r="AS312" s="1316"/>
      <c r="AT312" s="465"/>
      <c r="AX312" s="1317"/>
      <c r="BW312" s="1315"/>
      <c r="BZ312" s="1315"/>
      <c r="DH312" s="1315"/>
      <c r="DK312" s="1315"/>
    </row>
    <row r="313" spans="1:115" s="466" customFormat="1">
      <c r="A313" s="660">
        <v>33</v>
      </c>
      <c r="B313" s="11"/>
      <c r="C313" s="1932" t="s">
        <v>2935</v>
      </c>
      <c r="D313" s="147"/>
      <c r="E313" s="14" t="s">
        <v>57</v>
      </c>
      <c r="F313" s="167">
        <v>13</v>
      </c>
      <c r="G313" s="11"/>
      <c r="H313" s="32" t="s">
        <v>62</v>
      </c>
      <c r="I313" s="154" t="s">
        <v>3730</v>
      </c>
      <c r="J313" s="1576" t="s">
        <v>1426</v>
      </c>
      <c r="K313" s="573" t="s">
        <v>64</v>
      </c>
      <c r="L313" s="1">
        <v>789000</v>
      </c>
      <c r="M313" s="1">
        <v>13000</v>
      </c>
      <c r="N313" s="224">
        <f t="shared" si="38"/>
        <v>802000</v>
      </c>
      <c r="O313" s="1743"/>
      <c r="P313" s="129" t="s">
        <v>2879</v>
      </c>
      <c r="Q313" s="17" t="s">
        <v>37</v>
      </c>
      <c r="R313" s="18">
        <v>1033</v>
      </c>
      <c r="S313" s="646">
        <v>11</v>
      </c>
      <c r="T313" s="2050" t="s">
        <v>665</v>
      </c>
      <c r="U313" s="34"/>
      <c r="V313" s="11">
        <v>41586</v>
      </c>
      <c r="W313" s="459" t="s">
        <v>205</v>
      </c>
      <c r="X313" s="80"/>
      <c r="Y313" s="830"/>
      <c r="Z313" s="586"/>
      <c r="AA313" s="2053"/>
      <c r="AB313" s="586"/>
      <c r="AC313" s="663"/>
      <c r="AD313" s="662"/>
      <c r="AE313" s="2054"/>
      <c r="AF313" s="1235"/>
      <c r="AG313" s="1077"/>
      <c r="AH313" s="248"/>
      <c r="AI313" s="245"/>
      <c r="AJ313" s="245"/>
      <c r="AK313" s="245"/>
      <c r="AL313" s="138"/>
      <c r="AM313" s="138"/>
      <c r="AN313" s="737"/>
      <c r="AO313" s="737"/>
      <c r="AP313" s="465"/>
      <c r="AQ313" s="1316"/>
      <c r="AR313" s="1316"/>
      <c r="AS313" s="1316"/>
      <c r="AT313" s="465"/>
      <c r="AX313" s="1317"/>
      <c r="BW313" s="1315"/>
      <c r="BZ313" s="1315"/>
      <c r="DH313" s="1315"/>
      <c r="DK313" s="1315"/>
    </row>
    <row r="314" spans="1:115" s="466" customFormat="1">
      <c r="A314" s="660">
        <v>34</v>
      </c>
      <c r="B314" s="11"/>
      <c r="C314" s="1932" t="s">
        <v>2935</v>
      </c>
      <c r="D314" s="147"/>
      <c r="E314" s="14" t="s">
        <v>57</v>
      </c>
      <c r="F314" s="167">
        <v>13</v>
      </c>
      <c r="G314" s="11"/>
      <c r="H314" s="32" t="s">
        <v>62</v>
      </c>
      <c r="I314" s="154" t="s">
        <v>3732</v>
      </c>
      <c r="J314" s="1576" t="s">
        <v>1426</v>
      </c>
      <c r="K314" s="573" t="s">
        <v>64</v>
      </c>
      <c r="L314" s="1">
        <v>789000</v>
      </c>
      <c r="M314" s="1">
        <v>13000</v>
      </c>
      <c r="N314" s="224">
        <f t="shared" si="38"/>
        <v>802000</v>
      </c>
      <c r="O314" s="1743"/>
      <c r="P314" s="129" t="s">
        <v>2881</v>
      </c>
      <c r="Q314" s="17" t="s">
        <v>37</v>
      </c>
      <c r="R314" s="18">
        <v>1033</v>
      </c>
      <c r="S314" s="646">
        <v>11</v>
      </c>
      <c r="T314" s="2050" t="s">
        <v>665</v>
      </c>
      <c r="U314" s="34"/>
      <c r="V314" s="11">
        <v>41586</v>
      </c>
      <c r="W314" s="459" t="s">
        <v>205</v>
      </c>
      <c r="X314" s="80"/>
      <c r="Y314" s="830"/>
      <c r="Z314" s="586"/>
      <c r="AA314" s="2053"/>
      <c r="AB314" s="586"/>
      <c r="AC314" s="663"/>
      <c r="AD314" s="662"/>
      <c r="AE314" s="2054"/>
      <c r="AF314" s="1235"/>
      <c r="AG314" s="1077"/>
      <c r="AH314" s="248"/>
      <c r="AI314" s="245"/>
      <c r="AJ314" s="245"/>
      <c r="AK314" s="245"/>
      <c r="AL314" s="138"/>
      <c r="AM314" s="138"/>
      <c r="AN314" s="737"/>
      <c r="AO314" s="737"/>
      <c r="AP314" s="465"/>
      <c r="AQ314" s="1316"/>
      <c r="AR314" s="1316"/>
      <c r="AS314" s="1316"/>
      <c r="AT314" s="465"/>
      <c r="AX314" s="1317"/>
      <c r="BW314" s="1315"/>
      <c r="BZ314" s="1315"/>
      <c r="DH314" s="1315"/>
      <c r="DK314" s="1315"/>
    </row>
    <row r="315" spans="1:115" s="466" customFormat="1">
      <c r="A315" s="660">
        <v>35</v>
      </c>
      <c r="B315" s="11"/>
      <c r="C315" s="1932" t="s">
        <v>2935</v>
      </c>
      <c r="D315" s="147"/>
      <c r="E315" s="14" t="s">
        <v>57</v>
      </c>
      <c r="F315" s="167">
        <v>13</v>
      </c>
      <c r="G315" s="11"/>
      <c r="H315" s="32" t="s">
        <v>62</v>
      </c>
      <c r="I315" s="154" t="s">
        <v>3733</v>
      </c>
      <c r="J315" s="1576" t="s">
        <v>1426</v>
      </c>
      <c r="K315" s="573" t="s">
        <v>64</v>
      </c>
      <c r="L315" s="1">
        <v>789000</v>
      </c>
      <c r="M315" s="1">
        <v>13000</v>
      </c>
      <c r="N315" s="224">
        <f t="shared" si="38"/>
        <v>802000</v>
      </c>
      <c r="O315" s="1743"/>
      <c r="P315" s="129" t="s">
        <v>2882</v>
      </c>
      <c r="Q315" s="17" t="s">
        <v>37</v>
      </c>
      <c r="R315" s="18">
        <v>1033</v>
      </c>
      <c r="S315" s="646">
        <v>11</v>
      </c>
      <c r="T315" s="2050" t="s">
        <v>665</v>
      </c>
      <c r="U315" s="34"/>
      <c r="V315" s="11">
        <v>41586</v>
      </c>
      <c r="W315" s="459" t="s">
        <v>205</v>
      </c>
      <c r="X315" s="80"/>
      <c r="Y315" s="830"/>
      <c r="Z315" s="586"/>
      <c r="AA315" s="2053"/>
      <c r="AB315" s="586"/>
      <c r="AC315" s="663"/>
      <c r="AD315" s="662"/>
      <c r="AE315" s="2054"/>
      <c r="AF315" s="1235"/>
      <c r="AG315" s="1077"/>
      <c r="AH315" s="248"/>
      <c r="AI315" s="245"/>
      <c r="AJ315" s="245"/>
      <c r="AK315" s="245"/>
      <c r="AL315" s="138"/>
      <c r="AM315" s="138"/>
      <c r="AN315" s="737"/>
      <c r="AO315" s="737"/>
      <c r="AP315" s="465"/>
      <c r="AQ315" s="1316"/>
      <c r="AR315" s="1316"/>
      <c r="AS315" s="1316"/>
      <c r="AT315" s="465"/>
      <c r="AX315" s="1317"/>
      <c r="BW315" s="1315"/>
      <c r="BZ315" s="1315"/>
      <c r="DH315" s="1315"/>
      <c r="DK315" s="1315"/>
    </row>
    <row r="316" spans="1:115" s="466" customFormat="1">
      <c r="A316" s="660">
        <v>36</v>
      </c>
      <c r="B316" s="11"/>
      <c r="C316" s="1932" t="s">
        <v>2935</v>
      </c>
      <c r="D316" s="147"/>
      <c r="E316" s="14" t="s">
        <v>57</v>
      </c>
      <c r="F316" s="167">
        <v>13</v>
      </c>
      <c r="G316" s="11"/>
      <c r="H316" s="32" t="s">
        <v>62</v>
      </c>
      <c r="I316" s="154" t="s">
        <v>3742</v>
      </c>
      <c r="J316" s="1576" t="s">
        <v>1426</v>
      </c>
      <c r="K316" s="2051" t="s">
        <v>34</v>
      </c>
      <c r="L316" s="148">
        <v>789000</v>
      </c>
      <c r="M316" s="1">
        <v>13000</v>
      </c>
      <c r="N316" s="224">
        <f t="shared" si="38"/>
        <v>802000</v>
      </c>
      <c r="O316" s="1743"/>
      <c r="P316" s="129" t="s">
        <v>2898</v>
      </c>
      <c r="Q316" s="17" t="s">
        <v>37</v>
      </c>
      <c r="R316" s="18">
        <v>1033</v>
      </c>
      <c r="S316" s="646">
        <v>11</v>
      </c>
      <c r="T316" s="2050" t="s">
        <v>665</v>
      </c>
      <c r="U316" s="34"/>
      <c r="V316" s="11">
        <v>41589</v>
      </c>
      <c r="W316" s="459" t="s">
        <v>205</v>
      </c>
      <c r="X316" s="80"/>
      <c r="Y316" s="78"/>
      <c r="Z316" s="536"/>
      <c r="AA316" s="1699"/>
      <c r="AB316" s="536"/>
      <c r="AC316" s="538"/>
      <c r="AD316" s="77"/>
      <c r="AE316" s="2052"/>
      <c r="AF316" s="1670"/>
      <c r="AG316" s="162"/>
      <c r="AH316" s="18"/>
      <c r="AI316" s="14"/>
      <c r="AJ316" s="14"/>
      <c r="AK316" s="14"/>
      <c r="AL316" s="11"/>
      <c r="AM316" s="11"/>
      <c r="AN316" s="737"/>
      <c r="AO316" s="737"/>
      <c r="AP316" s="465"/>
      <c r="AQ316" s="1316"/>
      <c r="AR316" s="1316"/>
      <c r="AS316" s="1316"/>
      <c r="AT316" s="465"/>
      <c r="AX316" s="1317"/>
      <c r="BW316" s="1315"/>
      <c r="BZ316" s="1315"/>
      <c r="DH316" s="1315"/>
      <c r="DK316" s="1315"/>
    </row>
    <row r="317" spans="1:115" s="466" customFormat="1">
      <c r="A317" s="660">
        <v>37</v>
      </c>
      <c r="B317" s="11"/>
      <c r="C317" s="1932" t="s">
        <v>2935</v>
      </c>
      <c r="D317" s="147"/>
      <c r="E317" s="14" t="s">
        <v>57</v>
      </c>
      <c r="F317" s="167">
        <v>13</v>
      </c>
      <c r="G317" s="11"/>
      <c r="H317" s="32" t="s">
        <v>62</v>
      </c>
      <c r="I317" s="154" t="s">
        <v>3743</v>
      </c>
      <c r="J317" s="1576" t="s">
        <v>1426</v>
      </c>
      <c r="K317" s="2051" t="s">
        <v>34</v>
      </c>
      <c r="L317" s="148">
        <v>789000</v>
      </c>
      <c r="M317" s="1">
        <v>13000</v>
      </c>
      <c r="N317" s="224">
        <f t="shared" si="38"/>
        <v>802000</v>
      </c>
      <c r="O317" s="1743"/>
      <c r="P317" s="129" t="s">
        <v>2900</v>
      </c>
      <c r="Q317" s="17" t="s">
        <v>37</v>
      </c>
      <c r="R317" s="18">
        <v>1033</v>
      </c>
      <c r="S317" s="646">
        <v>11</v>
      </c>
      <c r="T317" s="2050" t="s">
        <v>665</v>
      </c>
      <c r="U317" s="34"/>
      <c r="V317" s="11">
        <v>41589</v>
      </c>
      <c r="W317" s="459" t="s">
        <v>205</v>
      </c>
      <c r="X317" s="80"/>
      <c r="Y317" s="78"/>
      <c r="Z317" s="536"/>
      <c r="AA317" s="1699"/>
      <c r="AB317" s="536"/>
      <c r="AC317" s="538"/>
      <c r="AD317" s="77"/>
      <c r="AE317" s="2052"/>
      <c r="AF317" s="1670"/>
      <c r="AG317" s="162"/>
      <c r="AH317" s="18"/>
      <c r="AI317" s="14"/>
      <c r="AJ317" s="14"/>
      <c r="AK317" s="14"/>
      <c r="AL317" s="11"/>
      <c r="AM317" s="11"/>
      <c r="AN317" s="737"/>
      <c r="AO317" s="737"/>
      <c r="AP317" s="465"/>
      <c r="AQ317" s="1316"/>
      <c r="AR317" s="1316"/>
      <c r="AS317" s="1316"/>
      <c r="AT317" s="465"/>
      <c r="AX317" s="1317"/>
      <c r="BW317" s="1315"/>
      <c r="BZ317" s="1315"/>
      <c r="DH317" s="1315"/>
      <c r="DK317" s="1315"/>
    </row>
    <row r="318" spans="1:115" s="466" customFormat="1">
      <c r="A318" s="660">
        <v>38</v>
      </c>
      <c r="B318" s="11"/>
      <c r="C318" s="1932" t="s">
        <v>2935</v>
      </c>
      <c r="D318" s="147"/>
      <c r="E318" s="14" t="s">
        <v>57</v>
      </c>
      <c r="F318" s="167">
        <v>13</v>
      </c>
      <c r="G318" s="11"/>
      <c r="H318" s="32" t="s">
        <v>62</v>
      </c>
      <c r="I318" s="154" t="s">
        <v>3744</v>
      </c>
      <c r="J318" s="1576" t="s">
        <v>1426</v>
      </c>
      <c r="K318" s="2051" t="s">
        <v>34</v>
      </c>
      <c r="L318" s="148">
        <v>789000</v>
      </c>
      <c r="M318" s="1">
        <v>13000</v>
      </c>
      <c r="N318" s="224">
        <f t="shared" si="38"/>
        <v>802000</v>
      </c>
      <c r="O318" s="1743"/>
      <c r="P318" s="129" t="s">
        <v>2901</v>
      </c>
      <c r="Q318" s="17" t="s">
        <v>37</v>
      </c>
      <c r="R318" s="18">
        <v>1033</v>
      </c>
      <c r="S318" s="646">
        <v>11</v>
      </c>
      <c r="T318" s="2050" t="s">
        <v>665</v>
      </c>
      <c r="U318" s="34"/>
      <c r="V318" s="11">
        <v>41589</v>
      </c>
      <c r="W318" s="459" t="s">
        <v>205</v>
      </c>
      <c r="X318" s="80"/>
      <c r="Y318" s="78"/>
      <c r="Z318" s="536"/>
      <c r="AA318" s="1699"/>
      <c r="AB318" s="536"/>
      <c r="AC318" s="538"/>
      <c r="AD318" s="77"/>
      <c r="AE318" s="2052"/>
      <c r="AF318" s="1670"/>
      <c r="AG318" s="162"/>
      <c r="AH318" s="18"/>
      <c r="AI318" s="14"/>
      <c r="AJ318" s="14"/>
      <c r="AK318" s="14"/>
      <c r="AL318" s="11"/>
      <c r="AM318" s="11"/>
      <c r="AN318" s="737"/>
      <c r="AO318" s="737"/>
      <c r="AP318" s="465"/>
      <c r="AQ318" s="1316"/>
      <c r="AR318" s="1316"/>
      <c r="AS318" s="1316"/>
      <c r="AT318" s="465"/>
      <c r="AX318" s="1317"/>
      <c r="BW318" s="1315"/>
      <c r="BZ318" s="1315"/>
      <c r="DH318" s="1315"/>
      <c r="DK318" s="1315"/>
    </row>
    <row r="319" spans="1:115" s="466" customFormat="1">
      <c r="A319" s="660">
        <v>39</v>
      </c>
      <c r="B319" s="11"/>
      <c r="C319" s="1932" t="s">
        <v>2935</v>
      </c>
      <c r="D319" s="147"/>
      <c r="E319" s="14" t="s">
        <v>57</v>
      </c>
      <c r="F319" s="167">
        <v>13</v>
      </c>
      <c r="G319" s="11"/>
      <c r="H319" s="32" t="s">
        <v>62</v>
      </c>
      <c r="I319" s="154" t="s">
        <v>3745</v>
      </c>
      <c r="J319" s="1576" t="s">
        <v>1426</v>
      </c>
      <c r="K319" s="2051" t="s">
        <v>34</v>
      </c>
      <c r="L319" s="148">
        <v>789000</v>
      </c>
      <c r="M319" s="1">
        <v>13000</v>
      </c>
      <c r="N319" s="224">
        <f t="shared" si="38"/>
        <v>802000</v>
      </c>
      <c r="O319" s="1743"/>
      <c r="P319" s="129" t="s">
        <v>2902</v>
      </c>
      <c r="Q319" s="17" t="s">
        <v>37</v>
      </c>
      <c r="R319" s="18">
        <v>1033</v>
      </c>
      <c r="S319" s="646">
        <v>11</v>
      </c>
      <c r="T319" s="2050" t="s">
        <v>665</v>
      </c>
      <c r="U319" s="34"/>
      <c r="V319" s="11">
        <v>41589</v>
      </c>
      <c r="W319" s="459" t="s">
        <v>205</v>
      </c>
      <c r="X319" s="80"/>
      <c r="Y319" s="830"/>
      <c r="Z319" s="586"/>
      <c r="AA319" s="2053"/>
      <c r="AB319" s="586"/>
      <c r="AC319" s="663"/>
      <c r="AD319" s="662"/>
      <c r="AE319" s="2054"/>
      <c r="AF319" s="1235"/>
      <c r="AG319" s="1077"/>
      <c r="AH319" s="248"/>
      <c r="AI319" s="245"/>
      <c r="AJ319" s="245"/>
      <c r="AK319" s="245"/>
      <c r="AL319" s="138"/>
      <c r="AM319" s="138"/>
      <c r="AN319" s="737"/>
      <c r="AO319" s="737"/>
      <c r="AP319" s="465"/>
      <c r="AQ319" s="1316"/>
      <c r="AR319" s="1316"/>
      <c r="AS319" s="1316"/>
      <c r="AT319" s="465"/>
      <c r="AX319" s="1317"/>
      <c r="BW319" s="1315"/>
      <c r="BZ319" s="1315"/>
      <c r="DH319" s="1315"/>
      <c r="DK319" s="1315"/>
    </row>
    <row r="320" spans="1:115" s="466" customFormat="1">
      <c r="A320" s="660">
        <v>40</v>
      </c>
      <c r="B320" s="11"/>
      <c r="C320" s="1932" t="s">
        <v>2935</v>
      </c>
      <c r="D320" s="147"/>
      <c r="E320" s="14" t="s">
        <v>57</v>
      </c>
      <c r="F320" s="167">
        <v>13</v>
      </c>
      <c r="G320" s="11"/>
      <c r="H320" s="32" t="s">
        <v>62</v>
      </c>
      <c r="I320" s="154" t="s">
        <v>3748</v>
      </c>
      <c r="J320" s="1576" t="s">
        <v>1426</v>
      </c>
      <c r="K320" s="2051" t="s">
        <v>34</v>
      </c>
      <c r="L320" s="148">
        <v>789000</v>
      </c>
      <c r="M320" s="1">
        <v>13000</v>
      </c>
      <c r="N320" s="224">
        <f t="shared" si="38"/>
        <v>802000</v>
      </c>
      <c r="O320" s="1743"/>
      <c r="P320" s="129" t="s">
        <v>2905</v>
      </c>
      <c r="Q320" s="17" t="s">
        <v>37</v>
      </c>
      <c r="R320" s="18">
        <v>1033</v>
      </c>
      <c r="S320" s="646">
        <v>11</v>
      </c>
      <c r="T320" s="2050" t="s">
        <v>665</v>
      </c>
      <c r="U320" s="34"/>
      <c r="V320" s="11">
        <v>41589</v>
      </c>
      <c r="W320" s="459" t="s">
        <v>205</v>
      </c>
      <c r="X320" s="80"/>
      <c r="Y320" s="830"/>
      <c r="Z320" s="586"/>
      <c r="AA320" s="2053"/>
      <c r="AB320" s="586"/>
      <c r="AC320" s="663"/>
      <c r="AD320" s="662"/>
      <c r="AE320" s="2054"/>
      <c r="AF320" s="1235"/>
      <c r="AG320" s="1077"/>
      <c r="AH320" s="248"/>
      <c r="AI320" s="245"/>
      <c r="AJ320" s="245"/>
      <c r="AK320" s="245"/>
      <c r="AL320" s="138"/>
      <c r="AM320" s="138"/>
      <c r="AN320" s="737"/>
      <c r="AO320" s="737"/>
      <c r="AP320" s="465"/>
      <c r="AQ320" s="1316"/>
      <c r="AR320" s="1316"/>
      <c r="AS320" s="1316"/>
      <c r="AT320" s="465"/>
      <c r="AX320" s="1317"/>
      <c r="BW320" s="1315"/>
      <c r="BZ320" s="1315"/>
      <c r="DH320" s="1315"/>
      <c r="DK320" s="1315"/>
    </row>
    <row r="321" spans="1:115" s="466" customFormat="1">
      <c r="A321" s="660">
        <v>41</v>
      </c>
      <c r="B321" s="11"/>
      <c r="C321" s="1932" t="s">
        <v>2935</v>
      </c>
      <c r="D321" s="147"/>
      <c r="E321" s="14" t="s">
        <v>57</v>
      </c>
      <c r="F321" s="167">
        <v>13</v>
      </c>
      <c r="G321" s="11"/>
      <c r="H321" s="32" t="s">
        <v>62</v>
      </c>
      <c r="I321" s="154" t="s">
        <v>3749</v>
      </c>
      <c r="J321" s="1576" t="s">
        <v>1426</v>
      </c>
      <c r="K321" s="2051" t="s">
        <v>34</v>
      </c>
      <c r="L321" s="148">
        <v>789000</v>
      </c>
      <c r="M321" s="1">
        <v>13000</v>
      </c>
      <c r="N321" s="224">
        <f t="shared" si="38"/>
        <v>802000</v>
      </c>
      <c r="O321" s="1743"/>
      <c r="P321" s="129" t="s">
        <v>2906</v>
      </c>
      <c r="Q321" s="17" t="s">
        <v>37</v>
      </c>
      <c r="R321" s="18">
        <v>1033</v>
      </c>
      <c r="S321" s="646">
        <v>11</v>
      </c>
      <c r="T321" s="2050" t="s">
        <v>665</v>
      </c>
      <c r="U321" s="34"/>
      <c r="V321" s="11">
        <v>41589</v>
      </c>
      <c r="W321" s="459" t="s">
        <v>205</v>
      </c>
      <c r="X321" s="80"/>
      <c r="Y321" s="830"/>
      <c r="Z321" s="586"/>
      <c r="AA321" s="2053"/>
      <c r="AB321" s="586"/>
      <c r="AC321" s="663"/>
      <c r="AD321" s="662"/>
      <c r="AE321" s="2054"/>
      <c r="AF321" s="1235"/>
      <c r="AG321" s="1077"/>
      <c r="AH321" s="248"/>
      <c r="AI321" s="245"/>
      <c r="AJ321" s="245"/>
      <c r="AK321" s="245"/>
      <c r="AL321" s="138"/>
      <c r="AM321" s="138"/>
      <c r="AN321" s="737"/>
      <c r="AO321" s="737"/>
      <c r="AP321" s="465"/>
      <c r="AQ321" s="1316"/>
      <c r="AR321" s="1316"/>
      <c r="AS321" s="1316"/>
      <c r="AT321" s="465"/>
      <c r="AX321" s="1317"/>
      <c r="BW321" s="1315"/>
      <c r="BZ321" s="1315"/>
      <c r="DH321" s="1315"/>
      <c r="DK321" s="1315"/>
    </row>
    <row r="322" spans="1:115" s="466" customFormat="1">
      <c r="A322" s="660">
        <v>42</v>
      </c>
      <c r="B322" s="11"/>
      <c r="C322" s="1932" t="s">
        <v>2935</v>
      </c>
      <c r="D322" s="147"/>
      <c r="E322" s="14" t="s">
        <v>57</v>
      </c>
      <c r="F322" s="167">
        <v>13</v>
      </c>
      <c r="G322" s="11"/>
      <c r="H322" s="32" t="s">
        <v>62</v>
      </c>
      <c r="I322" s="154" t="s">
        <v>3750</v>
      </c>
      <c r="J322" s="1576" t="s">
        <v>1426</v>
      </c>
      <c r="K322" s="508" t="s">
        <v>184</v>
      </c>
      <c r="L322" s="148">
        <v>789000</v>
      </c>
      <c r="M322" s="1">
        <v>13000</v>
      </c>
      <c r="N322" s="224">
        <f t="shared" si="38"/>
        <v>802000</v>
      </c>
      <c r="O322" s="1743"/>
      <c r="P322" s="129" t="s">
        <v>2907</v>
      </c>
      <c r="Q322" s="17" t="s">
        <v>37</v>
      </c>
      <c r="R322" s="18">
        <v>1033</v>
      </c>
      <c r="S322" s="646">
        <v>11</v>
      </c>
      <c r="T322" s="2050" t="s">
        <v>665</v>
      </c>
      <c r="U322" s="34"/>
      <c r="V322" s="11">
        <v>41589</v>
      </c>
      <c r="W322" s="459" t="s">
        <v>205</v>
      </c>
      <c r="X322" s="80"/>
      <c r="Y322" s="830"/>
      <c r="Z322" s="586"/>
      <c r="AA322" s="2053"/>
      <c r="AB322" s="586"/>
      <c r="AC322" s="663"/>
      <c r="AD322" s="662"/>
      <c r="AE322" s="2054"/>
      <c r="AF322" s="1235"/>
      <c r="AG322" s="1077"/>
      <c r="AH322" s="248"/>
      <c r="AI322" s="245"/>
      <c r="AJ322" s="245"/>
      <c r="AK322" s="245"/>
      <c r="AL322" s="138"/>
      <c r="AM322" s="138"/>
      <c r="AN322" s="737"/>
      <c r="AO322" s="737"/>
      <c r="AP322" s="465"/>
      <c r="AQ322" s="1316"/>
      <c r="AR322" s="1316"/>
      <c r="AS322" s="1316"/>
      <c r="AT322" s="465"/>
      <c r="AX322" s="1317"/>
      <c r="BW322" s="1315"/>
      <c r="BZ322" s="1315"/>
      <c r="DH322" s="1315"/>
      <c r="DK322" s="1315"/>
    </row>
    <row r="323" spans="1:115" s="466" customFormat="1">
      <c r="A323" s="660">
        <v>43</v>
      </c>
      <c r="B323" s="11"/>
      <c r="C323" s="1932" t="s">
        <v>2935</v>
      </c>
      <c r="D323" s="147"/>
      <c r="E323" s="14" t="s">
        <v>57</v>
      </c>
      <c r="F323" s="167">
        <v>13</v>
      </c>
      <c r="G323" s="11"/>
      <c r="H323" s="32" t="s">
        <v>62</v>
      </c>
      <c r="I323" s="154" t="s">
        <v>3727</v>
      </c>
      <c r="J323" s="1576" t="s">
        <v>1426</v>
      </c>
      <c r="K323" s="481" t="s">
        <v>138</v>
      </c>
      <c r="L323" s="148">
        <v>789000</v>
      </c>
      <c r="M323" s="1">
        <v>13000</v>
      </c>
      <c r="N323" s="224">
        <f t="shared" si="38"/>
        <v>802000</v>
      </c>
      <c r="O323" s="1743"/>
      <c r="P323" s="129" t="s">
        <v>2873</v>
      </c>
      <c r="Q323" s="17" t="s">
        <v>37</v>
      </c>
      <c r="R323" s="18">
        <v>1033</v>
      </c>
      <c r="S323" s="646">
        <v>11</v>
      </c>
      <c r="T323" s="2050" t="s">
        <v>665</v>
      </c>
      <c r="U323" s="34"/>
      <c r="V323" s="11">
        <v>41589</v>
      </c>
      <c r="W323" s="459" t="s">
        <v>205</v>
      </c>
      <c r="X323" s="80"/>
      <c r="Y323" s="830"/>
      <c r="Z323" s="586"/>
      <c r="AA323" s="2053"/>
      <c r="AB323" s="586"/>
      <c r="AC323" s="663"/>
      <c r="AD323" s="662"/>
      <c r="AE323" s="2054"/>
      <c r="AF323" s="1235"/>
      <c r="AG323" s="1077"/>
      <c r="AH323" s="248"/>
      <c r="AI323" s="245"/>
      <c r="AJ323" s="245"/>
      <c r="AK323" s="245"/>
      <c r="AL323" s="138"/>
      <c r="AM323" s="138"/>
      <c r="AN323" s="737"/>
      <c r="AO323" s="737"/>
      <c r="AP323" s="465"/>
      <c r="AQ323" s="1316"/>
      <c r="AR323" s="1316"/>
      <c r="AS323" s="1316"/>
      <c r="AT323" s="465"/>
      <c r="AX323" s="1317"/>
      <c r="BW323" s="1315"/>
      <c r="BZ323" s="1315"/>
      <c r="DH323" s="1315"/>
      <c r="DK323" s="1315"/>
    </row>
    <row r="324" spans="1:115" s="466" customFormat="1">
      <c r="A324" s="660">
        <v>44</v>
      </c>
      <c r="B324" s="11"/>
      <c r="C324" s="1932" t="s">
        <v>2935</v>
      </c>
      <c r="D324" s="147"/>
      <c r="E324" s="14" t="s">
        <v>57</v>
      </c>
      <c r="F324" s="167">
        <v>13</v>
      </c>
      <c r="G324" s="11"/>
      <c r="H324" s="32" t="s">
        <v>62</v>
      </c>
      <c r="I324" s="154" t="s">
        <v>3728</v>
      </c>
      <c r="J324" s="1576" t="s">
        <v>1426</v>
      </c>
      <c r="K324" s="481" t="s">
        <v>138</v>
      </c>
      <c r="L324" s="148">
        <v>789000</v>
      </c>
      <c r="M324" s="1">
        <v>13000</v>
      </c>
      <c r="N324" s="224">
        <f t="shared" si="38"/>
        <v>802000</v>
      </c>
      <c r="O324" s="1743"/>
      <c r="P324" s="129" t="s">
        <v>2874</v>
      </c>
      <c r="Q324" s="17" t="s">
        <v>37</v>
      </c>
      <c r="R324" s="18">
        <v>1033</v>
      </c>
      <c r="S324" s="646">
        <v>11</v>
      </c>
      <c r="T324" s="2050" t="s">
        <v>665</v>
      </c>
      <c r="U324" s="34"/>
      <c r="V324" s="11">
        <v>41589</v>
      </c>
      <c r="W324" s="459" t="s">
        <v>205</v>
      </c>
      <c r="X324" s="80"/>
      <c r="Y324" s="830"/>
      <c r="Z324" s="586"/>
      <c r="AA324" s="2053"/>
      <c r="AB324" s="586"/>
      <c r="AC324" s="663"/>
      <c r="AD324" s="662"/>
      <c r="AE324" s="2054"/>
      <c r="AF324" s="1235"/>
      <c r="AG324" s="1077"/>
      <c r="AH324" s="248"/>
      <c r="AI324" s="245"/>
      <c r="AJ324" s="245"/>
      <c r="AK324" s="245"/>
      <c r="AL324" s="138"/>
      <c r="AM324" s="138"/>
      <c r="AN324" s="737"/>
      <c r="AO324" s="737"/>
      <c r="AP324" s="465"/>
      <c r="AQ324" s="1316"/>
      <c r="AR324" s="1316"/>
      <c r="AS324" s="1316"/>
      <c r="AT324" s="465"/>
      <c r="AX324" s="1317"/>
      <c r="BW324" s="1315"/>
      <c r="BZ324" s="1315"/>
      <c r="DH324" s="1315"/>
      <c r="DK324" s="1315"/>
    </row>
    <row r="325" spans="1:115" s="466" customFormat="1">
      <c r="A325" s="660">
        <v>45</v>
      </c>
      <c r="B325" s="11"/>
      <c r="C325" s="1932" t="s">
        <v>2935</v>
      </c>
      <c r="D325" s="147"/>
      <c r="E325" s="14" t="s">
        <v>57</v>
      </c>
      <c r="F325" s="167">
        <v>13</v>
      </c>
      <c r="G325" s="11"/>
      <c r="H325" s="32" t="s">
        <v>62</v>
      </c>
      <c r="I325" s="154" t="s">
        <v>3831</v>
      </c>
      <c r="J325" s="1576" t="s">
        <v>1426</v>
      </c>
      <c r="K325" s="481" t="s">
        <v>138</v>
      </c>
      <c r="L325" s="148">
        <v>789000</v>
      </c>
      <c r="M325" s="1">
        <v>13000</v>
      </c>
      <c r="N325" s="224">
        <f t="shared" si="38"/>
        <v>802000</v>
      </c>
      <c r="O325" s="1743"/>
      <c r="P325" s="129" t="s">
        <v>2875</v>
      </c>
      <c r="Q325" s="17" t="s">
        <v>37</v>
      </c>
      <c r="R325" s="18">
        <v>1033</v>
      </c>
      <c r="S325" s="313">
        <v>11</v>
      </c>
      <c r="T325" s="2050" t="s">
        <v>665</v>
      </c>
      <c r="U325" s="34"/>
      <c r="V325" s="11">
        <v>41590</v>
      </c>
      <c r="W325" s="459" t="s">
        <v>205</v>
      </c>
      <c r="X325" s="80"/>
      <c r="Y325" s="830"/>
      <c r="Z325" s="586"/>
      <c r="AA325" s="2053"/>
      <c r="AB325" s="586"/>
      <c r="AC325" s="663"/>
      <c r="AD325" s="662"/>
      <c r="AE325" s="2054"/>
      <c r="AF325" s="1235"/>
      <c r="AG325" s="1077"/>
      <c r="AH325" s="248"/>
      <c r="AI325" s="245"/>
      <c r="AJ325" s="245"/>
      <c r="AK325" s="245"/>
      <c r="AL325" s="138"/>
      <c r="AM325" s="138"/>
      <c r="AN325" s="737"/>
      <c r="AO325" s="737"/>
      <c r="AP325" s="465"/>
      <c r="AQ325" s="1316"/>
      <c r="AR325" s="1316"/>
      <c r="AS325" s="1316"/>
      <c r="AT325" s="465"/>
      <c r="AX325" s="1317"/>
      <c r="BW325" s="1315"/>
      <c r="BZ325" s="1315"/>
      <c r="DH325" s="1315"/>
      <c r="DK325" s="1315"/>
    </row>
    <row r="326" spans="1:115" s="466" customFormat="1">
      <c r="A326" s="660">
        <v>46</v>
      </c>
      <c r="B326" s="11"/>
      <c r="C326" s="1932" t="s">
        <v>2935</v>
      </c>
      <c r="D326" s="147"/>
      <c r="E326" s="14" t="s">
        <v>57</v>
      </c>
      <c r="F326" s="167">
        <v>13</v>
      </c>
      <c r="G326" s="11"/>
      <c r="H326" s="32" t="s">
        <v>62</v>
      </c>
      <c r="I326" s="154" t="s">
        <v>3832</v>
      </c>
      <c r="J326" s="1576" t="s">
        <v>1426</v>
      </c>
      <c r="K326" s="481" t="s">
        <v>138</v>
      </c>
      <c r="L326" s="148">
        <v>789000</v>
      </c>
      <c r="M326" s="1">
        <v>13000</v>
      </c>
      <c r="N326" s="224">
        <f t="shared" si="38"/>
        <v>802000</v>
      </c>
      <c r="O326" s="1743"/>
      <c r="P326" s="129" t="s">
        <v>2876</v>
      </c>
      <c r="Q326" s="17" t="s">
        <v>37</v>
      </c>
      <c r="R326" s="18">
        <v>1033</v>
      </c>
      <c r="S326" s="313">
        <v>11</v>
      </c>
      <c r="T326" s="2050" t="s">
        <v>665</v>
      </c>
      <c r="U326" s="34"/>
      <c r="V326" s="11">
        <v>41590</v>
      </c>
      <c r="W326" s="459" t="s">
        <v>205</v>
      </c>
      <c r="X326" s="80"/>
      <c r="Y326" s="830"/>
      <c r="Z326" s="586"/>
      <c r="AA326" s="2053"/>
      <c r="AB326" s="586"/>
      <c r="AC326" s="663"/>
      <c r="AD326" s="662"/>
      <c r="AE326" s="2054"/>
      <c r="AF326" s="1235"/>
      <c r="AG326" s="1077"/>
      <c r="AH326" s="248"/>
      <c r="AI326" s="245"/>
      <c r="AJ326" s="245"/>
      <c r="AK326" s="245"/>
      <c r="AL326" s="138"/>
      <c r="AM326" s="138"/>
      <c r="AN326" s="737"/>
      <c r="AO326" s="737"/>
      <c r="AP326" s="465"/>
      <c r="AQ326" s="1316"/>
      <c r="AR326" s="1316"/>
      <c r="AS326" s="1316"/>
      <c r="AT326" s="465"/>
      <c r="AX326" s="1317"/>
      <c r="BW326" s="1315"/>
      <c r="BZ326" s="1315"/>
      <c r="DH326" s="1315"/>
      <c r="DK326" s="1315"/>
    </row>
    <row r="327" spans="1:115" s="466" customFormat="1">
      <c r="A327" s="660">
        <v>47</v>
      </c>
      <c r="B327" s="112"/>
      <c r="C327" s="1485" t="s">
        <v>2935</v>
      </c>
      <c r="D327" s="193"/>
      <c r="E327" s="129" t="s">
        <v>57</v>
      </c>
      <c r="F327" s="167">
        <v>13</v>
      </c>
      <c r="G327" s="11"/>
      <c r="H327" s="32" t="s">
        <v>62</v>
      </c>
      <c r="I327" s="154" t="s">
        <v>3833</v>
      </c>
      <c r="J327" s="1576" t="s">
        <v>1426</v>
      </c>
      <c r="K327" s="481" t="s">
        <v>138</v>
      </c>
      <c r="L327" s="148">
        <v>789000</v>
      </c>
      <c r="M327" s="1">
        <v>13000</v>
      </c>
      <c r="N327" s="224">
        <f t="shared" si="38"/>
        <v>802000</v>
      </c>
      <c r="O327" s="1743"/>
      <c r="P327" s="129" t="s">
        <v>2877</v>
      </c>
      <c r="Q327" s="17" t="s">
        <v>37</v>
      </c>
      <c r="R327" s="18">
        <v>1033</v>
      </c>
      <c r="S327" s="313">
        <v>11</v>
      </c>
      <c r="T327" s="2050" t="s">
        <v>665</v>
      </c>
      <c r="U327" s="34"/>
      <c r="V327" s="11">
        <v>41590</v>
      </c>
      <c r="W327" s="459" t="s">
        <v>205</v>
      </c>
      <c r="X327" s="80"/>
      <c r="Y327" s="830"/>
      <c r="Z327" s="586"/>
      <c r="AA327" s="2053"/>
      <c r="AB327" s="586"/>
      <c r="AC327" s="663"/>
      <c r="AD327" s="662"/>
      <c r="AE327" s="2054"/>
      <c r="AF327" s="1235"/>
      <c r="AG327" s="1077"/>
      <c r="AH327" s="248"/>
      <c r="AI327" s="245"/>
      <c r="AJ327" s="245"/>
      <c r="AK327" s="245"/>
      <c r="AL327" s="138"/>
      <c r="AM327" s="138"/>
      <c r="AN327" s="737"/>
      <c r="AO327" s="737"/>
      <c r="AP327" s="465"/>
      <c r="AQ327" s="1316"/>
      <c r="AR327" s="1316"/>
      <c r="AS327" s="1316"/>
      <c r="AT327" s="465"/>
      <c r="AX327" s="1317"/>
      <c r="BW327" s="1315"/>
      <c r="BZ327" s="1315"/>
      <c r="DH327" s="1315"/>
      <c r="DK327" s="1315"/>
    </row>
    <row r="328" spans="1:115" s="466" customFormat="1">
      <c r="A328" s="660">
        <v>48</v>
      </c>
      <c r="B328" s="11"/>
      <c r="C328" s="2046">
        <f>V328</f>
        <v>41607</v>
      </c>
      <c r="D328" s="147"/>
      <c r="E328" s="539" t="s">
        <v>343</v>
      </c>
      <c r="F328" s="221">
        <v>13</v>
      </c>
      <c r="G328" s="11"/>
      <c r="H328" s="32" t="s">
        <v>829</v>
      </c>
      <c r="I328" s="146" t="s">
        <v>2025</v>
      </c>
      <c r="J328" s="1395" t="s">
        <v>780</v>
      </c>
      <c r="K328" s="49" t="s">
        <v>795</v>
      </c>
      <c r="L328" s="1">
        <v>524000</v>
      </c>
      <c r="M328" s="1">
        <v>0</v>
      </c>
      <c r="N328" s="1">
        <f>L328+M328</f>
        <v>524000</v>
      </c>
      <c r="O328" s="1477"/>
      <c r="P328" s="14" t="s">
        <v>1982</v>
      </c>
      <c r="Q328" s="641" t="s">
        <v>151</v>
      </c>
      <c r="R328" s="248">
        <v>1033</v>
      </c>
      <c r="S328" s="646">
        <v>11</v>
      </c>
      <c r="T328" s="2050" t="s">
        <v>665</v>
      </c>
      <c r="U328" s="104"/>
      <c r="V328" s="138">
        <v>41607</v>
      </c>
      <c r="W328" s="459" t="s">
        <v>205</v>
      </c>
      <c r="X328" s="1079" t="s">
        <v>29</v>
      </c>
      <c r="Y328" s="767" t="s">
        <v>205</v>
      </c>
      <c r="Z328" s="641"/>
      <c r="AA328" s="768"/>
      <c r="AB328" s="641"/>
      <c r="AC328" s="1887"/>
      <c r="AD328" s="1080"/>
      <c r="AE328" s="697"/>
      <c r="AF328" s="445"/>
      <c r="AG328" s="445"/>
      <c r="AH328" s="248"/>
      <c r="AI328" s="245"/>
      <c r="AJ328" s="245"/>
      <c r="AK328" s="138"/>
      <c r="AL328" s="138"/>
      <c r="AM328" s="138"/>
      <c r="AN328" s="737"/>
      <c r="AO328" s="507"/>
      <c r="AP328" s="507"/>
      <c r="AQ328" s="507"/>
      <c r="AR328" s="507"/>
      <c r="AS328" s="507"/>
      <c r="AT328" s="507"/>
      <c r="AU328" s="507"/>
      <c r="AV328" s="507"/>
      <c r="AW328" s="507"/>
      <c r="AX328" s="507"/>
      <c r="AY328" s="507"/>
      <c r="AZ328" s="507"/>
      <c r="BA328" s="507"/>
      <c r="BB328" s="507"/>
      <c r="BC328" s="507"/>
    </row>
    <row r="329" spans="1:115" s="466" customFormat="1" ht="14" thickBot="1">
      <c r="A329" s="660">
        <v>49</v>
      </c>
      <c r="B329" s="11"/>
      <c r="C329" s="779">
        <f>V329</f>
        <v>41615</v>
      </c>
      <c r="D329" s="147"/>
      <c r="E329" s="14" t="s">
        <v>249</v>
      </c>
      <c r="F329" s="167">
        <v>13</v>
      </c>
      <c r="G329" s="11"/>
      <c r="H329" s="32" t="s">
        <v>118</v>
      </c>
      <c r="I329" s="195"/>
      <c r="J329" s="16" t="s">
        <v>348</v>
      </c>
      <c r="K329" s="508" t="s">
        <v>90</v>
      </c>
      <c r="L329" s="1">
        <v>1235500</v>
      </c>
      <c r="M329" s="1">
        <v>16000</v>
      </c>
      <c r="N329" s="1">
        <f t="shared" si="38"/>
        <v>1251500</v>
      </c>
      <c r="O329" s="832"/>
      <c r="P329" s="14"/>
      <c r="Q329" s="14"/>
      <c r="R329" s="150"/>
      <c r="S329" s="18"/>
      <c r="T329" s="19" t="s">
        <v>2823</v>
      </c>
      <c r="U329" s="34"/>
      <c r="V329" s="11">
        <v>41615</v>
      </c>
      <c r="W329" s="509" t="s">
        <v>205</v>
      </c>
      <c r="X329" s="1839" t="s">
        <v>2824</v>
      </c>
      <c r="Y329" s="492" t="s">
        <v>136</v>
      </c>
      <c r="Z329" s="461">
        <v>41615</v>
      </c>
      <c r="AA329" s="526"/>
      <c r="AB329" s="649">
        <v>41517</v>
      </c>
      <c r="AC329" s="475">
        <v>1000</v>
      </c>
      <c r="AD329" s="526" t="s">
        <v>83</v>
      </c>
      <c r="AE329" s="14" t="s">
        <v>2825</v>
      </c>
      <c r="AF329" s="5"/>
      <c r="AG329" s="5"/>
      <c r="AH329" s="14"/>
      <c r="AI329" s="14"/>
      <c r="AJ329" s="14"/>
      <c r="AK329" s="14"/>
      <c r="AL329" s="11"/>
      <c r="AM329" s="11"/>
      <c r="AN329" s="737"/>
      <c r="AO329" s="737"/>
      <c r="AP329" s="465"/>
      <c r="AQ329" s="1316"/>
      <c r="AR329" s="1316"/>
      <c r="AS329" s="1316"/>
      <c r="AT329" s="465"/>
      <c r="AX329" s="1317"/>
      <c r="BW329" s="1315"/>
      <c r="BZ329" s="1315"/>
      <c r="DH329" s="1315"/>
      <c r="DK329" s="1315"/>
    </row>
    <row r="330" spans="1:115" ht="14" thickBot="1">
      <c r="A330" s="597"/>
      <c r="B330" s="430"/>
      <c r="C330" s="430"/>
      <c r="D330" s="432"/>
      <c r="E330" s="433"/>
      <c r="F330" s="431"/>
      <c r="G330" s="430"/>
      <c r="H330" s="431"/>
      <c r="I330" s="433" t="s">
        <v>2936</v>
      </c>
      <c r="J330" s="431"/>
      <c r="K330" s="431"/>
      <c r="L330" s="431"/>
      <c r="M330" s="431"/>
      <c r="N330" s="431"/>
      <c r="O330" s="431"/>
      <c r="P330" s="431"/>
      <c r="Q330" s="431"/>
      <c r="R330" s="431"/>
      <c r="S330" s="431"/>
      <c r="T330" s="433"/>
      <c r="U330" s="437"/>
      <c r="V330" s="528"/>
      <c r="W330" s="433"/>
      <c r="X330" s="431"/>
      <c r="Y330" s="431"/>
      <c r="Z330" s="431"/>
      <c r="AA330" s="433"/>
      <c r="AB330" s="433"/>
      <c r="AC330" s="433"/>
      <c r="AD330" s="780"/>
      <c r="AE330" s="47"/>
      <c r="AF330" s="171"/>
      <c r="AG330" s="162"/>
      <c r="AH330" s="18"/>
      <c r="AI330" s="14"/>
      <c r="AJ330" s="14"/>
      <c r="AK330" s="11"/>
      <c r="AL330" s="11"/>
      <c r="AM330" s="11"/>
      <c r="AN330" s="650"/>
    </row>
    <row r="331" spans="1:115">
      <c r="A331" s="17">
        <v>1</v>
      </c>
      <c r="B331" s="11"/>
      <c r="C331" s="310">
        <f t="shared" ref="C331:C332" si="39">V331</f>
        <v>41556</v>
      </c>
      <c r="D331" s="14"/>
      <c r="E331" s="14" t="s">
        <v>343</v>
      </c>
      <c r="F331" s="203">
        <v>13</v>
      </c>
      <c r="G331" s="14"/>
      <c r="H331" s="32" t="s">
        <v>831</v>
      </c>
      <c r="I331" s="154" t="s">
        <v>835</v>
      </c>
      <c r="J331" s="47" t="s">
        <v>645</v>
      </c>
      <c r="K331" s="578" t="s">
        <v>711</v>
      </c>
      <c r="L331" s="704">
        <v>537000</v>
      </c>
      <c r="M331" s="704">
        <v>6000</v>
      </c>
      <c r="N331" s="698">
        <f t="shared" ref="N331:N348" si="40">L331+M331</f>
        <v>543000</v>
      </c>
      <c r="O331" s="704"/>
      <c r="P331" s="14" t="s">
        <v>827</v>
      </c>
      <c r="Q331" s="473" t="s">
        <v>139</v>
      </c>
      <c r="R331" s="150">
        <v>1033</v>
      </c>
      <c r="S331" s="18">
        <v>16</v>
      </c>
      <c r="T331" s="118"/>
      <c r="U331" s="286">
        <v>50000</v>
      </c>
      <c r="V331" s="11">
        <v>41556</v>
      </c>
      <c r="W331" s="518" t="s">
        <v>205</v>
      </c>
      <c r="X331" s="705" t="s">
        <v>800</v>
      </c>
      <c r="Y331" s="578" t="s">
        <v>687</v>
      </c>
      <c r="Z331" s="139"/>
      <c r="AA331" s="139"/>
      <c r="AB331" s="139"/>
      <c r="AC331" s="259"/>
      <c r="AD331" s="690"/>
      <c r="AE331" s="9"/>
      <c r="AF331" s="5"/>
      <c r="AG331" s="5"/>
      <c r="AH331" s="5"/>
      <c r="AI331" s="5"/>
      <c r="AJ331" s="9"/>
      <c r="AK331" s="11"/>
      <c r="AL331" s="11"/>
      <c r="AM331" s="11"/>
      <c r="AN331" s="477"/>
    </row>
    <row r="332" spans="1:115">
      <c r="A332" s="17">
        <v>2</v>
      </c>
      <c r="B332" s="11"/>
      <c r="C332" s="310">
        <f t="shared" si="39"/>
        <v>41556</v>
      </c>
      <c r="D332" s="14"/>
      <c r="E332" s="14" t="s">
        <v>343</v>
      </c>
      <c r="F332" s="167">
        <v>13</v>
      </c>
      <c r="G332" s="14"/>
      <c r="H332" s="32" t="s">
        <v>460</v>
      </c>
      <c r="I332" s="146" t="s">
        <v>715</v>
      </c>
      <c r="J332" s="16" t="s">
        <v>464</v>
      </c>
      <c r="K332" s="524" t="s">
        <v>690</v>
      </c>
      <c r="L332" s="704">
        <v>525000</v>
      </c>
      <c r="M332" s="704">
        <v>6000</v>
      </c>
      <c r="N332" s="698">
        <f t="shared" si="40"/>
        <v>531000</v>
      </c>
      <c r="O332" s="1477"/>
      <c r="P332" s="14" t="s">
        <v>705</v>
      </c>
      <c r="Q332" s="473" t="s">
        <v>139</v>
      </c>
      <c r="R332" s="18">
        <v>1033</v>
      </c>
      <c r="S332" s="18">
        <v>16</v>
      </c>
      <c r="T332" s="19" t="s">
        <v>179</v>
      </c>
      <c r="U332" s="34"/>
      <c r="V332" s="11">
        <v>41556</v>
      </c>
      <c r="W332" s="518" t="s">
        <v>205</v>
      </c>
      <c r="X332" s="491" t="s">
        <v>1831</v>
      </c>
      <c r="Y332" s="492" t="s">
        <v>687</v>
      </c>
      <c r="Z332" s="526" t="s">
        <v>107</v>
      </c>
      <c r="AA332" s="463"/>
      <c r="AB332" s="461">
        <v>41484</v>
      </c>
      <c r="AC332" s="475">
        <v>50000</v>
      </c>
      <c r="AD332" s="463" t="s">
        <v>83</v>
      </c>
      <c r="AE332" s="9"/>
      <c r="AF332" s="5"/>
      <c r="AG332" s="5"/>
      <c r="AH332" s="5"/>
      <c r="AI332" s="5"/>
      <c r="AJ332" s="9"/>
      <c r="AK332" s="11"/>
      <c r="AL332" s="11"/>
      <c r="AM332" s="11"/>
      <c r="AN332" s="477"/>
    </row>
    <row r="333" spans="1:115" s="486" customFormat="1">
      <c r="A333" s="17">
        <v>3</v>
      </c>
      <c r="B333" s="11"/>
      <c r="C333" s="536" t="s">
        <v>777</v>
      </c>
      <c r="D333" s="147"/>
      <c r="E333" s="14" t="s">
        <v>343</v>
      </c>
      <c r="F333" s="203">
        <v>13</v>
      </c>
      <c r="G333" s="15"/>
      <c r="H333" s="32" t="s">
        <v>713</v>
      </c>
      <c r="I333" s="146" t="s">
        <v>718</v>
      </c>
      <c r="J333" s="47" t="s">
        <v>781</v>
      </c>
      <c r="K333" s="569" t="s">
        <v>67</v>
      </c>
      <c r="L333" s="704">
        <v>478000</v>
      </c>
      <c r="M333" s="704">
        <v>6000</v>
      </c>
      <c r="N333" s="698">
        <f t="shared" si="40"/>
        <v>484000</v>
      </c>
      <c r="O333" s="704"/>
      <c r="P333" s="14" t="s">
        <v>708</v>
      </c>
      <c r="Q333" s="473" t="s">
        <v>139</v>
      </c>
      <c r="R333" s="18">
        <v>1033</v>
      </c>
      <c r="S333" s="18">
        <v>16</v>
      </c>
      <c r="T333" s="19"/>
      <c r="U333" s="286">
        <v>40000</v>
      </c>
      <c r="V333" s="11">
        <v>41556</v>
      </c>
      <c r="W333" s="459" t="s">
        <v>205</v>
      </c>
      <c r="X333" s="648" t="s">
        <v>3645</v>
      </c>
      <c r="Y333" s="492" t="s">
        <v>752</v>
      </c>
      <c r="Z333" s="526" t="s">
        <v>107</v>
      </c>
      <c r="AA333" s="526"/>
      <c r="AB333" s="461">
        <v>41521</v>
      </c>
      <c r="AC333" s="475">
        <v>30000</v>
      </c>
      <c r="AD333" s="493" t="s">
        <v>111</v>
      </c>
      <c r="AE333" s="664" t="s">
        <v>785</v>
      </c>
      <c r="AF333" s="567">
        <v>41537</v>
      </c>
      <c r="AG333" s="567">
        <v>41540</v>
      </c>
      <c r="AH333" s="567" t="s">
        <v>755</v>
      </c>
      <c r="AI333" s="567"/>
      <c r="AJ333" s="664" t="s">
        <v>1134</v>
      </c>
      <c r="AK333" s="81"/>
      <c r="AL333" s="11"/>
      <c r="AM333" s="11"/>
      <c r="AN333" s="477"/>
      <c r="AO333" s="485"/>
      <c r="AP333" s="485"/>
      <c r="AQ333" s="485"/>
      <c r="AR333" s="485"/>
      <c r="AS333" s="485"/>
      <c r="AT333" s="485"/>
      <c r="AU333" s="485"/>
      <c r="AV333" s="485"/>
      <c r="AW333" s="485"/>
      <c r="AX333" s="485"/>
      <c r="AY333" s="485"/>
      <c r="AZ333" s="485"/>
      <c r="BA333" s="485"/>
      <c r="BB333" s="485"/>
      <c r="BC333" s="485"/>
    </row>
    <row r="334" spans="1:115" s="446" customFormat="1">
      <c r="A334" s="17">
        <v>4</v>
      </c>
      <c r="B334" s="647"/>
      <c r="C334" s="536" t="s">
        <v>777</v>
      </c>
      <c r="D334" s="664"/>
      <c r="E334" s="14" t="s">
        <v>343</v>
      </c>
      <c r="F334" s="167">
        <v>13</v>
      </c>
      <c r="G334" s="78"/>
      <c r="H334" s="144" t="s">
        <v>457</v>
      </c>
      <c r="I334" s="146" t="s">
        <v>717</v>
      </c>
      <c r="J334" s="669" t="s">
        <v>461</v>
      </c>
      <c r="K334" s="569" t="s">
        <v>67</v>
      </c>
      <c r="L334" s="704">
        <v>492000</v>
      </c>
      <c r="M334" s="704">
        <v>6000</v>
      </c>
      <c r="N334" s="698">
        <f t="shared" si="40"/>
        <v>498000</v>
      </c>
      <c r="O334" s="704"/>
      <c r="P334" s="14" t="s">
        <v>707</v>
      </c>
      <c r="Q334" s="473" t="s">
        <v>139</v>
      </c>
      <c r="R334" s="646">
        <v>1033</v>
      </c>
      <c r="S334" s="18">
        <v>11</v>
      </c>
      <c r="T334" s="18"/>
      <c r="U334" s="7"/>
      <c r="V334" s="11">
        <v>41556</v>
      </c>
      <c r="W334" s="459" t="s">
        <v>205</v>
      </c>
      <c r="X334" s="2707" t="s">
        <v>3801</v>
      </c>
      <c r="Y334" s="492" t="s">
        <v>752</v>
      </c>
      <c r="Z334" s="526" t="s">
        <v>107</v>
      </c>
      <c r="AA334" s="526"/>
      <c r="AB334" s="461">
        <v>41538</v>
      </c>
      <c r="AC334" s="475">
        <v>30000</v>
      </c>
      <c r="AD334" s="2300" t="s">
        <v>83</v>
      </c>
      <c r="AE334" s="9"/>
      <c r="AF334" s="5"/>
      <c r="AG334" s="5"/>
      <c r="AH334" s="5"/>
      <c r="AI334" s="567"/>
      <c r="AJ334" s="9"/>
      <c r="AK334" s="11"/>
      <c r="AL334" s="11"/>
      <c r="AM334" s="11"/>
      <c r="AN334" s="477"/>
      <c r="AO334" s="447"/>
      <c r="AP334" s="447"/>
      <c r="AQ334" s="447"/>
      <c r="AR334" s="447"/>
      <c r="AS334" s="447"/>
      <c r="AT334" s="447"/>
      <c r="AU334" s="447"/>
      <c r="AV334" s="447"/>
      <c r="AW334" s="447"/>
      <c r="AX334" s="447"/>
      <c r="AY334" s="447"/>
      <c r="AZ334" s="447"/>
      <c r="BA334" s="447"/>
      <c r="BB334" s="447"/>
      <c r="BC334" s="447"/>
    </row>
    <row r="335" spans="1:115" s="486" customFormat="1">
      <c r="A335" s="17">
        <v>5</v>
      </c>
      <c r="B335" s="11"/>
      <c r="C335" s="310">
        <f t="shared" ref="C335:C348" si="41">V335</f>
        <v>41551</v>
      </c>
      <c r="D335" s="14"/>
      <c r="E335" s="14" t="s">
        <v>343</v>
      </c>
      <c r="F335" s="167">
        <v>13</v>
      </c>
      <c r="G335" s="14"/>
      <c r="H335" s="32" t="s">
        <v>713</v>
      </c>
      <c r="I335" s="146" t="s">
        <v>978</v>
      </c>
      <c r="J335" s="47" t="s">
        <v>781</v>
      </c>
      <c r="K335" s="508" t="s">
        <v>466</v>
      </c>
      <c r="L335" s="704">
        <v>478000</v>
      </c>
      <c r="M335" s="704">
        <v>6000</v>
      </c>
      <c r="N335" s="698">
        <f t="shared" si="40"/>
        <v>484000</v>
      </c>
      <c r="O335" s="1"/>
      <c r="P335" s="14" t="s">
        <v>919</v>
      </c>
      <c r="Q335" s="473" t="s">
        <v>139</v>
      </c>
      <c r="R335" s="18">
        <v>1033</v>
      </c>
      <c r="S335" s="18">
        <v>65</v>
      </c>
      <c r="T335" s="19"/>
      <c r="U335" s="34"/>
      <c r="V335" s="553">
        <v>41551</v>
      </c>
      <c r="W335" s="459" t="s">
        <v>205</v>
      </c>
      <c r="X335" s="525" t="s">
        <v>3498</v>
      </c>
      <c r="Y335" s="492" t="s">
        <v>756</v>
      </c>
      <c r="Z335" s="526" t="s">
        <v>107</v>
      </c>
      <c r="AA335" s="667"/>
      <c r="AB335" s="649">
        <v>41419</v>
      </c>
      <c r="AC335" s="462">
        <v>50000</v>
      </c>
      <c r="AD335" s="460" t="s">
        <v>83</v>
      </c>
      <c r="AE335" s="9"/>
      <c r="AF335" s="5"/>
      <c r="AG335" s="5"/>
      <c r="AH335" s="5"/>
      <c r="AI335" s="5"/>
      <c r="AJ335" s="9"/>
      <c r="AK335" s="536"/>
      <c r="AL335" s="483"/>
      <c r="AM335" s="484"/>
      <c r="AN335" s="477"/>
      <c r="AO335" s="485"/>
      <c r="AP335" s="485"/>
      <c r="AQ335" s="485"/>
      <c r="AR335" s="485"/>
      <c r="AS335" s="485"/>
      <c r="AT335" s="485"/>
      <c r="AU335" s="485"/>
      <c r="AV335" s="485"/>
      <c r="AW335" s="485"/>
      <c r="AX335" s="485"/>
      <c r="AY335" s="485"/>
      <c r="AZ335" s="485"/>
      <c r="BA335" s="485"/>
      <c r="BB335" s="485"/>
      <c r="BC335" s="485"/>
    </row>
    <row r="336" spans="1:115" s="486" customFormat="1">
      <c r="A336" s="17">
        <v>6</v>
      </c>
      <c r="B336" s="11"/>
      <c r="C336" s="310">
        <f t="shared" si="41"/>
        <v>41557</v>
      </c>
      <c r="D336" s="14"/>
      <c r="E336" s="14" t="s">
        <v>343</v>
      </c>
      <c r="F336" s="167">
        <v>13</v>
      </c>
      <c r="G336" s="14"/>
      <c r="H336" s="32" t="s">
        <v>460</v>
      </c>
      <c r="I336" s="146" t="s">
        <v>946</v>
      </c>
      <c r="J336" s="47" t="s">
        <v>937</v>
      </c>
      <c r="K336" s="508" t="s">
        <v>466</v>
      </c>
      <c r="L336" s="704">
        <v>525000</v>
      </c>
      <c r="M336" s="704">
        <v>6000</v>
      </c>
      <c r="N336" s="698">
        <f t="shared" si="40"/>
        <v>531000</v>
      </c>
      <c r="O336" s="1"/>
      <c r="P336" s="14" t="s">
        <v>905</v>
      </c>
      <c r="Q336" s="473" t="s">
        <v>139</v>
      </c>
      <c r="R336" s="150">
        <v>1033</v>
      </c>
      <c r="S336" s="18">
        <v>16</v>
      </c>
      <c r="T336" s="743"/>
      <c r="U336" s="34">
        <v>40000</v>
      </c>
      <c r="V336" s="553">
        <v>41557</v>
      </c>
      <c r="W336" s="518" t="s">
        <v>205</v>
      </c>
      <c r="X336" s="525" t="s">
        <v>2473</v>
      </c>
      <c r="Y336" s="492" t="s">
        <v>136</v>
      </c>
      <c r="Z336" s="526" t="s">
        <v>107</v>
      </c>
      <c r="AA336" s="667"/>
      <c r="AB336" s="649">
        <v>41446</v>
      </c>
      <c r="AC336" s="462">
        <v>50000</v>
      </c>
      <c r="AD336" s="460" t="s">
        <v>111</v>
      </c>
      <c r="AE336" s="9" t="s">
        <v>754</v>
      </c>
      <c r="AF336" s="5"/>
      <c r="AG336" s="5"/>
      <c r="AH336" s="5" t="s">
        <v>755</v>
      </c>
      <c r="AI336" s="5"/>
      <c r="AJ336" s="9" t="s">
        <v>757</v>
      </c>
      <c r="AK336" s="536"/>
      <c r="AL336" s="483"/>
      <c r="AM336" s="484"/>
      <c r="AN336" s="477"/>
      <c r="AO336" s="485"/>
      <c r="AP336" s="485"/>
      <c r="AQ336" s="485"/>
      <c r="AR336" s="485"/>
      <c r="AS336" s="485"/>
      <c r="AT336" s="485"/>
      <c r="AU336" s="485"/>
      <c r="AV336" s="485"/>
      <c r="AW336" s="485"/>
      <c r="AX336" s="485"/>
      <c r="AY336" s="485"/>
      <c r="AZ336" s="485"/>
      <c r="BA336" s="485"/>
      <c r="BB336" s="485"/>
      <c r="BC336" s="485"/>
    </row>
    <row r="337" spans="1:55" s="486" customFormat="1">
      <c r="A337" s="17">
        <v>7</v>
      </c>
      <c r="B337" s="11"/>
      <c r="C337" s="310">
        <f t="shared" si="41"/>
        <v>41561</v>
      </c>
      <c r="D337" s="14"/>
      <c r="E337" s="14" t="s">
        <v>343</v>
      </c>
      <c r="F337" s="167">
        <v>13</v>
      </c>
      <c r="G337" s="14"/>
      <c r="H337" s="32" t="s">
        <v>829</v>
      </c>
      <c r="I337" s="146" t="s">
        <v>947</v>
      </c>
      <c r="J337" s="47" t="s">
        <v>787</v>
      </c>
      <c r="K337" s="569" t="s">
        <v>67</v>
      </c>
      <c r="L337" s="704">
        <v>524000</v>
      </c>
      <c r="M337" s="704">
        <v>6000</v>
      </c>
      <c r="N337" s="698">
        <f t="shared" si="40"/>
        <v>530000</v>
      </c>
      <c r="O337" s="1"/>
      <c r="P337" s="14" t="s">
        <v>931</v>
      </c>
      <c r="Q337" s="473" t="s">
        <v>139</v>
      </c>
      <c r="R337" s="150">
        <v>1033</v>
      </c>
      <c r="S337" s="18">
        <v>11</v>
      </c>
      <c r="T337" s="743"/>
      <c r="U337" s="34"/>
      <c r="V337" s="553">
        <v>41561</v>
      </c>
      <c r="W337" s="518" t="s">
        <v>205</v>
      </c>
      <c r="X337" s="705" t="s">
        <v>800</v>
      </c>
      <c r="Y337" s="578" t="s">
        <v>687</v>
      </c>
      <c r="Z337" s="139"/>
      <c r="AA337" s="139"/>
      <c r="AB337" s="139"/>
      <c r="AC337" s="259"/>
      <c r="AD337" s="690"/>
      <c r="AE337" s="9"/>
      <c r="AF337" s="5"/>
      <c r="AG337" s="5"/>
      <c r="AH337" s="5"/>
      <c r="AI337" s="5"/>
      <c r="AJ337" s="9"/>
      <c r="AK337" s="536"/>
      <c r="AL337" s="483"/>
      <c r="AM337" s="484"/>
      <c r="AN337" s="477"/>
      <c r="AO337" s="485"/>
      <c r="AP337" s="485"/>
      <c r="AQ337" s="485"/>
      <c r="AR337" s="485"/>
      <c r="AS337" s="485"/>
      <c r="AT337" s="485"/>
      <c r="AU337" s="485"/>
      <c r="AV337" s="485"/>
      <c r="AW337" s="485"/>
      <c r="AX337" s="485"/>
      <c r="AY337" s="485"/>
      <c r="AZ337" s="485"/>
      <c r="BA337" s="485"/>
      <c r="BB337" s="485"/>
      <c r="BC337" s="485"/>
    </row>
    <row r="338" spans="1:55" s="486" customFormat="1">
      <c r="A338" s="17">
        <v>8</v>
      </c>
      <c r="B338" s="11"/>
      <c r="C338" s="310">
        <f t="shared" si="41"/>
        <v>41562</v>
      </c>
      <c r="D338" s="14"/>
      <c r="E338" s="14" t="s">
        <v>343</v>
      </c>
      <c r="F338" s="167">
        <v>13</v>
      </c>
      <c r="G338" s="14"/>
      <c r="H338" s="40" t="s">
        <v>713</v>
      </c>
      <c r="I338" s="146" t="s">
        <v>949</v>
      </c>
      <c r="J338" s="47" t="s">
        <v>781</v>
      </c>
      <c r="K338" s="569" t="s">
        <v>67</v>
      </c>
      <c r="L338" s="704">
        <v>478000</v>
      </c>
      <c r="M338" s="704">
        <v>6000</v>
      </c>
      <c r="N338" s="698">
        <f t="shared" si="40"/>
        <v>484000</v>
      </c>
      <c r="O338" s="1"/>
      <c r="P338" s="14" t="s">
        <v>921</v>
      </c>
      <c r="Q338" s="473" t="s">
        <v>139</v>
      </c>
      <c r="R338" s="150">
        <v>1033</v>
      </c>
      <c r="S338" s="18">
        <v>11</v>
      </c>
      <c r="T338" s="743"/>
      <c r="U338" s="34"/>
      <c r="V338" s="553">
        <v>41562</v>
      </c>
      <c r="W338" s="518" t="s">
        <v>205</v>
      </c>
      <c r="X338" s="705" t="s">
        <v>800</v>
      </c>
      <c r="Y338" s="578" t="s">
        <v>687</v>
      </c>
      <c r="Z338" s="706"/>
      <c r="AA338" s="707"/>
      <c r="AB338" s="708"/>
      <c r="AC338" s="709"/>
      <c r="AD338" s="710"/>
      <c r="AE338" s="9"/>
      <c r="AF338" s="5"/>
      <c r="AG338" s="5"/>
      <c r="AH338" s="5"/>
      <c r="AI338" s="5"/>
      <c r="AJ338" s="9"/>
      <c r="AK338" s="536"/>
      <c r="AL338" s="483"/>
      <c r="AM338" s="484"/>
      <c r="AN338" s="477"/>
      <c r="AO338" s="485"/>
      <c r="AP338" s="485"/>
      <c r="AQ338" s="485"/>
      <c r="AR338" s="485"/>
      <c r="AS338" s="485"/>
      <c r="AT338" s="485"/>
      <c r="AU338" s="485"/>
      <c r="AV338" s="485"/>
      <c r="AW338" s="485"/>
      <c r="AX338" s="485"/>
      <c r="AY338" s="485"/>
      <c r="AZ338" s="485"/>
      <c r="BA338" s="485"/>
      <c r="BB338" s="485"/>
      <c r="BC338" s="485"/>
    </row>
    <row r="339" spans="1:55" s="486" customFormat="1">
      <c r="A339" s="17">
        <v>9</v>
      </c>
      <c r="B339" s="11"/>
      <c r="C339" s="310">
        <f t="shared" si="41"/>
        <v>41563</v>
      </c>
      <c r="D339" s="14"/>
      <c r="E339" s="14" t="s">
        <v>343</v>
      </c>
      <c r="F339" s="167">
        <v>13</v>
      </c>
      <c r="G339" s="14"/>
      <c r="H339" s="32" t="s">
        <v>458</v>
      </c>
      <c r="I339" s="146" t="s">
        <v>951</v>
      </c>
      <c r="J339" s="47" t="s">
        <v>778</v>
      </c>
      <c r="K339" s="508" t="s">
        <v>466</v>
      </c>
      <c r="L339" s="704">
        <v>557000</v>
      </c>
      <c r="M339" s="704">
        <v>6000</v>
      </c>
      <c r="N339" s="704">
        <f t="shared" si="40"/>
        <v>563000</v>
      </c>
      <c r="O339" s="1"/>
      <c r="P339" s="14" t="s">
        <v>912</v>
      </c>
      <c r="Q339" s="473" t="s">
        <v>139</v>
      </c>
      <c r="R339" s="150">
        <v>1033</v>
      </c>
      <c r="S339" s="18">
        <v>11</v>
      </c>
      <c r="T339" s="118"/>
      <c r="U339" s="34"/>
      <c r="V339" s="553">
        <v>41563</v>
      </c>
      <c r="W339" s="518" t="s">
        <v>205</v>
      </c>
      <c r="X339" s="705" t="s">
        <v>800</v>
      </c>
      <c r="Y339" s="578" t="s">
        <v>2293</v>
      </c>
      <c r="Z339" s="139"/>
      <c r="AA339" s="745"/>
      <c r="AB339" s="751"/>
      <c r="AC339" s="746"/>
      <c r="AD339" s="984"/>
      <c r="AE339" s="9"/>
      <c r="AF339" s="5"/>
      <c r="AG339" s="5"/>
      <c r="AH339" s="5"/>
      <c r="AI339" s="5"/>
      <c r="AJ339" s="9"/>
      <c r="AK339" s="536"/>
      <c r="AL339" s="483"/>
      <c r="AM339" s="484"/>
      <c r="AN339" s="477"/>
      <c r="AO339" s="485"/>
      <c r="AP339" s="485"/>
      <c r="AQ339" s="485"/>
      <c r="AR339" s="485"/>
      <c r="AS339" s="485"/>
      <c r="AT339" s="485"/>
      <c r="AU339" s="485"/>
      <c r="AV339" s="485"/>
      <c r="AW339" s="485"/>
      <c r="AX339" s="485"/>
      <c r="AY339" s="485"/>
      <c r="AZ339" s="485"/>
      <c r="BA339" s="485"/>
      <c r="BB339" s="485"/>
      <c r="BC339" s="485"/>
    </row>
    <row r="340" spans="1:55" s="486" customFormat="1">
      <c r="A340" s="17">
        <v>10</v>
      </c>
      <c r="B340" s="11"/>
      <c r="C340" s="310">
        <f>V340</f>
        <v>41563</v>
      </c>
      <c r="D340" s="14"/>
      <c r="E340" s="14" t="s">
        <v>343</v>
      </c>
      <c r="F340" s="167">
        <v>13</v>
      </c>
      <c r="G340" s="14"/>
      <c r="H340" s="40" t="s">
        <v>713</v>
      </c>
      <c r="I340" s="146" t="s">
        <v>948</v>
      </c>
      <c r="J340" s="47" t="s">
        <v>781</v>
      </c>
      <c r="K340" s="569" t="s">
        <v>67</v>
      </c>
      <c r="L340" s="704">
        <v>478000</v>
      </c>
      <c r="M340" s="704">
        <v>6000</v>
      </c>
      <c r="N340" s="698">
        <f t="shared" si="40"/>
        <v>484000</v>
      </c>
      <c r="O340" s="1"/>
      <c r="P340" s="14" t="s">
        <v>920</v>
      </c>
      <c r="Q340" s="473" t="s">
        <v>139</v>
      </c>
      <c r="R340" s="150">
        <v>1033</v>
      </c>
      <c r="S340" s="18">
        <v>11</v>
      </c>
      <c r="T340" s="743"/>
      <c r="U340" s="34"/>
      <c r="V340" s="553">
        <v>41563</v>
      </c>
      <c r="W340" s="518" t="s">
        <v>205</v>
      </c>
      <c r="X340" s="705" t="s">
        <v>800</v>
      </c>
      <c r="Y340" s="578" t="s">
        <v>687</v>
      </c>
      <c r="Z340" s="706"/>
      <c r="AA340" s="707"/>
      <c r="AB340" s="708"/>
      <c r="AC340" s="709"/>
      <c r="AD340" s="710"/>
      <c r="AE340" s="9"/>
      <c r="AF340" s="5"/>
      <c r="AG340" s="5"/>
      <c r="AH340" s="5"/>
      <c r="AI340" s="5"/>
      <c r="AJ340" s="9"/>
      <c r="AK340" s="536"/>
      <c r="AL340" s="483"/>
      <c r="AM340" s="484"/>
      <c r="AN340" s="477"/>
      <c r="AO340" s="485"/>
      <c r="AP340" s="485"/>
      <c r="AQ340" s="485"/>
      <c r="AR340" s="485"/>
      <c r="AS340" s="485"/>
      <c r="AT340" s="485"/>
      <c r="AU340" s="485"/>
      <c r="AV340" s="485"/>
      <c r="AW340" s="485"/>
      <c r="AX340" s="485"/>
      <c r="AY340" s="485"/>
      <c r="AZ340" s="485"/>
      <c r="BA340" s="485"/>
      <c r="BB340" s="485"/>
      <c r="BC340" s="485"/>
    </row>
    <row r="341" spans="1:55" s="486" customFormat="1">
      <c r="A341" s="17">
        <v>11</v>
      </c>
      <c r="B341" s="11"/>
      <c r="C341" s="310">
        <f t="shared" si="41"/>
        <v>41563</v>
      </c>
      <c r="D341" s="14"/>
      <c r="E341" s="14" t="s">
        <v>343</v>
      </c>
      <c r="F341" s="167">
        <v>13</v>
      </c>
      <c r="G341" s="14"/>
      <c r="H341" s="32" t="s">
        <v>713</v>
      </c>
      <c r="I341" s="146" t="s">
        <v>953</v>
      </c>
      <c r="J341" s="47" t="s">
        <v>781</v>
      </c>
      <c r="K341" s="569" t="s">
        <v>67</v>
      </c>
      <c r="L341" s="739">
        <v>478000</v>
      </c>
      <c r="M341" s="739">
        <v>6000</v>
      </c>
      <c r="N341" s="704">
        <f t="shared" si="40"/>
        <v>484000</v>
      </c>
      <c r="O341" s="1"/>
      <c r="P341" s="14" t="s">
        <v>922</v>
      </c>
      <c r="Q341" s="473" t="s">
        <v>139</v>
      </c>
      <c r="R341" s="150">
        <v>1033</v>
      </c>
      <c r="S341" s="18">
        <v>11</v>
      </c>
      <c r="T341" s="743"/>
      <c r="U341" s="34"/>
      <c r="V341" s="553">
        <v>41563</v>
      </c>
      <c r="W341" s="518" t="s">
        <v>205</v>
      </c>
      <c r="X341" s="705" t="s">
        <v>800</v>
      </c>
      <c r="Y341" s="578" t="s">
        <v>687</v>
      </c>
      <c r="Z341" s="706"/>
      <c r="AA341" s="707"/>
      <c r="AB341" s="708"/>
      <c r="AC341" s="709"/>
      <c r="AD341" s="710"/>
      <c r="AE341" s="9"/>
      <c r="AF341" s="5"/>
      <c r="AG341" s="5"/>
      <c r="AH341" s="5"/>
      <c r="AI341" s="5"/>
      <c r="AJ341" s="9"/>
      <c r="AK341" s="536"/>
      <c r="AL341" s="483"/>
      <c r="AM341" s="484"/>
      <c r="AN341" s="477"/>
      <c r="AO341" s="485"/>
      <c r="AP341" s="485"/>
      <c r="AQ341" s="485"/>
      <c r="AR341" s="485"/>
      <c r="AS341" s="485"/>
      <c r="AT341" s="485"/>
      <c r="AU341" s="485"/>
      <c r="AV341" s="485"/>
      <c r="AW341" s="485"/>
      <c r="AX341" s="485"/>
      <c r="AY341" s="485"/>
      <c r="AZ341" s="485"/>
      <c r="BA341" s="485"/>
      <c r="BB341" s="485"/>
      <c r="BC341" s="485"/>
    </row>
    <row r="342" spans="1:55" s="486" customFormat="1">
      <c r="A342" s="17">
        <v>12</v>
      </c>
      <c r="B342" s="112"/>
      <c r="C342" s="310">
        <f>V342</f>
        <v>41565</v>
      </c>
      <c r="D342" s="129"/>
      <c r="E342" s="129" t="s">
        <v>343</v>
      </c>
      <c r="F342" s="203">
        <v>13</v>
      </c>
      <c r="G342" s="129"/>
      <c r="H342" s="40" t="s">
        <v>457</v>
      </c>
      <c r="I342" s="146" t="s">
        <v>965</v>
      </c>
      <c r="J342" s="209" t="s">
        <v>352</v>
      </c>
      <c r="K342" s="524" t="s">
        <v>690</v>
      </c>
      <c r="L342" s="739">
        <v>492000</v>
      </c>
      <c r="M342" s="739">
        <v>6000</v>
      </c>
      <c r="N342" s="740">
        <f t="shared" si="40"/>
        <v>498000</v>
      </c>
      <c r="O342" s="148"/>
      <c r="P342" s="129" t="s">
        <v>916</v>
      </c>
      <c r="Q342" s="473" t="s">
        <v>139</v>
      </c>
      <c r="R342" s="150">
        <v>1033</v>
      </c>
      <c r="S342" s="18">
        <v>11</v>
      </c>
      <c r="T342" s="118"/>
      <c r="U342" s="152"/>
      <c r="V342" s="553">
        <v>41565</v>
      </c>
      <c r="W342" s="518" t="s">
        <v>205</v>
      </c>
      <c r="X342" s="705" t="s">
        <v>800</v>
      </c>
      <c r="Y342" s="578" t="s">
        <v>687</v>
      </c>
      <c r="Z342" s="706"/>
      <c r="AA342" s="707"/>
      <c r="AB342" s="708"/>
      <c r="AC342" s="709"/>
      <c r="AD342" s="710"/>
      <c r="AE342" s="9"/>
      <c r="AF342" s="5"/>
      <c r="AG342" s="5"/>
      <c r="AH342" s="5"/>
      <c r="AI342" s="5"/>
      <c r="AJ342" s="9"/>
      <c r="AK342" s="536"/>
      <c r="AL342" s="483"/>
      <c r="AM342" s="484"/>
      <c r="AN342" s="477"/>
      <c r="AO342" s="485"/>
      <c r="AP342" s="485"/>
      <c r="AQ342" s="485"/>
      <c r="AR342" s="485"/>
      <c r="AS342" s="485"/>
      <c r="AT342" s="485"/>
      <c r="AU342" s="485"/>
      <c r="AV342" s="485"/>
      <c r="AW342" s="485"/>
      <c r="AX342" s="485"/>
      <c r="AY342" s="485"/>
      <c r="AZ342" s="485"/>
      <c r="BA342" s="485"/>
      <c r="BB342" s="485"/>
      <c r="BC342" s="485"/>
    </row>
    <row r="343" spans="1:55" s="486" customFormat="1">
      <c r="A343" s="17">
        <v>13</v>
      </c>
      <c r="B343" s="11"/>
      <c r="C343" s="310">
        <f t="shared" si="41"/>
        <v>41568</v>
      </c>
      <c r="D343" s="14"/>
      <c r="E343" s="14" t="s">
        <v>343</v>
      </c>
      <c r="F343" s="167">
        <v>13</v>
      </c>
      <c r="G343" s="14"/>
      <c r="H343" s="32" t="s">
        <v>457</v>
      </c>
      <c r="I343" s="146" t="s">
        <v>950</v>
      </c>
      <c r="J343" s="47" t="s">
        <v>352</v>
      </c>
      <c r="K343" s="783" t="s">
        <v>465</v>
      </c>
      <c r="L343" s="704">
        <v>492000</v>
      </c>
      <c r="M343" s="704">
        <v>6000</v>
      </c>
      <c r="N343" s="704">
        <f t="shared" si="40"/>
        <v>498000</v>
      </c>
      <c r="O343" s="1"/>
      <c r="P343" s="14" t="s">
        <v>907</v>
      </c>
      <c r="Q343" s="473" t="s">
        <v>139</v>
      </c>
      <c r="R343" s="150">
        <v>1033</v>
      </c>
      <c r="S343" s="18">
        <v>11</v>
      </c>
      <c r="T343" s="118"/>
      <c r="U343" s="34"/>
      <c r="V343" s="553">
        <v>41568</v>
      </c>
      <c r="W343" s="518" t="s">
        <v>205</v>
      </c>
      <c r="X343" s="705" t="s">
        <v>800</v>
      </c>
      <c r="Y343" s="578" t="s">
        <v>687</v>
      </c>
      <c r="Z343" s="706"/>
      <c r="AA343" s="707"/>
      <c r="AB343" s="708"/>
      <c r="AC343" s="709"/>
      <c r="AD343" s="710"/>
      <c r="AE343" s="9"/>
      <c r="AF343" s="5"/>
      <c r="AG343" s="5"/>
      <c r="AH343" s="5"/>
      <c r="AI343" s="5"/>
      <c r="AJ343" s="9"/>
      <c r="AK343" s="536"/>
      <c r="AL343" s="483"/>
      <c r="AM343" s="484"/>
      <c r="AN343" s="477"/>
      <c r="AO343" s="485"/>
      <c r="AP343" s="485"/>
      <c r="AQ343" s="485"/>
      <c r="AR343" s="485"/>
      <c r="AS343" s="485"/>
      <c r="AT343" s="485"/>
      <c r="AU343" s="485"/>
      <c r="AV343" s="485"/>
      <c r="AW343" s="485"/>
      <c r="AX343" s="485"/>
      <c r="AY343" s="485"/>
      <c r="AZ343" s="485"/>
      <c r="BA343" s="485"/>
      <c r="BB343" s="485"/>
      <c r="BC343" s="485"/>
    </row>
    <row r="344" spans="1:55" s="486" customFormat="1">
      <c r="A344" s="17">
        <v>14</v>
      </c>
      <c r="B344" s="11"/>
      <c r="C344" s="310">
        <f>V344</f>
        <v>41568</v>
      </c>
      <c r="D344" s="14"/>
      <c r="E344" s="14" t="s">
        <v>343</v>
      </c>
      <c r="F344" s="167">
        <v>13</v>
      </c>
      <c r="G344" s="14"/>
      <c r="H344" s="32" t="s">
        <v>457</v>
      </c>
      <c r="I344" s="146" t="s">
        <v>964</v>
      </c>
      <c r="J344" s="47" t="s">
        <v>352</v>
      </c>
      <c r="K344" s="790" t="s">
        <v>710</v>
      </c>
      <c r="L344" s="739">
        <v>492000</v>
      </c>
      <c r="M344" s="739">
        <v>6000</v>
      </c>
      <c r="N344" s="704">
        <f t="shared" si="40"/>
        <v>498000</v>
      </c>
      <c r="O344" s="1"/>
      <c r="P344" s="14" t="s">
        <v>915</v>
      </c>
      <c r="Q344" s="473" t="s">
        <v>139</v>
      </c>
      <c r="R344" s="150">
        <v>1033</v>
      </c>
      <c r="S344" s="18">
        <v>11</v>
      </c>
      <c r="T344" s="19"/>
      <c r="U344" s="34"/>
      <c r="V344" s="553">
        <v>41568</v>
      </c>
      <c r="W344" s="518" t="s">
        <v>205</v>
      </c>
      <c r="X344" s="705" t="s">
        <v>800</v>
      </c>
      <c r="Y344" s="578" t="s">
        <v>687</v>
      </c>
      <c r="Z344" s="706"/>
      <c r="AA344" s="707"/>
      <c r="AB344" s="708"/>
      <c r="AC344" s="709"/>
      <c r="AD344" s="710"/>
      <c r="AE344" s="9"/>
      <c r="AF344" s="5"/>
      <c r="AG344" s="5"/>
      <c r="AH344" s="5"/>
      <c r="AI344" s="5"/>
      <c r="AJ344" s="9"/>
      <c r="AK344" s="536"/>
      <c r="AL344" s="483"/>
      <c r="AM344" s="484"/>
      <c r="AN344" s="477"/>
      <c r="AO344" s="485"/>
      <c r="AP344" s="485"/>
      <c r="AQ344" s="485"/>
      <c r="AR344" s="485"/>
      <c r="AS344" s="485"/>
      <c r="AT344" s="485"/>
      <c r="AU344" s="485"/>
      <c r="AV344" s="485"/>
      <c r="AW344" s="485"/>
      <c r="AX344" s="485"/>
      <c r="AY344" s="485"/>
      <c r="AZ344" s="485"/>
      <c r="BA344" s="485"/>
      <c r="BB344" s="485"/>
      <c r="BC344" s="485"/>
    </row>
    <row r="345" spans="1:55" s="486" customFormat="1">
      <c r="A345" s="17">
        <v>15</v>
      </c>
      <c r="B345" s="112"/>
      <c r="C345" s="310">
        <f t="shared" si="41"/>
        <v>41568</v>
      </c>
      <c r="D345" s="129"/>
      <c r="E345" s="129" t="s">
        <v>343</v>
      </c>
      <c r="F345" s="203">
        <v>13</v>
      </c>
      <c r="G345" s="129"/>
      <c r="H345" s="40" t="s">
        <v>457</v>
      </c>
      <c r="I345" s="146" t="s">
        <v>952</v>
      </c>
      <c r="J345" s="209" t="s">
        <v>352</v>
      </c>
      <c r="K345" s="569" t="s">
        <v>67</v>
      </c>
      <c r="L345" s="739">
        <v>492000</v>
      </c>
      <c r="M345" s="739">
        <v>6000</v>
      </c>
      <c r="N345" s="704">
        <f t="shared" si="40"/>
        <v>498000</v>
      </c>
      <c r="O345" s="148"/>
      <c r="P345" s="129" t="s">
        <v>910</v>
      </c>
      <c r="Q345" s="736" t="s">
        <v>139</v>
      </c>
      <c r="R345" s="150">
        <v>1033</v>
      </c>
      <c r="S345" s="18">
        <v>11</v>
      </c>
      <c r="T345" s="118"/>
      <c r="U345" s="152"/>
      <c r="V345" s="553">
        <v>41568</v>
      </c>
      <c r="W345" s="518" t="s">
        <v>205</v>
      </c>
      <c r="X345" s="705" t="s">
        <v>800</v>
      </c>
      <c r="Y345" s="578" t="s">
        <v>687</v>
      </c>
      <c r="Z345" s="706"/>
      <c r="AA345" s="707"/>
      <c r="AB345" s="708"/>
      <c r="AC345" s="709"/>
      <c r="AD345" s="710"/>
      <c r="AE345" s="9"/>
      <c r="AF345" s="5"/>
      <c r="AG345" s="5"/>
      <c r="AH345" s="5"/>
      <c r="AI345" s="5"/>
      <c r="AJ345" s="9"/>
      <c r="AK345" s="536"/>
      <c r="AL345" s="483"/>
      <c r="AM345" s="484"/>
      <c r="AN345" s="477"/>
      <c r="AO345" s="485"/>
      <c r="AP345" s="485"/>
      <c r="AQ345" s="485"/>
      <c r="AR345" s="485"/>
      <c r="AS345" s="485"/>
      <c r="AT345" s="485"/>
      <c r="AU345" s="485"/>
      <c r="AV345" s="485"/>
      <c r="AW345" s="485"/>
      <c r="AX345" s="485"/>
      <c r="AY345" s="485"/>
      <c r="AZ345" s="485"/>
      <c r="BA345" s="485"/>
      <c r="BB345" s="485"/>
      <c r="BC345" s="485"/>
    </row>
    <row r="346" spans="1:55" s="486" customFormat="1">
      <c r="A346" s="17">
        <v>16</v>
      </c>
      <c r="B346" s="11"/>
      <c r="C346" s="310">
        <f t="shared" si="41"/>
        <v>41569</v>
      </c>
      <c r="D346" s="14"/>
      <c r="E346" s="14" t="s">
        <v>343</v>
      </c>
      <c r="F346" s="167">
        <v>13</v>
      </c>
      <c r="G346" s="14"/>
      <c r="H346" s="32" t="s">
        <v>457</v>
      </c>
      <c r="I346" s="146" t="s">
        <v>966</v>
      </c>
      <c r="J346" s="16" t="s">
        <v>461</v>
      </c>
      <c r="K346" s="578" t="s">
        <v>711</v>
      </c>
      <c r="L346" s="739">
        <v>492000</v>
      </c>
      <c r="M346" s="739">
        <v>6000</v>
      </c>
      <c r="N346" s="704">
        <f t="shared" si="40"/>
        <v>498000</v>
      </c>
      <c r="O346" s="1"/>
      <c r="P346" s="14" t="s">
        <v>918</v>
      </c>
      <c r="Q346" s="473" t="s">
        <v>139</v>
      </c>
      <c r="R346" s="150">
        <v>1033</v>
      </c>
      <c r="S346" s="18">
        <v>11</v>
      </c>
      <c r="T346" s="118"/>
      <c r="U346" s="34"/>
      <c r="V346" s="553">
        <v>41569</v>
      </c>
      <c r="W346" s="518" t="s">
        <v>205</v>
      </c>
      <c r="X346" s="705" t="s">
        <v>800</v>
      </c>
      <c r="Y346" s="578" t="s">
        <v>687</v>
      </c>
      <c r="Z346" s="133"/>
      <c r="AA346" s="745"/>
      <c r="AB346" s="133"/>
      <c r="AC346" s="746"/>
      <c r="AD346" s="747"/>
      <c r="AE346" s="9"/>
      <c r="AF346" s="5"/>
      <c r="AG346" s="5"/>
      <c r="AH346" s="5"/>
      <c r="AI346" s="5"/>
      <c r="AJ346" s="9"/>
      <c r="AK346" s="536"/>
      <c r="AL346" s="483"/>
      <c r="AM346" s="484"/>
      <c r="AN346" s="477"/>
      <c r="AO346" s="485"/>
      <c r="AP346" s="485"/>
      <c r="AQ346" s="485"/>
      <c r="AR346" s="485"/>
      <c r="AS346" s="485"/>
      <c r="AT346" s="485"/>
      <c r="AU346" s="485"/>
      <c r="AV346" s="485"/>
      <c r="AW346" s="485"/>
      <c r="AX346" s="485"/>
      <c r="AY346" s="485"/>
      <c r="AZ346" s="485"/>
      <c r="BA346" s="485"/>
      <c r="BB346" s="485"/>
      <c r="BC346" s="485"/>
    </row>
    <row r="347" spans="1:55" s="466" customFormat="1">
      <c r="A347" s="17">
        <v>17</v>
      </c>
      <c r="B347" s="112"/>
      <c r="C347" s="310">
        <f>V347</f>
        <v>41570</v>
      </c>
      <c r="D347" s="129"/>
      <c r="E347" s="129" t="s">
        <v>343</v>
      </c>
      <c r="F347" s="203">
        <v>13</v>
      </c>
      <c r="G347" s="129"/>
      <c r="H347" s="40" t="s">
        <v>460</v>
      </c>
      <c r="I347" s="154" t="s">
        <v>962</v>
      </c>
      <c r="J347" s="209" t="s">
        <v>464</v>
      </c>
      <c r="K347" s="204" t="s">
        <v>795</v>
      </c>
      <c r="L347" s="739">
        <v>525000</v>
      </c>
      <c r="M347" s="739">
        <v>0</v>
      </c>
      <c r="N347" s="739">
        <f t="shared" si="40"/>
        <v>525000</v>
      </c>
      <c r="O347" s="148"/>
      <c r="P347" s="129" t="s">
        <v>906</v>
      </c>
      <c r="Q347" s="736" t="s">
        <v>139</v>
      </c>
      <c r="R347" s="150">
        <v>1033</v>
      </c>
      <c r="S347" s="150">
        <v>11</v>
      </c>
      <c r="T347" s="118"/>
      <c r="U347" s="152"/>
      <c r="V347" s="21">
        <v>41570</v>
      </c>
      <c r="W347" s="518" t="s">
        <v>205</v>
      </c>
      <c r="X347" s="705" t="s">
        <v>800</v>
      </c>
      <c r="Y347" s="578" t="s">
        <v>687</v>
      </c>
      <c r="Z347" s="133"/>
      <c r="AA347" s="745"/>
      <c r="AB347" s="133"/>
      <c r="AC347" s="746"/>
      <c r="AD347" s="747"/>
      <c r="AE347" s="9"/>
      <c r="AF347" s="5"/>
      <c r="AG347" s="5"/>
      <c r="AH347" s="5"/>
      <c r="AI347" s="5"/>
      <c r="AJ347" s="9"/>
      <c r="AK347" s="497"/>
      <c r="AL347" s="498"/>
      <c r="AM347" s="36"/>
      <c r="AN347" s="477"/>
      <c r="AO347" s="507"/>
      <c r="AP347" s="507"/>
      <c r="AQ347" s="507"/>
      <c r="AR347" s="507"/>
      <c r="AS347" s="507"/>
      <c r="AT347" s="507"/>
      <c r="AU347" s="507"/>
      <c r="AV347" s="507"/>
      <c r="AW347" s="507"/>
      <c r="AX347" s="507"/>
      <c r="AY347" s="507"/>
      <c r="AZ347" s="507"/>
      <c r="BA347" s="507"/>
      <c r="BB347" s="507"/>
      <c r="BC347" s="507"/>
    </row>
    <row r="348" spans="1:55" s="466" customFormat="1" ht="14" thickBot="1">
      <c r="A348" s="17">
        <v>18</v>
      </c>
      <c r="B348" s="2708"/>
      <c r="C348" s="310">
        <f t="shared" si="41"/>
        <v>41571</v>
      </c>
      <c r="D348" s="1734"/>
      <c r="E348" s="129" t="s">
        <v>343</v>
      </c>
      <c r="F348" s="203">
        <v>13</v>
      </c>
      <c r="G348" s="1904"/>
      <c r="H348" s="40" t="s">
        <v>712</v>
      </c>
      <c r="I348" s="154" t="s">
        <v>1096</v>
      </c>
      <c r="J348" s="149" t="s">
        <v>782</v>
      </c>
      <c r="K348" s="1992" t="s">
        <v>690</v>
      </c>
      <c r="L348" s="739">
        <v>429000</v>
      </c>
      <c r="M348" s="739">
        <v>6000</v>
      </c>
      <c r="N348" s="739">
        <f t="shared" si="40"/>
        <v>435000</v>
      </c>
      <c r="O348" s="739"/>
      <c r="P348" s="129" t="s">
        <v>1095</v>
      </c>
      <c r="Q348" s="736" t="s">
        <v>139</v>
      </c>
      <c r="R348" s="150">
        <v>1033</v>
      </c>
      <c r="S348" s="150">
        <v>11</v>
      </c>
      <c r="T348" s="151"/>
      <c r="U348" s="152"/>
      <c r="V348" s="2709">
        <v>41571</v>
      </c>
      <c r="W348" s="518" t="s">
        <v>205</v>
      </c>
      <c r="X348" s="1494" t="s">
        <v>992</v>
      </c>
      <c r="Y348" s="1489" t="s">
        <v>136</v>
      </c>
      <c r="Z348" s="526" t="s">
        <v>107</v>
      </c>
      <c r="AA348" s="2710"/>
      <c r="AB348" s="1701">
        <v>41426</v>
      </c>
      <c r="AC348" s="1702">
        <v>50000</v>
      </c>
      <c r="AD348" s="2711" t="s">
        <v>83</v>
      </c>
      <c r="AE348" s="664"/>
      <c r="AF348" s="567"/>
      <c r="AG348" s="5"/>
      <c r="AH348" s="5"/>
      <c r="AI348" s="5"/>
      <c r="AJ348" s="9"/>
      <c r="AK348" s="11"/>
      <c r="AL348" s="11"/>
      <c r="AM348" s="11"/>
      <c r="AN348" s="464"/>
      <c r="AO348" s="507"/>
      <c r="AP348" s="507"/>
      <c r="AQ348" s="507"/>
      <c r="AR348" s="507"/>
      <c r="AS348" s="507"/>
      <c r="AT348" s="507"/>
      <c r="AU348" s="507"/>
      <c r="AV348" s="507"/>
      <c r="AW348" s="507"/>
      <c r="AX348" s="507"/>
      <c r="AY348" s="507"/>
      <c r="AZ348" s="507"/>
      <c r="BA348" s="507"/>
      <c r="BB348" s="507"/>
      <c r="BC348" s="507"/>
    </row>
    <row r="349" spans="1:55" ht="14" thickBot="1">
      <c r="A349" s="597"/>
      <c r="B349" s="430"/>
      <c r="C349" s="430"/>
      <c r="D349" s="432"/>
      <c r="E349" s="433"/>
      <c r="F349" s="431"/>
      <c r="G349" s="430"/>
      <c r="H349" s="431"/>
      <c r="I349" s="433" t="s">
        <v>839</v>
      </c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2137"/>
      <c r="AA349" s="431"/>
      <c r="AB349" s="431"/>
      <c r="AC349" s="431"/>
      <c r="AD349" s="801"/>
      <c r="AE349" s="9"/>
      <c r="AF349" s="5"/>
      <c r="AG349" s="5"/>
      <c r="AH349" s="5"/>
      <c r="AI349" s="5"/>
      <c r="AJ349" s="9"/>
      <c r="AK349" s="536"/>
      <c r="AL349" s="483"/>
      <c r="AM349" s="484"/>
      <c r="AN349" s="477"/>
    </row>
    <row r="350" spans="1:55" s="486" customFormat="1">
      <c r="A350" s="828">
        <v>1</v>
      </c>
      <c r="B350" s="11"/>
      <c r="C350" s="310"/>
      <c r="D350" s="14"/>
      <c r="E350" s="14" t="s">
        <v>343</v>
      </c>
      <c r="F350" s="203">
        <v>13</v>
      </c>
      <c r="G350" s="14"/>
      <c r="H350" s="32" t="s">
        <v>830</v>
      </c>
      <c r="I350" s="146"/>
      <c r="J350" s="47" t="s">
        <v>667</v>
      </c>
      <c r="K350" s="49" t="s">
        <v>795</v>
      </c>
      <c r="L350" s="704">
        <v>455000</v>
      </c>
      <c r="M350" s="704">
        <v>6000</v>
      </c>
      <c r="N350" s="698">
        <f t="shared" ref="N350:N355" si="42">L350+M350</f>
        <v>461000</v>
      </c>
      <c r="O350" s="704"/>
      <c r="P350" s="14"/>
      <c r="Q350" s="473" t="s">
        <v>139</v>
      </c>
      <c r="R350" s="150">
        <v>1033</v>
      </c>
      <c r="S350" s="18"/>
      <c r="T350" s="118"/>
      <c r="U350" s="34"/>
      <c r="V350" s="418"/>
      <c r="W350" s="518" t="s">
        <v>205</v>
      </c>
      <c r="X350" s="491" t="s">
        <v>1065</v>
      </c>
      <c r="Y350" s="492" t="s">
        <v>136</v>
      </c>
      <c r="Z350" s="804" t="s">
        <v>107</v>
      </c>
      <c r="AA350" s="463"/>
      <c r="AB350" s="461">
        <v>41438</v>
      </c>
      <c r="AC350" s="475">
        <v>50000</v>
      </c>
      <c r="AD350" s="463" t="s">
        <v>83</v>
      </c>
      <c r="AE350" s="9"/>
      <c r="AF350" s="5"/>
      <c r="AG350" s="5"/>
      <c r="AH350" s="5"/>
      <c r="AI350" s="5"/>
      <c r="AJ350" s="9"/>
      <c r="AK350" s="536"/>
      <c r="AL350" s="483"/>
      <c r="AM350" s="484"/>
      <c r="AN350" s="477"/>
      <c r="AO350" s="485"/>
      <c r="AP350" s="485"/>
      <c r="AQ350" s="485"/>
      <c r="AR350" s="485"/>
      <c r="AS350" s="485"/>
      <c r="AT350" s="485"/>
      <c r="AU350" s="485"/>
      <c r="AV350" s="485"/>
      <c r="AW350" s="485"/>
      <c r="AX350" s="485"/>
      <c r="AY350" s="485"/>
      <c r="AZ350" s="485"/>
      <c r="BA350" s="485"/>
      <c r="BB350" s="485"/>
      <c r="BC350" s="485"/>
    </row>
    <row r="351" spans="1:55">
      <c r="A351" s="828">
        <v>2</v>
      </c>
      <c r="B351" s="11"/>
      <c r="C351" s="310"/>
      <c r="D351" s="14"/>
      <c r="E351" s="14" t="s">
        <v>343</v>
      </c>
      <c r="F351" s="203">
        <v>13</v>
      </c>
      <c r="G351" s="14"/>
      <c r="H351" s="40" t="s">
        <v>713</v>
      </c>
      <c r="I351" s="146"/>
      <c r="J351" s="47" t="s">
        <v>781</v>
      </c>
      <c r="K351" s="508" t="s">
        <v>466</v>
      </c>
      <c r="L351" s="704">
        <v>478000</v>
      </c>
      <c r="M351" s="704">
        <v>6000</v>
      </c>
      <c r="N351" s="698">
        <f t="shared" si="42"/>
        <v>484000</v>
      </c>
      <c r="O351" s="704"/>
      <c r="P351" s="14"/>
      <c r="Q351" s="473" t="s">
        <v>139</v>
      </c>
      <c r="R351" s="18">
        <v>1033</v>
      </c>
      <c r="S351" s="18"/>
      <c r="T351" s="19"/>
      <c r="U351" s="34"/>
      <c r="V351" s="21"/>
      <c r="W351" s="459" t="s">
        <v>205</v>
      </c>
      <c r="X351" s="491" t="s">
        <v>1141</v>
      </c>
      <c r="Y351" s="492" t="s">
        <v>136</v>
      </c>
      <c r="Z351" s="804" t="s">
        <v>107</v>
      </c>
      <c r="AA351" s="463"/>
      <c r="AB351" s="461">
        <v>41451</v>
      </c>
      <c r="AC351" s="475">
        <v>50000</v>
      </c>
      <c r="AD351" s="463" t="s">
        <v>83</v>
      </c>
      <c r="AE351" s="9"/>
      <c r="AF351" s="5"/>
      <c r="AG351" s="5"/>
      <c r="AH351" s="5"/>
      <c r="AI351" s="5"/>
      <c r="AJ351" s="9"/>
      <c r="AK351" s="497"/>
      <c r="AL351" s="498"/>
      <c r="AM351" s="547"/>
      <c r="AN351" s="477"/>
    </row>
    <row r="352" spans="1:55" s="466" customFormat="1">
      <c r="A352" s="828">
        <v>3</v>
      </c>
      <c r="B352" s="647"/>
      <c r="C352" s="12"/>
      <c r="D352" s="664"/>
      <c r="E352" s="129" t="s">
        <v>343</v>
      </c>
      <c r="F352" s="203">
        <v>13</v>
      </c>
      <c r="G352" s="78"/>
      <c r="H352" s="144" t="s">
        <v>457</v>
      </c>
      <c r="I352" s="146"/>
      <c r="J352" s="47" t="s">
        <v>352</v>
      </c>
      <c r="K352" s="508" t="s">
        <v>466</v>
      </c>
      <c r="L352" s="704">
        <v>492000</v>
      </c>
      <c r="M352" s="704">
        <v>6000</v>
      </c>
      <c r="N352" s="704">
        <f t="shared" si="42"/>
        <v>498000</v>
      </c>
      <c r="O352" s="704"/>
      <c r="P352" s="14"/>
      <c r="Q352" s="473" t="s">
        <v>139</v>
      </c>
      <c r="R352" s="646">
        <v>1033</v>
      </c>
      <c r="S352" s="18"/>
      <c r="T352" s="118"/>
      <c r="U352" s="19"/>
      <c r="V352" s="21"/>
      <c r="W352" s="661" t="s">
        <v>205</v>
      </c>
      <c r="X352" s="648" t="s">
        <v>1493</v>
      </c>
      <c r="Y352" s="492" t="s">
        <v>136</v>
      </c>
      <c r="Z352" s="804" t="s">
        <v>107</v>
      </c>
      <c r="AA352" s="526"/>
      <c r="AB352" s="461">
        <v>41457</v>
      </c>
      <c r="AC352" s="475" t="s">
        <v>1494</v>
      </c>
      <c r="AD352" s="1408" t="s">
        <v>111</v>
      </c>
      <c r="AE352" s="9"/>
      <c r="AF352" s="5"/>
      <c r="AG352" s="5"/>
      <c r="AH352" s="5"/>
      <c r="AI352" s="5"/>
      <c r="AJ352" s="9"/>
      <c r="AK352" s="11"/>
      <c r="AL352" s="11"/>
      <c r="AM352" s="11"/>
      <c r="AN352" s="464"/>
      <c r="AO352" s="507"/>
      <c r="AP352" s="507"/>
      <c r="AQ352" s="507"/>
      <c r="AR352" s="507"/>
      <c r="AS352" s="507"/>
      <c r="AT352" s="507"/>
      <c r="AU352" s="507"/>
      <c r="AV352" s="507"/>
      <c r="AW352" s="507"/>
      <c r="AX352" s="507"/>
      <c r="AY352" s="507"/>
      <c r="AZ352" s="507"/>
      <c r="BA352" s="507"/>
      <c r="BB352" s="507"/>
      <c r="BC352" s="507"/>
    </row>
    <row r="353" spans="1:55">
      <c r="A353" s="828">
        <v>4</v>
      </c>
      <c r="B353" s="11"/>
      <c r="C353" s="310"/>
      <c r="D353" s="14"/>
      <c r="E353" s="14" t="s">
        <v>343</v>
      </c>
      <c r="F353" s="203">
        <v>13</v>
      </c>
      <c r="G353" s="14"/>
      <c r="H353" s="144" t="s">
        <v>457</v>
      </c>
      <c r="I353" s="146"/>
      <c r="J353" s="47" t="s">
        <v>352</v>
      </c>
      <c r="K353" s="569" t="s">
        <v>67</v>
      </c>
      <c r="L353" s="704">
        <v>492000</v>
      </c>
      <c r="M353" s="704">
        <v>6000</v>
      </c>
      <c r="N353" s="704">
        <f t="shared" si="42"/>
        <v>498000</v>
      </c>
      <c r="O353" s="704"/>
      <c r="P353" s="14"/>
      <c r="Q353" s="473" t="s">
        <v>139</v>
      </c>
      <c r="R353" s="18">
        <v>1033</v>
      </c>
      <c r="S353" s="18"/>
      <c r="T353" s="19"/>
      <c r="U353" s="34"/>
      <c r="V353" s="21"/>
      <c r="W353" s="518" t="s">
        <v>205</v>
      </c>
      <c r="X353" s="1740" t="s">
        <v>1505</v>
      </c>
      <c r="Y353" s="492" t="s">
        <v>756</v>
      </c>
      <c r="Z353" s="804" t="s">
        <v>107</v>
      </c>
      <c r="AA353" s="463"/>
      <c r="AB353" s="461">
        <v>41458</v>
      </c>
      <c r="AC353" s="475">
        <v>50000</v>
      </c>
      <c r="AD353" s="463" t="s">
        <v>83</v>
      </c>
      <c r="AE353" s="9"/>
      <c r="AF353" s="5"/>
      <c r="AG353" s="5"/>
      <c r="AH353" s="5"/>
      <c r="AI353" s="5"/>
      <c r="AJ353" s="9"/>
      <c r="AK353" s="497"/>
      <c r="AL353" s="498"/>
      <c r="AM353" s="547"/>
      <c r="AN353" s="477"/>
    </row>
    <row r="354" spans="1:55" s="486" customFormat="1">
      <c r="A354" s="828">
        <v>5</v>
      </c>
      <c r="B354" s="11"/>
      <c r="C354" s="310">
        <f>V354</f>
        <v>0</v>
      </c>
      <c r="D354" s="14"/>
      <c r="E354" s="14" t="s">
        <v>343</v>
      </c>
      <c r="F354" s="167">
        <v>13</v>
      </c>
      <c r="G354" s="14"/>
      <c r="H354" s="32" t="s">
        <v>460</v>
      </c>
      <c r="I354" s="146"/>
      <c r="J354" s="47" t="s">
        <v>937</v>
      </c>
      <c r="K354" s="524" t="s">
        <v>690</v>
      </c>
      <c r="L354" s="704">
        <v>525000</v>
      </c>
      <c r="M354" s="704">
        <v>6000</v>
      </c>
      <c r="N354" s="698">
        <f t="shared" si="42"/>
        <v>531000</v>
      </c>
      <c r="O354" s="1"/>
      <c r="P354" s="14"/>
      <c r="Q354" s="473" t="s">
        <v>139</v>
      </c>
      <c r="R354" s="150">
        <v>1033</v>
      </c>
      <c r="S354" s="18"/>
      <c r="T354" s="743"/>
      <c r="U354" s="34"/>
      <c r="V354" s="553"/>
      <c r="W354" s="518" t="s">
        <v>205</v>
      </c>
      <c r="X354" s="491" t="s">
        <v>1560</v>
      </c>
      <c r="Y354" s="492" t="s">
        <v>756</v>
      </c>
      <c r="Z354" s="526" t="s">
        <v>107</v>
      </c>
      <c r="AA354" s="463"/>
      <c r="AB354" s="461">
        <v>41468</v>
      </c>
      <c r="AC354" s="475">
        <v>30000</v>
      </c>
      <c r="AD354" s="463" t="s">
        <v>83</v>
      </c>
      <c r="AE354" s="9"/>
      <c r="AF354" s="5"/>
      <c r="AG354" s="5"/>
      <c r="AH354" s="5"/>
      <c r="AI354" s="5"/>
      <c r="AJ354" s="9"/>
      <c r="AK354" s="536"/>
      <c r="AL354" s="483"/>
      <c r="AM354" s="484"/>
      <c r="AN354" s="477"/>
      <c r="AO354" s="485"/>
      <c r="AP354" s="485"/>
      <c r="AQ354" s="485"/>
      <c r="AR354" s="485"/>
      <c r="AS354" s="485"/>
      <c r="AT354" s="485"/>
      <c r="AU354" s="485"/>
      <c r="AV354" s="485"/>
      <c r="AW354" s="485"/>
      <c r="AX354" s="485"/>
      <c r="AY354" s="485"/>
      <c r="AZ354" s="485"/>
      <c r="BA354" s="485"/>
      <c r="BB354" s="485"/>
      <c r="BC354" s="485"/>
    </row>
    <row r="355" spans="1:55">
      <c r="A355" s="828">
        <v>6</v>
      </c>
      <c r="B355" s="11"/>
      <c r="C355" s="314"/>
      <c r="D355" s="14"/>
      <c r="E355" s="14" t="s">
        <v>343</v>
      </c>
      <c r="F355" s="203">
        <v>13</v>
      </c>
      <c r="G355" s="14"/>
      <c r="H355" s="32" t="s">
        <v>830</v>
      </c>
      <c r="I355" s="146"/>
      <c r="J355" s="47" t="s">
        <v>667</v>
      </c>
      <c r="K355" s="569" t="s">
        <v>67</v>
      </c>
      <c r="L355" s="704">
        <v>455000</v>
      </c>
      <c r="M355" s="704">
        <v>6000</v>
      </c>
      <c r="N355" s="698">
        <f t="shared" si="42"/>
        <v>461000</v>
      </c>
      <c r="O355" s="704"/>
      <c r="P355" s="14"/>
      <c r="Q355" s="473" t="s">
        <v>139</v>
      </c>
      <c r="R355" s="18">
        <v>1033</v>
      </c>
      <c r="S355" s="18"/>
      <c r="T355" s="19"/>
      <c r="U355" s="34"/>
      <c r="V355" s="21"/>
      <c r="W355" s="459" t="s">
        <v>205</v>
      </c>
      <c r="X355" s="491" t="s">
        <v>1530</v>
      </c>
      <c r="Y355" s="666" t="s">
        <v>752</v>
      </c>
      <c r="Z355" s="526" t="s">
        <v>107</v>
      </c>
      <c r="AA355" s="463"/>
      <c r="AB355" s="461">
        <v>41462</v>
      </c>
      <c r="AC355" s="475">
        <v>50000</v>
      </c>
      <c r="AD355" s="463" t="s">
        <v>111</v>
      </c>
      <c r="AE355" s="9" t="s">
        <v>1613</v>
      </c>
      <c r="AF355" s="5">
        <v>41462</v>
      </c>
      <c r="AG355" s="5"/>
      <c r="AH355" s="5"/>
      <c r="AI355" s="5"/>
      <c r="AJ355" s="9" t="s">
        <v>1134</v>
      </c>
      <c r="AK355" s="497"/>
      <c r="AL355" s="498"/>
      <c r="AM355" s="547"/>
      <c r="AN355" s="477"/>
      <c r="BC355" s="533" t="s">
        <v>1807</v>
      </c>
    </row>
    <row r="356" spans="1:55">
      <c r="A356" s="828">
        <v>7</v>
      </c>
      <c r="B356" s="11"/>
      <c r="C356" s="314"/>
      <c r="D356" s="14"/>
      <c r="E356" s="14" t="s">
        <v>343</v>
      </c>
      <c r="F356" s="203">
        <v>13</v>
      </c>
      <c r="G356" s="14"/>
      <c r="H356" s="32" t="s">
        <v>702</v>
      </c>
      <c r="I356" s="146"/>
      <c r="J356" s="47" t="s">
        <v>779</v>
      </c>
      <c r="K356" s="508" t="s">
        <v>466</v>
      </c>
      <c r="L356" s="704">
        <v>510000</v>
      </c>
      <c r="M356" s="704">
        <v>6000</v>
      </c>
      <c r="N356" s="698">
        <v>516000</v>
      </c>
      <c r="O356" s="704"/>
      <c r="P356" s="14"/>
      <c r="Q356" s="473" t="s">
        <v>139</v>
      </c>
      <c r="R356" s="18">
        <v>1033</v>
      </c>
      <c r="S356" s="18"/>
      <c r="T356" s="19"/>
      <c r="U356" s="34"/>
      <c r="V356" s="21"/>
      <c r="W356" s="518" t="s">
        <v>205</v>
      </c>
      <c r="X356" s="491" t="s">
        <v>1888</v>
      </c>
      <c r="Y356" s="666" t="s">
        <v>2928</v>
      </c>
      <c r="Z356" s="526" t="s">
        <v>107</v>
      </c>
      <c r="AA356" s="463"/>
      <c r="AB356" s="461">
        <v>41490</v>
      </c>
      <c r="AC356" s="475">
        <v>50000</v>
      </c>
      <c r="AD356" s="463" t="s">
        <v>83</v>
      </c>
      <c r="AE356" s="9"/>
      <c r="AF356" s="5"/>
      <c r="AG356" s="5"/>
      <c r="AH356" s="5"/>
      <c r="AI356" s="5"/>
      <c r="AJ356" s="9"/>
      <c r="AK356" s="497"/>
      <c r="AL356" s="498"/>
      <c r="AM356" s="547"/>
      <c r="AN356" s="477"/>
    </row>
    <row r="357" spans="1:55">
      <c r="A357" s="828">
        <v>8</v>
      </c>
      <c r="B357" s="11"/>
      <c r="C357" s="314"/>
      <c r="D357" s="14"/>
      <c r="E357" s="14" t="s">
        <v>343</v>
      </c>
      <c r="F357" s="203">
        <v>13</v>
      </c>
      <c r="G357" s="14"/>
      <c r="H357" s="32" t="s">
        <v>702</v>
      </c>
      <c r="I357" s="146"/>
      <c r="J357" s="47" t="s">
        <v>779</v>
      </c>
      <c r="K357" s="783" t="s">
        <v>465</v>
      </c>
      <c r="L357" s="704">
        <v>510000</v>
      </c>
      <c r="M357" s="704">
        <v>6000</v>
      </c>
      <c r="N357" s="698">
        <v>516000</v>
      </c>
      <c r="O357" s="704"/>
      <c r="P357" s="14"/>
      <c r="Q357" s="473" t="s">
        <v>139</v>
      </c>
      <c r="R357" s="18">
        <v>1033</v>
      </c>
      <c r="S357" s="18"/>
      <c r="T357" s="19"/>
      <c r="U357" s="34"/>
      <c r="V357" s="21"/>
      <c r="W357" s="459" t="s">
        <v>205</v>
      </c>
      <c r="X357" s="491" t="s">
        <v>2670</v>
      </c>
      <c r="Y357" s="666" t="s">
        <v>2928</v>
      </c>
      <c r="Z357" s="526" t="s">
        <v>107</v>
      </c>
      <c r="AA357" s="463"/>
      <c r="AB357" s="461">
        <v>41509</v>
      </c>
      <c r="AC357" s="475">
        <v>50000</v>
      </c>
      <c r="AD357" s="463" t="s">
        <v>111</v>
      </c>
      <c r="AE357" s="9" t="s">
        <v>3423</v>
      </c>
      <c r="AF357" s="5">
        <v>41505</v>
      </c>
      <c r="AG357" s="5">
        <v>41528</v>
      </c>
      <c r="AH357" s="5" t="s">
        <v>755</v>
      </c>
      <c r="AI357" s="5"/>
      <c r="AJ357" s="9" t="s">
        <v>757</v>
      </c>
      <c r="AK357" s="497"/>
      <c r="AL357" s="498"/>
      <c r="AM357" s="547"/>
      <c r="AN357" s="477"/>
    </row>
    <row r="358" spans="1:55" s="486" customFormat="1">
      <c r="A358" s="828">
        <v>9</v>
      </c>
      <c r="B358" s="922"/>
      <c r="C358" s="1933"/>
      <c r="D358" s="937"/>
      <c r="E358" s="937" t="s">
        <v>343</v>
      </c>
      <c r="F358" s="221">
        <v>13</v>
      </c>
      <c r="G358" s="138"/>
      <c r="H358" s="1543" t="s">
        <v>457</v>
      </c>
      <c r="I358" s="830"/>
      <c r="J358" s="931" t="s">
        <v>461</v>
      </c>
      <c r="K358" s="569" t="s">
        <v>67</v>
      </c>
      <c r="L358" s="698">
        <v>492000</v>
      </c>
      <c r="M358" s="698">
        <v>6000</v>
      </c>
      <c r="N358" s="698">
        <f>L358+M358</f>
        <v>498000</v>
      </c>
      <c r="O358" s="698"/>
      <c r="P358" s="937"/>
      <c r="Q358" s="576" t="s">
        <v>139</v>
      </c>
      <c r="R358" s="1045">
        <v>1033</v>
      </c>
      <c r="S358" s="1045"/>
      <c r="T358" s="802"/>
      <c r="U358" s="803"/>
      <c r="V358" s="553"/>
      <c r="W358" s="509" t="s">
        <v>205</v>
      </c>
      <c r="X358" s="1046" t="s">
        <v>2699</v>
      </c>
      <c r="Y358" s="492" t="s">
        <v>1838</v>
      </c>
      <c r="Z358" s="804" t="s">
        <v>107</v>
      </c>
      <c r="AA358" s="1047"/>
      <c r="AB358" s="1038">
        <v>41512</v>
      </c>
      <c r="AC358" s="1048">
        <v>50000</v>
      </c>
      <c r="AD358" s="1049"/>
      <c r="AE358" s="9"/>
      <c r="AF358" s="5"/>
      <c r="AG358" s="5"/>
      <c r="AH358" s="5"/>
      <c r="AI358" s="5"/>
      <c r="AJ358" s="9"/>
      <c r="AK358" s="138"/>
      <c r="AL358" s="138"/>
      <c r="AM358" s="138"/>
      <c r="AN358" s="477"/>
      <c r="AO358" s="485"/>
      <c r="AP358" s="485"/>
      <c r="AQ358" s="485"/>
      <c r="AR358" s="485"/>
      <c r="AS358" s="485"/>
      <c r="AT358" s="485"/>
      <c r="AU358" s="485"/>
      <c r="AV358" s="485"/>
      <c r="AW358" s="485"/>
      <c r="AX358" s="485"/>
      <c r="AY358" s="485"/>
      <c r="AZ358" s="485"/>
      <c r="BA358" s="485"/>
      <c r="BB358" s="485"/>
      <c r="BC358" s="485"/>
    </row>
    <row r="359" spans="1:55">
      <c r="A359" s="828">
        <v>10</v>
      </c>
      <c r="B359" s="11"/>
      <c r="C359" s="310"/>
      <c r="D359" s="14"/>
      <c r="E359" s="14" t="s">
        <v>343</v>
      </c>
      <c r="F359" s="203">
        <v>13</v>
      </c>
      <c r="G359" s="14"/>
      <c r="H359" s="32" t="s">
        <v>831</v>
      </c>
      <c r="I359" s="146"/>
      <c r="J359" s="47" t="s">
        <v>645</v>
      </c>
      <c r="K359" s="49" t="s">
        <v>795</v>
      </c>
      <c r="L359" s="704">
        <v>537000</v>
      </c>
      <c r="M359" s="704">
        <v>0</v>
      </c>
      <c r="N359" s="698">
        <f>L359+M359</f>
        <v>537000</v>
      </c>
      <c r="O359" s="704"/>
      <c r="P359" s="14"/>
      <c r="Q359" s="473" t="s">
        <v>139</v>
      </c>
      <c r="R359" s="18">
        <v>1033</v>
      </c>
      <c r="S359" s="18"/>
      <c r="T359" s="19"/>
      <c r="U359" s="34"/>
      <c r="V359" s="21"/>
      <c r="W359" s="459" t="s">
        <v>205</v>
      </c>
      <c r="X359" s="491" t="s">
        <v>2253</v>
      </c>
      <c r="Y359" s="492" t="s">
        <v>1838</v>
      </c>
      <c r="Z359" s="526" t="s">
        <v>107</v>
      </c>
      <c r="AA359" s="463"/>
      <c r="AB359" s="461">
        <v>41503</v>
      </c>
      <c r="AC359" s="475">
        <v>50000</v>
      </c>
      <c r="AD359" s="463" t="s">
        <v>111</v>
      </c>
      <c r="AE359" s="9" t="s">
        <v>754</v>
      </c>
      <c r="AF359" s="5">
        <v>41503</v>
      </c>
      <c r="AG359" s="5">
        <v>41505</v>
      </c>
      <c r="AH359" s="5" t="s">
        <v>755</v>
      </c>
      <c r="AI359" s="5"/>
      <c r="AJ359" s="9" t="s">
        <v>757</v>
      </c>
      <c r="AK359" s="497"/>
      <c r="AL359" s="498"/>
      <c r="AM359" s="547"/>
      <c r="AN359" s="477"/>
    </row>
    <row r="360" spans="1:55">
      <c r="A360" s="828">
        <v>11</v>
      </c>
      <c r="B360" s="11"/>
      <c r="C360" s="310"/>
      <c r="D360" s="14"/>
      <c r="E360" s="14" t="s">
        <v>343</v>
      </c>
      <c r="F360" s="203">
        <v>13</v>
      </c>
      <c r="G360" s="14"/>
      <c r="H360" s="40" t="s">
        <v>713</v>
      </c>
      <c r="I360" s="146"/>
      <c r="J360" s="47" t="s">
        <v>781</v>
      </c>
      <c r="K360" s="508" t="s">
        <v>466</v>
      </c>
      <c r="L360" s="704">
        <v>478000</v>
      </c>
      <c r="M360" s="704">
        <v>0</v>
      </c>
      <c r="N360" s="698">
        <f>L360+M360</f>
        <v>478000</v>
      </c>
      <c r="O360" s="704"/>
      <c r="P360" s="14"/>
      <c r="Q360" s="473" t="s">
        <v>139</v>
      </c>
      <c r="R360" s="18">
        <v>1033</v>
      </c>
      <c r="S360" s="18"/>
      <c r="T360" s="19"/>
      <c r="U360" s="34"/>
      <c r="V360" s="21"/>
      <c r="W360" s="459" t="s">
        <v>205</v>
      </c>
      <c r="X360" s="491" t="s">
        <v>3222</v>
      </c>
      <c r="Y360" s="492" t="s">
        <v>2928</v>
      </c>
      <c r="Z360" s="526" t="s">
        <v>107</v>
      </c>
      <c r="AA360" s="463"/>
      <c r="AB360" s="461">
        <v>41493</v>
      </c>
      <c r="AC360" s="475">
        <v>30000</v>
      </c>
      <c r="AD360" s="463" t="s">
        <v>83</v>
      </c>
      <c r="AE360" s="9" t="s">
        <v>754</v>
      </c>
      <c r="AF360" s="5">
        <v>41503</v>
      </c>
      <c r="AG360" s="5">
        <v>41505</v>
      </c>
      <c r="AH360" s="5" t="s">
        <v>755</v>
      </c>
      <c r="AI360" s="5"/>
      <c r="AJ360" s="9" t="s">
        <v>757</v>
      </c>
      <c r="AK360" s="497"/>
      <c r="AL360" s="498"/>
      <c r="AM360" s="547"/>
      <c r="AN360" s="477"/>
    </row>
    <row r="361" spans="1:55">
      <c r="A361" s="828">
        <v>12</v>
      </c>
      <c r="B361" s="11"/>
      <c r="C361" s="314"/>
      <c r="D361" s="14"/>
      <c r="E361" s="14" t="s">
        <v>343</v>
      </c>
      <c r="F361" s="167">
        <v>13</v>
      </c>
      <c r="G361" s="14"/>
      <c r="H361" s="32" t="s">
        <v>830</v>
      </c>
      <c r="I361" s="146"/>
      <c r="J361" s="47" t="s">
        <v>667</v>
      </c>
      <c r="K361" s="578" t="s">
        <v>711</v>
      </c>
      <c r="L361" s="704">
        <v>455000</v>
      </c>
      <c r="M361" s="704">
        <v>6000</v>
      </c>
      <c r="N361" s="704">
        <f>L361+M361</f>
        <v>461000</v>
      </c>
      <c r="O361" s="704"/>
      <c r="P361" s="14"/>
      <c r="Q361" s="473" t="s">
        <v>139</v>
      </c>
      <c r="R361" s="18">
        <v>1033</v>
      </c>
      <c r="S361" s="18"/>
      <c r="T361" s="19"/>
      <c r="U361" s="34"/>
      <c r="V361" s="21"/>
      <c r="W361" s="459" t="s">
        <v>205</v>
      </c>
      <c r="X361" s="491" t="s">
        <v>2937</v>
      </c>
      <c r="Y361" s="492" t="s">
        <v>136</v>
      </c>
      <c r="Z361" s="526" t="s">
        <v>107</v>
      </c>
      <c r="AA361" s="463"/>
      <c r="AB361" s="461">
        <v>41519</v>
      </c>
      <c r="AC361" s="475">
        <v>50000</v>
      </c>
      <c r="AD361" s="463"/>
      <c r="AE361" s="9"/>
      <c r="AF361" s="5"/>
      <c r="AG361" s="5"/>
      <c r="AH361" s="5"/>
      <c r="AI361" s="5"/>
      <c r="AJ361" s="9"/>
      <c r="AK361" s="497"/>
      <c r="AL361" s="498"/>
      <c r="AM361" s="547"/>
      <c r="AN361" s="477"/>
    </row>
    <row r="362" spans="1:55" ht="14" thickBot="1">
      <c r="A362" s="828">
        <v>13</v>
      </c>
      <c r="B362" s="112"/>
      <c r="C362" s="310"/>
      <c r="D362" s="129"/>
      <c r="E362" s="699"/>
      <c r="F362" s="2937"/>
      <c r="G362" s="699"/>
      <c r="H362" s="726"/>
      <c r="I362" s="252"/>
      <c r="J362" s="2337"/>
      <c r="K362" s="2938"/>
      <c r="L362" s="739"/>
      <c r="M362" s="739"/>
      <c r="N362" s="739"/>
      <c r="O362" s="739"/>
      <c r="P362" s="699"/>
      <c r="Q362" s="2939"/>
      <c r="R362" s="1342"/>
      <c r="S362" s="1342"/>
      <c r="T362" s="118"/>
      <c r="U362" s="152"/>
      <c r="V362" s="2709"/>
      <c r="W362" s="518"/>
      <c r="X362" s="2920" t="s">
        <v>4025</v>
      </c>
      <c r="Y362" s="1489" t="s">
        <v>3926</v>
      </c>
      <c r="Z362" s="2710" t="s">
        <v>107</v>
      </c>
      <c r="AA362" s="2940"/>
      <c r="AB362" s="1701">
        <v>41541</v>
      </c>
      <c r="AC362" s="1702">
        <v>50000</v>
      </c>
      <c r="AD362" s="2940" t="s">
        <v>83</v>
      </c>
      <c r="AE362" s="9"/>
      <c r="AF362" s="5"/>
      <c r="AG362" s="5"/>
      <c r="AH362" s="5"/>
      <c r="AI362" s="5"/>
      <c r="AJ362" s="9"/>
      <c r="AK362" s="497"/>
      <c r="AL362" s="498"/>
      <c r="AM362" s="547"/>
      <c r="AN362" s="477"/>
    </row>
    <row r="363" spans="1:55" s="446" customFormat="1" ht="14" thickBot="1">
      <c r="A363" s="2941"/>
      <c r="B363" s="2942"/>
      <c r="C363" s="2942"/>
      <c r="D363" s="2943"/>
      <c r="E363" s="433"/>
      <c r="F363" s="433"/>
      <c r="G363" s="530"/>
      <c r="H363" s="598"/>
      <c r="I363" s="433" t="s">
        <v>2938</v>
      </c>
      <c r="J363" s="598"/>
      <c r="K363" s="529"/>
      <c r="L363" s="437"/>
      <c r="M363" s="437"/>
      <c r="N363" s="437"/>
      <c r="O363" s="437"/>
      <c r="P363" s="433"/>
      <c r="Q363" s="2944"/>
      <c r="R363" s="433"/>
      <c r="S363" s="2945"/>
      <c r="T363" s="2945"/>
      <c r="U363" s="2946"/>
      <c r="V363" s="528"/>
      <c r="W363" s="598"/>
      <c r="X363" s="2947"/>
      <c r="Y363" s="2947"/>
      <c r="Z363" s="2948"/>
      <c r="AA363" s="2949"/>
      <c r="AB363" s="2942"/>
      <c r="AC363" s="2950"/>
      <c r="AD363" s="2951"/>
      <c r="AE363" s="9"/>
      <c r="AF363" s="5"/>
      <c r="AG363" s="5"/>
      <c r="AH363" s="5"/>
      <c r="AI363" s="5"/>
      <c r="AJ363" s="9"/>
      <c r="AK363" s="2"/>
      <c r="AL363" s="483"/>
      <c r="AM363" s="484"/>
      <c r="AN363" s="477"/>
      <c r="AO363" s="447"/>
      <c r="AP363" s="447"/>
      <c r="AQ363" s="447"/>
      <c r="AR363" s="447"/>
      <c r="AS363" s="447"/>
      <c r="AT363" s="447"/>
      <c r="AU363" s="447"/>
      <c r="AV363" s="447"/>
      <c r="AW363" s="447"/>
      <c r="AX363" s="447"/>
      <c r="AY363" s="447"/>
      <c r="AZ363" s="447"/>
      <c r="BA363" s="447"/>
      <c r="BB363" s="447"/>
      <c r="BC363" s="447"/>
    </row>
    <row r="364" spans="1:55" s="466" customFormat="1">
      <c r="A364" s="732">
        <v>1</v>
      </c>
      <c r="B364" s="797"/>
      <c r="C364" s="670">
        <v>41444</v>
      </c>
      <c r="D364" s="798">
        <v>76</v>
      </c>
      <c r="E364" s="65" t="s">
        <v>249</v>
      </c>
      <c r="F364" s="406">
        <v>13</v>
      </c>
      <c r="G364" s="66" t="s">
        <v>204</v>
      </c>
      <c r="H364" s="776" t="s">
        <v>79</v>
      </c>
      <c r="I364" s="774" t="s">
        <v>1076</v>
      </c>
      <c r="J364" s="777" t="s">
        <v>365</v>
      </c>
      <c r="K364" s="672" t="s">
        <v>90</v>
      </c>
      <c r="L364" s="70">
        <v>1109000</v>
      </c>
      <c r="M364" s="70">
        <v>16000</v>
      </c>
      <c r="N364" s="70">
        <f>L364+M364-O364</f>
        <v>1045000</v>
      </c>
      <c r="O364" s="70">
        <v>80000</v>
      </c>
      <c r="P364" s="615" t="s">
        <v>1063</v>
      </c>
      <c r="Q364" s="672" t="s">
        <v>139</v>
      </c>
      <c r="R364" s="72">
        <v>1033</v>
      </c>
      <c r="S364" s="72">
        <v>93</v>
      </c>
      <c r="T364" s="73"/>
      <c r="U364" s="74"/>
      <c r="V364" s="66">
        <v>41520</v>
      </c>
      <c r="W364" s="673" t="s">
        <v>205</v>
      </c>
      <c r="X364" s="363" t="s">
        <v>2939</v>
      </c>
      <c r="Y364" s="64" t="s">
        <v>136</v>
      </c>
      <c r="Z364" s="674">
        <v>41520</v>
      </c>
      <c r="AA364" s="775"/>
      <c r="AB364" s="137">
        <v>41519</v>
      </c>
      <c r="AC364" s="70">
        <v>30000</v>
      </c>
      <c r="AD364" s="65" t="s">
        <v>83</v>
      </c>
      <c r="AE364" s="9" t="s">
        <v>751</v>
      </c>
      <c r="AF364" s="5"/>
      <c r="AG364" s="5"/>
      <c r="AH364" s="5"/>
      <c r="AI364" s="5"/>
      <c r="AJ364" s="9"/>
      <c r="AK364" s="497"/>
      <c r="AL364" s="498"/>
      <c r="AM364" s="128"/>
      <c r="AN364" s="477"/>
      <c r="AO364" s="507"/>
      <c r="AP364" s="507"/>
      <c r="AQ364" s="507"/>
      <c r="AR364" s="507"/>
      <c r="AS364" s="507"/>
      <c r="AT364" s="507"/>
      <c r="AU364" s="507"/>
      <c r="AV364" s="507"/>
      <c r="AW364" s="507"/>
      <c r="AX364" s="507"/>
      <c r="AY364" s="507"/>
      <c r="AZ364" s="507"/>
      <c r="BA364" s="507"/>
      <c r="BB364" s="507"/>
      <c r="BC364" s="507"/>
    </row>
    <row r="365" spans="1:55" s="466" customFormat="1">
      <c r="A365" s="732">
        <v>2</v>
      </c>
      <c r="B365" s="797"/>
      <c r="C365" s="670">
        <v>41477</v>
      </c>
      <c r="D365" s="798">
        <v>45</v>
      </c>
      <c r="E365" s="65" t="s">
        <v>249</v>
      </c>
      <c r="F365" s="406">
        <v>13</v>
      </c>
      <c r="G365" s="66" t="s">
        <v>204</v>
      </c>
      <c r="H365" s="776" t="s">
        <v>141</v>
      </c>
      <c r="I365" s="774" t="s">
        <v>1607</v>
      </c>
      <c r="J365" s="777" t="s">
        <v>316</v>
      </c>
      <c r="K365" s="672" t="s">
        <v>39</v>
      </c>
      <c r="L365" s="70">
        <v>1185500</v>
      </c>
      <c r="M365" s="70">
        <v>0</v>
      </c>
      <c r="N365" s="70">
        <f>L365+M365-O365</f>
        <v>1075500</v>
      </c>
      <c r="O365" s="70">
        <v>110000</v>
      </c>
      <c r="P365" s="615" t="s">
        <v>1594</v>
      </c>
      <c r="Q365" s="672" t="s">
        <v>139</v>
      </c>
      <c r="R365" s="72">
        <v>1033</v>
      </c>
      <c r="S365" s="72">
        <v>93</v>
      </c>
      <c r="T365" s="361"/>
      <c r="U365" s="2055"/>
      <c r="V365" s="66">
        <v>41521</v>
      </c>
      <c r="W365" s="673" t="s">
        <v>205</v>
      </c>
      <c r="X365" s="1409" t="s">
        <v>2926</v>
      </c>
      <c r="Y365" s="64" t="s">
        <v>756</v>
      </c>
      <c r="Z365" s="1574">
        <v>41522</v>
      </c>
      <c r="AA365" s="771">
        <v>0.41666666666666669</v>
      </c>
      <c r="AB365" s="137">
        <v>41517</v>
      </c>
      <c r="AC365" s="70"/>
      <c r="AD365" s="65" t="s">
        <v>83</v>
      </c>
      <c r="AE365" s="2142" t="s">
        <v>786</v>
      </c>
      <c r="AF365" s="567"/>
      <c r="AG365" s="5"/>
      <c r="AH365" s="14"/>
      <c r="AI365" s="1309"/>
      <c r="AJ365" s="14"/>
      <c r="AK365" s="14"/>
      <c r="AL365" s="11"/>
      <c r="AM365" s="11"/>
      <c r="AN365" s="737"/>
      <c r="AO365" s="737"/>
      <c r="AP365" s="465"/>
      <c r="AQ365" s="1316"/>
      <c r="AR365" s="1316"/>
      <c r="AS365" s="1316"/>
      <c r="AX365" s="1317"/>
      <c r="BC365" s="466" t="s">
        <v>1806</v>
      </c>
    </row>
    <row r="366" spans="1:55" s="466" customFormat="1">
      <c r="A366" s="732">
        <v>3</v>
      </c>
      <c r="B366" s="797"/>
      <c r="C366" s="670">
        <v>41405</v>
      </c>
      <c r="D366" s="798">
        <v>117</v>
      </c>
      <c r="E366" s="65" t="s">
        <v>249</v>
      </c>
      <c r="F366" s="406">
        <v>13</v>
      </c>
      <c r="G366" s="66" t="s">
        <v>204</v>
      </c>
      <c r="H366" s="776" t="s">
        <v>141</v>
      </c>
      <c r="I366" s="774" t="s">
        <v>794</v>
      </c>
      <c r="J366" s="777" t="s">
        <v>316</v>
      </c>
      <c r="K366" s="672" t="s">
        <v>16</v>
      </c>
      <c r="L366" s="70">
        <v>1185500</v>
      </c>
      <c r="M366" s="70">
        <v>16000</v>
      </c>
      <c r="N366" s="70">
        <f>L366+M366-O366</f>
        <v>1091500</v>
      </c>
      <c r="O366" s="70">
        <v>110000</v>
      </c>
      <c r="P366" s="615" t="s">
        <v>793</v>
      </c>
      <c r="Q366" s="672" t="s">
        <v>139</v>
      </c>
      <c r="R366" s="72">
        <v>1033</v>
      </c>
      <c r="S366" s="72">
        <v>93</v>
      </c>
      <c r="T366" s="361"/>
      <c r="U366" s="2055"/>
      <c r="V366" s="66"/>
      <c r="W366" s="673" t="s">
        <v>205</v>
      </c>
      <c r="X366" s="1409" t="s">
        <v>2794</v>
      </c>
      <c r="Y366" s="64" t="s">
        <v>756</v>
      </c>
      <c r="Z366" s="1574">
        <v>41522</v>
      </c>
      <c r="AA366" s="771"/>
      <c r="AB366" s="137">
        <v>41515</v>
      </c>
      <c r="AC366" s="70">
        <v>2000</v>
      </c>
      <c r="AD366" s="71" t="s">
        <v>83</v>
      </c>
      <c r="AE366" s="9" t="s">
        <v>3035</v>
      </c>
      <c r="AF366" s="5"/>
      <c r="AG366" s="5"/>
      <c r="AH366" s="5"/>
      <c r="AI366" s="5"/>
      <c r="AJ366" s="9"/>
      <c r="AK366" s="11"/>
      <c r="AL366" s="11"/>
      <c r="AM366" s="11"/>
      <c r="AN366" s="464"/>
      <c r="AO366" s="507"/>
      <c r="AP366" s="507"/>
      <c r="AQ366" s="507"/>
      <c r="AR366" s="507"/>
      <c r="AS366" s="507"/>
      <c r="AT366" s="507"/>
      <c r="AU366" s="507"/>
      <c r="AV366" s="507"/>
      <c r="AW366" s="507"/>
      <c r="AX366" s="507"/>
      <c r="AY366" s="507"/>
      <c r="AZ366" s="507"/>
      <c r="BA366" s="507"/>
      <c r="BB366" s="507"/>
      <c r="BC366" s="507"/>
    </row>
    <row r="367" spans="1:55">
      <c r="A367" s="732">
        <v>4</v>
      </c>
      <c r="B367" s="797"/>
      <c r="C367" s="670">
        <v>41165</v>
      </c>
      <c r="D367" s="798">
        <v>357</v>
      </c>
      <c r="E367" s="65" t="s">
        <v>170</v>
      </c>
      <c r="F367" s="406">
        <v>12</v>
      </c>
      <c r="G367" s="66" t="s">
        <v>204</v>
      </c>
      <c r="H367" s="776" t="s">
        <v>1330</v>
      </c>
      <c r="I367" s="774" t="s">
        <v>1334</v>
      </c>
      <c r="J367" s="777" t="s">
        <v>1332</v>
      </c>
      <c r="K367" s="672" t="s">
        <v>9</v>
      </c>
      <c r="L367" s="70">
        <v>1043000</v>
      </c>
      <c r="M367" s="70">
        <v>0</v>
      </c>
      <c r="N367" s="70">
        <f>L367+M367-O367</f>
        <v>1043000</v>
      </c>
      <c r="O367" s="70"/>
      <c r="P367" s="615" t="s">
        <v>1335</v>
      </c>
      <c r="Q367" s="672" t="s">
        <v>139</v>
      </c>
      <c r="R367" s="72">
        <v>1047</v>
      </c>
      <c r="S367" s="72">
        <v>93</v>
      </c>
      <c r="T367" s="361"/>
      <c r="U367" s="2055">
        <v>36113</v>
      </c>
      <c r="V367" s="66"/>
      <c r="W367" s="673" t="s">
        <v>205</v>
      </c>
      <c r="X367" s="1409" t="s">
        <v>3036</v>
      </c>
      <c r="Y367" s="64" t="s">
        <v>136</v>
      </c>
      <c r="Z367" s="1574">
        <v>41522</v>
      </c>
      <c r="AA367" s="771">
        <v>0.54166666666666663</v>
      </c>
      <c r="AB367" s="137">
        <v>41522</v>
      </c>
      <c r="AC367" s="70">
        <v>928000</v>
      </c>
      <c r="AD367" s="71" t="s">
        <v>83</v>
      </c>
      <c r="AE367" s="9" t="s">
        <v>751</v>
      </c>
      <c r="AF367" s="5"/>
      <c r="AG367" s="5"/>
      <c r="AH367" s="5"/>
      <c r="AI367" s="5"/>
      <c r="AJ367" s="9"/>
      <c r="AK367" s="497"/>
      <c r="AL367" s="498"/>
      <c r="AM367" s="547"/>
      <c r="AN367" s="477" t="s">
        <v>109</v>
      </c>
      <c r="BC367" s="712"/>
    </row>
    <row r="368" spans="1:55" s="466" customFormat="1">
      <c r="A368" s="732">
        <v>5</v>
      </c>
      <c r="B368" s="797"/>
      <c r="C368" s="670">
        <v>41495</v>
      </c>
      <c r="D368" s="798">
        <v>27</v>
      </c>
      <c r="E368" s="65" t="s">
        <v>343</v>
      </c>
      <c r="F368" s="406">
        <v>13</v>
      </c>
      <c r="G368" s="66" t="s">
        <v>204</v>
      </c>
      <c r="H368" s="776" t="s">
        <v>702</v>
      </c>
      <c r="I368" s="774" t="s">
        <v>941</v>
      </c>
      <c r="J368" s="777" t="s">
        <v>779</v>
      </c>
      <c r="K368" s="672" t="s">
        <v>67</v>
      </c>
      <c r="L368" s="70">
        <v>510000</v>
      </c>
      <c r="M368" s="70">
        <v>6000</v>
      </c>
      <c r="N368" s="70">
        <f>L368+M368</f>
        <v>516000</v>
      </c>
      <c r="O368" s="70"/>
      <c r="P368" s="615" t="s">
        <v>934</v>
      </c>
      <c r="Q368" s="672" t="s">
        <v>139</v>
      </c>
      <c r="R368" s="72">
        <v>1033</v>
      </c>
      <c r="S368" s="72">
        <v>93</v>
      </c>
      <c r="T368" s="361"/>
      <c r="U368" s="2055">
        <v>123000</v>
      </c>
      <c r="V368" s="66"/>
      <c r="W368" s="673" t="s">
        <v>205</v>
      </c>
      <c r="X368" s="1409" t="s">
        <v>991</v>
      </c>
      <c r="Y368" s="64" t="s">
        <v>756</v>
      </c>
      <c r="Z368" s="1574">
        <v>41522</v>
      </c>
      <c r="AA368" s="771"/>
      <c r="AB368" s="137">
        <v>41427</v>
      </c>
      <c r="AC368" s="70">
        <v>50000</v>
      </c>
      <c r="AD368" s="71" t="s">
        <v>83</v>
      </c>
      <c r="AE368" s="9" t="s">
        <v>751</v>
      </c>
      <c r="AF368" s="5"/>
      <c r="AG368" s="5"/>
      <c r="AH368" s="5"/>
      <c r="AI368" s="5"/>
      <c r="AJ368" s="9"/>
      <c r="AK368" s="11"/>
      <c r="AL368" s="11"/>
      <c r="AM368" s="11"/>
      <c r="AN368" s="464"/>
      <c r="AO368" s="507"/>
      <c r="AP368" s="507"/>
      <c r="AQ368" s="507"/>
      <c r="AR368" s="507"/>
      <c r="AS368" s="507"/>
      <c r="AT368" s="507"/>
      <c r="AU368" s="507"/>
      <c r="AV368" s="507"/>
      <c r="AW368" s="507"/>
      <c r="AX368" s="507"/>
      <c r="AY368" s="507"/>
      <c r="AZ368" s="507"/>
      <c r="BA368" s="507"/>
      <c r="BB368" s="507"/>
      <c r="BC368" s="507"/>
    </row>
    <row r="369" spans="1:160" s="466" customFormat="1">
      <c r="A369" s="732">
        <v>6</v>
      </c>
      <c r="B369" s="797"/>
      <c r="C369" s="670">
        <v>41367</v>
      </c>
      <c r="D369" s="798">
        <v>156</v>
      </c>
      <c r="E369" s="65" t="s">
        <v>249</v>
      </c>
      <c r="F369" s="406">
        <v>13</v>
      </c>
      <c r="G369" s="66" t="s">
        <v>204</v>
      </c>
      <c r="H369" s="776" t="s">
        <v>279</v>
      </c>
      <c r="I369" s="774" t="s">
        <v>621</v>
      </c>
      <c r="J369" s="777" t="s">
        <v>304</v>
      </c>
      <c r="K369" s="672" t="s">
        <v>143</v>
      </c>
      <c r="L369" s="70">
        <v>1060000</v>
      </c>
      <c r="M369" s="70">
        <v>16000</v>
      </c>
      <c r="N369" s="70">
        <f>L369+M369-O369</f>
        <v>996000</v>
      </c>
      <c r="O369" s="70">
        <v>80000</v>
      </c>
      <c r="P369" s="615" t="s">
        <v>612</v>
      </c>
      <c r="Q369" s="672" t="s">
        <v>139</v>
      </c>
      <c r="R369" s="72">
        <v>1033</v>
      </c>
      <c r="S369" s="72">
        <v>93</v>
      </c>
      <c r="T369" s="361"/>
      <c r="U369" s="2055">
        <v>47000</v>
      </c>
      <c r="V369" s="66"/>
      <c r="W369" s="673" t="s">
        <v>205</v>
      </c>
      <c r="X369" s="1409" t="s">
        <v>3223</v>
      </c>
      <c r="Y369" s="64" t="s">
        <v>753</v>
      </c>
      <c r="Z369" s="1574">
        <v>41523</v>
      </c>
      <c r="AA369" s="771"/>
      <c r="AB369" s="137">
        <v>41523</v>
      </c>
      <c r="AC369" s="70">
        <v>996000</v>
      </c>
      <c r="AD369" s="71" t="s">
        <v>83</v>
      </c>
      <c r="AE369" s="9" t="s">
        <v>783</v>
      </c>
      <c r="AF369" s="5"/>
      <c r="AG369" s="5"/>
      <c r="AH369" s="5"/>
      <c r="AI369" s="5"/>
      <c r="AJ369" s="9"/>
      <c r="AK369" s="11"/>
      <c r="AL369" s="11"/>
      <c r="AM369" s="11"/>
      <c r="AN369" s="464"/>
      <c r="AO369" s="507"/>
      <c r="AP369" s="507"/>
      <c r="AQ369" s="507"/>
      <c r="AR369" s="507"/>
      <c r="AS369" s="507"/>
      <c r="AT369" s="507"/>
      <c r="AU369" s="507"/>
      <c r="AV369" s="507"/>
      <c r="AW369" s="507"/>
      <c r="AX369" s="507"/>
      <c r="AY369" s="507"/>
      <c r="AZ369" s="507"/>
      <c r="BA369" s="507"/>
      <c r="BB369" s="507"/>
      <c r="BC369" s="507"/>
    </row>
    <row r="370" spans="1:160" s="466" customFormat="1">
      <c r="A370" s="732">
        <v>7</v>
      </c>
      <c r="B370" s="797"/>
      <c r="C370" s="670">
        <v>41510</v>
      </c>
      <c r="D370" s="798">
        <v>13</v>
      </c>
      <c r="E370" s="65" t="s">
        <v>343</v>
      </c>
      <c r="F370" s="406">
        <v>13</v>
      </c>
      <c r="G370" s="66" t="s">
        <v>204</v>
      </c>
      <c r="H370" s="776" t="s">
        <v>829</v>
      </c>
      <c r="I370" s="774" t="s">
        <v>970</v>
      </c>
      <c r="J370" s="777" t="s">
        <v>787</v>
      </c>
      <c r="K370" s="672" t="s">
        <v>67</v>
      </c>
      <c r="L370" s="70">
        <v>524000</v>
      </c>
      <c r="M370" s="70">
        <v>6000</v>
      </c>
      <c r="N370" s="70">
        <f>L370+M370</f>
        <v>530000</v>
      </c>
      <c r="O370" s="70"/>
      <c r="P370" s="615" t="s">
        <v>914</v>
      </c>
      <c r="Q370" s="672" t="s">
        <v>139</v>
      </c>
      <c r="R370" s="72">
        <v>1033</v>
      </c>
      <c r="S370" s="72">
        <v>93</v>
      </c>
      <c r="T370" s="361"/>
      <c r="U370" s="2055">
        <v>20000</v>
      </c>
      <c r="V370" s="66">
        <v>41522</v>
      </c>
      <c r="W370" s="673" t="s">
        <v>205</v>
      </c>
      <c r="X370" s="1409" t="s">
        <v>1098</v>
      </c>
      <c r="Y370" s="64" t="s">
        <v>752</v>
      </c>
      <c r="Z370" s="1574">
        <v>41523</v>
      </c>
      <c r="AA370" s="771">
        <v>0.41666666666666669</v>
      </c>
      <c r="AB370" s="137">
        <v>41445</v>
      </c>
      <c r="AC370" s="70">
        <v>30000</v>
      </c>
      <c r="AD370" s="71" t="s">
        <v>111</v>
      </c>
      <c r="AE370" s="9" t="s">
        <v>754</v>
      </c>
      <c r="AF370" s="5">
        <v>41516</v>
      </c>
      <c r="AG370" s="5">
        <v>41516</v>
      </c>
      <c r="AH370" s="5" t="s">
        <v>755</v>
      </c>
      <c r="AI370" s="5">
        <v>41521</v>
      </c>
      <c r="AJ370" s="9" t="s">
        <v>1134</v>
      </c>
      <c r="AK370" s="81"/>
      <c r="AL370" s="11"/>
      <c r="AM370" s="11"/>
      <c r="AN370" s="464"/>
      <c r="AO370" s="507"/>
      <c r="AP370" s="507"/>
      <c r="AQ370" s="507"/>
      <c r="AR370" s="507"/>
      <c r="AS370" s="507"/>
      <c r="AT370" s="507"/>
      <c r="AU370" s="507"/>
      <c r="AV370" s="507"/>
      <c r="AW370" s="507"/>
      <c r="AX370" s="507"/>
      <c r="AY370" s="507"/>
      <c r="AZ370" s="507"/>
      <c r="BA370" s="507"/>
      <c r="BB370" s="507"/>
      <c r="BC370" s="507" t="s">
        <v>784</v>
      </c>
    </row>
    <row r="371" spans="1:160" s="466" customFormat="1">
      <c r="A371" s="732">
        <v>8</v>
      </c>
      <c r="B371" s="797"/>
      <c r="C371" s="670">
        <v>41511</v>
      </c>
      <c r="D371" s="798">
        <v>12</v>
      </c>
      <c r="E371" s="65" t="s">
        <v>133</v>
      </c>
      <c r="F371" s="406">
        <v>13</v>
      </c>
      <c r="G371" s="66" t="s">
        <v>204</v>
      </c>
      <c r="H371" s="776" t="s">
        <v>78</v>
      </c>
      <c r="I371" s="774" t="s">
        <v>2209</v>
      </c>
      <c r="J371" s="777" t="s">
        <v>289</v>
      </c>
      <c r="K371" s="672" t="s">
        <v>25</v>
      </c>
      <c r="L371" s="70">
        <v>529000</v>
      </c>
      <c r="M371" s="70">
        <v>0</v>
      </c>
      <c r="N371" s="70">
        <f>L371+M371</f>
        <v>529000</v>
      </c>
      <c r="O371" s="70" t="s">
        <v>894</v>
      </c>
      <c r="P371" s="615" t="s">
        <v>2155</v>
      </c>
      <c r="Q371" s="672" t="s">
        <v>139</v>
      </c>
      <c r="R371" s="72">
        <v>1033</v>
      </c>
      <c r="S371" s="72">
        <v>93</v>
      </c>
      <c r="T371" s="361"/>
      <c r="U371" s="2055"/>
      <c r="V371" s="66">
        <v>41523</v>
      </c>
      <c r="W371" s="673" t="s">
        <v>205</v>
      </c>
      <c r="X371" s="1409" t="s">
        <v>2799</v>
      </c>
      <c r="Y371" s="64" t="s">
        <v>2928</v>
      </c>
      <c r="Z371" s="1574">
        <v>41523</v>
      </c>
      <c r="AA371" s="771">
        <v>0.625</v>
      </c>
      <c r="AB371" s="137">
        <v>41516</v>
      </c>
      <c r="AC371" s="70">
        <v>1000</v>
      </c>
      <c r="AD371" s="71" t="s">
        <v>111</v>
      </c>
      <c r="AE371" s="14" t="s">
        <v>754</v>
      </c>
      <c r="AF371" s="5">
        <v>41516</v>
      </c>
      <c r="AG371" s="5">
        <v>41517</v>
      </c>
      <c r="AH371" s="14" t="s">
        <v>755</v>
      </c>
      <c r="AI371" s="5">
        <v>41520</v>
      </c>
      <c r="AJ371" s="14" t="s">
        <v>757</v>
      </c>
      <c r="AK371" s="14"/>
      <c r="AL371" s="11"/>
      <c r="AM371" s="11"/>
      <c r="AN371" s="737"/>
      <c r="AO371" s="737"/>
      <c r="AP371" s="465"/>
      <c r="AQ371" s="1316"/>
      <c r="AR371" s="1316"/>
      <c r="AS371" s="1316"/>
      <c r="AT371" s="465"/>
      <c r="AX371" s="1317"/>
      <c r="BC371" s="466" t="s">
        <v>1830</v>
      </c>
      <c r="BW371" s="1315"/>
      <c r="BZ371" s="1315"/>
    </row>
    <row r="372" spans="1:160" s="466" customFormat="1">
      <c r="A372" s="732">
        <v>9</v>
      </c>
      <c r="B372" s="797"/>
      <c r="C372" s="670">
        <v>41471</v>
      </c>
      <c r="D372" s="68">
        <v>53</v>
      </c>
      <c r="E372" s="65" t="s">
        <v>169</v>
      </c>
      <c r="F372" s="406">
        <v>13</v>
      </c>
      <c r="G372" s="65" t="s">
        <v>204</v>
      </c>
      <c r="H372" s="776" t="s">
        <v>129</v>
      </c>
      <c r="I372" s="774" t="s">
        <v>1548</v>
      </c>
      <c r="J372" s="777" t="s">
        <v>441</v>
      </c>
      <c r="K372" s="672" t="s">
        <v>14</v>
      </c>
      <c r="L372" s="70">
        <v>593000</v>
      </c>
      <c r="M372" s="70">
        <v>11000</v>
      </c>
      <c r="N372" s="70">
        <f t="shared" ref="N372:N387" si="43">L372+M372-O372</f>
        <v>574000</v>
      </c>
      <c r="O372" s="82">
        <v>30000</v>
      </c>
      <c r="P372" s="615" t="s">
        <v>1499</v>
      </c>
      <c r="Q372" s="672" t="s">
        <v>139</v>
      </c>
      <c r="R372" s="72">
        <v>1033</v>
      </c>
      <c r="S372" s="72">
        <v>93</v>
      </c>
      <c r="T372" s="73"/>
      <c r="U372" s="2232">
        <v>32143</v>
      </c>
      <c r="V372" s="66">
        <v>41522</v>
      </c>
      <c r="W372" s="673" t="s">
        <v>205</v>
      </c>
      <c r="X372" s="130" t="s">
        <v>2822</v>
      </c>
      <c r="Y372" s="64" t="s">
        <v>1838</v>
      </c>
      <c r="Z372" s="674">
        <v>41523</v>
      </c>
      <c r="AA372" s="131">
        <v>0.75</v>
      </c>
      <c r="AB372" s="674">
        <v>41517</v>
      </c>
      <c r="AC372" s="675">
        <v>1000</v>
      </c>
      <c r="AD372" s="71" t="s">
        <v>111</v>
      </c>
      <c r="AE372" s="9" t="s">
        <v>754</v>
      </c>
      <c r="AF372" s="5">
        <v>41517</v>
      </c>
      <c r="AG372" s="5">
        <v>41487</v>
      </c>
      <c r="AH372" s="5" t="s">
        <v>755</v>
      </c>
      <c r="AI372" s="5">
        <v>41521</v>
      </c>
      <c r="AJ372" s="9" t="s">
        <v>757</v>
      </c>
      <c r="AK372" s="11"/>
      <c r="AL372" s="11"/>
      <c r="AM372" s="11"/>
      <c r="AN372" s="737"/>
      <c r="AO372" s="507"/>
      <c r="AP372" s="507"/>
      <c r="AQ372" s="507"/>
      <c r="AR372" s="507"/>
      <c r="AS372" s="507"/>
      <c r="AT372" s="507"/>
      <c r="AU372" s="507"/>
      <c r="AV372" s="507"/>
      <c r="AW372" s="507"/>
      <c r="AX372" s="507"/>
      <c r="AY372" s="507"/>
      <c r="AZ372" s="507"/>
      <c r="BA372" s="507"/>
      <c r="BB372" s="507"/>
      <c r="BC372" s="507" t="s">
        <v>784</v>
      </c>
    </row>
    <row r="373" spans="1:160" s="466" customFormat="1">
      <c r="A373" s="732">
        <v>10</v>
      </c>
      <c r="B373" s="797"/>
      <c r="C373" s="670">
        <v>41367</v>
      </c>
      <c r="D373" s="798">
        <v>157</v>
      </c>
      <c r="E373" s="65" t="s">
        <v>249</v>
      </c>
      <c r="F373" s="406">
        <v>13</v>
      </c>
      <c r="G373" s="66" t="s">
        <v>204</v>
      </c>
      <c r="H373" s="776" t="s">
        <v>110</v>
      </c>
      <c r="I373" s="774" t="s">
        <v>554</v>
      </c>
      <c r="J373" s="777" t="s">
        <v>317</v>
      </c>
      <c r="K373" s="672" t="s">
        <v>143</v>
      </c>
      <c r="L373" s="70">
        <v>1240000</v>
      </c>
      <c r="M373" s="70">
        <v>16000</v>
      </c>
      <c r="N373" s="70">
        <f t="shared" si="43"/>
        <v>1126000</v>
      </c>
      <c r="O373" s="70">
        <v>130000</v>
      </c>
      <c r="P373" s="615" t="s">
        <v>486</v>
      </c>
      <c r="Q373" s="672" t="s">
        <v>139</v>
      </c>
      <c r="R373" s="72">
        <v>1033</v>
      </c>
      <c r="S373" s="72">
        <v>93</v>
      </c>
      <c r="T373" s="361"/>
      <c r="U373" s="2055"/>
      <c r="V373" s="66">
        <v>41524</v>
      </c>
      <c r="W373" s="673" t="s">
        <v>205</v>
      </c>
      <c r="X373" s="1409" t="s">
        <v>2795</v>
      </c>
      <c r="Y373" s="64" t="s">
        <v>1838</v>
      </c>
      <c r="Z373" s="1574">
        <v>41524</v>
      </c>
      <c r="AA373" s="771">
        <v>0.70833333333333337</v>
      </c>
      <c r="AB373" s="137">
        <v>41515</v>
      </c>
      <c r="AC373" s="70">
        <v>1000</v>
      </c>
      <c r="AD373" s="71" t="s">
        <v>111</v>
      </c>
      <c r="AE373" s="14" t="s">
        <v>2240</v>
      </c>
      <c r="AF373" s="5">
        <v>41515</v>
      </c>
      <c r="AG373" s="5">
        <v>41515</v>
      </c>
      <c r="AH373" s="14" t="s">
        <v>755</v>
      </c>
      <c r="AI373" s="5">
        <v>41521</v>
      </c>
      <c r="AJ373" s="14" t="s">
        <v>1134</v>
      </c>
      <c r="AK373" s="14"/>
      <c r="AL373" s="11"/>
      <c r="AM373" s="11"/>
      <c r="AN373" s="737"/>
      <c r="AO373" s="737"/>
      <c r="AP373" s="465"/>
      <c r="AQ373" s="1316"/>
      <c r="AR373" s="1316"/>
      <c r="AS373" s="1316"/>
      <c r="AT373" s="465"/>
      <c r="AX373" s="1317">
        <v>25424</v>
      </c>
      <c r="BC373" s="466" t="s">
        <v>784</v>
      </c>
      <c r="BW373" s="1315" t="e">
        <v>#N/A</v>
      </c>
      <c r="BZ373" s="1315">
        <v>1143762.5</v>
      </c>
    </row>
    <row r="374" spans="1:160" s="466" customFormat="1">
      <c r="A374" s="732">
        <v>11</v>
      </c>
      <c r="B374" s="797"/>
      <c r="C374" s="670">
        <v>41519</v>
      </c>
      <c r="D374" s="798">
        <v>7</v>
      </c>
      <c r="E374" s="65" t="s">
        <v>61</v>
      </c>
      <c r="F374" s="406">
        <v>13</v>
      </c>
      <c r="G374" s="66" t="s">
        <v>204</v>
      </c>
      <c r="H374" s="776" t="s">
        <v>219</v>
      </c>
      <c r="I374" s="774" t="s">
        <v>2204</v>
      </c>
      <c r="J374" s="777" t="s">
        <v>307</v>
      </c>
      <c r="K374" s="672" t="s">
        <v>25</v>
      </c>
      <c r="L374" s="70">
        <v>760000</v>
      </c>
      <c r="M374" s="70">
        <v>0</v>
      </c>
      <c r="N374" s="70">
        <f t="shared" si="43"/>
        <v>730000</v>
      </c>
      <c r="O374" s="70">
        <v>30000</v>
      </c>
      <c r="P374" s="615" t="s">
        <v>2160</v>
      </c>
      <c r="Q374" s="672" t="s">
        <v>139</v>
      </c>
      <c r="R374" s="72">
        <v>1033</v>
      </c>
      <c r="S374" s="72">
        <v>93</v>
      </c>
      <c r="T374" s="361"/>
      <c r="U374" s="2055"/>
      <c r="V374" s="66"/>
      <c r="W374" s="673" t="s">
        <v>205</v>
      </c>
      <c r="X374" s="1409" t="s">
        <v>3312</v>
      </c>
      <c r="Y374" s="64" t="s">
        <v>1838</v>
      </c>
      <c r="Z374" s="1574">
        <v>41526</v>
      </c>
      <c r="AA374" s="771"/>
      <c r="AB374" s="137">
        <v>41512</v>
      </c>
      <c r="AC374" s="70">
        <v>1000</v>
      </c>
      <c r="AD374" s="71" t="s">
        <v>111</v>
      </c>
      <c r="AE374" s="37" t="s">
        <v>1705</v>
      </c>
      <c r="AF374" s="5">
        <v>41520</v>
      </c>
      <c r="AG374" s="5">
        <v>41521</v>
      </c>
      <c r="AH374" s="17" t="s">
        <v>755</v>
      </c>
      <c r="AI374" s="5">
        <v>41523</v>
      </c>
      <c r="AJ374" s="17" t="s">
        <v>757</v>
      </c>
      <c r="AK374" s="14"/>
      <c r="AL374" s="11"/>
      <c r="AM374" s="11"/>
      <c r="AN374" s="737"/>
      <c r="AO374" s="737"/>
      <c r="AP374" s="465"/>
      <c r="AQ374" s="1316"/>
      <c r="AR374" s="1316"/>
      <c r="AS374" s="1316"/>
      <c r="AT374" s="465"/>
      <c r="AX374" s="1317"/>
      <c r="BC374" s="466" t="s">
        <v>784</v>
      </c>
      <c r="BW374" s="1315"/>
      <c r="BZ374" s="1315"/>
    </row>
    <row r="375" spans="1:160" s="466" customFormat="1">
      <c r="A375" s="732">
        <v>12</v>
      </c>
      <c r="B375" s="797"/>
      <c r="C375" s="670">
        <v>41459</v>
      </c>
      <c r="D375" s="798">
        <v>68</v>
      </c>
      <c r="E375" s="65" t="s">
        <v>249</v>
      </c>
      <c r="F375" s="406">
        <v>13</v>
      </c>
      <c r="G375" s="66" t="s">
        <v>204</v>
      </c>
      <c r="H375" s="776" t="s">
        <v>141</v>
      </c>
      <c r="I375" s="774" t="s">
        <v>1123</v>
      </c>
      <c r="J375" s="777" t="s">
        <v>316</v>
      </c>
      <c r="K375" s="672" t="s">
        <v>54</v>
      </c>
      <c r="L375" s="70">
        <v>1185500</v>
      </c>
      <c r="M375" s="70">
        <v>16000</v>
      </c>
      <c r="N375" s="70">
        <f t="shared" si="43"/>
        <v>1081500</v>
      </c>
      <c r="O375" s="70">
        <v>120000</v>
      </c>
      <c r="P375" s="615" t="s">
        <v>1108</v>
      </c>
      <c r="Q375" s="672" t="s">
        <v>139</v>
      </c>
      <c r="R375" s="72">
        <v>1033</v>
      </c>
      <c r="S375" s="72">
        <v>93</v>
      </c>
      <c r="T375" s="361"/>
      <c r="U375" s="2055"/>
      <c r="V375" s="66">
        <v>41523</v>
      </c>
      <c r="W375" s="673" t="s">
        <v>205</v>
      </c>
      <c r="X375" s="1409" t="s">
        <v>2934</v>
      </c>
      <c r="Y375" s="64" t="s">
        <v>136</v>
      </c>
      <c r="Z375" s="1574">
        <v>41526</v>
      </c>
      <c r="AA375" s="771">
        <v>0.75</v>
      </c>
      <c r="AB375" s="137">
        <v>41520</v>
      </c>
      <c r="AC375" s="70">
        <v>1000</v>
      </c>
      <c r="AD375" s="71" t="s">
        <v>111</v>
      </c>
      <c r="AE375" s="17" t="s">
        <v>754</v>
      </c>
      <c r="AF375" s="5">
        <v>41520</v>
      </c>
      <c r="AG375" s="5">
        <v>41521</v>
      </c>
      <c r="AH375" s="17" t="s">
        <v>755</v>
      </c>
      <c r="AI375" s="5">
        <v>41522</v>
      </c>
      <c r="AJ375" s="17" t="s">
        <v>757</v>
      </c>
      <c r="AK375" s="14"/>
      <c r="AL375" s="11"/>
      <c r="AM375" s="11"/>
      <c r="AN375" s="737"/>
      <c r="AO375" s="737"/>
      <c r="AP375" s="465"/>
      <c r="AQ375" s="1316"/>
      <c r="AR375" s="1316"/>
      <c r="AS375" s="1316"/>
      <c r="AT375" s="465"/>
      <c r="AX375" s="1317"/>
      <c r="BC375" s="466" t="s">
        <v>784</v>
      </c>
      <c r="BW375" s="1315"/>
      <c r="BZ375" s="1315"/>
    </row>
    <row r="376" spans="1:160" s="466" customFormat="1">
      <c r="A376" s="732">
        <v>13</v>
      </c>
      <c r="B376" s="797"/>
      <c r="C376" s="670">
        <v>41516</v>
      </c>
      <c r="D376" s="798">
        <v>11</v>
      </c>
      <c r="E376" s="65" t="s">
        <v>249</v>
      </c>
      <c r="F376" s="406">
        <v>13</v>
      </c>
      <c r="G376" s="66" t="s">
        <v>204</v>
      </c>
      <c r="H376" s="776" t="s">
        <v>2664</v>
      </c>
      <c r="I376" s="774" t="s">
        <v>2665</v>
      </c>
      <c r="J376" s="777" t="s">
        <v>2666</v>
      </c>
      <c r="K376" s="672" t="s">
        <v>14</v>
      </c>
      <c r="L376" s="70">
        <v>1360000</v>
      </c>
      <c r="M376" s="70">
        <v>16000</v>
      </c>
      <c r="N376" s="70">
        <f t="shared" si="43"/>
        <v>1231000</v>
      </c>
      <c r="O376" s="70">
        <v>145000</v>
      </c>
      <c r="P376" s="615" t="s">
        <v>2667</v>
      </c>
      <c r="Q376" s="672" t="s">
        <v>139</v>
      </c>
      <c r="R376" s="72">
        <v>1033</v>
      </c>
      <c r="S376" s="72">
        <v>93</v>
      </c>
      <c r="T376" s="361"/>
      <c r="U376" s="2055"/>
      <c r="V376" s="66">
        <v>41524</v>
      </c>
      <c r="W376" s="673" t="s">
        <v>205</v>
      </c>
      <c r="X376" s="1409" t="s">
        <v>2668</v>
      </c>
      <c r="Y376" s="64" t="s">
        <v>136</v>
      </c>
      <c r="Z376" s="1574">
        <v>41526</v>
      </c>
      <c r="AA376" s="771">
        <v>0.52083333333333337</v>
      </c>
      <c r="AB376" s="137">
        <v>41510</v>
      </c>
      <c r="AC376" s="70">
        <v>560000</v>
      </c>
      <c r="AD376" s="71" t="s">
        <v>111</v>
      </c>
      <c r="AE376" s="17" t="s">
        <v>754</v>
      </c>
      <c r="AF376" s="5">
        <v>41510</v>
      </c>
      <c r="AG376" s="5">
        <v>41512</v>
      </c>
      <c r="AH376" s="17" t="s">
        <v>755</v>
      </c>
      <c r="AI376" s="5">
        <v>41522</v>
      </c>
      <c r="AJ376" s="17" t="s">
        <v>757</v>
      </c>
      <c r="AK376" s="14"/>
      <c r="AL376" s="11"/>
      <c r="AM376" s="11"/>
      <c r="AN376" s="737"/>
      <c r="AO376" s="737"/>
      <c r="AP376" s="465"/>
      <c r="AQ376" s="1316"/>
      <c r="AR376" s="1316"/>
      <c r="AS376" s="1316"/>
      <c r="AT376" s="465"/>
      <c r="AX376" s="1317"/>
      <c r="BC376" s="466" t="s">
        <v>784</v>
      </c>
      <c r="BW376" s="1315"/>
      <c r="BZ376" s="1315"/>
    </row>
    <row r="377" spans="1:160" s="466" customFormat="1">
      <c r="A377" s="732">
        <v>14</v>
      </c>
      <c r="B377" s="797"/>
      <c r="C377" s="670">
        <v>41478</v>
      </c>
      <c r="D377" s="68">
        <v>49</v>
      </c>
      <c r="E377" s="65" t="s">
        <v>61</v>
      </c>
      <c r="F377" s="406">
        <v>13</v>
      </c>
      <c r="G377" s="66" t="s">
        <v>204</v>
      </c>
      <c r="H377" s="69" t="s">
        <v>219</v>
      </c>
      <c r="I377" s="66" t="s">
        <v>1603</v>
      </c>
      <c r="J377" s="75" t="s">
        <v>307</v>
      </c>
      <c r="K377" s="1822" t="s">
        <v>138</v>
      </c>
      <c r="L377" s="70">
        <v>760000</v>
      </c>
      <c r="M377" s="70">
        <v>11000</v>
      </c>
      <c r="N377" s="70">
        <f t="shared" si="43"/>
        <v>741000</v>
      </c>
      <c r="O377" s="70">
        <v>30000</v>
      </c>
      <c r="P377" s="615" t="s">
        <v>1589</v>
      </c>
      <c r="Q377" s="672" t="s">
        <v>139</v>
      </c>
      <c r="R377" s="72">
        <v>1033</v>
      </c>
      <c r="S377" s="72">
        <v>93</v>
      </c>
      <c r="T377" s="73"/>
      <c r="U377" s="74"/>
      <c r="V377" s="66">
        <v>41527</v>
      </c>
      <c r="W377" s="673" t="s">
        <v>205</v>
      </c>
      <c r="X377" s="130" t="s">
        <v>2821</v>
      </c>
      <c r="Y377" s="64" t="s">
        <v>1838</v>
      </c>
      <c r="Z377" s="674">
        <v>41527</v>
      </c>
      <c r="AA377" s="775">
        <v>0.5</v>
      </c>
      <c r="AB377" s="137">
        <v>41517</v>
      </c>
      <c r="AC377" s="70">
        <v>1000</v>
      </c>
      <c r="AD377" s="66" t="s">
        <v>111</v>
      </c>
      <c r="AE377" s="9" t="s">
        <v>754</v>
      </c>
      <c r="AF377" s="5">
        <v>41517</v>
      </c>
      <c r="AG377" s="5">
        <v>41519</v>
      </c>
      <c r="AH377" s="5" t="s">
        <v>755</v>
      </c>
      <c r="AI377" s="5">
        <v>41523</v>
      </c>
      <c r="AJ377" s="9" t="s">
        <v>757</v>
      </c>
      <c r="AK377" s="497"/>
      <c r="AL377" s="498"/>
      <c r="AM377" s="499"/>
      <c r="AN377" s="477"/>
      <c r="AO377" s="507"/>
      <c r="AP377" s="507"/>
      <c r="AQ377" s="507"/>
      <c r="AR377" s="507"/>
      <c r="AS377" s="507"/>
      <c r="AT377" s="507"/>
      <c r="AU377" s="507"/>
      <c r="AV377" s="507"/>
      <c r="AW377" s="507"/>
      <c r="AX377" s="507"/>
      <c r="AY377" s="507"/>
      <c r="AZ377" s="507"/>
      <c r="BA377" s="507"/>
      <c r="BB377" s="507"/>
      <c r="BC377" s="507" t="s">
        <v>1830</v>
      </c>
    </row>
    <row r="378" spans="1:160" s="466" customFormat="1">
      <c r="A378" s="732">
        <v>15</v>
      </c>
      <c r="B378" s="137"/>
      <c r="C378" s="670">
        <v>41333</v>
      </c>
      <c r="D378" s="1621">
        <v>194</v>
      </c>
      <c r="E378" s="65" t="s">
        <v>61</v>
      </c>
      <c r="F378" s="671">
        <v>13</v>
      </c>
      <c r="G378" s="65" t="s">
        <v>204</v>
      </c>
      <c r="H378" s="69" t="s">
        <v>219</v>
      </c>
      <c r="I378" s="66" t="s">
        <v>399</v>
      </c>
      <c r="J378" s="75" t="s">
        <v>307</v>
      </c>
      <c r="K378" s="2307" t="s">
        <v>184</v>
      </c>
      <c r="L378" s="70">
        <v>760000</v>
      </c>
      <c r="M378" s="70">
        <v>11000</v>
      </c>
      <c r="N378" s="70">
        <f t="shared" si="43"/>
        <v>741000</v>
      </c>
      <c r="O378" s="70">
        <v>30000</v>
      </c>
      <c r="P378" s="615" t="s">
        <v>380</v>
      </c>
      <c r="Q378" s="672" t="s">
        <v>139</v>
      </c>
      <c r="R378" s="72">
        <v>1033</v>
      </c>
      <c r="S378" s="72">
        <v>93</v>
      </c>
      <c r="T378" s="73"/>
      <c r="U378" s="2308" t="s">
        <v>810</v>
      </c>
      <c r="V378" s="119">
        <v>41527</v>
      </c>
      <c r="W378" s="673" t="s">
        <v>205</v>
      </c>
      <c r="X378" s="1409" t="s">
        <v>3301</v>
      </c>
      <c r="Y378" s="64" t="s">
        <v>2928</v>
      </c>
      <c r="Z378" s="674">
        <v>41527</v>
      </c>
      <c r="AA378" s="771">
        <v>0.61458333333333337</v>
      </c>
      <c r="AB378" s="137">
        <v>41526</v>
      </c>
      <c r="AC378" s="70">
        <v>1000</v>
      </c>
      <c r="AD378" s="71" t="s">
        <v>83</v>
      </c>
      <c r="AE378" s="9" t="s">
        <v>751</v>
      </c>
      <c r="AF378" s="5"/>
      <c r="AG378" s="5"/>
      <c r="AH378" s="5"/>
      <c r="AI378" s="5"/>
      <c r="AJ378" s="9"/>
      <c r="AK378" s="522">
        <v>41368</v>
      </c>
      <c r="AL378" s="523">
        <v>707449.8</v>
      </c>
      <c r="AM378" s="36"/>
      <c r="AN378" s="477"/>
      <c r="AO378" s="507"/>
      <c r="AP378" s="507"/>
      <c r="AQ378" s="507"/>
      <c r="AR378" s="507"/>
      <c r="AS378" s="507"/>
      <c r="AT378" s="507"/>
      <c r="AU378" s="507"/>
      <c r="AV378" s="507"/>
      <c r="AW378" s="507"/>
      <c r="AX378" s="507"/>
      <c r="AY378" s="507"/>
      <c r="AZ378" s="507"/>
      <c r="BA378" s="507"/>
      <c r="BB378" s="507"/>
      <c r="BC378" s="507"/>
    </row>
    <row r="379" spans="1:160" s="486" customFormat="1">
      <c r="A379" s="732">
        <v>16</v>
      </c>
      <c r="B379" s="797"/>
      <c r="C379" s="670">
        <v>41497</v>
      </c>
      <c r="D379" s="68">
        <v>30</v>
      </c>
      <c r="E379" s="65" t="s">
        <v>57</v>
      </c>
      <c r="F379" s="406">
        <v>13</v>
      </c>
      <c r="G379" s="65" t="s">
        <v>204</v>
      </c>
      <c r="H379" s="69" t="s">
        <v>62</v>
      </c>
      <c r="I379" s="66" t="s">
        <v>1872</v>
      </c>
      <c r="J379" s="75" t="s">
        <v>308</v>
      </c>
      <c r="K379" s="1822" t="s">
        <v>34</v>
      </c>
      <c r="L379" s="70">
        <v>789000</v>
      </c>
      <c r="M379" s="70">
        <v>13000</v>
      </c>
      <c r="N379" s="70">
        <f t="shared" si="43"/>
        <v>749000</v>
      </c>
      <c r="O379" s="70">
        <v>53000</v>
      </c>
      <c r="P379" s="615" t="s">
        <v>1858</v>
      </c>
      <c r="Q379" s="672" t="s">
        <v>139</v>
      </c>
      <c r="R379" s="72">
        <v>1033</v>
      </c>
      <c r="S379" s="72">
        <v>93</v>
      </c>
      <c r="T379" s="73"/>
      <c r="U379" s="74"/>
      <c r="V379" s="119">
        <v>41527</v>
      </c>
      <c r="W379" s="673" t="s">
        <v>205</v>
      </c>
      <c r="X379" s="1059" t="s">
        <v>2649</v>
      </c>
      <c r="Y379" s="64" t="s">
        <v>756</v>
      </c>
      <c r="Z379" s="674">
        <v>41527</v>
      </c>
      <c r="AA379" s="131">
        <v>0.75</v>
      </c>
      <c r="AB379" s="137">
        <v>41508</v>
      </c>
      <c r="AC379" s="675">
        <v>2000</v>
      </c>
      <c r="AD379" s="67" t="s">
        <v>111</v>
      </c>
      <c r="AE379" s="14" t="s">
        <v>754</v>
      </c>
      <c r="AF379" s="5">
        <v>41508</v>
      </c>
      <c r="AG379" s="5">
        <v>41509</v>
      </c>
      <c r="AH379" s="14" t="s">
        <v>755</v>
      </c>
      <c r="AI379" s="5">
        <v>41526</v>
      </c>
      <c r="AJ379" s="14" t="s">
        <v>757</v>
      </c>
      <c r="AK379" s="522"/>
      <c r="AL379" s="523"/>
      <c r="AM379" s="484"/>
      <c r="AN379" s="477"/>
      <c r="AO379" s="485"/>
      <c r="AP379" s="485"/>
      <c r="AQ379" s="485"/>
      <c r="AR379" s="485"/>
      <c r="AS379" s="485"/>
      <c r="AT379" s="485"/>
      <c r="AU379" s="485"/>
      <c r="AV379" s="485"/>
      <c r="AW379" s="485"/>
      <c r="AX379" s="485"/>
      <c r="AY379" s="485"/>
      <c r="AZ379" s="485"/>
      <c r="BA379" s="485"/>
      <c r="BB379" s="485"/>
      <c r="BC379" s="485" t="s">
        <v>784</v>
      </c>
    </row>
    <row r="380" spans="1:160" s="466" customFormat="1">
      <c r="A380" s="732">
        <v>17</v>
      </c>
      <c r="B380" s="797"/>
      <c r="C380" s="670">
        <v>41499</v>
      </c>
      <c r="D380" s="68">
        <v>28</v>
      </c>
      <c r="E380" s="65" t="s">
        <v>169</v>
      </c>
      <c r="F380" s="406">
        <v>13</v>
      </c>
      <c r="G380" s="65" t="s">
        <v>204</v>
      </c>
      <c r="H380" s="69" t="s">
        <v>91</v>
      </c>
      <c r="I380" s="66" t="s">
        <v>1992</v>
      </c>
      <c r="J380" s="75" t="s">
        <v>438</v>
      </c>
      <c r="K380" s="359" t="s">
        <v>77</v>
      </c>
      <c r="L380" s="70">
        <v>630000</v>
      </c>
      <c r="M380" s="70">
        <v>0</v>
      </c>
      <c r="N380" s="70">
        <f t="shared" si="43"/>
        <v>600000</v>
      </c>
      <c r="O380" s="70">
        <v>30000</v>
      </c>
      <c r="P380" s="615" t="s">
        <v>1948</v>
      </c>
      <c r="Q380" s="672" t="s">
        <v>139</v>
      </c>
      <c r="R380" s="72">
        <v>1033</v>
      </c>
      <c r="S380" s="72">
        <v>93</v>
      </c>
      <c r="T380" s="73"/>
      <c r="U380" s="74"/>
      <c r="V380" s="66">
        <v>41527</v>
      </c>
      <c r="W380" s="673" t="s">
        <v>205</v>
      </c>
      <c r="X380" s="363" t="s">
        <v>3302</v>
      </c>
      <c r="Y380" s="359" t="s">
        <v>1838</v>
      </c>
      <c r="Z380" s="674">
        <v>41527</v>
      </c>
      <c r="AA380" s="775">
        <v>0.625</v>
      </c>
      <c r="AB380" s="674">
        <v>41526</v>
      </c>
      <c r="AC380" s="675">
        <v>600000</v>
      </c>
      <c r="AD380" s="71" t="s">
        <v>83</v>
      </c>
      <c r="AE380" s="14" t="s">
        <v>783</v>
      </c>
      <c r="AF380" s="5"/>
      <c r="AG380" s="5"/>
      <c r="AH380" s="18"/>
      <c r="AI380" s="5"/>
      <c r="AJ380" s="14"/>
      <c r="AK380" s="14"/>
      <c r="AL380" s="11"/>
      <c r="AM380" s="11"/>
      <c r="AN380" s="737"/>
      <c r="AO380" s="737"/>
      <c r="AP380" s="465"/>
      <c r="AQ380" s="1316"/>
      <c r="AR380" s="1316"/>
      <c r="AS380" s="1316"/>
      <c r="AT380" s="2136" t="s">
        <v>2643</v>
      </c>
      <c r="AX380" s="1317"/>
      <c r="BW380" s="1315"/>
      <c r="BZ380" s="1315"/>
      <c r="FA380" s="1315"/>
      <c r="FD380" s="1315"/>
    </row>
    <row r="381" spans="1:160" s="486" customFormat="1">
      <c r="A381" s="732">
        <v>18</v>
      </c>
      <c r="B381" s="797"/>
      <c r="C381" s="670">
        <v>41446</v>
      </c>
      <c r="D381" s="1621">
        <v>82</v>
      </c>
      <c r="E381" s="774" t="s">
        <v>249</v>
      </c>
      <c r="F381" s="1715">
        <v>13</v>
      </c>
      <c r="G381" s="778" t="s">
        <v>204</v>
      </c>
      <c r="H381" s="776" t="s">
        <v>279</v>
      </c>
      <c r="I381" s="774" t="s">
        <v>1051</v>
      </c>
      <c r="J381" s="777" t="s">
        <v>304</v>
      </c>
      <c r="K381" s="1394" t="s">
        <v>143</v>
      </c>
      <c r="L381" s="70">
        <v>1060000</v>
      </c>
      <c r="M381" s="70">
        <v>16000</v>
      </c>
      <c r="N381" s="70">
        <f t="shared" si="43"/>
        <v>1026000</v>
      </c>
      <c r="O381" s="833">
        <v>50000</v>
      </c>
      <c r="P381" s="615" t="s">
        <v>1037</v>
      </c>
      <c r="Q381" s="672" t="s">
        <v>139</v>
      </c>
      <c r="R381" s="72">
        <v>1033</v>
      </c>
      <c r="S381" s="72">
        <v>93</v>
      </c>
      <c r="T381" s="73"/>
      <c r="U381" s="74"/>
      <c r="V381" s="119">
        <v>41528</v>
      </c>
      <c r="W381" s="1717" t="s">
        <v>205</v>
      </c>
      <c r="X381" s="1409" t="s">
        <v>2187</v>
      </c>
      <c r="Y381" s="64" t="s">
        <v>687</v>
      </c>
      <c r="Z381" s="674">
        <v>41528</v>
      </c>
      <c r="AA381" s="771" t="s">
        <v>3303</v>
      </c>
      <c r="AB381" s="137">
        <v>41499</v>
      </c>
      <c r="AC381" s="70">
        <v>5000</v>
      </c>
      <c r="AD381" s="71" t="s">
        <v>83</v>
      </c>
      <c r="AE381" s="9" t="s">
        <v>751</v>
      </c>
      <c r="AF381" s="5"/>
      <c r="AG381" s="5"/>
      <c r="AH381" s="5"/>
      <c r="AI381" s="5"/>
      <c r="AJ381" s="9"/>
      <c r="AK381" s="522"/>
      <c r="AL381" s="523"/>
      <c r="AM381" s="499"/>
      <c r="AN381" s="477"/>
      <c r="AO381" s="485"/>
      <c r="AP381" s="485"/>
      <c r="AQ381" s="485"/>
      <c r="AR381" s="485"/>
      <c r="AS381" s="485"/>
      <c r="AT381" s="485"/>
      <c r="AU381" s="485"/>
      <c r="AV381" s="485"/>
      <c r="AW381" s="485"/>
      <c r="AX381" s="485"/>
      <c r="AY381" s="485"/>
      <c r="AZ381" s="485"/>
      <c r="BA381" s="485"/>
      <c r="BB381" s="485"/>
      <c r="BC381" s="485" t="s">
        <v>2188</v>
      </c>
    </row>
    <row r="382" spans="1:160" s="466" customFormat="1">
      <c r="A382" s="732">
        <v>19</v>
      </c>
      <c r="B382" s="797"/>
      <c r="C382" s="670">
        <v>41518</v>
      </c>
      <c r="D382" s="1621">
        <v>11</v>
      </c>
      <c r="E382" s="774" t="s">
        <v>169</v>
      </c>
      <c r="F382" s="1715">
        <v>13</v>
      </c>
      <c r="G382" s="778" t="s">
        <v>204</v>
      </c>
      <c r="H382" s="776" t="s">
        <v>91</v>
      </c>
      <c r="I382" s="774" t="s">
        <v>2688</v>
      </c>
      <c r="J382" s="777" t="s">
        <v>438</v>
      </c>
      <c r="K382" s="1394" t="s">
        <v>77</v>
      </c>
      <c r="L382" s="70">
        <v>630000</v>
      </c>
      <c r="M382" s="70">
        <v>0</v>
      </c>
      <c r="N382" s="70">
        <f t="shared" si="43"/>
        <v>600000</v>
      </c>
      <c r="O382" s="833">
        <v>30000</v>
      </c>
      <c r="P382" s="615" t="s">
        <v>2611</v>
      </c>
      <c r="Q382" s="672" t="s">
        <v>139</v>
      </c>
      <c r="R382" s="72">
        <v>1033</v>
      </c>
      <c r="S382" s="72">
        <v>93</v>
      </c>
      <c r="T382" s="73"/>
      <c r="U382" s="74"/>
      <c r="V382" s="119">
        <v>41528</v>
      </c>
      <c r="W382" s="1717" t="s">
        <v>205</v>
      </c>
      <c r="X382" s="1409" t="s">
        <v>3309</v>
      </c>
      <c r="Y382" s="64" t="s">
        <v>2928</v>
      </c>
      <c r="Z382" s="674">
        <v>41529</v>
      </c>
      <c r="AA382" s="771">
        <v>0.625</v>
      </c>
      <c r="AB382" s="137">
        <v>41520</v>
      </c>
      <c r="AC382" s="70"/>
      <c r="AD382" s="71" t="s">
        <v>111</v>
      </c>
      <c r="AE382" s="14" t="s">
        <v>754</v>
      </c>
      <c r="AF382" s="5">
        <v>41521</v>
      </c>
      <c r="AG382" s="5">
        <v>41523</v>
      </c>
      <c r="AH382" s="14" t="s">
        <v>755</v>
      </c>
      <c r="AI382" s="5">
        <v>41527</v>
      </c>
      <c r="AJ382" s="14" t="s">
        <v>1134</v>
      </c>
      <c r="AK382" s="14"/>
      <c r="AL382" s="11"/>
      <c r="AM382" s="11"/>
      <c r="AN382" s="737"/>
      <c r="AO382" s="737"/>
      <c r="AP382" s="465"/>
      <c r="AQ382" s="1316"/>
      <c r="AR382" s="1316"/>
      <c r="AS382" s="1316"/>
      <c r="AX382" s="1317"/>
      <c r="BC382" s="466" t="s">
        <v>1830</v>
      </c>
      <c r="BW382" s="1315"/>
      <c r="BZ382" s="1315"/>
    </row>
    <row r="383" spans="1:160" s="466" customFormat="1">
      <c r="A383" s="732">
        <v>20</v>
      </c>
      <c r="B383" s="797"/>
      <c r="C383" s="674">
        <v>41372</v>
      </c>
      <c r="D383" s="798">
        <v>159</v>
      </c>
      <c r="E383" s="65" t="s">
        <v>249</v>
      </c>
      <c r="F383" s="406">
        <v>13</v>
      </c>
      <c r="G383" s="137" t="s">
        <v>204</v>
      </c>
      <c r="H383" s="362" t="s">
        <v>314</v>
      </c>
      <c r="I383" s="65" t="s">
        <v>623</v>
      </c>
      <c r="J383" s="75" t="s">
        <v>310</v>
      </c>
      <c r="K383" s="1394" t="s">
        <v>143</v>
      </c>
      <c r="L383" s="70">
        <v>1251500</v>
      </c>
      <c r="M383" s="70">
        <v>16000</v>
      </c>
      <c r="N383" s="70">
        <f t="shared" si="43"/>
        <v>1157500</v>
      </c>
      <c r="O383" s="70">
        <v>110000</v>
      </c>
      <c r="P383" s="615" t="s">
        <v>615</v>
      </c>
      <c r="Q383" s="672" t="s">
        <v>139</v>
      </c>
      <c r="R383" s="72">
        <v>1033</v>
      </c>
      <c r="S383" s="72">
        <v>93</v>
      </c>
      <c r="T383" s="73"/>
      <c r="U383" s="1721">
        <v>33000</v>
      </c>
      <c r="V383" s="66">
        <v>41529</v>
      </c>
      <c r="W383" s="673" t="s">
        <v>205</v>
      </c>
      <c r="X383" s="130" t="s">
        <v>3212</v>
      </c>
      <c r="Y383" s="64" t="s">
        <v>1838</v>
      </c>
      <c r="Z383" s="674">
        <v>41529</v>
      </c>
      <c r="AA383" s="131">
        <v>0.70833333333333337</v>
      </c>
      <c r="AB383" s="137">
        <v>41523</v>
      </c>
      <c r="AC383" s="675">
        <v>1000</v>
      </c>
      <c r="AD383" s="71" t="s">
        <v>111</v>
      </c>
      <c r="AE383" s="14" t="s">
        <v>1705</v>
      </c>
      <c r="AF383" s="1309">
        <v>41523</v>
      </c>
      <c r="AG383" s="1309">
        <v>41527</v>
      </c>
      <c r="AH383" s="1309" t="s">
        <v>755</v>
      </c>
      <c r="AI383" s="1309">
        <v>41528</v>
      </c>
      <c r="AJ383" s="14" t="s">
        <v>757</v>
      </c>
      <c r="AK383" s="11"/>
      <c r="AL383" s="11"/>
      <c r="AM383" s="11"/>
      <c r="AN383" s="737"/>
      <c r="AO383" s="507"/>
      <c r="AP383" s="507"/>
      <c r="AQ383" s="507"/>
      <c r="AR383" s="507"/>
      <c r="AS383" s="507"/>
      <c r="AT383" s="507"/>
      <c r="AU383" s="507"/>
      <c r="AV383" s="507"/>
      <c r="AW383" s="507"/>
      <c r="AX383" s="507"/>
      <c r="AY383" s="507"/>
      <c r="AZ383" s="507"/>
      <c r="BA383" s="507"/>
      <c r="BB383" s="507"/>
      <c r="BC383" s="507" t="s">
        <v>784</v>
      </c>
    </row>
    <row r="384" spans="1:160" s="466" customFormat="1">
      <c r="A384" s="732">
        <v>21</v>
      </c>
      <c r="B384" s="1703"/>
      <c r="C384" s="674">
        <v>41459</v>
      </c>
      <c r="D384" s="798">
        <v>72</v>
      </c>
      <c r="E384" s="135" t="s">
        <v>249</v>
      </c>
      <c r="F384" s="406">
        <v>13</v>
      </c>
      <c r="G384" s="66" t="s">
        <v>204</v>
      </c>
      <c r="H384" s="776" t="s">
        <v>314</v>
      </c>
      <c r="I384" s="774" t="s">
        <v>1125</v>
      </c>
      <c r="J384" s="777" t="s">
        <v>310</v>
      </c>
      <c r="K384" s="672" t="s">
        <v>54</v>
      </c>
      <c r="L384" s="70">
        <v>1251500</v>
      </c>
      <c r="M384" s="70">
        <v>16000</v>
      </c>
      <c r="N384" s="70">
        <f t="shared" si="43"/>
        <v>1157500</v>
      </c>
      <c r="O384" s="70">
        <v>110000</v>
      </c>
      <c r="P384" s="615" t="s">
        <v>1110</v>
      </c>
      <c r="Q384" s="672" t="s">
        <v>139</v>
      </c>
      <c r="R384" s="72">
        <v>1033</v>
      </c>
      <c r="S384" s="72">
        <v>93</v>
      </c>
      <c r="T384" s="73"/>
      <c r="U384" s="74"/>
      <c r="V384" s="66">
        <v>41529</v>
      </c>
      <c r="W384" s="1717" t="s">
        <v>205</v>
      </c>
      <c r="X384" s="2340" t="s">
        <v>3412</v>
      </c>
      <c r="Y384" s="64" t="s">
        <v>2928</v>
      </c>
      <c r="Z384" s="674">
        <v>41529</v>
      </c>
      <c r="AA384" s="131">
        <v>0.70833333333333337</v>
      </c>
      <c r="AB384" s="674">
        <v>41527</v>
      </c>
      <c r="AC384" s="675">
        <v>27000</v>
      </c>
      <c r="AD384" s="67" t="s">
        <v>83</v>
      </c>
      <c r="AE384" s="14" t="s">
        <v>783</v>
      </c>
      <c r="AF384" s="236"/>
      <c r="AG384" s="162"/>
      <c r="AH384" s="18"/>
      <c r="AI384" s="14"/>
      <c r="AJ384" s="14"/>
      <c r="AK384" s="14"/>
      <c r="AL384" s="11"/>
      <c r="AM384" s="11"/>
      <c r="AN384" s="737"/>
      <c r="AO384" s="737"/>
      <c r="AP384" s="465"/>
      <c r="AQ384" s="1316"/>
      <c r="AR384" s="1316"/>
      <c r="AS384" s="1316"/>
      <c r="AX384" s="1317"/>
      <c r="BW384" s="1315"/>
      <c r="BZ384" s="1315"/>
    </row>
    <row r="385" spans="1:171" s="466" customFormat="1">
      <c r="A385" s="732">
        <v>22</v>
      </c>
      <c r="B385" s="1703"/>
      <c r="C385" s="674">
        <v>41491</v>
      </c>
      <c r="D385" s="798">
        <v>40</v>
      </c>
      <c r="E385" s="135" t="s">
        <v>57</v>
      </c>
      <c r="F385" s="406">
        <v>13</v>
      </c>
      <c r="G385" s="66" t="s">
        <v>204</v>
      </c>
      <c r="H385" s="776" t="s">
        <v>48</v>
      </c>
      <c r="I385" s="774" t="s">
        <v>1783</v>
      </c>
      <c r="J385" s="777" t="s">
        <v>410</v>
      </c>
      <c r="K385" s="672" t="s">
        <v>155</v>
      </c>
      <c r="L385" s="70">
        <v>844000</v>
      </c>
      <c r="M385" s="70">
        <v>13000</v>
      </c>
      <c r="N385" s="70">
        <f t="shared" si="43"/>
        <v>787000</v>
      </c>
      <c r="O385" s="70">
        <v>70000</v>
      </c>
      <c r="P385" s="615" t="s">
        <v>1762</v>
      </c>
      <c r="Q385" s="672" t="s">
        <v>139</v>
      </c>
      <c r="R385" s="72">
        <v>1033</v>
      </c>
      <c r="S385" s="72">
        <v>93</v>
      </c>
      <c r="T385" s="73"/>
      <c r="U385" s="74"/>
      <c r="V385" s="66">
        <v>41531</v>
      </c>
      <c r="W385" s="1717" t="s">
        <v>205</v>
      </c>
      <c r="X385" s="2340" t="s">
        <v>3646</v>
      </c>
      <c r="Y385" s="64" t="s">
        <v>136</v>
      </c>
      <c r="Z385" s="674">
        <v>41531</v>
      </c>
      <c r="AA385" s="131">
        <v>0.45833333333333331</v>
      </c>
      <c r="AB385" s="674">
        <v>41524</v>
      </c>
      <c r="AC385" s="675">
        <v>1000</v>
      </c>
      <c r="AD385" s="67" t="s">
        <v>83</v>
      </c>
      <c r="AE385" s="14" t="s">
        <v>783</v>
      </c>
      <c r="AF385" s="171"/>
      <c r="AG385" s="162"/>
      <c r="AH385" s="18"/>
      <c r="AI385" s="14"/>
      <c r="AJ385" s="14"/>
      <c r="AK385" s="14"/>
      <c r="AL385" s="11"/>
      <c r="AM385" s="11"/>
      <c r="AN385" s="737"/>
      <c r="AO385" s="737"/>
      <c r="AP385" s="465"/>
      <c r="AQ385" s="1316"/>
      <c r="AR385" s="1316"/>
      <c r="AS385" s="1316"/>
      <c r="AX385" s="1317"/>
      <c r="BW385" s="1315"/>
      <c r="BZ385" s="1315"/>
    </row>
    <row r="386" spans="1:171" s="466" customFormat="1">
      <c r="A386" s="732">
        <v>23</v>
      </c>
      <c r="B386" s="1703" t="s">
        <v>132</v>
      </c>
      <c r="C386" s="674">
        <v>41475</v>
      </c>
      <c r="D386" s="798">
        <v>56</v>
      </c>
      <c r="E386" s="135" t="s">
        <v>57</v>
      </c>
      <c r="F386" s="406">
        <v>13</v>
      </c>
      <c r="G386" s="66" t="s">
        <v>204</v>
      </c>
      <c r="H386" s="776" t="s">
        <v>2930</v>
      </c>
      <c r="I386" s="774" t="s">
        <v>1632</v>
      </c>
      <c r="J386" s="777" t="s">
        <v>409</v>
      </c>
      <c r="K386" s="672" t="s">
        <v>184</v>
      </c>
      <c r="L386" s="70">
        <v>904000</v>
      </c>
      <c r="M386" s="70">
        <v>13000</v>
      </c>
      <c r="N386" s="70">
        <f t="shared" si="43"/>
        <v>857000</v>
      </c>
      <c r="O386" s="70">
        <v>60000</v>
      </c>
      <c r="P386" s="615" t="s">
        <v>1633</v>
      </c>
      <c r="Q386" s="672" t="s">
        <v>37</v>
      </c>
      <c r="R386" s="72">
        <v>1047</v>
      </c>
      <c r="S386" s="72">
        <v>93</v>
      </c>
      <c r="T386" s="73" t="s">
        <v>260</v>
      </c>
      <c r="U386" s="74"/>
      <c r="V386" s="66"/>
      <c r="W386" s="1717" t="s">
        <v>205</v>
      </c>
      <c r="X386" s="2340" t="s">
        <v>2931</v>
      </c>
      <c r="Y386" s="595" t="s">
        <v>752</v>
      </c>
      <c r="Z386" s="674">
        <v>41531</v>
      </c>
      <c r="AA386" s="131">
        <v>0.5</v>
      </c>
      <c r="AB386" s="674">
        <v>41519</v>
      </c>
      <c r="AC386" s="675">
        <v>2000</v>
      </c>
      <c r="AD386" s="67" t="s">
        <v>83</v>
      </c>
      <c r="AE386" s="14" t="s">
        <v>751</v>
      </c>
      <c r="AF386" s="171"/>
      <c r="AG386" s="162"/>
      <c r="AH386" s="18"/>
      <c r="AI386" s="14"/>
      <c r="AJ386" s="14"/>
      <c r="AK386" s="14"/>
      <c r="AL386" s="11"/>
      <c r="AM386" s="11"/>
      <c r="AN386" s="737"/>
      <c r="AO386" s="737"/>
      <c r="AP386" s="465"/>
      <c r="AQ386" s="1316"/>
      <c r="AR386" s="1316"/>
      <c r="AS386" s="1316"/>
      <c r="AX386" s="1317"/>
      <c r="BW386" s="1315"/>
      <c r="BZ386" s="1315"/>
    </row>
    <row r="387" spans="1:171" s="466" customFormat="1">
      <c r="A387" s="732">
        <v>24</v>
      </c>
      <c r="B387" s="1703" t="s">
        <v>85</v>
      </c>
      <c r="C387" s="674">
        <v>41514</v>
      </c>
      <c r="D387" s="798">
        <v>18</v>
      </c>
      <c r="E387" s="65" t="s">
        <v>169</v>
      </c>
      <c r="F387" s="406">
        <v>13</v>
      </c>
      <c r="G387" s="66" t="s">
        <v>204</v>
      </c>
      <c r="H387" s="776" t="s">
        <v>23</v>
      </c>
      <c r="I387" s="774" t="s">
        <v>2129</v>
      </c>
      <c r="J387" s="777" t="s">
        <v>440</v>
      </c>
      <c r="K387" s="672" t="s">
        <v>77</v>
      </c>
      <c r="L387" s="70">
        <v>600000</v>
      </c>
      <c r="M387" s="70">
        <v>0</v>
      </c>
      <c r="N387" s="70">
        <f t="shared" si="43"/>
        <v>570000</v>
      </c>
      <c r="O387" s="70">
        <v>30000</v>
      </c>
      <c r="P387" s="615" t="s">
        <v>2056</v>
      </c>
      <c r="Q387" s="672" t="s">
        <v>139</v>
      </c>
      <c r="R387" s="72">
        <v>1033</v>
      </c>
      <c r="S387" s="72">
        <v>93</v>
      </c>
      <c r="T387" s="73"/>
      <c r="U387" s="74"/>
      <c r="V387" s="66">
        <v>41530</v>
      </c>
      <c r="W387" s="1717" t="s">
        <v>205</v>
      </c>
      <c r="X387" s="2340" t="s">
        <v>2932</v>
      </c>
      <c r="Y387" s="71" t="s">
        <v>3209</v>
      </c>
      <c r="Z387" s="674">
        <v>41532</v>
      </c>
      <c r="AA387" s="131">
        <v>0.51041666666666663</v>
      </c>
      <c r="AB387" s="674">
        <v>41520</v>
      </c>
      <c r="AC387" s="675">
        <v>300000</v>
      </c>
      <c r="AD387" s="67" t="s">
        <v>111</v>
      </c>
      <c r="AE387" s="14" t="s">
        <v>785</v>
      </c>
      <c r="AF387" s="1309">
        <v>41520</v>
      </c>
      <c r="AG387" s="1309">
        <v>41524</v>
      </c>
      <c r="AH387" s="18" t="s">
        <v>755</v>
      </c>
      <c r="AI387" s="14">
        <v>41529</v>
      </c>
      <c r="AJ387" s="14" t="s">
        <v>1134</v>
      </c>
      <c r="AK387" s="14"/>
      <c r="AL387" s="11"/>
      <c r="AM387" s="11"/>
      <c r="AN387" s="737"/>
      <c r="AO387" s="737"/>
      <c r="AP387" s="465"/>
      <c r="AQ387" s="1316"/>
      <c r="AR387" s="1316"/>
      <c r="AS387" s="1316"/>
      <c r="AX387" s="1317"/>
      <c r="BC387" s="466" t="s">
        <v>784</v>
      </c>
      <c r="BW387" s="1315"/>
      <c r="BZ387" s="1315"/>
    </row>
    <row r="388" spans="1:171" s="37" customFormat="1">
      <c r="A388" s="732">
        <v>25</v>
      </c>
      <c r="B388" s="797" t="s">
        <v>132</v>
      </c>
      <c r="C388" s="670">
        <v>41255</v>
      </c>
      <c r="D388" s="798">
        <v>278</v>
      </c>
      <c r="E388" s="65" t="s">
        <v>170</v>
      </c>
      <c r="F388" s="68">
        <v>12</v>
      </c>
      <c r="G388" s="65" t="s">
        <v>204</v>
      </c>
      <c r="H388" s="362" t="s">
        <v>1326</v>
      </c>
      <c r="I388" s="65" t="s">
        <v>1328</v>
      </c>
      <c r="J388" s="75" t="s">
        <v>1609</v>
      </c>
      <c r="K388" s="671" t="s">
        <v>9</v>
      </c>
      <c r="L388" s="70">
        <v>1088000</v>
      </c>
      <c r="M388" s="70">
        <v>0</v>
      </c>
      <c r="N388" s="2525">
        <v>973000</v>
      </c>
      <c r="O388" s="70"/>
      <c r="P388" s="615" t="s">
        <v>1329</v>
      </c>
      <c r="Q388" s="672" t="s">
        <v>139</v>
      </c>
      <c r="R388" s="72">
        <v>1033</v>
      </c>
      <c r="S388" s="72">
        <v>93</v>
      </c>
      <c r="T388" s="2526"/>
      <c r="U388" s="1716"/>
      <c r="V388" s="2527">
        <v>41534</v>
      </c>
      <c r="W388" s="673" t="s">
        <v>205</v>
      </c>
      <c r="X388" s="363" t="s">
        <v>3431</v>
      </c>
      <c r="Y388" s="1895" t="s">
        <v>752</v>
      </c>
      <c r="Z388" s="674">
        <v>41533</v>
      </c>
      <c r="AA388" s="775">
        <v>0.45833333333333331</v>
      </c>
      <c r="AB388" s="137">
        <v>41529</v>
      </c>
      <c r="AC388" s="70">
        <v>1000</v>
      </c>
      <c r="AD388" s="66" t="s">
        <v>111</v>
      </c>
      <c r="AE388" s="47" t="s">
        <v>3496</v>
      </c>
      <c r="AF388" s="171"/>
      <c r="AG388" s="162"/>
      <c r="AH388" s="14" t="s">
        <v>755</v>
      </c>
      <c r="AI388" s="567">
        <v>41533</v>
      </c>
      <c r="AJ388" s="14" t="s">
        <v>757</v>
      </c>
      <c r="AK388" s="14"/>
      <c r="AL388" s="11"/>
      <c r="AM388" s="11"/>
      <c r="AN388" s="11"/>
      <c r="AO388" s="11"/>
      <c r="AP388" s="14"/>
      <c r="AQ388" s="12"/>
      <c r="AR388" s="12"/>
      <c r="AS388" s="12"/>
      <c r="AX388" s="409"/>
      <c r="BC388" s="466" t="s">
        <v>784</v>
      </c>
      <c r="BD388" s="466"/>
      <c r="BE388" s="466"/>
      <c r="BF388" s="466"/>
      <c r="BG388" s="466"/>
      <c r="BH388" s="466"/>
      <c r="BI388" s="466"/>
      <c r="BJ388" s="466"/>
      <c r="BK388" s="466"/>
      <c r="BL388" s="466"/>
      <c r="BM388" s="466"/>
      <c r="BN388" s="466"/>
      <c r="BO388" s="466"/>
      <c r="BP388" s="466"/>
      <c r="BQ388" s="466"/>
      <c r="BR388" s="466"/>
      <c r="BS388" s="466"/>
      <c r="BT388" s="466"/>
      <c r="BU388" s="466"/>
      <c r="BV388" s="466"/>
      <c r="BW388" s="1315"/>
      <c r="BX388" s="466"/>
      <c r="BY388" s="466"/>
      <c r="BZ388" s="1315"/>
      <c r="CA388" s="466"/>
      <c r="CB388" s="466"/>
      <c r="CC388" s="466"/>
      <c r="CD388" s="466"/>
      <c r="CE388" s="466"/>
      <c r="CF388" s="466"/>
      <c r="CG388" s="466"/>
      <c r="CH388" s="466"/>
      <c r="CI388" s="466"/>
      <c r="CJ388" s="466"/>
      <c r="CK388" s="466"/>
      <c r="CL388" s="466"/>
      <c r="CM388" s="466"/>
      <c r="CN388" s="466"/>
      <c r="CO388" s="466"/>
      <c r="CP388" s="466"/>
      <c r="CQ388" s="466"/>
      <c r="CR388" s="466"/>
      <c r="CS388" s="466"/>
      <c r="CT388" s="466"/>
      <c r="CU388" s="466"/>
      <c r="CV388" s="466"/>
      <c r="CW388" s="466"/>
      <c r="CX388" s="466"/>
      <c r="CY388" s="466"/>
      <c r="CZ388" s="466"/>
      <c r="DA388" s="466"/>
      <c r="DB388" s="466"/>
      <c r="DC388" s="466"/>
      <c r="DD388" s="466"/>
      <c r="DE388" s="466"/>
      <c r="DF388" s="466"/>
      <c r="DG388" s="466"/>
      <c r="DH388" s="466"/>
      <c r="DI388" s="466"/>
      <c r="DJ388" s="466"/>
      <c r="DK388" s="466"/>
      <c r="DL388" s="466"/>
      <c r="DM388" s="466"/>
      <c r="DN388" s="466"/>
      <c r="DO388" s="466"/>
      <c r="DP388" s="466"/>
      <c r="DQ388" s="466"/>
      <c r="DR388" s="466"/>
      <c r="DS388" s="466"/>
      <c r="DT388" s="466"/>
      <c r="DU388" s="466"/>
      <c r="DV388" s="466"/>
      <c r="DW388" s="466"/>
      <c r="DX388" s="466"/>
      <c r="DY388" s="466"/>
      <c r="DZ388" s="466"/>
      <c r="EA388" s="466"/>
      <c r="EB388" s="466"/>
      <c r="EC388" s="466"/>
      <c r="ED388" s="466"/>
      <c r="EE388" s="466"/>
      <c r="EF388" s="466"/>
      <c r="EG388" s="466"/>
      <c r="EH388" s="466"/>
      <c r="EI388" s="466"/>
      <c r="EJ388" s="466"/>
      <c r="EK388" s="466"/>
      <c r="EL388" s="466"/>
      <c r="EM388" s="466"/>
      <c r="EN388" s="466"/>
      <c r="EO388" s="466"/>
      <c r="EP388" s="466"/>
      <c r="EQ388" s="466"/>
      <c r="ER388" s="466"/>
      <c r="ES388" s="466"/>
      <c r="ET388" s="466"/>
      <c r="EU388" s="466"/>
      <c r="EV388" s="466"/>
      <c r="EW388" s="466"/>
      <c r="EX388" s="466"/>
      <c r="EY388" s="466"/>
      <c r="EZ388" s="466"/>
      <c r="FA388" s="1315"/>
      <c r="FB388" s="466"/>
      <c r="FC388" s="466"/>
      <c r="FD388" s="1315"/>
      <c r="FE388" s="466"/>
      <c r="FF388" s="466"/>
      <c r="FG388" s="466"/>
      <c r="FH388" s="466"/>
      <c r="FI388" s="466"/>
      <c r="FJ388" s="466"/>
      <c r="FK388" s="466"/>
      <c r="FL388" s="466"/>
      <c r="FM388" s="466"/>
      <c r="FN388" s="466"/>
      <c r="FO388" s="466"/>
    </row>
    <row r="389" spans="1:171" s="466" customFormat="1">
      <c r="A389" s="732">
        <v>26</v>
      </c>
      <c r="B389" s="797"/>
      <c r="C389" s="674">
        <v>41501</v>
      </c>
      <c r="D389" s="367">
        <v>33</v>
      </c>
      <c r="E389" s="65" t="s">
        <v>133</v>
      </c>
      <c r="F389" s="406">
        <v>13</v>
      </c>
      <c r="G389" s="65" t="s">
        <v>204</v>
      </c>
      <c r="H389" s="362" t="s">
        <v>78</v>
      </c>
      <c r="I389" s="65" t="s">
        <v>1993</v>
      </c>
      <c r="J389" s="75" t="s">
        <v>289</v>
      </c>
      <c r="K389" s="359" t="s">
        <v>25</v>
      </c>
      <c r="L389" s="70">
        <v>529000</v>
      </c>
      <c r="M389" s="70">
        <v>0</v>
      </c>
      <c r="N389" s="70">
        <v>529000</v>
      </c>
      <c r="O389" s="2562" t="s">
        <v>894</v>
      </c>
      <c r="P389" s="615" t="s">
        <v>1951</v>
      </c>
      <c r="Q389" s="672" t="s">
        <v>139</v>
      </c>
      <c r="R389" s="72">
        <v>1033</v>
      </c>
      <c r="S389" s="72">
        <v>93</v>
      </c>
      <c r="T389" s="73"/>
      <c r="U389" s="74"/>
      <c r="V389" s="119">
        <v>41534</v>
      </c>
      <c r="W389" s="673" t="s">
        <v>205</v>
      </c>
      <c r="X389" s="363" t="s">
        <v>2249</v>
      </c>
      <c r="Y389" s="64" t="s">
        <v>752</v>
      </c>
      <c r="Z389" s="674">
        <v>41534</v>
      </c>
      <c r="AA389" s="131">
        <v>0.41666666666666669</v>
      </c>
      <c r="AB389" s="674">
        <v>41502</v>
      </c>
      <c r="AC389" s="675">
        <v>1000</v>
      </c>
      <c r="AD389" s="66" t="s">
        <v>111</v>
      </c>
      <c r="AE389" s="14" t="s">
        <v>2240</v>
      </c>
      <c r="AF389" s="5">
        <v>41522</v>
      </c>
      <c r="AG389" s="5">
        <v>41529</v>
      </c>
      <c r="AH389" s="14" t="s">
        <v>755</v>
      </c>
      <c r="AI389" s="5">
        <v>41530</v>
      </c>
      <c r="AJ389" s="14" t="s">
        <v>1134</v>
      </c>
      <c r="AK389" s="14"/>
      <c r="AL389" s="11"/>
      <c r="AM389" s="11"/>
      <c r="AN389" s="737"/>
      <c r="AO389" s="737"/>
      <c r="AP389" s="465"/>
      <c r="AQ389" s="1316"/>
      <c r="AR389" s="1316"/>
      <c r="AS389" s="1316"/>
      <c r="AX389" s="1317"/>
      <c r="BC389" s="466" t="s">
        <v>784</v>
      </c>
      <c r="BW389" s="1315"/>
      <c r="BZ389" s="1315"/>
    </row>
    <row r="390" spans="1:171" s="466" customFormat="1">
      <c r="A390" s="732">
        <v>27</v>
      </c>
      <c r="B390" s="2563"/>
      <c r="C390" s="670">
        <v>41460</v>
      </c>
      <c r="D390" s="798">
        <v>74</v>
      </c>
      <c r="E390" s="65" t="s">
        <v>57</v>
      </c>
      <c r="F390" s="406">
        <v>13</v>
      </c>
      <c r="G390" s="65" t="s">
        <v>204</v>
      </c>
      <c r="H390" s="1719" t="s">
        <v>42</v>
      </c>
      <c r="I390" s="778" t="s">
        <v>1157</v>
      </c>
      <c r="J390" s="75" t="s">
        <v>701</v>
      </c>
      <c r="K390" s="2564" t="s">
        <v>34</v>
      </c>
      <c r="L390" s="70">
        <v>849000</v>
      </c>
      <c r="M390" s="70">
        <v>13000</v>
      </c>
      <c r="N390" s="70">
        <f>L390+M390</f>
        <v>862000</v>
      </c>
      <c r="O390" s="70">
        <v>60000</v>
      </c>
      <c r="P390" s="615" t="s">
        <v>1147</v>
      </c>
      <c r="Q390" s="672" t="s">
        <v>139</v>
      </c>
      <c r="R390" s="1620">
        <v>1033</v>
      </c>
      <c r="S390" s="72">
        <v>93</v>
      </c>
      <c r="T390" s="73"/>
      <c r="U390" s="74"/>
      <c r="V390" s="66">
        <v>41534</v>
      </c>
      <c r="W390" s="1717" t="s">
        <v>205</v>
      </c>
      <c r="X390" s="130" t="s">
        <v>3647</v>
      </c>
      <c r="Y390" s="64" t="s">
        <v>753</v>
      </c>
      <c r="Z390" s="674">
        <v>41534</v>
      </c>
      <c r="AA390" s="775">
        <v>0.5</v>
      </c>
      <c r="AB390" s="674">
        <v>41534</v>
      </c>
      <c r="AC390" s="985"/>
      <c r="AD390" s="67" t="s">
        <v>83</v>
      </c>
      <c r="AE390" s="14" t="s">
        <v>783</v>
      </c>
      <c r="AF390" s="171"/>
      <c r="AG390" s="162"/>
      <c r="AH390" s="18"/>
      <c r="AI390" s="14"/>
      <c r="AJ390" s="14"/>
      <c r="AK390" s="14"/>
      <c r="AL390" s="11"/>
      <c r="AM390" s="11"/>
      <c r="AN390" s="737"/>
      <c r="AO390" s="737"/>
      <c r="AP390" s="465"/>
      <c r="AQ390" s="1316"/>
      <c r="AR390" s="1316"/>
      <c r="AS390" s="1316"/>
      <c r="AX390" s="1317"/>
      <c r="BW390" s="1315"/>
      <c r="BZ390" s="1315"/>
    </row>
    <row r="391" spans="1:171" s="466" customFormat="1">
      <c r="A391" s="732">
        <v>28</v>
      </c>
      <c r="B391" s="797"/>
      <c r="C391" s="674">
        <v>41529</v>
      </c>
      <c r="D391" s="68">
        <v>5</v>
      </c>
      <c r="E391" s="65" t="s">
        <v>57</v>
      </c>
      <c r="F391" s="406">
        <v>13</v>
      </c>
      <c r="G391" s="65" t="s">
        <v>204</v>
      </c>
      <c r="H391" s="362" t="s">
        <v>62</v>
      </c>
      <c r="I391" s="65" t="s">
        <v>2185</v>
      </c>
      <c r="J391" s="75" t="s">
        <v>308</v>
      </c>
      <c r="K391" s="2307" t="s">
        <v>184</v>
      </c>
      <c r="L391" s="70">
        <v>789000</v>
      </c>
      <c r="M391" s="70">
        <v>13000</v>
      </c>
      <c r="N391" s="70">
        <f>L391+M391-O391</f>
        <v>749000</v>
      </c>
      <c r="O391" s="70">
        <v>53000</v>
      </c>
      <c r="P391" s="615" t="s">
        <v>2098</v>
      </c>
      <c r="Q391" s="672" t="s">
        <v>139</v>
      </c>
      <c r="R391" s="72">
        <v>1033</v>
      </c>
      <c r="S391" s="72">
        <v>93</v>
      </c>
      <c r="T391" s="73"/>
      <c r="U391" s="74"/>
      <c r="V391" s="66">
        <v>41534</v>
      </c>
      <c r="W391" s="673" t="s">
        <v>205</v>
      </c>
      <c r="X391" s="363" t="s">
        <v>3433</v>
      </c>
      <c r="Y391" s="359" t="s">
        <v>1838</v>
      </c>
      <c r="Z391" s="674">
        <v>41534</v>
      </c>
      <c r="AA391" s="775">
        <v>0.41666666666666669</v>
      </c>
      <c r="AB391" s="674">
        <v>41529</v>
      </c>
      <c r="AC391" s="675">
        <v>1000</v>
      </c>
      <c r="AD391" s="66" t="s">
        <v>111</v>
      </c>
      <c r="AE391" s="14" t="s">
        <v>754</v>
      </c>
      <c r="AF391" s="1309">
        <v>41529</v>
      </c>
      <c r="AG391" s="1309">
        <v>41530</v>
      </c>
      <c r="AH391" s="14" t="s">
        <v>755</v>
      </c>
      <c r="AI391" s="5">
        <v>41533</v>
      </c>
      <c r="AJ391" s="14" t="s">
        <v>757</v>
      </c>
      <c r="AK391" s="14"/>
      <c r="AL391" s="11"/>
      <c r="AM391" s="11"/>
      <c r="AN391" s="1313"/>
      <c r="AO391" s="11"/>
      <c r="AP391" s="14"/>
      <c r="AQ391" s="12"/>
      <c r="AR391" s="12"/>
      <c r="AS391" s="12"/>
      <c r="AT391" s="14"/>
      <c r="AU391" s="37"/>
      <c r="AV391" s="37"/>
      <c r="AW391" s="37"/>
      <c r="AX391" s="409"/>
      <c r="AY391" s="37"/>
      <c r="AZ391" s="37"/>
      <c r="BA391" s="37"/>
      <c r="BB391" s="1314"/>
      <c r="BC391" s="466" t="s">
        <v>784</v>
      </c>
      <c r="BW391" s="1315"/>
      <c r="BZ391" s="1315"/>
    </row>
    <row r="392" spans="1:171" s="466" customFormat="1">
      <c r="A392" s="732">
        <v>29</v>
      </c>
      <c r="B392" s="797"/>
      <c r="C392" s="674">
        <v>41527</v>
      </c>
      <c r="D392" s="68">
        <v>7</v>
      </c>
      <c r="E392" s="65" t="s">
        <v>57</v>
      </c>
      <c r="F392" s="406">
        <v>13</v>
      </c>
      <c r="G392" s="65" t="s">
        <v>204</v>
      </c>
      <c r="H392" s="69" t="s">
        <v>62</v>
      </c>
      <c r="I392" s="66" t="s">
        <v>2181</v>
      </c>
      <c r="J392" s="75" t="s">
        <v>308</v>
      </c>
      <c r="K392" s="1822" t="s">
        <v>34</v>
      </c>
      <c r="L392" s="70">
        <v>789000</v>
      </c>
      <c r="M392" s="70">
        <v>13000</v>
      </c>
      <c r="N392" s="70">
        <f>L392+M392-O392</f>
        <v>742000</v>
      </c>
      <c r="O392" s="70">
        <v>60000</v>
      </c>
      <c r="P392" s="615" t="s">
        <v>2093</v>
      </c>
      <c r="Q392" s="672" t="s">
        <v>139</v>
      </c>
      <c r="R392" s="72">
        <v>1033</v>
      </c>
      <c r="S392" s="72">
        <v>93</v>
      </c>
      <c r="T392" s="73"/>
      <c r="U392" s="74"/>
      <c r="V392" s="2527">
        <v>41534</v>
      </c>
      <c r="W392" s="673" t="s">
        <v>205</v>
      </c>
      <c r="X392" s="363" t="s">
        <v>3573</v>
      </c>
      <c r="Y392" s="64" t="s">
        <v>756</v>
      </c>
      <c r="Z392" s="674">
        <v>41534</v>
      </c>
      <c r="AA392" s="771">
        <v>0.5</v>
      </c>
      <c r="AB392" s="674">
        <v>41511</v>
      </c>
      <c r="AC392" s="675">
        <v>1000</v>
      </c>
      <c r="AD392" s="71" t="s">
        <v>111</v>
      </c>
      <c r="AE392" s="14" t="s">
        <v>754</v>
      </c>
      <c r="AF392" s="5">
        <v>41511</v>
      </c>
      <c r="AG392" s="5">
        <v>41513</v>
      </c>
      <c r="AH392" s="14" t="s">
        <v>755</v>
      </c>
      <c r="AI392" s="567">
        <v>41531</v>
      </c>
      <c r="AJ392" s="14" t="s">
        <v>1134</v>
      </c>
      <c r="AK392" s="14"/>
      <c r="AL392" s="11"/>
      <c r="AM392" s="11"/>
      <c r="AN392" s="737"/>
      <c r="AO392" s="737"/>
      <c r="AP392" s="465"/>
      <c r="AQ392" s="1316"/>
      <c r="AR392" s="1316"/>
      <c r="AS392" s="1316"/>
      <c r="AT392" s="465"/>
      <c r="AX392" s="1317"/>
      <c r="BC392" s="466" t="s">
        <v>784</v>
      </c>
      <c r="BW392" s="1315"/>
      <c r="BZ392" s="1315"/>
      <c r="DH392" s="1315"/>
      <c r="DK392" s="1315"/>
    </row>
    <row r="393" spans="1:171" s="466" customFormat="1">
      <c r="A393" s="732">
        <v>30</v>
      </c>
      <c r="B393" s="797"/>
      <c r="C393" s="674">
        <v>41527</v>
      </c>
      <c r="D393" s="68">
        <v>7</v>
      </c>
      <c r="E393" s="65" t="s">
        <v>57</v>
      </c>
      <c r="F393" s="406">
        <v>13</v>
      </c>
      <c r="G393" s="65" t="s">
        <v>204</v>
      </c>
      <c r="H393" s="362" t="s">
        <v>62</v>
      </c>
      <c r="I393" s="370" t="s">
        <v>2198</v>
      </c>
      <c r="J393" s="75" t="s">
        <v>308</v>
      </c>
      <c r="K393" s="2564" t="s">
        <v>34</v>
      </c>
      <c r="L393" s="70">
        <v>789000</v>
      </c>
      <c r="M393" s="70">
        <v>13000</v>
      </c>
      <c r="N393" s="70">
        <f>L393+M393-O393</f>
        <v>749000</v>
      </c>
      <c r="O393" s="70">
        <v>53000</v>
      </c>
      <c r="P393" s="615" t="s">
        <v>2144</v>
      </c>
      <c r="Q393" s="672" t="s">
        <v>139</v>
      </c>
      <c r="R393" s="72">
        <v>1033</v>
      </c>
      <c r="S393" s="72">
        <v>93</v>
      </c>
      <c r="T393" s="73"/>
      <c r="U393" s="74"/>
      <c r="V393" s="66">
        <v>41534</v>
      </c>
      <c r="W393" s="673" t="s">
        <v>205</v>
      </c>
      <c r="X393" s="363" t="s">
        <v>3482</v>
      </c>
      <c r="Y393" s="64" t="s">
        <v>2928</v>
      </c>
      <c r="Z393" s="674">
        <v>41534</v>
      </c>
      <c r="AA393" s="775">
        <v>0.70833333333333337</v>
      </c>
      <c r="AB393" s="674">
        <v>41530</v>
      </c>
      <c r="AC393" s="1573">
        <v>1000</v>
      </c>
      <c r="AD393" s="66" t="s">
        <v>83</v>
      </c>
      <c r="AE393" s="14" t="s">
        <v>783</v>
      </c>
      <c r="AF393" s="171"/>
      <c r="AG393" s="162"/>
      <c r="AH393" s="18"/>
      <c r="AI393" s="14"/>
      <c r="AJ393" s="14"/>
      <c r="AK393" s="14"/>
      <c r="AL393" s="11"/>
      <c r="AM393" s="11"/>
      <c r="AN393" s="737"/>
      <c r="AO393" s="737"/>
      <c r="AP393" s="465"/>
      <c r="AQ393" s="1316"/>
      <c r="AR393" s="1316"/>
      <c r="AS393" s="1316"/>
      <c r="AT393" s="465"/>
      <c r="AX393" s="1317"/>
      <c r="BW393" s="1315"/>
      <c r="BZ393" s="1315"/>
    </row>
    <row r="394" spans="1:171" s="465" customFormat="1">
      <c r="A394" s="732">
        <v>31</v>
      </c>
      <c r="B394" s="797" t="s">
        <v>85</v>
      </c>
      <c r="C394" s="670">
        <v>41527</v>
      </c>
      <c r="D394" s="798">
        <v>8</v>
      </c>
      <c r="E394" s="65" t="s">
        <v>249</v>
      </c>
      <c r="F394" s="68">
        <v>13</v>
      </c>
      <c r="G394" s="65" t="s">
        <v>204</v>
      </c>
      <c r="H394" s="362" t="s">
        <v>141</v>
      </c>
      <c r="I394" s="65" t="s">
        <v>3140</v>
      </c>
      <c r="J394" s="75" t="s">
        <v>316</v>
      </c>
      <c r="K394" s="671" t="s">
        <v>54</v>
      </c>
      <c r="L394" s="70">
        <v>1185500</v>
      </c>
      <c r="M394" s="70">
        <v>16000</v>
      </c>
      <c r="N394" s="2525">
        <f>L394+M394-O394</f>
        <v>1081500</v>
      </c>
      <c r="O394" s="70">
        <v>120000</v>
      </c>
      <c r="P394" s="615" t="s">
        <v>3086</v>
      </c>
      <c r="Q394" s="672" t="s">
        <v>139</v>
      </c>
      <c r="R394" s="72">
        <v>1033</v>
      </c>
      <c r="S394" s="72">
        <v>93</v>
      </c>
      <c r="T394" s="73"/>
      <c r="U394" s="74"/>
      <c r="V394" s="66">
        <v>41535</v>
      </c>
      <c r="W394" s="673" t="s">
        <v>205</v>
      </c>
      <c r="X394" s="363" t="s">
        <v>3387</v>
      </c>
      <c r="Y394" s="1895" t="s">
        <v>136</v>
      </c>
      <c r="Z394" s="674">
        <v>41535</v>
      </c>
      <c r="AA394" s="775">
        <v>0.66666666666666663</v>
      </c>
      <c r="AB394" s="674">
        <v>41527</v>
      </c>
      <c r="AC394" s="1573">
        <v>1000</v>
      </c>
      <c r="AD394" s="66" t="s">
        <v>111</v>
      </c>
      <c r="AE394" s="664" t="s">
        <v>785</v>
      </c>
      <c r="AF394" s="567">
        <v>41527</v>
      </c>
      <c r="AG394" s="567">
        <v>41529</v>
      </c>
      <c r="AH394" s="567" t="s">
        <v>755</v>
      </c>
      <c r="AI394" s="5">
        <v>41533</v>
      </c>
      <c r="AJ394" s="9" t="s">
        <v>757</v>
      </c>
      <c r="AK394" s="11"/>
      <c r="AL394" s="11"/>
      <c r="AM394" s="11"/>
      <c r="AN394" s="737"/>
      <c r="AO394" s="2230"/>
      <c r="AQ394" s="737"/>
      <c r="AR394" s="737"/>
      <c r="AS394" s="737"/>
      <c r="AX394" s="2231"/>
      <c r="BC394" s="465" t="s">
        <v>784</v>
      </c>
      <c r="BW394" s="737"/>
      <c r="BZ394" s="737"/>
    </row>
    <row r="395" spans="1:171" s="466" customFormat="1">
      <c r="A395" s="732">
        <v>32</v>
      </c>
      <c r="B395" s="797"/>
      <c r="C395" s="670">
        <v>41297</v>
      </c>
      <c r="D395" s="798">
        <v>238</v>
      </c>
      <c r="E395" s="65" t="s">
        <v>128</v>
      </c>
      <c r="F395" s="68">
        <v>12</v>
      </c>
      <c r="G395" s="65" t="s">
        <v>204</v>
      </c>
      <c r="H395" s="362" t="s">
        <v>765</v>
      </c>
      <c r="I395" s="65" t="s">
        <v>287</v>
      </c>
      <c r="J395" s="75" t="s">
        <v>197</v>
      </c>
      <c r="K395" s="671" t="s">
        <v>74</v>
      </c>
      <c r="L395" s="70">
        <v>1835000</v>
      </c>
      <c r="M395" s="70">
        <v>0</v>
      </c>
      <c r="N395" s="2525">
        <v>1646000</v>
      </c>
      <c r="O395" s="70" t="s">
        <v>1887</v>
      </c>
      <c r="P395" s="615" t="s">
        <v>263</v>
      </c>
      <c r="Q395" s="672" t="s">
        <v>151</v>
      </c>
      <c r="R395" s="72">
        <v>1033</v>
      </c>
      <c r="S395" s="72">
        <v>93</v>
      </c>
      <c r="T395" s="2526"/>
      <c r="U395" s="1716">
        <v>17990.5</v>
      </c>
      <c r="V395" s="2527">
        <v>41535</v>
      </c>
      <c r="W395" s="673" t="s">
        <v>205</v>
      </c>
      <c r="X395" s="363" t="s">
        <v>3386</v>
      </c>
      <c r="Y395" s="64" t="s">
        <v>1838</v>
      </c>
      <c r="Z395" s="674">
        <v>41535</v>
      </c>
      <c r="AA395" s="775">
        <v>0.5</v>
      </c>
      <c r="AB395" s="137">
        <v>41527</v>
      </c>
      <c r="AC395" s="70">
        <v>1000</v>
      </c>
      <c r="AD395" s="66" t="s">
        <v>111</v>
      </c>
      <c r="AE395" s="664" t="s">
        <v>2240</v>
      </c>
      <c r="AF395" s="567">
        <v>41527</v>
      </c>
      <c r="AG395" s="567">
        <v>41529</v>
      </c>
      <c r="AH395" s="567" t="s">
        <v>755</v>
      </c>
      <c r="AI395" s="5">
        <v>41533</v>
      </c>
      <c r="AJ395" s="9" t="s">
        <v>1134</v>
      </c>
      <c r="AK395" s="13"/>
      <c r="AL395" s="498">
        <v>1635075</v>
      </c>
      <c r="AM395" s="13"/>
      <c r="AN395" s="477"/>
      <c r="AO395" s="507"/>
      <c r="AP395" s="507"/>
      <c r="AQ395" s="507"/>
      <c r="AR395" s="507"/>
      <c r="AS395" s="507"/>
      <c r="AT395" s="507"/>
      <c r="AU395" s="507"/>
      <c r="AV395" s="507"/>
      <c r="AW395" s="507"/>
      <c r="AX395" s="507"/>
      <c r="AY395" s="507"/>
      <c r="AZ395" s="507"/>
      <c r="BA395" s="507"/>
      <c r="BB395" s="507"/>
      <c r="BC395" s="507" t="s">
        <v>784</v>
      </c>
    </row>
    <row r="396" spans="1:171" s="466" customFormat="1">
      <c r="A396" s="732">
        <v>33</v>
      </c>
      <c r="B396" s="2563"/>
      <c r="C396" s="670">
        <v>41459</v>
      </c>
      <c r="D396" s="798">
        <v>76</v>
      </c>
      <c r="E396" s="65" t="s">
        <v>169</v>
      </c>
      <c r="F396" s="406">
        <v>13</v>
      </c>
      <c r="G396" s="65" t="s">
        <v>204</v>
      </c>
      <c r="H396" s="1719" t="s">
        <v>23</v>
      </c>
      <c r="I396" s="778" t="s">
        <v>870</v>
      </c>
      <c r="J396" s="75" t="s">
        <v>440</v>
      </c>
      <c r="K396" s="2564" t="s">
        <v>77</v>
      </c>
      <c r="L396" s="70">
        <v>600000</v>
      </c>
      <c r="M396" s="70">
        <v>0</v>
      </c>
      <c r="N396" s="70">
        <f>L396+M396-O396</f>
        <v>570000</v>
      </c>
      <c r="O396" s="70">
        <v>30000</v>
      </c>
      <c r="P396" s="615" t="s">
        <v>861</v>
      </c>
      <c r="Q396" s="672" t="s">
        <v>139</v>
      </c>
      <c r="R396" s="1620">
        <v>1033</v>
      </c>
      <c r="S396" s="72">
        <v>93</v>
      </c>
      <c r="T396" s="73"/>
      <c r="U396" s="74">
        <v>20232</v>
      </c>
      <c r="V396" s="66"/>
      <c r="W396" s="1717" t="s">
        <v>205</v>
      </c>
      <c r="X396" s="130" t="s">
        <v>3631</v>
      </c>
      <c r="Y396" s="64" t="s">
        <v>752</v>
      </c>
      <c r="Z396" s="674">
        <v>41535</v>
      </c>
      <c r="AA396" s="775"/>
      <c r="AB396" s="674">
        <v>41516</v>
      </c>
      <c r="AC396" s="985">
        <v>5000</v>
      </c>
      <c r="AD396" s="67" t="s">
        <v>111</v>
      </c>
      <c r="AE396" s="664" t="s">
        <v>785</v>
      </c>
      <c r="AF396" s="567">
        <v>41518</v>
      </c>
      <c r="AG396" s="567">
        <v>41522</v>
      </c>
      <c r="AH396" s="14" t="s">
        <v>755</v>
      </c>
      <c r="AI396" s="5">
        <v>41535</v>
      </c>
      <c r="AJ396" s="9" t="s">
        <v>3632</v>
      </c>
      <c r="AK396" s="11"/>
      <c r="AL396" s="11"/>
      <c r="AM396" s="11"/>
      <c r="AN396" s="737"/>
      <c r="AO396" s="507"/>
      <c r="AP396" s="507"/>
      <c r="AQ396" s="507"/>
      <c r="AR396" s="507"/>
      <c r="AS396" s="507"/>
      <c r="AT396" s="507"/>
      <c r="AU396" s="507"/>
      <c r="AV396" s="507"/>
      <c r="AW396" s="507"/>
      <c r="AX396" s="507"/>
      <c r="AY396" s="507"/>
      <c r="AZ396" s="507"/>
      <c r="BA396" s="507"/>
      <c r="BB396" s="507"/>
      <c r="BC396" s="507" t="s">
        <v>3633</v>
      </c>
    </row>
    <row r="397" spans="1:171" s="466" customFormat="1">
      <c r="A397" s="732">
        <v>34</v>
      </c>
      <c r="B397" s="2563"/>
      <c r="C397" s="670">
        <v>41344</v>
      </c>
      <c r="D397" s="798">
        <v>192</v>
      </c>
      <c r="E397" s="65" t="s">
        <v>45</v>
      </c>
      <c r="F397" s="406">
        <v>12</v>
      </c>
      <c r="G397" s="65" t="s">
        <v>204</v>
      </c>
      <c r="H397" s="1719" t="s">
        <v>3429</v>
      </c>
      <c r="I397" s="778" t="s">
        <v>422</v>
      </c>
      <c r="J397" s="75" t="s">
        <v>189</v>
      </c>
      <c r="K397" s="2564" t="s">
        <v>333</v>
      </c>
      <c r="L397" s="70">
        <v>1262000</v>
      </c>
      <c r="M397" s="70">
        <v>14000</v>
      </c>
      <c r="N397" s="70">
        <v>1094000</v>
      </c>
      <c r="O397" s="70" t="s">
        <v>1887</v>
      </c>
      <c r="P397" s="615" t="s">
        <v>420</v>
      </c>
      <c r="Q397" s="672" t="s">
        <v>151</v>
      </c>
      <c r="R397" s="72">
        <v>1033</v>
      </c>
      <c r="S397" s="72">
        <v>93</v>
      </c>
      <c r="T397" s="73"/>
      <c r="U397" s="74">
        <v>38232.5</v>
      </c>
      <c r="V397" s="66">
        <v>41536</v>
      </c>
      <c r="W397" s="673" t="s">
        <v>205</v>
      </c>
      <c r="X397" s="130" t="s">
        <v>3430</v>
      </c>
      <c r="Y397" s="64" t="s">
        <v>752</v>
      </c>
      <c r="Z397" s="674">
        <v>41536</v>
      </c>
      <c r="AA397" s="775">
        <v>0.41666666666666669</v>
      </c>
      <c r="AB397" s="674">
        <v>41529</v>
      </c>
      <c r="AC397" s="985">
        <v>10000</v>
      </c>
      <c r="AD397" s="67" t="s">
        <v>83</v>
      </c>
      <c r="AE397" s="664" t="s">
        <v>751</v>
      </c>
      <c r="AF397" s="567"/>
      <c r="AG397" s="567"/>
      <c r="AH397" s="567"/>
      <c r="AI397" s="5"/>
      <c r="AJ397" s="9"/>
      <c r="AK397" s="522"/>
      <c r="AL397" s="498">
        <v>1078220</v>
      </c>
      <c r="AM397" s="499"/>
      <c r="AN397" s="477"/>
      <c r="AO397" s="507"/>
      <c r="AP397" s="507"/>
      <c r="AQ397" s="507"/>
      <c r="AR397" s="507"/>
      <c r="AS397" s="507"/>
      <c r="AT397" s="507"/>
      <c r="AU397" s="507"/>
      <c r="AV397" s="507"/>
      <c r="AW397" s="507"/>
      <c r="AX397" s="507"/>
      <c r="AY397" s="507"/>
      <c r="AZ397" s="507"/>
      <c r="BA397" s="507"/>
      <c r="BB397" s="507"/>
      <c r="BC397" s="507"/>
    </row>
    <row r="398" spans="1:171" s="520" customFormat="1">
      <c r="A398" s="732">
        <v>35</v>
      </c>
      <c r="B398" s="797"/>
      <c r="C398" s="670">
        <v>41507</v>
      </c>
      <c r="D398" s="68">
        <v>29</v>
      </c>
      <c r="E398" s="774" t="s">
        <v>61</v>
      </c>
      <c r="F398" s="406">
        <v>13</v>
      </c>
      <c r="G398" s="65" t="s">
        <v>204</v>
      </c>
      <c r="H398" s="69" t="s">
        <v>274</v>
      </c>
      <c r="I398" s="66" t="s">
        <v>1509</v>
      </c>
      <c r="J398" s="75" t="s">
        <v>727</v>
      </c>
      <c r="K398" s="359" t="s">
        <v>25</v>
      </c>
      <c r="L398" s="70">
        <v>700000</v>
      </c>
      <c r="M398" s="70">
        <v>0</v>
      </c>
      <c r="N398" s="70">
        <f t="shared" ref="N398:N408" si="44">L398+M398-O398</f>
        <v>670000</v>
      </c>
      <c r="O398" s="70">
        <v>30000</v>
      </c>
      <c r="P398" s="615" t="s">
        <v>1503</v>
      </c>
      <c r="Q398" s="672" t="s">
        <v>139</v>
      </c>
      <c r="R398" s="72">
        <v>1033</v>
      </c>
      <c r="S398" s="72">
        <v>93</v>
      </c>
      <c r="T398" s="73"/>
      <c r="U398" s="365"/>
      <c r="V398" s="66" t="s">
        <v>2186</v>
      </c>
      <c r="W398" s="673" t="s">
        <v>205</v>
      </c>
      <c r="X398" s="1059" t="s">
        <v>3485</v>
      </c>
      <c r="Y398" s="65" t="s">
        <v>687</v>
      </c>
      <c r="Z398" s="674">
        <v>41536</v>
      </c>
      <c r="AA398" s="131">
        <v>0.72916666666666663</v>
      </c>
      <c r="AB398" s="137">
        <v>41531</v>
      </c>
      <c r="AC398" s="675">
        <v>10000</v>
      </c>
      <c r="AD398" s="67" t="s">
        <v>111</v>
      </c>
      <c r="AE398" s="664" t="s">
        <v>754</v>
      </c>
      <c r="AF398" s="567">
        <v>41531</v>
      </c>
      <c r="AG398" s="567">
        <v>41533</v>
      </c>
      <c r="AH398" s="567" t="s">
        <v>755</v>
      </c>
      <c r="AI398" s="5">
        <v>41534</v>
      </c>
      <c r="AJ398" s="9" t="s">
        <v>757</v>
      </c>
      <c r="AK398" s="15"/>
      <c r="AL398" s="13"/>
      <c r="AM398" s="13"/>
      <c r="AN398" s="558"/>
      <c r="AO398" s="557"/>
      <c r="AQ398" s="558"/>
      <c r="AR398" s="558"/>
      <c r="AS398" s="558"/>
      <c r="AX398" s="1406"/>
      <c r="BC398" s="466" t="s">
        <v>784</v>
      </c>
      <c r="BW398" s="558"/>
      <c r="BZ398" s="558"/>
    </row>
    <row r="399" spans="1:171" s="466" customFormat="1">
      <c r="A399" s="732">
        <v>36</v>
      </c>
      <c r="B399" s="66"/>
      <c r="C399" s="670">
        <v>41330</v>
      </c>
      <c r="D399" s="798">
        <v>206</v>
      </c>
      <c r="E399" s="65" t="s">
        <v>249</v>
      </c>
      <c r="F399" s="406">
        <v>13</v>
      </c>
      <c r="G399" s="65" t="s">
        <v>204</v>
      </c>
      <c r="H399" s="69" t="s">
        <v>40</v>
      </c>
      <c r="I399" s="66" t="s">
        <v>355</v>
      </c>
      <c r="J399" s="75" t="s">
        <v>305</v>
      </c>
      <c r="K399" s="672" t="s">
        <v>54</v>
      </c>
      <c r="L399" s="70">
        <v>1354500</v>
      </c>
      <c r="M399" s="70">
        <v>16000</v>
      </c>
      <c r="N399" s="70">
        <f t="shared" si="44"/>
        <v>1240500</v>
      </c>
      <c r="O399" s="70">
        <v>130000</v>
      </c>
      <c r="P399" s="615" t="s">
        <v>350</v>
      </c>
      <c r="Q399" s="672" t="s">
        <v>139</v>
      </c>
      <c r="R399" s="72">
        <v>1033</v>
      </c>
      <c r="S399" s="72">
        <v>93</v>
      </c>
      <c r="T399" s="1875"/>
      <c r="U399" s="74"/>
      <c r="V399" s="119">
        <v>41537</v>
      </c>
      <c r="W399" s="673" t="s">
        <v>205</v>
      </c>
      <c r="X399" s="1409" t="s">
        <v>2785</v>
      </c>
      <c r="Y399" s="1895" t="s">
        <v>136</v>
      </c>
      <c r="Z399" s="674">
        <v>41536</v>
      </c>
      <c r="AA399" s="771">
        <v>0.41666666666666669</v>
      </c>
      <c r="AB399" s="137">
        <v>41476</v>
      </c>
      <c r="AC399" s="675">
        <v>5000</v>
      </c>
      <c r="AD399" s="71" t="s">
        <v>111</v>
      </c>
      <c r="AE399" s="664" t="s">
        <v>754</v>
      </c>
      <c r="AF399" s="567">
        <v>41528</v>
      </c>
      <c r="AG399" s="567">
        <v>41529</v>
      </c>
      <c r="AH399" s="567" t="s">
        <v>755</v>
      </c>
      <c r="AI399" s="5">
        <v>41532</v>
      </c>
      <c r="AJ399" s="9" t="s">
        <v>1134</v>
      </c>
      <c r="AK399" s="14"/>
      <c r="AL399" s="11"/>
      <c r="AM399" s="11"/>
      <c r="AN399" s="737"/>
      <c r="AO399" s="737"/>
      <c r="AP399" s="465"/>
      <c r="AQ399" s="1316"/>
      <c r="AR399" s="1316"/>
      <c r="AS399" s="1316"/>
      <c r="AX399" s="1317">
        <v>25424</v>
      </c>
      <c r="BC399" s="466" t="s">
        <v>784</v>
      </c>
    </row>
    <row r="400" spans="1:171" s="466" customFormat="1">
      <c r="A400" s="732">
        <v>37</v>
      </c>
      <c r="B400" s="797"/>
      <c r="C400" s="674">
        <v>41324</v>
      </c>
      <c r="D400" s="798">
        <v>212</v>
      </c>
      <c r="E400" s="65" t="s">
        <v>57</v>
      </c>
      <c r="F400" s="406">
        <v>13</v>
      </c>
      <c r="G400" s="66" t="s">
        <v>204</v>
      </c>
      <c r="H400" s="69" t="s">
        <v>175</v>
      </c>
      <c r="I400" s="370" t="s">
        <v>327</v>
      </c>
      <c r="J400" s="75" t="s">
        <v>332</v>
      </c>
      <c r="K400" s="1822" t="s">
        <v>138</v>
      </c>
      <c r="L400" s="70">
        <v>971000</v>
      </c>
      <c r="M400" s="70">
        <v>13000</v>
      </c>
      <c r="N400" s="70">
        <f t="shared" si="44"/>
        <v>924000</v>
      </c>
      <c r="O400" s="70">
        <v>60000</v>
      </c>
      <c r="P400" s="615" t="s">
        <v>326</v>
      </c>
      <c r="Q400" s="672" t="s">
        <v>139</v>
      </c>
      <c r="R400" s="72">
        <v>1033</v>
      </c>
      <c r="S400" s="72">
        <v>93</v>
      </c>
      <c r="T400" s="73"/>
      <c r="U400" s="74"/>
      <c r="V400" s="66"/>
      <c r="W400" s="673" t="s">
        <v>205</v>
      </c>
      <c r="X400" s="363" t="s">
        <v>3802</v>
      </c>
      <c r="Y400" s="64" t="s">
        <v>756</v>
      </c>
      <c r="Z400" s="674">
        <v>41536</v>
      </c>
      <c r="AA400" s="775"/>
      <c r="AB400" s="137">
        <v>41536</v>
      </c>
      <c r="AC400" s="70">
        <v>924000</v>
      </c>
      <c r="AD400" s="72" t="s">
        <v>83</v>
      </c>
      <c r="AE400" s="14" t="s">
        <v>751</v>
      </c>
      <c r="AF400" s="44"/>
      <c r="AG400" s="162"/>
      <c r="AH400" s="18"/>
      <c r="AI400" s="18"/>
      <c r="AJ400" s="17"/>
      <c r="AK400" s="17"/>
      <c r="AL400" s="12"/>
      <c r="AM400" s="12"/>
      <c r="AN400" s="1327"/>
      <c r="AO400" s="738"/>
      <c r="AP400" s="1328"/>
      <c r="AQ400" s="1316"/>
      <c r="AR400" s="1316"/>
      <c r="AS400" s="1316"/>
      <c r="AV400" s="1745"/>
      <c r="AW400" s="1492"/>
      <c r="AX400" s="1317"/>
      <c r="BC400" s="466" t="s">
        <v>2663</v>
      </c>
      <c r="BW400" s="1315"/>
      <c r="BZ400" s="1315"/>
    </row>
    <row r="401" spans="1:78" s="520" customFormat="1">
      <c r="A401" s="732">
        <v>38</v>
      </c>
      <c r="B401" s="797"/>
      <c r="C401" s="670">
        <v>41490</v>
      </c>
      <c r="D401" s="68">
        <v>47</v>
      </c>
      <c r="E401" s="65" t="s">
        <v>57</v>
      </c>
      <c r="F401" s="406">
        <v>13</v>
      </c>
      <c r="G401" s="65" t="s">
        <v>204</v>
      </c>
      <c r="H401" s="69" t="s">
        <v>62</v>
      </c>
      <c r="I401" s="66" t="s">
        <v>1508</v>
      </c>
      <c r="J401" s="75" t="s">
        <v>308</v>
      </c>
      <c r="K401" s="359" t="s">
        <v>25</v>
      </c>
      <c r="L401" s="70">
        <v>789000</v>
      </c>
      <c r="M401" s="70">
        <v>0</v>
      </c>
      <c r="N401" s="70">
        <f t="shared" si="44"/>
        <v>736000</v>
      </c>
      <c r="O401" s="70">
        <v>53000</v>
      </c>
      <c r="P401" s="615" t="s">
        <v>1500</v>
      </c>
      <c r="Q401" s="672" t="s">
        <v>139</v>
      </c>
      <c r="R401" s="72">
        <v>1033</v>
      </c>
      <c r="S401" s="72">
        <v>93</v>
      </c>
      <c r="T401" s="73"/>
      <c r="U401" s="365"/>
      <c r="V401" s="119">
        <v>41537</v>
      </c>
      <c r="W401" s="673" t="s">
        <v>205</v>
      </c>
      <c r="X401" s="363" t="s">
        <v>3487</v>
      </c>
      <c r="Y401" s="65" t="s">
        <v>1838</v>
      </c>
      <c r="Z401" s="674">
        <v>41537</v>
      </c>
      <c r="AA401" s="771">
        <v>0.58333333333333337</v>
      </c>
      <c r="AB401" s="137">
        <v>41531</v>
      </c>
      <c r="AC401" s="70">
        <v>1000</v>
      </c>
      <c r="AD401" s="65" t="s">
        <v>111</v>
      </c>
      <c r="AE401" s="664" t="s">
        <v>754</v>
      </c>
      <c r="AF401" s="567">
        <v>41531</v>
      </c>
      <c r="AG401" s="567">
        <v>41532</v>
      </c>
      <c r="AH401" s="567" t="s">
        <v>755</v>
      </c>
      <c r="AI401" s="5">
        <v>41536</v>
      </c>
      <c r="AJ401" s="9" t="s">
        <v>757</v>
      </c>
      <c r="AK401" s="15"/>
      <c r="AL401" s="13"/>
      <c r="AM401" s="13"/>
      <c r="AN401" s="558"/>
      <c r="AO401" s="557"/>
      <c r="AQ401" s="558"/>
      <c r="AR401" s="558"/>
      <c r="AS401" s="558"/>
      <c r="AX401" s="1406"/>
      <c r="BC401" s="1658" t="s">
        <v>784</v>
      </c>
      <c r="BW401" s="558"/>
      <c r="BZ401" s="558"/>
    </row>
    <row r="402" spans="1:78" s="466" customFormat="1">
      <c r="A402" s="732">
        <v>39</v>
      </c>
      <c r="B402" s="797"/>
      <c r="C402" s="674">
        <v>41533</v>
      </c>
      <c r="D402" s="68">
        <v>4</v>
      </c>
      <c r="E402" s="65" t="s">
        <v>57</v>
      </c>
      <c r="F402" s="406">
        <v>13</v>
      </c>
      <c r="G402" s="65" t="s">
        <v>204</v>
      </c>
      <c r="H402" s="362" t="s">
        <v>62</v>
      </c>
      <c r="I402" s="65" t="s">
        <v>2176</v>
      </c>
      <c r="J402" s="75" t="s">
        <v>308</v>
      </c>
      <c r="K402" s="2712" t="s">
        <v>155</v>
      </c>
      <c r="L402" s="70">
        <v>789000</v>
      </c>
      <c r="M402" s="70">
        <v>13000</v>
      </c>
      <c r="N402" s="70">
        <f t="shared" si="44"/>
        <v>749000</v>
      </c>
      <c r="O402" s="70">
        <v>53000</v>
      </c>
      <c r="P402" s="615" t="s">
        <v>2087</v>
      </c>
      <c r="Q402" s="672" t="s">
        <v>139</v>
      </c>
      <c r="R402" s="1621">
        <v>1033</v>
      </c>
      <c r="S402" s="2713">
        <v>93</v>
      </c>
      <c r="T402" s="2714"/>
      <c r="U402" s="74">
        <v>24619.5</v>
      </c>
      <c r="V402" s="119">
        <v>41537</v>
      </c>
      <c r="W402" s="673" t="s">
        <v>205</v>
      </c>
      <c r="X402" s="363" t="s">
        <v>3419</v>
      </c>
      <c r="Y402" s="64" t="s">
        <v>2928</v>
      </c>
      <c r="Z402" s="674">
        <v>41537</v>
      </c>
      <c r="AA402" s="775">
        <v>0.70833333333333337</v>
      </c>
      <c r="AB402" s="674">
        <v>41527</v>
      </c>
      <c r="AC402" s="1573">
        <v>1000</v>
      </c>
      <c r="AD402" s="66" t="s">
        <v>111</v>
      </c>
      <c r="AE402" s="664" t="s">
        <v>1705</v>
      </c>
      <c r="AF402" s="567">
        <v>41528</v>
      </c>
      <c r="AG402" s="567">
        <v>41530</v>
      </c>
      <c r="AH402" s="567" t="s">
        <v>755</v>
      </c>
      <c r="AI402" s="5">
        <v>41536</v>
      </c>
      <c r="AJ402" s="9" t="s">
        <v>1134</v>
      </c>
      <c r="AK402" s="14"/>
      <c r="AL402" s="11"/>
      <c r="AM402" s="11"/>
      <c r="AN402" s="2326"/>
      <c r="AO402" s="112"/>
      <c r="AP402" s="129"/>
      <c r="AQ402" s="110"/>
      <c r="AR402" s="110"/>
      <c r="AS402" s="110"/>
      <c r="AT402" s="129"/>
      <c r="AU402" s="212"/>
      <c r="AV402" s="212"/>
      <c r="AW402" s="212"/>
      <c r="AX402" s="410"/>
      <c r="AY402" s="212"/>
      <c r="AZ402" s="212"/>
      <c r="BA402" s="212"/>
      <c r="BB402" s="2327"/>
      <c r="BC402" s="466" t="s">
        <v>784</v>
      </c>
      <c r="BW402" s="1315"/>
      <c r="BZ402" s="1315"/>
    </row>
    <row r="403" spans="1:78" s="466" customFormat="1">
      <c r="A403" s="732">
        <v>40</v>
      </c>
      <c r="B403" s="797"/>
      <c r="C403" s="674">
        <v>41519</v>
      </c>
      <c r="D403" s="367">
        <v>19</v>
      </c>
      <c r="E403" s="135" t="s">
        <v>61</v>
      </c>
      <c r="F403" s="406">
        <v>13</v>
      </c>
      <c r="G403" s="66" t="s">
        <v>204</v>
      </c>
      <c r="H403" s="362" t="s">
        <v>174</v>
      </c>
      <c r="I403" s="65" t="s">
        <v>2016</v>
      </c>
      <c r="J403" s="75" t="s">
        <v>792</v>
      </c>
      <c r="K403" s="359" t="s">
        <v>25</v>
      </c>
      <c r="L403" s="70">
        <v>816000</v>
      </c>
      <c r="M403" s="70">
        <v>0</v>
      </c>
      <c r="N403" s="70">
        <f t="shared" si="44"/>
        <v>786000</v>
      </c>
      <c r="O403" s="82">
        <v>30000</v>
      </c>
      <c r="P403" s="615" t="s">
        <v>1965</v>
      </c>
      <c r="Q403" s="672" t="s">
        <v>139</v>
      </c>
      <c r="R403" s="72">
        <v>1033</v>
      </c>
      <c r="S403" s="360">
        <v>93</v>
      </c>
      <c r="T403" s="73"/>
      <c r="U403" s="74"/>
      <c r="V403" s="66">
        <v>41538</v>
      </c>
      <c r="W403" s="1717" t="s">
        <v>205</v>
      </c>
      <c r="X403" s="363" t="s">
        <v>2074</v>
      </c>
      <c r="Y403" s="64" t="s">
        <v>756</v>
      </c>
      <c r="Z403" s="674">
        <v>41538</v>
      </c>
      <c r="AA403" s="775">
        <v>0.375</v>
      </c>
      <c r="AB403" s="137">
        <v>41496</v>
      </c>
      <c r="AC403" s="70">
        <v>1000</v>
      </c>
      <c r="AD403" s="65" t="s">
        <v>83</v>
      </c>
      <c r="AE403" s="664" t="s">
        <v>751</v>
      </c>
      <c r="AF403" s="567"/>
      <c r="AG403" s="567"/>
      <c r="AH403" s="567"/>
      <c r="AI403" s="5"/>
      <c r="AJ403" s="9"/>
      <c r="AK403" s="14"/>
      <c r="AL403" s="11"/>
      <c r="AM403" s="11"/>
      <c r="AN403" s="1313"/>
      <c r="AO403" s="11"/>
      <c r="AP403" s="14"/>
      <c r="AQ403" s="12"/>
      <c r="AR403" s="12"/>
      <c r="AS403" s="12"/>
      <c r="AT403" s="37"/>
      <c r="AU403" s="37"/>
      <c r="AV403" s="37"/>
      <c r="AW403" s="37"/>
      <c r="AX403" s="409"/>
      <c r="AY403" s="37"/>
      <c r="AZ403" s="37"/>
      <c r="BA403" s="37"/>
      <c r="BB403" s="1314"/>
      <c r="BC403" s="466" t="s">
        <v>3037</v>
      </c>
      <c r="BW403" s="1315"/>
      <c r="BZ403" s="1315"/>
    </row>
    <row r="404" spans="1:78" s="466" customFormat="1">
      <c r="A404" s="732">
        <v>41</v>
      </c>
      <c r="B404" s="797"/>
      <c r="C404" s="674">
        <v>41491</v>
      </c>
      <c r="D404" s="68">
        <v>47</v>
      </c>
      <c r="E404" s="65" t="s">
        <v>57</v>
      </c>
      <c r="F404" s="406">
        <v>13</v>
      </c>
      <c r="G404" s="66" t="s">
        <v>204</v>
      </c>
      <c r="H404" s="362" t="s">
        <v>62</v>
      </c>
      <c r="I404" s="370" t="s">
        <v>1771</v>
      </c>
      <c r="J404" s="75" t="s">
        <v>308</v>
      </c>
      <c r="K404" s="359" t="s">
        <v>286</v>
      </c>
      <c r="L404" s="70">
        <v>789000</v>
      </c>
      <c r="M404" s="70">
        <v>13000</v>
      </c>
      <c r="N404" s="70">
        <f t="shared" si="44"/>
        <v>749000</v>
      </c>
      <c r="O404" s="70">
        <v>53000</v>
      </c>
      <c r="P404" s="615" t="s">
        <v>1737</v>
      </c>
      <c r="Q404" s="672" t="s">
        <v>139</v>
      </c>
      <c r="R404" s="72">
        <v>1033</v>
      </c>
      <c r="S404" s="72">
        <v>93</v>
      </c>
      <c r="T404" s="73"/>
      <c r="U404" s="74"/>
      <c r="V404" s="778" t="s">
        <v>2186</v>
      </c>
      <c r="W404" s="673" t="s">
        <v>205</v>
      </c>
      <c r="X404" s="363" t="s">
        <v>3415</v>
      </c>
      <c r="Y404" s="65" t="s">
        <v>3209</v>
      </c>
      <c r="Z404" s="674">
        <v>41538</v>
      </c>
      <c r="AA404" s="775">
        <v>0.41666666666666669</v>
      </c>
      <c r="AB404" s="137">
        <v>41528</v>
      </c>
      <c r="AC404" s="70">
        <v>1000</v>
      </c>
      <c r="AD404" s="66" t="s">
        <v>111</v>
      </c>
      <c r="AE404" s="664" t="s">
        <v>754</v>
      </c>
      <c r="AF404" s="567">
        <v>41529</v>
      </c>
      <c r="AG404" s="567">
        <v>41530</v>
      </c>
      <c r="AH404" s="567" t="s">
        <v>755</v>
      </c>
      <c r="AI404" s="5">
        <v>41535</v>
      </c>
      <c r="AJ404" s="9" t="s">
        <v>757</v>
      </c>
      <c r="AK404" s="15"/>
      <c r="AL404" s="13"/>
      <c r="AM404" s="13"/>
      <c r="AN404" s="558"/>
      <c r="AO404" s="557"/>
      <c r="AP404" s="520"/>
      <c r="AQ404" s="558"/>
      <c r="AR404" s="558"/>
      <c r="AS404" s="558"/>
      <c r="AT404" s="520"/>
      <c r="AU404" s="520"/>
      <c r="AV404" s="520"/>
      <c r="AW404" s="520"/>
      <c r="AX404" s="1406"/>
      <c r="AY404" s="520"/>
      <c r="AZ404" s="520"/>
      <c r="BA404" s="520"/>
      <c r="BB404" s="520"/>
      <c r="BC404" s="466" t="s">
        <v>784</v>
      </c>
      <c r="BD404" s="520"/>
      <c r="BE404" s="520"/>
      <c r="BF404" s="520"/>
      <c r="BG404" s="520"/>
      <c r="BH404" s="520"/>
      <c r="BW404" s="1315"/>
      <c r="BZ404" s="1315"/>
    </row>
    <row r="405" spans="1:78" s="466" customFormat="1">
      <c r="A405" s="732">
        <v>42</v>
      </c>
      <c r="B405" s="2563" t="s">
        <v>85</v>
      </c>
      <c r="C405" s="670">
        <v>41527</v>
      </c>
      <c r="D405" s="68">
        <v>11</v>
      </c>
      <c r="E405" s="774" t="s">
        <v>57</v>
      </c>
      <c r="F405" s="1715">
        <v>13</v>
      </c>
      <c r="G405" s="65" t="s">
        <v>204</v>
      </c>
      <c r="H405" s="776" t="s">
        <v>62</v>
      </c>
      <c r="I405" s="1821" t="s">
        <v>2182</v>
      </c>
      <c r="J405" s="777" t="s">
        <v>308</v>
      </c>
      <c r="K405" s="2715" t="s">
        <v>34</v>
      </c>
      <c r="L405" s="82">
        <v>789000</v>
      </c>
      <c r="M405" s="82">
        <v>13000</v>
      </c>
      <c r="N405" s="70">
        <f t="shared" si="44"/>
        <v>749000</v>
      </c>
      <c r="O405" s="82">
        <v>53000</v>
      </c>
      <c r="P405" s="615" t="s">
        <v>2094</v>
      </c>
      <c r="Q405" s="672" t="s">
        <v>139</v>
      </c>
      <c r="R405" s="1620">
        <v>1033</v>
      </c>
      <c r="S405" s="1620">
        <v>93</v>
      </c>
      <c r="T405" s="2714"/>
      <c r="U405" s="1716"/>
      <c r="V405" s="119"/>
      <c r="W405" s="1717" t="s">
        <v>205</v>
      </c>
      <c r="X405" s="363" t="s">
        <v>3927</v>
      </c>
      <c r="Y405" s="1895" t="s">
        <v>756</v>
      </c>
      <c r="Z405" s="674">
        <v>41538</v>
      </c>
      <c r="AA405" s="2716"/>
      <c r="AB405" s="674">
        <v>41538</v>
      </c>
      <c r="AC405" s="675">
        <v>748000</v>
      </c>
      <c r="AD405" s="71" t="s">
        <v>83</v>
      </c>
      <c r="AE405" s="245" t="s">
        <v>751</v>
      </c>
      <c r="AF405" s="1076"/>
      <c r="AG405" s="1077"/>
      <c r="AH405" s="248"/>
      <c r="AI405" s="245"/>
      <c r="AJ405" s="245"/>
      <c r="AK405" s="245"/>
      <c r="AL405" s="138"/>
      <c r="AM405" s="138"/>
      <c r="AN405" s="737"/>
      <c r="AO405" s="737"/>
      <c r="AP405" s="465"/>
      <c r="AQ405" s="1316"/>
      <c r="AR405" s="1316"/>
      <c r="AS405" s="1316"/>
      <c r="AT405" s="465"/>
      <c r="AX405" s="1317"/>
      <c r="BW405" s="1315"/>
      <c r="BZ405" s="1315"/>
    </row>
    <row r="406" spans="1:78" s="486" customFormat="1">
      <c r="A406" s="732">
        <v>43</v>
      </c>
      <c r="B406" s="797"/>
      <c r="C406" s="670">
        <v>41490</v>
      </c>
      <c r="D406" s="68">
        <v>48</v>
      </c>
      <c r="E406" s="65" t="s">
        <v>57</v>
      </c>
      <c r="F406" s="406">
        <v>13</v>
      </c>
      <c r="G406" s="65" t="s">
        <v>204</v>
      </c>
      <c r="H406" s="69" t="s">
        <v>42</v>
      </c>
      <c r="I406" s="66" t="s">
        <v>1770</v>
      </c>
      <c r="J406" s="75" t="s">
        <v>701</v>
      </c>
      <c r="K406" s="1822" t="s">
        <v>138</v>
      </c>
      <c r="L406" s="70">
        <v>849000</v>
      </c>
      <c r="M406" s="70">
        <v>13000</v>
      </c>
      <c r="N406" s="70">
        <f t="shared" si="44"/>
        <v>802000</v>
      </c>
      <c r="O406" s="70">
        <v>60000</v>
      </c>
      <c r="P406" s="615" t="s">
        <v>1736</v>
      </c>
      <c r="Q406" s="672" t="s">
        <v>139</v>
      </c>
      <c r="R406" s="1620">
        <v>1033</v>
      </c>
      <c r="S406" s="72">
        <v>93</v>
      </c>
      <c r="T406" s="73"/>
      <c r="U406" s="74"/>
      <c r="V406" s="66">
        <v>41508</v>
      </c>
      <c r="W406" s="673" t="s">
        <v>205</v>
      </c>
      <c r="X406" s="363" t="s">
        <v>3928</v>
      </c>
      <c r="Y406" s="71" t="s">
        <v>2928</v>
      </c>
      <c r="Z406" s="674">
        <v>41538</v>
      </c>
      <c r="AA406" s="66"/>
      <c r="AB406" s="674">
        <v>41538</v>
      </c>
      <c r="AC406" s="675">
        <v>802000</v>
      </c>
      <c r="AD406" s="71" t="s">
        <v>83</v>
      </c>
      <c r="AE406" s="2717" t="s">
        <v>786</v>
      </c>
      <c r="AF406" s="5"/>
      <c r="AG406" s="5"/>
      <c r="AH406" s="5"/>
      <c r="AI406" s="5"/>
      <c r="AJ406" s="9"/>
      <c r="AK406" s="522"/>
      <c r="AL406" s="523"/>
      <c r="AM406" s="484"/>
      <c r="AN406" s="477"/>
      <c r="AO406" s="485"/>
      <c r="AP406" s="485"/>
      <c r="AQ406" s="485"/>
      <c r="AR406" s="485"/>
      <c r="AS406" s="485"/>
      <c r="AT406" s="485"/>
      <c r="AU406" s="485"/>
      <c r="AV406" s="485"/>
      <c r="AW406" s="485"/>
      <c r="AX406" s="485"/>
      <c r="AY406" s="485"/>
      <c r="AZ406" s="485"/>
      <c r="BA406" s="485"/>
      <c r="BB406" s="485"/>
      <c r="BC406" s="485"/>
    </row>
    <row r="407" spans="1:78" s="466" customFormat="1">
      <c r="A407" s="732">
        <v>44</v>
      </c>
      <c r="B407" s="797"/>
      <c r="C407" s="674">
        <v>41522</v>
      </c>
      <c r="D407" s="367">
        <v>16</v>
      </c>
      <c r="E407" s="65" t="s">
        <v>343</v>
      </c>
      <c r="F407" s="1715">
        <v>13</v>
      </c>
      <c r="G407" s="774" t="s">
        <v>204</v>
      </c>
      <c r="H407" s="362" t="s">
        <v>457</v>
      </c>
      <c r="I407" s="65" t="s">
        <v>837</v>
      </c>
      <c r="J407" s="75" t="s">
        <v>352</v>
      </c>
      <c r="K407" s="359" t="s">
        <v>465</v>
      </c>
      <c r="L407" s="70">
        <v>492000</v>
      </c>
      <c r="M407" s="70">
        <v>6000</v>
      </c>
      <c r="N407" s="70">
        <f t="shared" si="44"/>
        <v>498000</v>
      </c>
      <c r="O407" s="82"/>
      <c r="P407" s="615" t="s">
        <v>826</v>
      </c>
      <c r="Q407" s="672" t="s">
        <v>139</v>
      </c>
      <c r="R407" s="72">
        <v>1033</v>
      </c>
      <c r="S407" s="72">
        <v>93</v>
      </c>
      <c r="T407" s="73"/>
      <c r="U407" s="74">
        <v>34000</v>
      </c>
      <c r="V407" s="2527" t="s">
        <v>2186</v>
      </c>
      <c r="W407" s="1717" t="s">
        <v>205</v>
      </c>
      <c r="X407" s="1418" t="s">
        <v>3574</v>
      </c>
      <c r="Y407" s="2744" t="s">
        <v>756</v>
      </c>
      <c r="Z407" s="674">
        <v>41538</v>
      </c>
      <c r="AA407" s="2716">
        <v>0.47916666666666669</v>
      </c>
      <c r="AB407" s="674">
        <v>41501</v>
      </c>
      <c r="AC407" s="675">
        <v>40000</v>
      </c>
      <c r="AD407" s="2718" t="s">
        <v>111</v>
      </c>
      <c r="AE407" s="664" t="s">
        <v>3575</v>
      </c>
      <c r="AF407" s="567">
        <v>41533</v>
      </c>
      <c r="AG407" s="567">
        <v>41535</v>
      </c>
      <c r="AH407" s="567" t="s">
        <v>755</v>
      </c>
      <c r="AI407" s="5">
        <v>41536</v>
      </c>
      <c r="AJ407" s="9" t="s">
        <v>1134</v>
      </c>
      <c r="AK407" s="81"/>
      <c r="AL407" s="11"/>
      <c r="AM407" s="11"/>
      <c r="AN407" s="464"/>
      <c r="AO407" s="507"/>
      <c r="AP407" s="507"/>
      <c r="AQ407" s="507"/>
      <c r="AR407" s="507"/>
      <c r="AS407" s="507"/>
      <c r="AT407" s="507"/>
      <c r="AU407" s="507"/>
      <c r="AV407" s="507"/>
      <c r="AW407" s="507"/>
      <c r="AX407" s="507"/>
      <c r="AY407" s="507"/>
      <c r="AZ407" s="507"/>
      <c r="BA407" s="507"/>
      <c r="BB407" s="507"/>
      <c r="BC407" s="507" t="s">
        <v>784</v>
      </c>
    </row>
    <row r="408" spans="1:78" s="466" customFormat="1">
      <c r="A408" s="732">
        <v>45</v>
      </c>
      <c r="B408" s="797"/>
      <c r="C408" s="670">
        <v>41511</v>
      </c>
      <c r="D408" s="68">
        <v>27</v>
      </c>
      <c r="E408" s="65" t="s">
        <v>169</v>
      </c>
      <c r="F408" s="406">
        <v>13</v>
      </c>
      <c r="G408" s="65" t="s">
        <v>204</v>
      </c>
      <c r="H408" s="69" t="s">
        <v>129</v>
      </c>
      <c r="I408" s="66" t="s">
        <v>2009</v>
      </c>
      <c r="J408" s="75" t="s">
        <v>441</v>
      </c>
      <c r="K408" s="359" t="s">
        <v>15</v>
      </c>
      <c r="L408" s="70">
        <v>593000</v>
      </c>
      <c r="M408" s="70">
        <v>11000</v>
      </c>
      <c r="N408" s="70">
        <f t="shared" si="44"/>
        <v>574000</v>
      </c>
      <c r="O408" s="70">
        <v>30000</v>
      </c>
      <c r="P408" s="615" t="s">
        <v>1939</v>
      </c>
      <c r="Q408" s="672" t="s">
        <v>139</v>
      </c>
      <c r="R408" s="72">
        <v>1033</v>
      </c>
      <c r="S408" s="72">
        <v>93</v>
      </c>
      <c r="T408" s="73"/>
      <c r="U408" s="74"/>
      <c r="V408" s="66"/>
      <c r="W408" s="673" t="s">
        <v>205</v>
      </c>
      <c r="X408" s="130" t="s">
        <v>3929</v>
      </c>
      <c r="Y408" s="1895" t="s">
        <v>136</v>
      </c>
      <c r="Z408" s="674">
        <v>41538</v>
      </c>
      <c r="AA408" s="131"/>
      <c r="AB408" s="674">
        <v>41538</v>
      </c>
      <c r="AC408" s="675">
        <v>567000</v>
      </c>
      <c r="AD408" s="71" t="s">
        <v>83</v>
      </c>
      <c r="AE408" s="14" t="s">
        <v>783</v>
      </c>
      <c r="AF408" s="171"/>
      <c r="AG408" s="162"/>
      <c r="AH408" s="18"/>
      <c r="AI408" s="14"/>
      <c r="AJ408" s="14"/>
      <c r="AK408" s="14"/>
      <c r="AL408" s="11"/>
      <c r="AM408" s="11"/>
      <c r="AN408" s="737"/>
      <c r="AO408" s="737"/>
      <c r="AP408" s="465"/>
      <c r="AQ408" s="1316"/>
      <c r="AR408" s="1316"/>
      <c r="AS408" s="1316"/>
      <c r="AX408" s="1317"/>
      <c r="BW408" s="1315"/>
      <c r="BZ408" s="1315"/>
    </row>
    <row r="409" spans="1:78" s="520" customFormat="1">
      <c r="A409" s="732">
        <v>46</v>
      </c>
      <c r="B409" s="797"/>
      <c r="C409" s="674">
        <v>41471</v>
      </c>
      <c r="D409" s="798">
        <v>68</v>
      </c>
      <c r="E409" s="65" t="s">
        <v>133</v>
      </c>
      <c r="F409" s="406">
        <v>13</v>
      </c>
      <c r="G409" s="65" t="s">
        <v>204</v>
      </c>
      <c r="H409" s="69" t="s">
        <v>17</v>
      </c>
      <c r="I409" s="66" t="s">
        <v>1539</v>
      </c>
      <c r="J409" s="75" t="s">
        <v>291</v>
      </c>
      <c r="K409" s="1401" t="s">
        <v>25</v>
      </c>
      <c r="L409" s="70">
        <v>617000</v>
      </c>
      <c r="M409" s="70">
        <v>0</v>
      </c>
      <c r="N409" s="70">
        <v>617000</v>
      </c>
      <c r="O409" s="2562" t="s">
        <v>894</v>
      </c>
      <c r="P409" s="615" t="s">
        <v>1524</v>
      </c>
      <c r="Q409" s="672" t="s">
        <v>139</v>
      </c>
      <c r="R409" s="72">
        <v>1033</v>
      </c>
      <c r="S409" s="72">
        <v>93</v>
      </c>
      <c r="T409" s="73"/>
      <c r="U409" s="74"/>
      <c r="V409" s="66">
        <v>41539</v>
      </c>
      <c r="W409" s="673" t="s">
        <v>205</v>
      </c>
      <c r="X409" s="363" t="s">
        <v>3715</v>
      </c>
      <c r="Y409" s="1895" t="s">
        <v>136</v>
      </c>
      <c r="Z409" s="674">
        <v>41539</v>
      </c>
      <c r="AA409" s="775">
        <v>0.58333333333333337</v>
      </c>
      <c r="AB409" s="674">
        <v>41535</v>
      </c>
      <c r="AC409" s="70">
        <v>1000</v>
      </c>
      <c r="AD409" s="66" t="s">
        <v>83</v>
      </c>
      <c r="AE409" s="9" t="s">
        <v>783</v>
      </c>
      <c r="AF409" s="5"/>
      <c r="AG409" s="5"/>
      <c r="AH409" s="5"/>
      <c r="AI409" s="5"/>
      <c r="AJ409" s="9"/>
      <c r="AK409" s="522"/>
      <c r="AL409" s="523"/>
      <c r="AM409" s="13"/>
      <c r="AN409" s="477"/>
      <c r="AO409" s="519"/>
      <c r="AP409" s="519"/>
      <c r="AQ409" s="519"/>
      <c r="AR409" s="519"/>
      <c r="AS409" s="519"/>
      <c r="AT409" s="519"/>
      <c r="AU409" s="519"/>
      <c r="AV409" s="519"/>
      <c r="AW409" s="519"/>
      <c r="AX409" s="519"/>
      <c r="AY409" s="519"/>
      <c r="AZ409" s="519"/>
      <c r="BA409" s="519"/>
      <c r="BB409" s="519"/>
      <c r="BC409" s="519"/>
    </row>
    <row r="410" spans="1:78" s="466" customFormat="1">
      <c r="A410" s="732">
        <v>47</v>
      </c>
      <c r="B410" s="797"/>
      <c r="C410" s="674">
        <v>41372</v>
      </c>
      <c r="D410" s="798">
        <v>167</v>
      </c>
      <c r="E410" s="65" t="s">
        <v>249</v>
      </c>
      <c r="F410" s="406">
        <v>13</v>
      </c>
      <c r="G410" s="65" t="s">
        <v>204</v>
      </c>
      <c r="H410" s="362" t="s">
        <v>314</v>
      </c>
      <c r="I410" s="65" t="s">
        <v>626</v>
      </c>
      <c r="J410" s="75" t="s">
        <v>310</v>
      </c>
      <c r="K410" s="1822" t="s">
        <v>143</v>
      </c>
      <c r="L410" s="70">
        <v>1251500</v>
      </c>
      <c r="M410" s="70">
        <v>16000</v>
      </c>
      <c r="N410" s="70">
        <f>L410+M410-O410</f>
        <v>1147500</v>
      </c>
      <c r="O410" s="70">
        <v>120000</v>
      </c>
      <c r="P410" s="615" t="s">
        <v>614</v>
      </c>
      <c r="Q410" s="672" t="s">
        <v>139</v>
      </c>
      <c r="R410" s="72">
        <v>1033</v>
      </c>
      <c r="S410" s="72">
        <v>93</v>
      </c>
      <c r="T410" s="73"/>
      <c r="U410" s="1721">
        <v>32299</v>
      </c>
      <c r="V410" s="66"/>
      <c r="W410" s="673" t="s">
        <v>205</v>
      </c>
      <c r="X410" s="130" t="s">
        <v>3930</v>
      </c>
      <c r="Y410" s="1895" t="s">
        <v>136</v>
      </c>
      <c r="Z410" s="674">
        <v>41539</v>
      </c>
      <c r="AA410" s="771"/>
      <c r="AB410" s="674">
        <v>41539</v>
      </c>
      <c r="AC410" s="70">
        <v>1147500</v>
      </c>
      <c r="AD410" s="71" t="s">
        <v>83</v>
      </c>
      <c r="AE410" s="9" t="s">
        <v>751</v>
      </c>
      <c r="AF410" s="5"/>
      <c r="AG410" s="5"/>
      <c r="AH410" s="5"/>
      <c r="AI410" s="14"/>
      <c r="AJ410" s="14"/>
      <c r="AK410" s="11"/>
      <c r="AL410" s="11"/>
      <c r="AM410" s="11"/>
      <c r="AN410" s="737"/>
      <c r="AO410" s="507"/>
      <c r="AP410" s="507"/>
      <c r="AQ410" s="507"/>
      <c r="AR410" s="507"/>
      <c r="AS410" s="507"/>
      <c r="AT410" s="507"/>
      <c r="AU410" s="507"/>
      <c r="AV410" s="507"/>
      <c r="AW410" s="507"/>
      <c r="AX410" s="507"/>
      <c r="AY410" s="507"/>
      <c r="AZ410" s="507"/>
      <c r="BA410" s="507"/>
      <c r="BB410" s="507"/>
      <c r="BC410" s="507"/>
    </row>
    <row r="411" spans="1:78" s="466" customFormat="1">
      <c r="A411" s="732">
        <v>48</v>
      </c>
      <c r="B411" s="797"/>
      <c r="C411" s="674">
        <v>41505</v>
      </c>
      <c r="D411" s="367">
        <v>35</v>
      </c>
      <c r="E411" s="135" t="s">
        <v>61</v>
      </c>
      <c r="F411" s="1715">
        <v>13</v>
      </c>
      <c r="G411" s="66" t="s">
        <v>204</v>
      </c>
      <c r="H411" s="362" t="s">
        <v>219</v>
      </c>
      <c r="I411" s="65" t="s">
        <v>2121</v>
      </c>
      <c r="J411" s="75" t="s">
        <v>307</v>
      </c>
      <c r="K411" s="671" t="s">
        <v>116</v>
      </c>
      <c r="L411" s="70">
        <v>760000</v>
      </c>
      <c r="M411" s="70">
        <v>11000</v>
      </c>
      <c r="N411" s="70">
        <f>L411+M411-O411</f>
        <v>741000</v>
      </c>
      <c r="O411" s="82">
        <v>30000</v>
      </c>
      <c r="P411" s="615" t="s">
        <v>2042</v>
      </c>
      <c r="Q411" s="672" t="s">
        <v>139</v>
      </c>
      <c r="R411" s="72">
        <v>1033</v>
      </c>
      <c r="S411" s="360">
        <v>93</v>
      </c>
      <c r="T411" s="2714"/>
      <c r="U411" s="1716"/>
      <c r="V411" s="778">
        <v>41540</v>
      </c>
      <c r="W411" s="1717" t="s">
        <v>205</v>
      </c>
      <c r="X411" s="1396" t="s">
        <v>3219</v>
      </c>
      <c r="Y411" s="1895" t="s">
        <v>136</v>
      </c>
      <c r="Z411" s="670">
        <v>41540</v>
      </c>
      <c r="AA411" s="2467">
        <v>0.77083333333333337</v>
      </c>
      <c r="AB411" s="670">
        <v>41524</v>
      </c>
      <c r="AC411" s="70">
        <v>1000</v>
      </c>
      <c r="AD411" s="1692" t="s">
        <v>111</v>
      </c>
      <c r="AE411" s="664" t="s">
        <v>754</v>
      </c>
      <c r="AF411" s="567">
        <v>41528</v>
      </c>
      <c r="AG411" s="567">
        <v>41535</v>
      </c>
      <c r="AH411" s="567" t="s">
        <v>755</v>
      </c>
      <c r="AI411" s="5">
        <v>41537</v>
      </c>
      <c r="AJ411" s="9" t="s">
        <v>757</v>
      </c>
      <c r="AK411" s="245"/>
      <c r="AL411" s="138"/>
      <c r="AM411" s="138"/>
      <c r="AN411" s="737"/>
      <c r="AO411" s="737"/>
      <c r="AP411" s="465"/>
      <c r="AQ411" s="1316"/>
      <c r="AR411" s="1316"/>
      <c r="AS411" s="1316"/>
      <c r="AX411" s="1317"/>
      <c r="BC411" s="466" t="s">
        <v>784</v>
      </c>
      <c r="BW411" s="1315"/>
      <c r="BZ411" s="1315"/>
    </row>
    <row r="412" spans="1:78" s="486" customFormat="1">
      <c r="A412" s="732">
        <v>49</v>
      </c>
      <c r="B412" s="797"/>
      <c r="C412" s="670">
        <v>41519</v>
      </c>
      <c r="D412" s="68">
        <v>21</v>
      </c>
      <c r="E412" s="65" t="s">
        <v>343</v>
      </c>
      <c r="F412" s="2745">
        <v>13</v>
      </c>
      <c r="G412" s="774" t="s">
        <v>204</v>
      </c>
      <c r="H412" s="69" t="s">
        <v>457</v>
      </c>
      <c r="I412" s="65" t="s">
        <v>836</v>
      </c>
      <c r="J412" s="75" t="s">
        <v>352</v>
      </c>
      <c r="K412" s="2746" t="s">
        <v>690</v>
      </c>
      <c r="L412" s="70">
        <v>492000</v>
      </c>
      <c r="M412" s="70">
        <v>6000</v>
      </c>
      <c r="N412" s="70">
        <f>L412+M412-O412</f>
        <v>498000</v>
      </c>
      <c r="O412" s="2562"/>
      <c r="P412" s="615" t="s">
        <v>825</v>
      </c>
      <c r="Q412" s="672" t="s">
        <v>139</v>
      </c>
      <c r="R412" s="72">
        <v>1033</v>
      </c>
      <c r="S412" s="72">
        <v>93</v>
      </c>
      <c r="T412" s="2526"/>
      <c r="U412" s="2747">
        <v>81813</v>
      </c>
      <c r="V412" s="119"/>
      <c r="W412" s="673" t="s">
        <v>205</v>
      </c>
      <c r="X412" s="130" t="s">
        <v>3716</v>
      </c>
      <c r="Y412" s="65" t="s">
        <v>2928</v>
      </c>
      <c r="Z412" s="674">
        <v>41540</v>
      </c>
      <c r="AA412" s="775">
        <v>0.41666666666666669</v>
      </c>
      <c r="AB412" s="674">
        <v>41535</v>
      </c>
      <c r="AC412" s="70"/>
      <c r="AD412" s="2748" t="s">
        <v>111</v>
      </c>
      <c r="AE412" s="9" t="s">
        <v>785</v>
      </c>
      <c r="AF412" s="5">
        <v>41535</v>
      </c>
      <c r="AG412" s="5">
        <v>41535</v>
      </c>
      <c r="AH412" s="5" t="s">
        <v>755</v>
      </c>
      <c r="AI412" s="5">
        <v>41537</v>
      </c>
      <c r="AJ412" s="9" t="s">
        <v>757</v>
      </c>
      <c r="AK412" s="536"/>
      <c r="AL412" s="483"/>
      <c r="AM412" s="484"/>
      <c r="AN412" s="477"/>
      <c r="AO412" s="485"/>
      <c r="AP412" s="485"/>
      <c r="AQ412" s="485"/>
      <c r="AR412" s="485"/>
      <c r="AS412" s="485"/>
      <c r="AT412" s="485"/>
      <c r="AU412" s="485"/>
      <c r="AV412" s="485"/>
      <c r="AW412" s="485"/>
      <c r="AX412" s="485"/>
      <c r="AY412" s="485"/>
      <c r="AZ412" s="485"/>
      <c r="BA412" s="485"/>
      <c r="BB412" s="485"/>
      <c r="BC412" s="485" t="s">
        <v>784</v>
      </c>
    </row>
    <row r="413" spans="1:78" s="466" customFormat="1">
      <c r="A413" s="732">
        <v>50</v>
      </c>
      <c r="B413" s="2563"/>
      <c r="C413" s="670">
        <v>41515</v>
      </c>
      <c r="D413" s="2519">
        <v>26</v>
      </c>
      <c r="E413" s="774" t="s">
        <v>169</v>
      </c>
      <c r="F413" s="406">
        <v>13</v>
      </c>
      <c r="G413" s="65" t="s">
        <v>204</v>
      </c>
      <c r="H413" s="69" t="s">
        <v>1</v>
      </c>
      <c r="I413" s="66" t="s">
        <v>2467</v>
      </c>
      <c r="J413" s="75" t="s">
        <v>443</v>
      </c>
      <c r="K413" s="671" t="s">
        <v>20</v>
      </c>
      <c r="L413" s="82">
        <v>648000</v>
      </c>
      <c r="M413" s="82">
        <v>11000</v>
      </c>
      <c r="N413" s="70">
        <f>L413+M413-O413</f>
        <v>629000</v>
      </c>
      <c r="O413" s="82">
        <v>30000</v>
      </c>
      <c r="P413" s="615" t="s">
        <v>2054</v>
      </c>
      <c r="Q413" s="672" t="s">
        <v>139</v>
      </c>
      <c r="R413" s="1620">
        <v>1033</v>
      </c>
      <c r="S413" s="1620">
        <v>93</v>
      </c>
      <c r="T413" s="73"/>
      <c r="U413" s="2763" t="s">
        <v>3898</v>
      </c>
      <c r="V413" s="66" t="s">
        <v>2186</v>
      </c>
      <c r="W413" s="673" t="s">
        <v>205</v>
      </c>
      <c r="X413" s="130" t="s">
        <v>3795</v>
      </c>
      <c r="Y413" s="65" t="s">
        <v>2928</v>
      </c>
      <c r="Z413" s="674">
        <v>41541</v>
      </c>
      <c r="AA413" s="775" t="s">
        <v>1916</v>
      </c>
      <c r="AB413" s="674">
        <v>41529</v>
      </c>
      <c r="AC413" s="70">
        <v>1000</v>
      </c>
      <c r="AD413" s="71" t="s">
        <v>111</v>
      </c>
      <c r="AE413" s="14" t="s">
        <v>785</v>
      </c>
      <c r="AF413" s="5">
        <v>41529</v>
      </c>
      <c r="AG413" s="5">
        <v>41530</v>
      </c>
      <c r="AH413" s="14" t="s">
        <v>755</v>
      </c>
      <c r="AI413" s="5">
        <v>41537</v>
      </c>
      <c r="AJ413" s="14" t="s">
        <v>757</v>
      </c>
      <c r="AK413" s="14"/>
      <c r="AL413" s="11"/>
      <c r="AM413" s="11"/>
      <c r="AN413" s="737"/>
      <c r="AO413" s="737"/>
      <c r="AP413" s="465"/>
      <c r="AQ413" s="1316"/>
      <c r="AR413" s="1316"/>
      <c r="AS413" s="1316"/>
      <c r="AX413" s="1317"/>
      <c r="BC413" s="466" t="s">
        <v>784</v>
      </c>
      <c r="BW413" s="1315"/>
      <c r="BZ413" s="1315"/>
    </row>
    <row r="414" spans="1:78" s="466" customFormat="1">
      <c r="A414" s="732">
        <v>51</v>
      </c>
      <c r="B414" s="797"/>
      <c r="C414" s="674">
        <v>41529</v>
      </c>
      <c r="D414" s="68">
        <v>12</v>
      </c>
      <c r="E414" s="65" t="s">
        <v>57</v>
      </c>
      <c r="F414" s="406">
        <v>13</v>
      </c>
      <c r="G414" s="65" t="s">
        <v>204</v>
      </c>
      <c r="H414" s="69" t="s">
        <v>1016</v>
      </c>
      <c r="I414" s="66" t="s">
        <v>2588</v>
      </c>
      <c r="J414" s="75" t="s">
        <v>1033</v>
      </c>
      <c r="K414" s="2712" t="s">
        <v>64</v>
      </c>
      <c r="L414" s="70">
        <v>856000</v>
      </c>
      <c r="M414" s="70">
        <v>13000</v>
      </c>
      <c r="N414" s="70">
        <f>L414+M414-O414</f>
        <v>809000</v>
      </c>
      <c r="O414" s="70">
        <v>60000</v>
      </c>
      <c r="P414" s="615" t="s">
        <v>2450</v>
      </c>
      <c r="Q414" s="672" t="s">
        <v>139</v>
      </c>
      <c r="R414" s="72">
        <v>1033</v>
      </c>
      <c r="S414" s="72">
        <v>93</v>
      </c>
      <c r="T414" s="73"/>
      <c r="U414" s="74"/>
      <c r="V414" s="66"/>
      <c r="W414" s="673" t="s">
        <v>205</v>
      </c>
      <c r="X414" s="363" t="s">
        <v>3796</v>
      </c>
      <c r="Y414" s="359" t="s">
        <v>1838</v>
      </c>
      <c r="Z414" s="674">
        <v>41541</v>
      </c>
      <c r="AA414" s="66" t="s">
        <v>1916</v>
      </c>
      <c r="AB414" s="674">
        <v>41536</v>
      </c>
      <c r="AC414" s="70">
        <v>0</v>
      </c>
      <c r="AD414" s="66" t="s">
        <v>83</v>
      </c>
      <c r="AE414" s="14" t="s">
        <v>751</v>
      </c>
      <c r="AF414" s="171"/>
      <c r="AG414" s="162"/>
      <c r="AH414" s="18"/>
      <c r="AI414" s="14"/>
      <c r="AJ414" s="14"/>
      <c r="AK414" s="14"/>
      <c r="AL414" s="11"/>
      <c r="AM414" s="11"/>
      <c r="AN414" s="737"/>
      <c r="AO414" s="737"/>
      <c r="AP414" s="465"/>
      <c r="AQ414" s="1316"/>
      <c r="AR414" s="1316"/>
      <c r="AS414" s="1316"/>
      <c r="AX414" s="1317"/>
      <c r="BW414" s="1315"/>
      <c r="BZ414" s="1315"/>
    </row>
    <row r="415" spans="1:78" s="486" customFormat="1">
      <c r="A415" s="732">
        <v>52</v>
      </c>
      <c r="B415" s="797"/>
      <c r="C415" s="674">
        <v>41532</v>
      </c>
      <c r="D415" s="68">
        <v>9</v>
      </c>
      <c r="E415" s="65" t="s">
        <v>343</v>
      </c>
      <c r="F415" s="2745">
        <v>13</v>
      </c>
      <c r="G415" s="66" t="s">
        <v>204</v>
      </c>
      <c r="H415" s="2472" t="s">
        <v>457</v>
      </c>
      <c r="I415" s="135" t="s">
        <v>893</v>
      </c>
      <c r="J415" s="2541" t="s">
        <v>352</v>
      </c>
      <c r="K415" s="359" t="s">
        <v>465</v>
      </c>
      <c r="L415" s="70">
        <v>492000</v>
      </c>
      <c r="M415" s="70">
        <v>6000</v>
      </c>
      <c r="N415" s="70">
        <f t="shared" ref="N415" si="45">L415+M415-O415</f>
        <v>498000</v>
      </c>
      <c r="O415" s="70"/>
      <c r="P415" s="615" t="s">
        <v>888</v>
      </c>
      <c r="Q415" s="672" t="s">
        <v>139</v>
      </c>
      <c r="R415" s="1621">
        <v>1033</v>
      </c>
      <c r="S415" s="2713">
        <v>93</v>
      </c>
      <c r="T415" s="2714"/>
      <c r="U415" s="1716"/>
      <c r="V415" s="119" t="s">
        <v>2186</v>
      </c>
      <c r="W415" s="673" t="s">
        <v>205</v>
      </c>
      <c r="X415" s="363" t="s">
        <v>3394</v>
      </c>
      <c r="Y415" s="65" t="s">
        <v>3209</v>
      </c>
      <c r="Z415" s="674">
        <v>41541</v>
      </c>
      <c r="AA415" s="131">
        <v>0.58333333333333337</v>
      </c>
      <c r="AB415" s="674">
        <v>41527</v>
      </c>
      <c r="AC415" s="70">
        <v>498000</v>
      </c>
      <c r="AD415" s="67" t="s">
        <v>83</v>
      </c>
      <c r="AE415" s="476" t="s">
        <v>783</v>
      </c>
      <c r="AF415" s="484"/>
      <c r="AG415" s="484"/>
      <c r="AH415" s="484"/>
      <c r="AI415" s="484"/>
      <c r="AJ415" s="484"/>
      <c r="AK415" s="536"/>
      <c r="AL415" s="483"/>
      <c r="AM415" s="484"/>
      <c r="AN415" s="477"/>
      <c r="AO415" s="485"/>
      <c r="AP415" s="485"/>
      <c r="AQ415" s="485"/>
      <c r="AR415" s="485"/>
      <c r="AS415" s="485"/>
      <c r="AT415" s="485"/>
      <c r="AU415" s="485"/>
      <c r="AV415" s="485"/>
      <c r="AW415" s="485"/>
      <c r="AX415" s="485"/>
      <c r="AY415" s="485"/>
      <c r="AZ415" s="485"/>
      <c r="BA415" s="485"/>
      <c r="BB415" s="485"/>
      <c r="BC415" s="485"/>
    </row>
    <row r="416" spans="1:78" s="465" customFormat="1">
      <c r="A416" s="732">
        <v>53</v>
      </c>
      <c r="B416" s="797"/>
      <c r="C416" s="67">
        <v>41533</v>
      </c>
      <c r="D416" s="68">
        <v>8</v>
      </c>
      <c r="E416" s="65" t="s">
        <v>249</v>
      </c>
      <c r="F416" s="406">
        <v>13</v>
      </c>
      <c r="G416" s="137" t="s">
        <v>204</v>
      </c>
      <c r="H416" s="362" t="s">
        <v>79</v>
      </c>
      <c r="I416" s="65" t="s">
        <v>3146</v>
      </c>
      <c r="J416" s="75" t="s">
        <v>365</v>
      </c>
      <c r="K416" s="672" t="s">
        <v>90</v>
      </c>
      <c r="L416" s="70">
        <v>1109000</v>
      </c>
      <c r="M416" s="70">
        <v>16000</v>
      </c>
      <c r="N416" s="70">
        <f>L416+M416-O416</f>
        <v>1055000</v>
      </c>
      <c r="O416" s="70">
        <v>70000</v>
      </c>
      <c r="P416" s="615" t="s">
        <v>3092</v>
      </c>
      <c r="Q416" s="672" t="s">
        <v>139</v>
      </c>
      <c r="R416" s="72">
        <v>1033</v>
      </c>
      <c r="S416" s="813">
        <v>93</v>
      </c>
      <c r="T416" s="73"/>
      <c r="U416" s="119" t="s">
        <v>3413</v>
      </c>
      <c r="V416" s="66">
        <v>41541</v>
      </c>
      <c r="W416" s="673" t="s">
        <v>205</v>
      </c>
      <c r="X416" s="363" t="s">
        <v>3495</v>
      </c>
      <c r="Y416" s="1895" t="s">
        <v>753</v>
      </c>
      <c r="Z416" s="674">
        <v>41541</v>
      </c>
      <c r="AA416" s="775">
        <v>0.54166666666666663</v>
      </c>
      <c r="AB416" s="674">
        <v>41531</v>
      </c>
      <c r="AC416" s="70">
        <v>1000</v>
      </c>
      <c r="AD416" s="66" t="s">
        <v>83</v>
      </c>
      <c r="AE416" s="769" t="s">
        <v>3496</v>
      </c>
      <c r="AF416" s="5"/>
      <c r="AG416" s="5"/>
      <c r="AH416" s="14"/>
      <c r="AI416" s="14"/>
      <c r="AJ416" s="14"/>
      <c r="AK416" s="14"/>
      <c r="AL416" s="11"/>
      <c r="AM416" s="11"/>
      <c r="AN416" s="737"/>
      <c r="AO416" s="2230"/>
      <c r="AQ416" s="737"/>
      <c r="AR416" s="737"/>
      <c r="AS416" s="737"/>
      <c r="AX416" s="2231"/>
      <c r="BC416" s="465" t="s">
        <v>3978</v>
      </c>
      <c r="BW416" s="737"/>
      <c r="BZ416" s="737"/>
    </row>
    <row r="417" spans="1:171" s="486" customFormat="1">
      <c r="A417" s="732">
        <v>54</v>
      </c>
      <c r="B417" s="797" t="s">
        <v>85</v>
      </c>
      <c r="C417" s="674">
        <v>41532</v>
      </c>
      <c r="D417" s="68">
        <v>9</v>
      </c>
      <c r="E417" s="65" t="s">
        <v>57</v>
      </c>
      <c r="F417" s="671">
        <v>13</v>
      </c>
      <c r="G417" s="65" t="s">
        <v>204</v>
      </c>
      <c r="H417" s="69" t="s">
        <v>42</v>
      </c>
      <c r="I417" s="66" t="s">
        <v>2768</v>
      </c>
      <c r="J417" s="75" t="s">
        <v>701</v>
      </c>
      <c r="K417" s="359" t="s">
        <v>286</v>
      </c>
      <c r="L417" s="70">
        <v>849000</v>
      </c>
      <c r="M417" s="70">
        <v>13000</v>
      </c>
      <c r="N417" s="70">
        <f>L417+M417-O417</f>
        <v>802000</v>
      </c>
      <c r="O417" s="70">
        <v>60000</v>
      </c>
      <c r="P417" s="615" t="s">
        <v>2737</v>
      </c>
      <c r="Q417" s="672" t="s">
        <v>139</v>
      </c>
      <c r="R417" s="72">
        <v>1033</v>
      </c>
      <c r="S417" s="72">
        <v>93</v>
      </c>
      <c r="T417" s="73"/>
      <c r="U417" s="365"/>
      <c r="V417" s="119">
        <v>41541</v>
      </c>
      <c r="W417" s="673" t="s">
        <v>205</v>
      </c>
      <c r="X417" s="363" t="s">
        <v>3899</v>
      </c>
      <c r="Y417" s="1895" t="s">
        <v>756</v>
      </c>
      <c r="Z417" s="674">
        <v>41541</v>
      </c>
      <c r="AA417" s="775">
        <v>0.66666666666666663</v>
      </c>
      <c r="AB417" s="674">
        <v>41537</v>
      </c>
      <c r="AC417" s="70">
        <v>1000</v>
      </c>
      <c r="AD417" s="66" t="s">
        <v>83</v>
      </c>
      <c r="AE417" s="9" t="s">
        <v>783</v>
      </c>
      <c r="AF417" s="5"/>
      <c r="AG417" s="5"/>
      <c r="AH417" s="5"/>
      <c r="AI417" s="5"/>
      <c r="AJ417" s="9"/>
      <c r="AK417" s="522"/>
      <c r="AL417" s="523"/>
      <c r="AM417" s="484"/>
      <c r="AN417" s="477"/>
      <c r="AO417" s="485"/>
      <c r="AP417" s="485"/>
      <c r="AQ417" s="485"/>
      <c r="AR417" s="485"/>
      <c r="AS417" s="485"/>
      <c r="AT417" s="485"/>
      <c r="AU417" s="485"/>
      <c r="AV417" s="485"/>
      <c r="AW417" s="485"/>
      <c r="AX417" s="485"/>
      <c r="AY417" s="485"/>
      <c r="AZ417" s="485"/>
      <c r="BA417" s="485"/>
      <c r="BB417" s="485"/>
      <c r="BC417" s="485"/>
    </row>
    <row r="418" spans="1:171" s="465" customFormat="1">
      <c r="A418" s="732">
        <v>55</v>
      </c>
      <c r="B418" s="797"/>
      <c r="C418" s="674">
        <v>41518</v>
      </c>
      <c r="D418" s="68">
        <v>23</v>
      </c>
      <c r="E418" s="65" t="s">
        <v>249</v>
      </c>
      <c r="F418" s="406">
        <v>13</v>
      </c>
      <c r="G418" s="65" t="s">
        <v>204</v>
      </c>
      <c r="H418" s="362" t="s">
        <v>314</v>
      </c>
      <c r="I418" s="65" t="s">
        <v>2772</v>
      </c>
      <c r="J418" s="75" t="s">
        <v>310</v>
      </c>
      <c r="K418" s="1822" t="s">
        <v>16</v>
      </c>
      <c r="L418" s="70">
        <v>1251500</v>
      </c>
      <c r="M418" s="70">
        <v>16000</v>
      </c>
      <c r="N418" s="70">
        <f>L418+M418-O418</f>
        <v>1147500</v>
      </c>
      <c r="O418" s="70">
        <v>120000</v>
      </c>
      <c r="P418" s="615" t="s">
        <v>2746</v>
      </c>
      <c r="Q418" s="672" t="s">
        <v>139</v>
      </c>
      <c r="R418" s="72">
        <v>1033</v>
      </c>
      <c r="S418" s="72">
        <v>93</v>
      </c>
      <c r="T418" s="73"/>
      <c r="U418" s="365" t="s">
        <v>3979</v>
      </c>
      <c r="V418" s="119" t="s">
        <v>2186</v>
      </c>
      <c r="W418" s="673" t="s">
        <v>205</v>
      </c>
      <c r="X418" s="363" t="s">
        <v>3221</v>
      </c>
      <c r="Y418" s="1895" t="s">
        <v>753</v>
      </c>
      <c r="Z418" s="674">
        <v>41541</v>
      </c>
      <c r="AA418" s="2764" t="s">
        <v>3980</v>
      </c>
      <c r="AB418" s="674">
        <v>41524</v>
      </c>
      <c r="AC418" s="70">
        <v>10000</v>
      </c>
      <c r="AD418" s="66" t="s">
        <v>111</v>
      </c>
      <c r="AE418" s="664" t="s">
        <v>2240</v>
      </c>
      <c r="AF418" s="567">
        <v>41524</v>
      </c>
      <c r="AG418" s="567">
        <v>41528</v>
      </c>
      <c r="AH418" s="567" t="s">
        <v>755</v>
      </c>
      <c r="AI418" s="5">
        <v>41528</v>
      </c>
      <c r="AJ418" s="9" t="s">
        <v>757</v>
      </c>
      <c r="AK418" s="14"/>
      <c r="AL418" s="11"/>
      <c r="AM418" s="11"/>
      <c r="AN418" s="737"/>
      <c r="AO418" s="2230"/>
      <c r="AQ418" s="737"/>
      <c r="AR418" s="737"/>
      <c r="AS418" s="737"/>
      <c r="AX418" s="2231"/>
      <c r="BC418" s="507" t="s">
        <v>784</v>
      </c>
      <c r="BW418" s="737"/>
      <c r="BZ418" s="737"/>
    </row>
    <row r="419" spans="1:171" s="466" customFormat="1">
      <c r="A419" s="732">
        <v>56</v>
      </c>
      <c r="B419" s="797"/>
      <c r="C419" s="674">
        <v>41495</v>
      </c>
      <c r="D419" s="68">
        <v>46</v>
      </c>
      <c r="E419" s="65" t="s">
        <v>61</v>
      </c>
      <c r="F419" s="406">
        <v>13</v>
      </c>
      <c r="G419" s="65" t="s">
        <v>204</v>
      </c>
      <c r="H419" s="69" t="s">
        <v>219</v>
      </c>
      <c r="I419" s="66" t="s">
        <v>1865</v>
      </c>
      <c r="J419" s="75" t="s">
        <v>307</v>
      </c>
      <c r="K419" s="671" t="s">
        <v>116</v>
      </c>
      <c r="L419" s="70">
        <v>760000</v>
      </c>
      <c r="M419" s="70">
        <v>11000</v>
      </c>
      <c r="N419" s="70">
        <f t="shared" ref="N419" si="46">L419+M419-O419</f>
        <v>741000</v>
      </c>
      <c r="O419" s="70">
        <v>30000</v>
      </c>
      <c r="P419" s="615" t="s">
        <v>1851</v>
      </c>
      <c r="Q419" s="672" t="s">
        <v>139</v>
      </c>
      <c r="R419" s="72">
        <v>1033</v>
      </c>
      <c r="S419" s="72">
        <v>93</v>
      </c>
      <c r="T419" s="73"/>
      <c r="U419" s="74" t="s">
        <v>3981</v>
      </c>
      <c r="V419" s="119">
        <v>41541</v>
      </c>
      <c r="W419" s="673" t="s">
        <v>205</v>
      </c>
      <c r="X419" s="363" t="s">
        <v>3096</v>
      </c>
      <c r="Y419" s="71" t="s">
        <v>1838</v>
      </c>
      <c r="Z419" s="674">
        <v>41541</v>
      </c>
      <c r="AA419" s="131">
        <v>0.75</v>
      </c>
      <c r="AB419" s="674">
        <v>41523</v>
      </c>
      <c r="AC419" s="70">
        <v>10000</v>
      </c>
      <c r="AD419" s="71" t="s">
        <v>111</v>
      </c>
      <c r="AE419" s="14" t="s">
        <v>785</v>
      </c>
      <c r="AF419" s="567">
        <v>41526</v>
      </c>
      <c r="AG419" s="567">
        <v>41534</v>
      </c>
      <c r="AH419" s="567" t="s">
        <v>755</v>
      </c>
      <c r="AI419" s="5">
        <v>41539</v>
      </c>
      <c r="AJ419" s="9" t="s">
        <v>757</v>
      </c>
      <c r="AK419" s="522"/>
      <c r="AL419" s="523"/>
      <c r="AM419" s="499"/>
      <c r="AN419" s="477"/>
      <c r="AO419" s="507"/>
      <c r="AP419" s="507"/>
      <c r="AQ419" s="507"/>
      <c r="AR419" s="507"/>
      <c r="AS419" s="507"/>
      <c r="AT419" s="507"/>
      <c r="AU419" s="507"/>
      <c r="AV419" s="507"/>
      <c r="AW419" s="507"/>
      <c r="AX419" s="507"/>
      <c r="AY419" s="507"/>
      <c r="AZ419" s="507"/>
      <c r="BA419" s="507"/>
      <c r="BB419" s="507"/>
      <c r="BC419" s="466" t="s">
        <v>784</v>
      </c>
    </row>
    <row r="420" spans="1:171" s="466" customFormat="1">
      <c r="A420" s="732">
        <v>57</v>
      </c>
      <c r="B420" s="797"/>
      <c r="C420" s="674">
        <v>41519</v>
      </c>
      <c r="D420" s="68">
        <v>22</v>
      </c>
      <c r="E420" s="65" t="s">
        <v>343</v>
      </c>
      <c r="F420" s="406">
        <v>13</v>
      </c>
      <c r="G420" s="65" t="s">
        <v>204</v>
      </c>
      <c r="H420" s="69" t="s">
        <v>829</v>
      </c>
      <c r="I420" s="65" t="s">
        <v>968</v>
      </c>
      <c r="J420" s="75" t="s">
        <v>787</v>
      </c>
      <c r="K420" s="1394" t="s">
        <v>690</v>
      </c>
      <c r="L420" s="70">
        <v>524000</v>
      </c>
      <c r="M420" s="70">
        <v>6000</v>
      </c>
      <c r="N420" s="70">
        <f>L420+M420-O420</f>
        <v>530000</v>
      </c>
      <c r="O420" s="2562"/>
      <c r="P420" s="615" t="s">
        <v>911</v>
      </c>
      <c r="Q420" s="672" t="s">
        <v>139</v>
      </c>
      <c r="R420" s="72">
        <v>1033</v>
      </c>
      <c r="S420" s="72">
        <v>93</v>
      </c>
      <c r="T420" s="73"/>
      <c r="U420" s="74">
        <v>54000</v>
      </c>
      <c r="V420" s="119" t="s">
        <v>2186</v>
      </c>
      <c r="W420" s="673" t="s">
        <v>205</v>
      </c>
      <c r="X420" s="363" t="s">
        <v>3483</v>
      </c>
      <c r="Y420" s="65" t="s">
        <v>2928</v>
      </c>
      <c r="Z420" s="674">
        <v>41541</v>
      </c>
      <c r="AA420" s="66"/>
      <c r="AB420" s="137">
        <v>41532</v>
      </c>
      <c r="AC420" s="70">
        <v>2000</v>
      </c>
      <c r="AD420" s="66" t="s">
        <v>111</v>
      </c>
      <c r="AE420" s="664" t="s">
        <v>754</v>
      </c>
      <c r="AF420" s="567">
        <v>41535</v>
      </c>
      <c r="AG420" s="567">
        <v>41536</v>
      </c>
      <c r="AH420" s="567" t="s">
        <v>755</v>
      </c>
      <c r="AI420" s="5">
        <v>41539</v>
      </c>
      <c r="AJ420" s="9" t="s">
        <v>757</v>
      </c>
      <c r="AK420" s="81"/>
      <c r="AL420" s="11"/>
      <c r="AM420" s="11"/>
      <c r="AN420" s="464"/>
      <c r="AO420" s="507"/>
      <c r="AP420" s="507"/>
      <c r="AQ420" s="507"/>
      <c r="AR420" s="507"/>
      <c r="AS420" s="507"/>
      <c r="AT420" s="507"/>
      <c r="AU420" s="507"/>
      <c r="AV420" s="507"/>
      <c r="AW420" s="507"/>
      <c r="AX420" s="507"/>
      <c r="AY420" s="507"/>
      <c r="AZ420" s="507"/>
      <c r="BA420" s="507"/>
      <c r="BB420" s="507"/>
      <c r="BC420" s="507" t="s">
        <v>784</v>
      </c>
    </row>
    <row r="421" spans="1:171" s="466" customFormat="1">
      <c r="A421" s="732">
        <v>58</v>
      </c>
      <c r="B421" s="797"/>
      <c r="C421" s="674">
        <v>41518</v>
      </c>
      <c r="D421" s="68">
        <v>23</v>
      </c>
      <c r="E421" s="65" t="s">
        <v>61</v>
      </c>
      <c r="F421" s="406">
        <v>13</v>
      </c>
      <c r="G421" s="65" t="s">
        <v>204</v>
      </c>
      <c r="H421" s="69" t="s">
        <v>724</v>
      </c>
      <c r="I421" s="65" t="s">
        <v>2018</v>
      </c>
      <c r="J421" s="75" t="s">
        <v>728</v>
      </c>
      <c r="K421" s="359" t="s">
        <v>25</v>
      </c>
      <c r="L421" s="70">
        <v>756000</v>
      </c>
      <c r="M421" s="70">
        <v>0</v>
      </c>
      <c r="N421" s="70">
        <f>L421+M421-O421</f>
        <v>726000</v>
      </c>
      <c r="O421" s="70">
        <v>30000</v>
      </c>
      <c r="P421" s="615" t="s">
        <v>1967</v>
      </c>
      <c r="Q421" s="672" t="s">
        <v>139</v>
      </c>
      <c r="R421" s="72">
        <v>1033</v>
      </c>
      <c r="S421" s="72">
        <v>93</v>
      </c>
      <c r="T421" s="73"/>
      <c r="U421" s="2763"/>
      <c r="V421" s="66">
        <v>41540</v>
      </c>
      <c r="W421" s="673" t="s">
        <v>205</v>
      </c>
      <c r="X421" s="363" t="s">
        <v>3494</v>
      </c>
      <c r="Y421" s="1895" t="s">
        <v>753</v>
      </c>
      <c r="Z421" s="674">
        <v>41541</v>
      </c>
      <c r="AA421" s="775"/>
      <c r="AB421" s="674">
        <v>41531</v>
      </c>
      <c r="AC421" s="70">
        <v>1000</v>
      </c>
      <c r="AD421" s="71" t="s">
        <v>111</v>
      </c>
      <c r="AE421" s="664" t="s">
        <v>754</v>
      </c>
      <c r="AF421" s="567">
        <v>41531</v>
      </c>
      <c r="AG421" s="567">
        <v>41535</v>
      </c>
      <c r="AH421" s="567" t="s">
        <v>755</v>
      </c>
      <c r="AI421" s="5">
        <v>41537</v>
      </c>
      <c r="AJ421" s="9" t="s">
        <v>1134</v>
      </c>
      <c r="AK421" s="522"/>
      <c r="AL421" s="523"/>
      <c r="AM421" s="36"/>
      <c r="AN421" s="477"/>
      <c r="AO421" s="507"/>
      <c r="AP421" s="507"/>
      <c r="AQ421" s="507"/>
      <c r="AR421" s="507"/>
      <c r="AS421" s="507"/>
      <c r="AT421" s="507"/>
      <c r="AU421" s="507"/>
      <c r="AV421" s="507"/>
      <c r="AW421" s="507"/>
      <c r="AX421" s="507"/>
      <c r="AY421" s="507"/>
      <c r="AZ421" s="507"/>
      <c r="BA421" s="507"/>
      <c r="BB421" s="507"/>
      <c r="BC421" s="507" t="s">
        <v>784</v>
      </c>
    </row>
    <row r="422" spans="1:171" s="466" customFormat="1">
      <c r="A422" s="732">
        <v>59</v>
      </c>
      <c r="B422" s="797"/>
      <c r="C422" s="674">
        <v>41443</v>
      </c>
      <c r="D422" s="798">
        <v>98</v>
      </c>
      <c r="E422" s="65" t="s">
        <v>61</v>
      </c>
      <c r="F422" s="406">
        <v>13</v>
      </c>
      <c r="G422" s="65" t="s">
        <v>204</v>
      </c>
      <c r="H422" s="69" t="s">
        <v>724</v>
      </c>
      <c r="I422" s="66" t="s">
        <v>815</v>
      </c>
      <c r="J422" s="75" t="s">
        <v>728</v>
      </c>
      <c r="K422" s="1822" t="s">
        <v>138</v>
      </c>
      <c r="L422" s="70">
        <v>756000</v>
      </c>
      <c r="M422" s="70">
        <v>11000</v>
      </c>
      <c r="N422" s="70">
        <f>L422+M422-O422</f>
        <v>737000</v>
      </c>
      <c r="O422" s="70">
        <v>30000</v>
      </c>
      <c r="P422" s="615" t="s">
        <v>807</v>
      </c>
      <c r="Q422" s="672" t="s">
        <v>139</v>
      </c>
      <c r="R422" s="72">
        <v>1033</v>
      </c>
      <c r="S422" s="72">
        <v>93</v>
      </c>
      <c r="T422" s="73"/>
      <c r="U422" s="74"/>
      <c r="V422" s="119">
        <v>41541</v>
      </c>
      <c r="W422" s="673" t="s">
        <v>205</v>
      </c>
      <c r="X422" s="130" t="s">
        <v>3484</v>
      </c>
      <c r="Y422" s="1895" t="s">
        <v>756</v>
      </c>
      <c r="Z422" s="674">
        <v>41541</v>
      </c>
      <c r="AA422" s="775"/>
      <c r="AB422" s="674">
        <v>41532</v>
      </c>
      <c r="AC422" s="70">
        <v>2000</v>
      </c>
      <c r="AD422" s="66" t="s">
        <v>111</v>
      </c>
      <c r="AE422" s="664" t="s">
        <v>754</v>
      </c>
      <c r="AF422" s="567">
        <v>41533</v>
      </c>
      <c r="AG422" s="567">
        <v>41535</v>
      </c>
      <c r="AH422" s="567" t="s">
        <v>755</v>
      </c>
      <c r="AI422" s="5">
        <v>41538</v>
      </c>
      <c r="AJ422" s="9" t="s">
        <v>1134</v>
      </c>
      <c r="AK422" s="522"/>
      <c r="AL422" s="523"/>
      <c r="AM422" s="36"/>
      <c r="AN422" s="477"/>
      <c r="AO422" s="507"/>
      <c r="AP422" s="507"/>
      <c r="AQ422" s="507"/>
      <c r="AR422" s="507"/>
      <c r="AS422" s="507"/>
      <c r="AT422" s="507"/>
      <c r="AU422" s="507"/>
      <c r="AV422" s="507"/>
      <c r="AW422" s="507"/>
      <c r="AX422" s="507"/>
      <c r="AY422" s="507"/>
      <c r="AZ422" s="507"/>
      <c r="BA422" s="507"/>
      <c r="BB422" s="507"/>
      <c r="BC422" s="507" t="s">
        <v>1830</v>
      </c>
    </row>
    <row r="423" spans="1:171" s="466" customFormat="1">
      <c r="A423" s="732">
        <v>60</v>
      </c>
      <c r="B423" s="797"/>
      <c r="C423" s="674">
        <v>41515</v>
      </c>
      <c r="D423" s="798">
        <v>27</v>
      </c>
      <c r="E423" s="65" t="s">
        <v>249</v>
      </c>
      <c r="F423" s="406">
        <v>13</v>
      </c>
      <c r="G423" s="65" t="s">
        <v>204</v>
      </c>
      <c r="H423" s="69" t="s">
        <v>141</v>
      </c>
      <c r="I423" s="66" t="s">
        <v>2660</v>
      </c>
      <c r="J423" s="75" t="s">
        <v>316</v>
      </c>
      <c r="K423" s="1822" t="s">
        <v>143</v>
      </c>
      <c r="L423" s="70">
        <v>1185500</v>
      </c>
      <c r="M423" s="70">
        <v>16000</v>
      </c>
      <c r="N423" s="70">
        <f t="shared" ref="N423" si="47">L423+M423</f>
        <v>1201500</v>
      </c>
      <c r="O423" s="70">
        <v>120000</v>
      </c>
      <c r="P423" s="615" t="s">
        <v>2630</v>
      </c>
      <c r="Q423" s="672" t="s">
        <v>139</v>
      </c>
      <c r="R423" s="72">
        <v>1033</v>
      </c>
      <c r="S423" s="72">
        <v>93</v>
      </c>
      <c r="T423" s="73" t="s">
        <v>3493</v>
      </c>
      <c r="U423" s="74"/>
      <c r="V423" s="119">
        <v>41542</v>
      </c>
      <c r="W423" s="673" t="s">
        <v>205</v>
      </c>
      <c r="X423" s="130" t="s">
        <v>3916</v>
      </c>
      <c r="Y423" s="1895" t="s">
        <v>756</v>
      </c>
      <c r="Z423" s="674">
        <v>41542</v>
      </c>
      <c r="AA423" s="775">
        <v>0.5</v>
      </c>
      <c r="AB423" s="674">
        <v>41538</v>
      </c>
      <c r="AC423" s="70"/>
      <c r="AD423" s="66" t="s">
        <v>83</v>
      </c>
      <c r="AE423" s="14" t="s">
        <v>751</v>
      </c>
      <c r="AF423" s="817"/>
      <c r="AG423" s="162"/>
      <c r="AH423" s="18"/>
      <c r="AI423" s="14"/>
      <c r="AJ423" s="14"/>
      <c r="AK423" s="14"/>
      <c r="AL423" s="11"/>
      <c r="AM423" s="11"/>
      <c r="AN423" s="737"/>
      <c r="AO423" s="737"/>
      <c r="AP423" s="465">
        <v>1</v>
      </c>
      <c r="AQ423" s="1316"/>
      <c r="AR423" s="1316"/>
      <c r="AS423" s="1316"/>
      <c r="AT423" s="466" t="s">
        <v>3379</v>
      </c>
      <c r="AX423" s="1317"/>
      <c r="BW423" s="1315"/>
      <c r="BZ423" s="1315"/>
    </row>
    <row r="424" spans="1:171" s="465" customFormat="1">
      <c r="A424" s="732">
        <v>61</v>
      </c>
      <c r="B424" s="797"/>
      <c r="C424" s="674">
        <v>41534</v>
      </c>
      <c r="D424" s="798">
        <v>8</v>
      </c>
      <c r="E424" s="65" t="s">
        <v>61</v>
      </c>
      <c r="F424" s="406">
        <v>13</v>
      </c>
      <c r="G424" s="65" t="s">
        <v>204</v>
      </c>
      <c r="H424" s="69" t="s">
        <v>724</v>
      </c>
      <c r="I424" s="66" t="s">
        <v>3345</v>
      </c>
      <c r="J424" s="75" t="s">
        <v>728</v>
      </c>
      <c r="K424" s="1822" t="s">
        <v>116</v>
      </c>
      <c r="L424" s="70">
        <v>756000</v>
      </c>
      <c r="M424" s="70">
        <v>11000</v>
      </c>
      <c r="N424" s="70">
        <f>L424+M424-O424</f>
        <v>737000</v>
      </c>
      <c r="O424" s="70">
        <v>30000</v>
      </c>
      <c r="P424" s="615" t="s">
        <v>3279</v>
      </c>
      <c r="Q424" s="672" t="s">
        <v>139</v>
      </c>
      <c r="R424" s="72">
        <v>1033</v>
      </c>
      <c r="S424" s="72">
        <v>93</v>
      </c>
      <c r="T424" s="73"/>
      <c r="U424" s="74"/>
      <c r="V424" s="119">
        <v>41542</v>
      </c>
      <c r="W424" s="673" t="s">
        <v>205</v>
      </c>
      <c r="X424" s="130" t="s">
        <v>3800</v>
      </c>
      <c r="Y424" s="359" t="s">
        <v>1838</v>
      </c>
      <c r="Z424" s="674">
        <v>41542</v>
      </c>
      <c r="AA424" s="775">
        <v>0.41666666666666669</v>
      </c>
      <c r="AB424" s="674">
        <v>41536</v>
      </c>
      <c r="AC424" s="70">
        <v>1000</v>
      </c>
      <c r="AD424" s="66" t="s">
        <v>83</v>
      </c>
      <c r="AE424" s="2823" t="s">
        <v>786</v>
      </c>
      <c r="AF424" s="2677"/>
      <c r="AG424" s="1077"/>
      <c r="AH424" s="2133"/>
      <c r="AI424" s="5"/>
      <c r="AJ424" s="245"/>
      <c r="AK424" s="245"/>
      <c r="AL424" s="138"/>
      <c r="AM424" s="138"/>
      <c r="AN424" s="737"/>
      <c r="AO424" s="2230"/>
      <c r="AQ424" s="737"/>
      <c r="AR424" s="737"/>
      <c r="AS424" s="737"/>
      <c r="AX424" s="2231"/>
      <c r="BW424" s="737"/>
      <c r="BZ424" s="737"/>
    </row>
    <row r="425" spans="1:171" s="466" customFormat="1">
      <c r="A425" s="732">
        <v>62</v>
      </c>
      <c r="B425" s="797"/>
      <c r="C425" s="674">
        <v>41518</v>
      </c>
      <c r="D425" s="798">
        <v>24</v>
      </c>
      <c r="E425" s="65" t="s">
        <v>142</v>
      </c>
      <c r="F425" s="406">
        <v>13</v>
      </c>
      <c r="G425" s="65" t="s">
        <v>204</v>
      </c>
      <c r="H425" s="69" t="s">
        <v>1826</v>
      </c>
      <c r="I425" s="66" t="s">
        <v>2583</v>
      </c>
      <c r="J425" s="75" t="s">
        <v>1825</v>
      </c>
      <c r="K425" s="1822" t="s">
        <v>171</v>
      </c>
      <c r="L425" s="70">
        <v>844000</v>
      </c>
      <c r="M425" s="70">
        <v>13000</v>
      </c>
      <c r="N425" s="70">
        <f t="shared" ref="N425" si="48">L425+M425-O425</f>
        <v>797000</v>
      </c>
      <c r="O425" s="70">
        <v>60000</v>
      </c>
      <c r="P425" s="615" t="s">
        <v>2442</v>
      </c>
      <c r="Q425" s="672" t="s">
        <v>139</v>
      </c>
      <c r="R425" s="72">
        <v>1033</v>
      </c>
      <c r="S425" s="72">
        <v>93</v>
      </c>
      <c r="T425" s="73"/>
      <c r="U425" s="74"/>
      <c r="V425" s="119">
        <v>41541</v>
      </c>
      <c r="W425" s="673" t="s">
        <v>205</v>
      </c>
      <c r="X425" s="130" t="s">
        <v>3714</v>
      </c>
      <c r="Y425" s="1895" t="s">
        <v>756</v>
      </c>
      <c r="Z425" s="674">
        <v>41542</v>
      </c>
      <c r="AA425" s="775"/>
      <c r="AB425" s="674">
        <v>41535</v>
      </c>
      <c r="AC425" s="70">
        <v>2000</v>
      </c>
      <c r="AD425" s="66" t="s">
        <v>111</v>
      </c>
      <c r="AE425" s="14" t="s">
        <v>1705</v>
      </c>
      <c r="AF425" s="567">
        <v>41535</v>
      </c>
      <c r="AG425" s="567">
        <v>41537</v>
      </c>
      <c r="AH425" s="567" t="s">
        <v>755</v>
      </c>
      <c r="AI425" s="5">
        <v>41540</v>
      </c>
      <c r="AJ425" s="14" t="s">
        <v>757</v>
      </c>
      <c r="AK425" s="14"/>
      <c r="AL425" s="11"/>
      <c r="AM425" s="11"/>
      <c r="AN425" s="737"/>
      <c r="AO425" s="737"/>
      <c r="AP425" s="465"/>
      <c r="AQ425" s="1316"/>
      <c r="AR425" s="1316"/>
      <c r="AS425" s="1316"/>
      <c r="AX425" s="1317"/>
      <c r="BC425" s="466" t="s">
        <v>784</v>
      </c>
      <c r="BW425" s="1315"/>
      <c r="BZ425" s="1315"/>
    </row>
    <row r="426" spans="1:171" s="466" customFormat="1">
      <c r="A426" s="732">
        <v>63</v>
      </c>
      <c r="B426" s="797"/>
      <c r="C426" s="674">
        <v>41535</v>
      </c>
      <c r="D426" s="798">
        <v>7</v>
      </c>
      <c r="E426" s="65" t="s">
        <v>268</v>
      </c>
      <c r="F426" s="406">
        <v>13</v>
      </c>
      <c r="G426" s="65" t="s">
        <v>204</v>
      </c>
      <c r="H426" s="69" t="s">
        <v>542</v>
      </c>
      <c r="I426" s="66" t="s">
        <v>3421</v>
      </c>
      <c r="J426" s="75" t="s">
        <v>337</v>
      </c>
      <c r="K426" s="1822" t="s">
        <v>184</v>
      </c>
      <c r="L426" s="70">
        <v>1833000</v>
      </c>
      <c r="M426" s="70">
        <v>19000</v>
      </c>
      <c r="N426" s="70">
        <f>L426+M426-O426</f>
        <v>1652000</v>
      </c>
      <c r="O426" s="70">
        <v>200000</v>
      </c>
      <c r="P426" s="615" t="s">
        <v>3422</v>
      </c>
      <c r="Q426" s="672" t="s">
        <v>139</v>
      </c>
      <c r="R426" s="72">
        <v>1033</v>
      </c>
      <c r="S426" s="72">
        <v>93</v>
      </c>
      <c r="T426" s="73"/>
      <c r="U426" s="74"/>
      <c r="V426" s="119">
        <v>41538</v>
      </c>
      <c r="W426" s="673" t="s">
        <v>205</v>
      </c>
      <c r="X426" s="130" t="s">
        <v>3311</v>
      </c>
      <c r="Y426" s="359" t="s">
        <v>136</v>
      </c>
      <c r="Z426" s="674">
        <v>41542</v>
      </c>
      <c r="AA426" s="775">
        <v>0.66666666666666663</v>
      </c>
      <c r="AB426" s="674">
        <v>41526</v>
      </c>
      <c r="AC426" s="70">
        <v>5000</v>
      </c>
      <c r="AD426" s="66" t="s">
        <v>83</v>
      </c>
      <c r="AE426" s="14" t="s">
        <v>751</v>
      </c>
      <c r="AF426" s="567"/>
      <c r="AG426" s="567"/>
      <c r="AH426" s="567"/>
      <c r="AI426" s="5"/>
      <c r="AJ426" s="14"/>
      <c r="AK426" s="14"/>
      <c r="AL426" s="11"/>
      <c r="AM426" s="11"/>
      <c r="AN426" s="737"/>
      <c r="AO426" s="737"/>
      <c r="AP426" s="465"/>
      <c r="AQ426" s="1316"/>
      <c r="AR426" s="1316"/>
      <c r="AS426" s="1316"/>
      <c r="AX426" s="1317"/>
      <c r="BW426" s="1315"/>
      <c r="BZ426" s="1315"/>
    </row>
    <row r="427" spans="1:171" s="466" customFormat="1">
      <c r="A427" s="732">
        <v>64</v>
      </c>
      <c r="B427" s="797" t="s">
        <v>85</v>
      </c>
      <c r="C427" s="674">
        <v>41529</v>
      </c>
      <c r="D427" s="798">
        <v>13</v>
      </c>
      <c r="E427" s="65" t="s">
        <v>61</v>
      </c>
      <c r="F427" s="406">
        <v>13</v>
      </c>
      <c r="G427" s="65" t="s">
        <v>204</v>
      </c>
      <c r="H427" s="69" t="s">
        <v>219</v>
      </c>
      <c r="I427" s="66" t="s">
        <v>3115</v>
      </c>
      <c r="J427" s="75" t="s">
        <v>307</v>
      </c>
      <c r="K427" s="1822" t="s">
        <v>34</v>
      </c>
      <c r="L427" s="70">
        <v>760000</v>
      </c>
      <c r="M427" s="70">
        <v>11000</v>
      </c>
      <c r="N427" s="70">
        <f t="shared" ref="N427" si="49">L427+M427-O427</f>
        <v>741000</v>
      </c>
      <c r="O427" s="70">
        <v>30000</v>
      </c>
      <c r="P427" s="615" t="s">
        <v>3060</v>
      </c>
      <c r="Q427" s="672" t="s">
        <v>139</v>
      </c>
      <c r="R427" s="72">
        <v>1033</v>
      </c>
      <c r="S427" s="72">
        <v>93</v>
      </c>
      <c r="T427" s="73"/>
      <c r="U427" s="74"/>
      <c r="V427" s="119">
        <v>41542</v>
      </c>
      <c r="W427" s="673" t="s">
        <v>205</v>
      </c>
      <c r="X427" s="130" t="s">
        <v>3432</v>
      </c>
      <c r="Y427" s="1895" t="s">
        <v>756</v>
      </c>
      <c r="Z427" s="674">
        <v>41542</v>
      </c>
      <c r="AA427" s="775">
        <v>0.71527777777777779</v>
      </c>
      <c r="AB427" s="674">
        <v>41515</v>
      </c>
      <c r="AC427" s="70">
        <v>2000</v>
      </c>
      <c r="AD427" s="66" t="s">
        <v>111</v>
      </c>
      <c r="AE427" s="14" t="s">
        <v>785</v>
      </c>
      <c r="AF427" s="567">
        <v>41515</v>
      </c>
      <c r="AG427" s="567">
        <v>41536</v>
      </c>
      <c r="AH427" s="567" t="s">
        <v>755</v>
      </c>
      <c r="AI427" s="5">
        <v>41541</v>
      </c>
      <c r="AJ427" s="14" t="s">
        <v>1134</v>
      </c>
      <c r="AK427" s="14"/>
      <c r="AL427" s="11"/>
      <c r="AM427" s="11"/>
      <c r="AN427" s="737"/>
      <c r="AO427" s="737"/>
      <c r="AP427" s="465"/>
      <c r="AQ427" s="1316"/>
      <c r="AR427" s="1316"/>
      <c r="AS427" s="1316"/>
      <c r="AX427" s="1317"/>
      <c r="BC427" s="466" t="s">
        <v>784</v>
      </c>
      <c r="BW427" s="1315"/>
      <c r="BZ427" s="1315"/>
    </row>
    <row r="428" spans="1:171" s="466" customFormat="1">
      <c r="A428" s="732">
        <v>65</v>
      </c>
      <c r="B428" s="797"/>
      <c r="C428" s="674">
        <v>41537</v>
      </c>
      <c r="D428" s="798">
        <v>6</v>
      </c>
      <c r="E428" s="65" t="s">
        <v>57</v>
      </c>
      <c r="F428" s="406">
        <v>13</v>
      </c>
      <c r="G428" s="65" t="s">
        <v>204</v>
      </c>
      <c r="H428" s="69" t="s">
        <v>62</v>
      </c>
      <c r="I428" s="66" t="s">
        <v>2196</v>
      </c>
      <c r="J428" s="75" t="s">
        <v>308</v>
      </c>
      <c r="K428" s="1822" t="s">
        <v>34</v>
      </c>
      <c r="L428" s="70">
        <v>789000</v>
      </c>
      <c r="M428" s="70">
        <v>13000</v>
      </c>
      <c r="N428" s="70">
        <f>L428+M428-O428</f>
        <v>749000</v>
      </c>
      <c r="O428" s="70">
        <v>53000</v>
      </c>
      <c r="P428" s="615" t="s">
        <v>2142</v>
      </c>
      <c r="Q428" s="672" t="s">
        <v>139</v>
      </c>
      <c r="R428" s="72">
        <v>1033</v>
      </c>
      <c r="S428" s="72">
        <v>93</v>
      </c>
      <c r="T428" s="73"/>
      <c r="U428" s="74"/>
      <c r="V428" s="119" t="s">
        <v>3965</v>
      </c>
      <c r="W428" s="673" t="s">
        <v>205</v>
      </c>
      <c r="X428" s="130" t="s">
        <v>3901</v>
      </c>
      <c r="Y428" s="359" t="s">
        <v>136</v>
      </c>
      <c r="Z428" s="674">
        <v>41543</v>
      </c>
      <c r="AA428" s="775">
        <v>0.5</v>
      </c>
      <c r="AB428" s="674">
        <v>41538</v>
      </c>
      <c r="AC428" s="70"/>
      <c r="AD428" s="66" t="s">
        <v>111</v>
      </c>
      <c r="AE428" s="14" t="s">
        <v>754</v>
      </c>
      <c r="AF428" s="5">
        <v>41536</v>
      </c>
      <c r="AG428" s="5">
        <v>41537</v>
      </c>
      <c r="AH428" s="14" t="s">
        <v>755</v>
      </c>
      <c r="AI428" s="5">
        <v>41540</v>
      </c>
      <c r="AJ428" s="14" t="s">
        <v>1134</v>
      </c>
      <c r="AK428" s="14"/>
      <c r="AL428" s="11"/>
      <c r="AM428" s="11"/>
      <c r="AN428" s="737"/>
      <c r="AO428" s="737"/>
      <c r="AP428" s="465"/>
      <c r="AQ428" s="1316"/>
      <c r="AR428" s="1316"/>
      <c r="AS428" s="1316"/>
      <c r="AT428" s="465"/>
      <c r="AX428" s="1317"/>
      <c r="BC428" s="466" t="s">
        <v>784</v>
      </c>
      <c r="BW428" s="1315"/>
      <c r="BZ428" s="1315"/>
    </row>
    <row r="429" spans="1:171" s="446" customFormat="1">
      <c r="A429" s="732">
        <v>66</v>
      </c>
      <c r="B429" s="797"/>
      <c r="C429" s="674">
        <v>41497</v>
      </c>
      <c r="D429" s="798">
        <v>46</v>
      </c>
      <c r="E429" s="65" t="s">
        <v>57</v>
      </c>
      <c r="F429" s="406">
        <v>13</v>
      </c>
      <c r="G429" s="65" t="s">
        <v>204</v>
      </c>
      <c r="H429" s="69" t="s">
        <v>62</v>
      </c>
      <c r="I429" s="66" t="s">
        <v>1773</v>
      </c>
      <c r="J429" s="75" t="s">
        <v>308</v>
      </c>
      <c r="K429" s="1822" t="s">
        <v>171</v>
      </c>
      <c r="L429" s="70">
        <v>789000</v>
      </c>
      <c r="M429" s="70">
        <v>13000</v>
      </c>
      <c r="N429" s="70">
        <f>L429+M429-O429</f>
        <v>749000</v>
      </c>
      <c r="O429" s="70">
        <v>53000</v>
      </c>
      <c r="P429" s="615" t="s">
        <v>1739</v>
      </c>
      <c r="Q429" s="672" t="s">
        <v>139</v>
      </c>
      <c r="R429" s="72">
        <v>1033</v>
      </c>
      <c r="S429" s="72">
        <v>93</v>
      </c>
      <c r="T429" s="73"/>
      <c r="U429" s="74"/>
      <c r="V429" s="119" t="s">
        <v>751</v>
      </c>
      <c r="W429" s="673" t="s">
        <v>205</v>
      </c>
      <c r="X429" s="130" t="s">
        <v>2237</v>
      </c>
      <c r="Y429" s="359" t="s">
        <v>756</v>
      </c>
      <c r="Z429" s="674">
        <v>41543</v>
      </c>
      <c r="AA429" s="775">
        <v>0.75</v>
      </c>
      <c r="AB429" s="674">
        <v>41501</v>
      </c>
      <c r="AC429" s="70">
        <v>1000</v>
      </c>
      <c r="AD429" s="66" t="s">
        <v>111</v>
      </c>
      <c r="AE429" s="664" t="s">
        <v>754</v>
      </c>
      <c r="AF429" s="567">
        <v>41506</v>
      </c>
      <c r="AG429" s="567">
        <v>41507</v>
      </c>
      <c r="AH429" s="567" t="s">
        <v>755</v>
      </c>
      <c r="AI429" s="5">
        <v>41541</v>
      </c>
      <c r="AJ429" s="9" t="s">
        <v>1134</v>
      </c>
      <c r="AK429" s="522"/>
      <c r="AL429" s="523"/>
      <c r="AM429" s="476"/>
      <c r="AN429" s="477"/>
      <c r="AO429" s="447"/>
      <c r="AP429" s="447"/>
      <c r="AQ429" s="447"/>
      <c r="AR429" s="447"/>
      <c r="AS429" s="447"/>
      <c r="AT429" s="447"/>
      <c r="AU429" s="447"/>
      <c r="AV429" s="447"/>
      <c r="AW429" s="447"/>
      <c r="AX429" s="447"/>
      <c r="AY429" s="447"/>
      <c r="AZ429" s="447"/>
      <c r="BA429" s="447"/>
      <c r="BB429" s="447"/>
      <c r="BC429" s="447" t="s">
        <v>1830</v>
      </c>
    </row>
    <row r="430" spans="1:171" s="945" customFormat="1">
      <c r="A430" s="732">
        <v>67</v>
      </c>
      <c r="B430" s="797"/>
      <c r="C430" s="674">
        <v>41310</v>
      </c>
      <c r="D430" s="798">
        <v>233</v>
      </c>
      <c r="E430" s="65" t="s">
        <v>268</v>
      </c>
      <c r="F430" s="406">
        <v>12</v>
      </c>
      <c r="G430" s="65" t="s">
        <v>204</v>
      </c>
      <c r="H430" s="69" t="s">
        <v>638</v>
      </c>
      <c r="I430" s="66" t="s">
        <v>1340</v>
      </c>
      <c r="J430" s="75" t="s">
        <v>1341</v>
      </c>
      <c r="K430" s="1822" t="s">
        <v>72</v>
      </c>
      <c r="L430" s="70">
        <v>2275000</v>
      </c>
      <c r="M430" s="70">
        <v>19000</v>
      </c>
      <c r="N430" s="70">
        <v>1980000</v>
      </c>
      <c r="O430" s="70">
        <v>200000</v>
      </c>
      <c r="P430" s="615" t="s">
        <v>1342</v>
      </c>
      <c r="Q430" s="672" t="s">
        <v>4026</v>
      </c>
      <c r="R430" s="1621">
        <v>1047</v>
      </c>
      <c r="S430" s="72">
        <v>93</v>
      </c>
      <c r="T430" s="73" t="s">
        <v>260</v>
      </c>
      <c r="U430" s="74"/>
      <c r="V430" s="119">
        <v>41543</v>
      </c>
      <c r="W430" s="673" t="s">
        <v>205</v>
      </c>
      <c r="X430" s="130" t="s">
        <v>3950</v>
      </c>
      <c r="Y430" s="359" t="s">
        <v>687</v>
      </c>
      <c r="Z430" s="674">
        <v>41543</v>
      </c>
      <c r="AA430" s="775">
        <v>0.375</v>
      </c>
      <c r="AB430" s="674">
        <v>41522</v>
      </c>
      <c r="AC430" s="70">
        <v>5000</v>
      </c>
      <c r="AD430" s="66" t="s">
        <v>149</v>
      </c>
      <c r="AE430" s="664" t="s">
        <v>3218</v>
      </c>
      <c r="AF430" s="567"/>
      <c r="AG430" s="567"/>
      <c r="AH430" s="567"/>
      <c r="AI430" s="5"/>
      <c r="AJ430" s="9"/>
      <c r="AK430" s="14"/>
      <c r="AL430" s="47"/>
      <c r="AM430" s="850"/>
      <c r="AN430" s="2678"/>
      <c r="AO430" s="2135"/>
      <c r="AP430" s="2679"/>
      <c r="AQ430" s="2680"/>
      <c r="AR430" s="2681"/>
      <c r="AS430" s="2681"/>
      <c r="AT430" s="2681"/>
      <c r="AY430" s="2682"/>
      <c r="BC430" s="466"/>
      <c r="BD430" s="466"/>
      <c r="BE430" s="466"/>
      <c r="BF430" s="466"/>
      <c r="BG430" s="466"/>
      <c r="BH430" s="466"/>
      <c r="BI430" s="466"/>
      <c r="BJ430" s="466"/>
      <c r="BK430" s="466"/>
      <c r="BL430" s="466"/>
      <c r="BM430" s="466"/>
      <c r="BN430" s="466"/>
      <c r="BO430" s="466"/>
      <c r="BP430" s="466"/>
      <c r="BQ430" s="466"/>
      <c r="BR430" s="466"/>
      <c r="BS430" s="466"/>
      <c r="BT430" s="466"/>
      <c r="BU430" s="466"/>
      <c r="BV430" s="466"/>
      <c r="BW430" s="1315"/>
      <c r="BX430" s="466"/>
      <c r="BY430" s="466"/>
      <c r="BZ430" s="1315"/>
      <c r="CA430" s="466"/>
      <c r="CB430" s="466"/>
      <c r="CC430" s="466"/>
      <c r="CD430" s="466"/>
      <c r="CE430" s="466"/>
      <c r="CF430" s="466"/>
      <c r="CG430" s="466"/>
      <c r="CH430" s="466"/>
      <c r="CI430" s="466"/>
      <c r="CJ430" s="466"/>
      <c r="CK430" s="466"/>
      <c r="CL430" s="466"/>
      <c r="CM430" s="466"/>
      <c r="CN430" s="466"/>
      <c r="CO430" s="466"/>
      <c r="CP430" s="466"/>
      <c r="CQ430" s="466"/>
      <c r="CR430" s="466"/>
      <c r="CS430" s="466"/>
      <c r="CT430" s="466"/>
      <c r="CU430" s="466"/>
      <c r="CV430" s="466"/>
      <c r="CW430" s="466"/>
      <c r="CX430" s="466"/>
      <c r="CY430" s="466"/>
      <c r="CZ430" s="466"/>
      <c r="DA430" s="466"/>
      <c r="DB430" s="466"/>
      <c r="DC430" s="466"/>
      <c r="DD430" s="466"/>
      <c r="DE430" s="466"/>
      <c r="DF430" s="466"/>
      <c r="DG430" s="466"/>
      <c r="DH430" s="466"/>
      <c r="DI430" s="466"/>
      <c r="DJ430" s="466"/>
      <c r="DK430" s="466"/>
      <c r="DL430" s="466"/>
      <c r="DM430" s="466"/>
      <c r="DN430" s="466"/>
      <c r="DO430" s="466"/>
      <c r="DP430" s="466"/>
      <c r="DQ430" s="466"/>
      <c r="DR430" s="466"/>
      <c r="DS430" s="466"/>
      <c r="DT430" s="466"/>
      <c r="DU430" s="466"/>
      <c r="DV430" s="466"/>
      <c r="DW430" s="466"/>
      <c r="DX430" s="466"/>
      <c r="DY430" s="466"/>
      <c r="DZ430" s="466"/>
      <c r="EA430" s="466"/>
      <c r="EB430" s="466"/>
      <c r="EC430" s="466"/>
      <c r="ED430" s="466"/>
      <c r="EE430" s="466"/>
      <c r="EF430" s="466"/>
      <c r="EG430" s="466"/>
      <c r="EH430" s="466"/>
      <c r="EI430" s="466"/>
      <c r="EJ430" s="466"/>
      <c r="EK430" s="466"/>
      <c r="EL430" s="466"/>
      <c r="EM430" s="466"/>
      <c r="EN430" s="466"/>
      <c r="EO430" s="466"/>
      <c r="EP430" s="466"/>
      <c r="EQ430" s="466"/>
      <c r="ER430" s="466"/>
      <c r="ES430" s="466"/>
      <c r="ET430" s="466"/>
      <c r="EU430" s="466"/>
      <c r="EV430" s="466"/>
      <c r="EW430" s="466"/>
      <c r="EX430" s="466"/>
      <c r="EY430" s="466"/>
      <c r="EZ430" s="466"/>
      <c r="FA430" s="1315"/>
      <c r="FB430" s="466"/>
      <c r="FC430" s="466"/>
      <c r="FD430" s="1315"/>
      <c r="FE430" s="466"/>
      <c r="FF430" s="466"/>
      <c r="FG430" s="466"/>
      <c r="FH430" s="466"/>
      <c r="FI430" s="466"/>
      <c r="FJ430" s="466"/>
      <c r="FK430" s="466"/>
      <c r="FL430" s="466"/>
      <c r="FM430" s="466"/>
      <c r="FN430" s="466"/>
      <c r="FO430" s="466"/>
    </row>
    <row r="431" spans="1:171" s="466" customFormat="1">
      <c r="A431" s="732">
        <v>68</v>
      </c>
      <c r="B431" s="797"/>
      <c r="C431" s="674">
        <v>41471</v>
      </c>
      <c r="D431" s="798">
        <v>72</v>
      </c>
      <c r="E431" s="65" t="s">
        <v>61</v>
      </c>
      <c r="F431" s="406">
        <v>13</v>
      </c>
      <c r="G431" s="65" t="s">
        <v>204</v>
      </c>
      <c r="H431" s="69" t="s">
        <v>174</v>
      </c>
      <c r="I431" s="66" t="s">
        <v>1540</v>
      </c>
      <c r="J431" s="75" t="s">
        <v>792</v>
      </c>
      <c r="K431" s="671" t="s">
        <v>116</v>
      </c>
      <c r="L431" s="70">
        <v>816000</v>
      </c>
      <c r="M431" s="70">
        <v>11000</v>
      </c>
      <c r="N431" s="70">
        <f>L431+M431-O431</f>
        <v>797000</v>
      </c>
      <c r="O431" s="70">
        <v>30000</v>
      </c>
      <c r="P431" s="615" t="s">
        <v>1525</v>
      </c>
      <c r="Q431" s="672" t="s">
        <v>139</v>
      </c>
      <c r="R431" s="72">
        <v>1033</v>
      </c>
      <c r="S431" s="72">
        <v>93</v>
      </c>
      <c r="T431" s="73"/>
      <c r="U431" s="74"/>
      <c r="V431" s="119">
        <v>41543</v>
      </c>
      <c r="W431" s="673" t="s">
        <v>205</v>
      </c>
      <c r="X431" s="363" t="s">
        <v>3905</v>
      </c>
      <c r="Y431" s="71" t="s">
        <v>756</v>
      </c>
      <c r="Z431" s="674">
        <v>41543</v>
      </c>
      <c r="AA431" s="771">
        <v>0.73611111111111116</v>
      </c>
      <c r="AB431" s="674">
        <v>41539</v>
      </c>
      <c r="AC431" s="675">
        <v>2000</v>
      </c>
      <c r="AD431" s="71" t="s">
        <v>111</v>
      </c>
      <c r="AE431" s="9" t="s">
        <v>754</v>
      </c>
      <c r="AF431" s="5">
        <v>41539</v>
      </c>
      <c r="AG431" s="5">
        <v>41540</v>
      </c>
      <c r="AH431" s="5" t="s">
        <v>755</v>
      </c>
      <c r="AI431" s="5">
        <v>41541</v>
      </c>
      <c r="AJ431" s="9" t="s">
        <v>757</v>
      </c>
      <c r="AK431" s="522"/>
      <c r="AL431" s="523"/>
      <c r="AM431" s="499"/>
      <c r="AN431" s="477"/>
      <c r="AO431" s="507"/>
      <c r="AP431" s="507"/>
      <c r="AQ431" s="507"/>
      <c r="AR431" s="507"/>
      <c r="AS431" s="507"/>
      <c r="AT431" s="507"/>
      <c r="AU431" s="507"/>
      <c r="AV431" s="507"/>
      <c r="AW431" s="507"/>
      <c r="AX431" s="507"/>
      <c r="AY431" s="507"/>
      <c r="AZ431" s="507"/>
      <c r="BA431" s="507"/>
      <c r="BB431" s="507"/>
      <c r="BC431" s="507" t="s">
        <v>784</v>
      </c>
    </row>
    <row r="432" spans="1:171" s="486" customFormat="1">
      <c r="A432" s="732">
        <v>69</v>
      </c>
      <c r="B432" s="797"/>
      <c r="C432" s="674">
        <v>41537</v>
      </c>
      <c r="D432" s="68">
        <v>6</v>
      </c>
      <c r="E432" s="65" t="s">
        <v>343</v>
      </c>
      <c r="F432" s="406">
        <v>13</v>
      </c>
      <c r="G432" s="65" t="s">
        <v>204</v>
      </c>
      <c r="H432" s="69" t="s">
        <v>829</v>
      </c>
      <c r="I432" s="66" t="s">
        <v>944</v>
      </c>
      <c r="J432" s="75" t="s">
        <v>787</v>
      </c>
      <c r="K432" s="1394" t="s">
        <v>690</v>
      </c>
      <c r="L432" s="70">
        <v>524000</v>
      </c>
      <c r="M432" s="70">
        <v>6000</v>
      </c>
      <c r="N432" s="70">
        <f>L432+M432-O432</f>
        <v>530000</v>
      </c>
      <c r="O432" s="70"/>
      <c r="P432" s="615" t="s">
        <v>936</v>
      </c>
      <c r="Q432" s="672" t="s">
        <v>139</v>
      </c>
      <c r="R432" s="72">
        <v>1033</v>
      </c>
      <c r="S432" s="72">
        <v>93</v>
      </c>
      <c r="T432" s="2952"/>
      <c r="U432" s="74">
        <v>72000</v>
      </c>
      <c r="V432" s="119">
        <v>41541</v>
      </c>
      <c r="W432" s="673" t="s">
        <v>205</v>
      </c>
      <c r="X432" s="130" t="s">
        <v>3900</v>
      </c>
      <c r="Y432" s="65" t="s">
        <v>753</v>
      </c>
      <c r="Z432" s="674">
        <v>41543</v>
      </c>
      <c r="AA432" s="775">
        <v>0.70833333333333337</v>
      </c>
      <c r="AB432" s="674">
        <v>41538</v>
      </c>
      <c r="AC432" s="70">
        <v>530000</v>
      </c>
      <c r="AD432" s="71" t="s">
        <v>83</v>
      </c>
      <c r="AE432" s="9" t="s">
        <v>783</v>
      </c>
      <c r="AF432" s="5"/>
      <c r="AG432" s="5"/>
      <c r="AH432" s="5"/>
      <c r="AI432" s="5"/>
      <c r="AJ432" s="9"/>
      <c r="AK432" s="536"/>
      <c r="AL432" s="483"/>
      <c r="AM432" s="484"/>
      <c r="AN432" s="477"/>
      <c r="AO432" s="485"/>
      <c r="AP432" s="485"/>
      <c r="AQ432" s="485"/>
      <c r="AR432" s="485"/>
      <c r="AS432" s="485"/>
      <c r="AT432" s="485"/>
      <c r="AU432" s="485"/>
      <c r="AV432" s="485"/>
      <c r="AW432" s="485"/>
      <c r="AX432" s="485"/>
      <c r="AY432" s="485"/>
      <c r="AZ432" s="485"/>
      <c r="BA432" s="485"/>
      <c r="BB432" s="485"/>
      <c r="BC432" s="485"/>
    </row>
    <row r="433" spans="1:78" s="466" customFormat="1">
      <c r="A433" s="732">
        <v>70</v>
      </c>
      <c r="B433" s="797"/>
      <c r="C433" s="674">
        <v>41519</v>
      </c>
      <c r="D433" s="68">
        <v>24</v>
      </c>
      <c r="E433" s="65" t="s">
        <v>61</v>
      </c>
      <c r="F433" s="406">
        <v>13</v>
      </c>
      <c r="G433" s="65" t="s">
        <v>204</v>
      </c>
      <c r="H433" s="69" t="s">
        <v>174</v>
      </c>
      <c r="I433" s="66" t="s">
        <v>2313</v>
      </c>
      <c r="J433" s="75" t="s">
        <v>792</v>
      </c>
      <c r="K433" s="359" t="s">
        <v>25</v>
      </c>
      <c r="L433" s="70">
        <v>816000</v>
      </c>
      <c r="M433" s="70">
        <v>0</v>
      </c>
      <c r="N433" s="70">
        <f>L433+M433-O433</f>
        <v>786000</v>
      </c>
      <c r="O433" s="70">
        <v>30000</v>
      </c>
      <c r="P433" s="615" t="s">
        <v>2274</v>
      </c>
      <c r="Q433" s="672" t="s">
        <v>139</v>
      </c>
      <c r="R433" s="72">
        <v>1033</v>
      </c>
      <c r="S433" s="72">
        <v>93</v>
      </c>
      <c r="T433" s="2953"/>
      <c r="U433" s="74"/>
      <c r="V433" s="66">
        <v>41543</v>
      </c>
      <c r="W433" s="673" t="s">
        <v>205</v>
      </c>
      <c r="X433" s="363" t="s">
        <v>3922</v>
      </c>
      <c r="Y433" s="65" t="s">
        <v>2928</v>
      </c>
      <c r="Z433" s="674">
        <v>41543</v>
      </c>
      <c r="AA433" s="775">
        <v>0.70833333333333337</v>
      </c>
      <c r="AB433" s="674">
        <v>41538</v>
      </c>
      <c r="AC433" s="1573">
        <v>1000</v>
      </c>
      <c r="AD433" s="66" t="s">
        <v>83</v>
      </c>
      <c r="AE433" s="2954" t="s">
        <v>786</v>
      </c>
      <c r="AF433" s="817"/>
      <c r="AG433" s="162"/>
      <c r="AH433" s="18"/>
      <c r="AI433" s="14"/>
      <c r="AJ433" s="14"/>
      <c r="AK433" s="14"/>
      <c r="AL433" s="11"/>
      <c r="AM433" s="11"/>
      <c r="AN433" s="737"/>
      <c r="AO433" s="737"/>
      <c r="AP433" s="465"/>
      <c r="AQ433" s="1316"/>
      <c r="AR433" s="1316"/>
      <c r="AS433" s="1316"/>
      <c r="AX433" s="1317"/>
      <c r="BW433" s="1315"/>
      <c r="BZ433" s="1315"/>
    </row>
    <row r="434" spans="1:78">
      <c r="P434" s="681"/>
    </row>
    <row r="435" spans="1:78" s="486" customFormat="1">
      <c r="A435" s="732"/>
      <c r="B435" s="797"/>
      <c r="C435" s="674">
        <v>41440</v>
      </c>
      <c r="D435" s="798">
        <v>98</v>
      </c>
      <c r="E435" s="65" t="s">
        <v>57</v>
      </c>
      <c r="F435" s="671">
        <v>13</v>
      </c>
      <c r="G435" s="137" t="s">
        <v>204</v>
      </c>
      <c r="H435" s="362" t="s">
        <v>42</v>
      </c>
      <c r="I435" s="65" t="s">
        <v>957</v>
      </c>
      <c r="J435" s="75" t="s">
        <v>701</v>
      </c>
      <c r="K435" s="671" t="s">
        <v>127</v>
      </c>
      <c r="L435" s="70">
        <v>849000</v>
      </c>
      <c r="M435" s="70">
        <v>13000</v>
      </c>
      <c r="N435" s="70">
        <f>L435+M435-O435</f>
        <v>802000</v>
      </c>
      <c r="O435" s="70">
        <v>60000</v>
      </c>
      <c r="P435" s="615" t="s">
        <v>899</v>
      </c>
      <c r="Q435" s="672" t="s">
        <v>139</v>
      </c>
      <c r="R435" s="72">
        <v>1033</v>
      </c>
      <c r="S435" s="72">
        <v>93</v>
      </c>
      <c r="T435" s="74"/>
      <c r="U435" s="74"/>
      <c r="V435" s="66"/>
      <c r="W435" s="673" t="s">
        <v>205</v>
      </c>
      <c r="X435" s="363" t="s">
        <v>3931</v>
      </c>
      <c r="Y435" s="71" t="s">
        <v>770</v>
      </c>
      <c r="Z435" s="674">
        <v>41538</v>
      </c>
      <c r="AA435" s="131"/>
      <c r="AB435" s="674">
        <v>41538</v>
      </c>
      <c r="AC435" s="675">
        <v>802000</v>
      </c>
      <c r="AD435" s="71" t="s">
        <v>83</v>
      </c>
      <c r="AE435" s="9" t="s">
        <v>783</v>
      </c>
      <c r="AF435" s="5"/>
      <c r="AG435" s="5"/>
      <c r="AH435" s="5"/>
      <c r="AI435" s="5"/>
      <c r="AJ435" s="9"/>
      <c r="AK435" s="522"/>
      <c r="AL435" s="523"/>
      <c r="AM435" s="484"/>
      <c r="AN435" s="477"/>
      <c r="AO435" s="485"/>
      <c r="AP435" s="485"/>
      <c r="AQ435" s="485"/>
      <c r="AR435" s="485"/>
      <c r="AS435" s="485"/>
      <c r="AT435" s="485"/>
      <c r="AU435" s="485"/>
      <c r="AV435" s="485"/>
      <c r="AW435" s="485"/>
      <c r="AX435" s="485"/>
      <c r="AY435" s="485"/>
      <c r="AZ435" s="485"/>
      <c r="BA435" s="485"/>
      <c r="BB435" s="485"/>
      <c r="BC435" s="485"/>
    </row>
    <row r="441" spans="1:78">
      <c r="B441" s="532"/>
      <c r="C441" s="532"/>
      <c r="D441" s="532"/>
      <c r="E441" s="532"/>
      <c r="F441" s="532"/>
      <c r="G441" s="532"/>
      <c r="H441" s="532"/>
      <c r="I441" s="532"/>
      <c r="J441" s="1741"/>
      <c r="K441" s="532"/>
      <c r="L441" s="532"/>
      <c r="M441" s="532"/>
      <c r="N441" s="532"/>
      <c r="O441" s="532"/>
      <c r="P441" s="532"/>
      <c r="Q441" s="532"/>
      <c r="R441" s="532"/>
      <c r="S441" s="532"/>
      <c r="T441" s="532"/>
      <c r="U441" s="532"/>
      <c r="V441" s="532"/>
      <c r="W441" s="532"/>
      <c r="X441" s="532"/>
      <c r="Y441" s="532"/>
      <c r="Z441" s="532"/>
      <c r="AA441" s="532"/>
      <c r="AB441" s="532"/>
      <c r="AC441" s="532"/>
      <c r="AD441" s="532"/>
      <c r="AE441" s="532"/>
      <c r="AF441" s="532"/>
      <c r="AG441" s="532"/>
      <c r="AH441" s="532"/>
      <c r="AI441" s="532"/>
      <c r="AJ441" s="532"/>
      <c r="AK441" s="532"/>
      <c r="AL441" s="532"/>
      <c r="AM441" s="532"/>
      <c r="AO441" s="532"/>
      <c r="AP441" s="532"/>
      <c r="AQ441" s="532"/>
      <c r="AR441" s="532"/>
      <c r="AS441" s="532"/>
      <c r="AT441" s="532"/>
      <c r="AU441" s="532"/>
      <c r="AV441" s="532"/>
      <c r="AW441" s="532"/>
      <c r="AX441" s="532"/>
      <c r="AY441" s="532"/>
      <c r="AZ441" s="532"/>
      <c r="BA441" s="532"/>
      <c r="BB441" s="532"/>
      <c r="BC441" s="532"/>
    </row>
  </sheetData>
  <autoFilter ref="A1:XFC441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605"/>
  <sheetViews>
    <sheetView topLeftCell="D72" workbookViewId="0">
      <selection activeCell="H94" sqref="H94"/>
    </sheetView>
  </sheetViews>
  <sheetFormatPr baseColWidth="10" defaultColWidth="8.7109375" defaultRowHeight="11" x14ac:dyDescent="0"/>
  <cols>
    <col min="1" max="1" width="4.5703125" style="878" customWidth="1"/>
    <col min="2" max="2" width="14.5703125" style="860" customWidth="1"/>
    <col min="3" max="3" width="11" style="860" customWidth="1"/>
    <col min="4" max="4" width="7.42578125" style="877" customWidth="1"/>
    <col min="5" max="5" width="6.85546875" style="884" customWidth="1"/>
    <col min="6" max="6" width="5.5703125" style="877" customWidth="1"/>
    <col min="7" max="7" width="4.42578125" style="877" customWidth="1"/>
    <col min="8" max="8" width="35.85546875" style="879" customWidth="1"/>
    <col min="9" max="9" width="23.28515625" style="856" customWidth="1"/>
    <col min="10" max="10" width="24.42578125" style="884" customWidth="1"/>
    <col min="11" max="11" width="11.42578125" style="856" customWidth="1"/>
    <col min="12" max="12" width="21.140625" style="856" customWidth="1"/>
    <col min="13" max="13" width="14.85546875" style="880" customWidth="1"/>
    <col min="14" max="14" width="10.5703125" style="881" customWidth="1"/>
    <col min="15" max="15" width="12.140625" style="880" customWidth="1"/>
    <col min="16" max="16" width="15.42578125" style="880" customWidth="1"/>
    <col min="17" max="17" width="13.28515625" style="882" customWidth="1"/>
    <col min="18" max="18" width="14.140625" style="883" customWidth="1"/>
    <col min="19" max="19" width="10.5703125" style="890" customWidth="1"/>
    <col min="20" max="20" width="6.7109375" style="869" customWidth="1"/>
    <col min="21" max="21" width="12.140625" style="861" customWidth="1"/>
    <col min="22" max="22" width="9.7109375" style="834" customWidth="1"/>
    <col min="23" max="23" width="16.28515625" style="970" customWidth="1"/>
    <col min="24" max="24" width="31.5703125" style="884" customWidth="1"/>
    <col min="25" max="25" width="14.42578125" style="884" customWidth="1"/>
    <col min="26" max="26" width="12.140625" style="1012" customWidth="1"/>
    <col min="27" max="27" width="11.7109375" style="857" customWidth="1"/>
    <col min="28" max="28" width="10" style="857" customWidth="1"/>
    <col min="29" max="29" width="11.5703125" style="860" customWidth="1"/>
    <col min="30" max="30" width="11.7109375" style="865" customWidth="1"/>
    <col min="31" max="31" width="9.85546875" style="860" customWidth="1"/>
    <col min="32" max="32" width="15.28515625" style="856" customWidth="1"/>
    <col min="33" max="33" width="12.7109375" style="860" customWidth="1"/>
    <col min="34" max="34" width="4.5703125" style="1473" customWidth="1"/>
    <col min="35" max="35" width="12.42578125" style="860" customWidth="1"/>
    <col min="36" max="36" width="11.42578125" style="860" customWidth="1"/>
    <col min="37" max="37" width="45.42578125" style="856" customWidth="1"/>
    <col min="38" max="38" width="33.42578125" style="854" customWidth="1"/>
    <col min="39" max="39" width="35.7109375" style="866" customWidth="1"/>
    <col min="40" max="40" width="16.85546875" style="866" customWidth="1"/>
    <col min="41" max="41" width="12.85546875" style="861" customWidth="1"/>
    <col min="42" max="42" width="21.5703125" style="851" bestFit="1" customWidth="1"/>
    <col min="43" max="43" width="18" style="862" bestFit="1" customWidth="1"/>
    <col min="44" max="44" width="21.42578125" style="860" bestFit="1" customWidth="1"/>
    <col min="45" max="45" width="22.85546875" style="860" bestFit="1" customWidth="1"/>
    <col min="46" max="46" width="20.140625" style="860" bestFit="1" customWidth="1"/>
    <col min="47" max="47" width="43.42578125" style="856" bestFit="1" customWidth="1"/>
    <col min="48" max="48" width="11.42578125" style="856" bestFit="1" customWidth="1"/>
    <col min="49" max="49" width="30" style="856" bestFit="1" customWidth="1"/>
    <col min="50" max="50" width="16" style="884" bestFit="1" customWidth="1"/>
    <col min="51" max="51" width="19.140625" style="864" bestFit="1" customWidth="1"/>
    <col min="52" max="52" width="14.85546875" style="856" bestFit="1" customWidth="1"/>
    <col min="53" max="16384" width="8.7109375" style="856"/>
  </cols>
  <sheetData>
    <row r="1" spans="1:114" s="1088" customFormat="1" ht="36" customHeight="1" thickBot="1">
      <c r="A1" s="1086" t="s">
        <v>185</v>
      </c>
      <c r="B1" s="1087" t="s">
        <v>58</v>
      </c>
      <c r="C1" s="1087" t="s">
        <v>1179</v>
      </c>
      <c r="D1" s="1088" t="s">
        <v>1180</v>
      </c>
      <c r="E1" s="1089" t="s">
        <v>145</v>
      </c>
      <c r="F1" s="1088" t="s">
        <v>144</v>
      </c>
      <c r="G1" s="1088" t="s">
        <v>126</v>
      </c>
      <c r="H1" s="1090" t="s">
        <v>167</v>
      </c>
      <c r="I1" s="1088" t="s">
        <v>181</v>
      </c>
      <c r="J1" s="1088" t="s">
        <v>147</v>
      </c>
      <c r="K1" s="1088" t="s">
        <v>1808</v>
      </c>
      <c r="L1" s="1088" t="s">
        <v>93</v>
      </c>
      <c r="M1" s="1091" t="s">
        <v>51</v>
      </c>
      <c r="N1" s="1091" t="s">
        <v>257</v>
      </c>
      <c r="O1" s="1091" t="s">
        <v>159</v>
      </c>
      <c r="P1" s="1091" t="s">
        <v>253</v>
      </c>
      <c r="Q1" s="1582" t="s">
        <v>146</v>
      </c>
      <c r="R1" s="1583" t="s">
        <v>160</v>
      </c>
      <c r="S1" s="1092" t="s">
        <v>247</v>
      </c>
      <c r="T1" s="1093" t="s">
        <v>31</v>
      </c>
      <c r="U1" s="1088" t="s">
        <v>168</v>
      </c>
      <c r="V1" s="1094" t="s">
        <v>230</v>
      </c>
      <c r="W1" s="1088" t="s">
        <v>237</v>
      </c>
      <c r="X1" s="1499" t="s">
        <v>120</v>
      </c>
      <c r="Y1" s="1934" t="s">
        <v>1181</v>
      </c>
      <c r="Z1" s="1500" t="s">
        <v>119</v>
      </c>
      <c r="AA1" s="1095" t="s">
        <v>1182</v>
      </c>
      <c r="AB1" s="1095" t="s">
        <v>234</v>
      </c>
      <c r="AC1" s="1087" t="s">
        <v>69</v>
      </c>
      <c r="AD1" s="1096" t="s">
        <v>140</v>
      </c>
      <c r="AE1" s="1087" t="s">
        <v>278</v>
      </c>
      <c r="AF1" s="1088" t="s">
        <v>33</v>
      </c>
      <c r="AG1" s="1087" t="s">
        <v>1183</v>
      </c>
      <c r="AH1" s="1088" t="s">
        <v>98</v>
      </c>
      <c r="AI1" s="1087" t="s">
        <v>743</v>
      </c>
      <c r="AJ1" s="1087" t="s">
        <v>745</v>
      </c>
      <c r="AK1" s="1088" t="s">
        <v>1184</v>
      </c>
      <c r="AL1" s="1094" t="s">
        <v>239</v>
      </c>
      <c r="AM1" s="1097" t="s">
        <v>256</v>
      </c>
      <c r="AN1" s="1094"/>
      <c r="AO1" s="1090" t="s">
        <v>469</v>
      </c>
      <c r="AP1" s="1087" t="s">
        <v>32</v>
      </c>
      <c r="AQ1" s="1094" t="s">
        <v>97</v>
      </c>
      <c r="AR1" s="1087" t="s">
        <v>252</v>
      </c>
      <c r="AS1" s="1087" t="s">
        <v>191</v>
      </c>
      <c r="AT1" s="1087" t="s">
        <v>153</v>
      </c>
      <c r="AU1" s="1088" t="s">
        <v>238</v>
      </c>
      <c r="AV1" s="1088" t="s">
        <v>33</v>
      </c>
      <c r="AW1" s="1088" t="s">
        <v>47</v>
      </c>
      <c r="AX1" s="1088" t="s">
        <v>646</v>
      </c>
      <c r="AY1" s="1098" t="s">
        <v>704</v>
      </c>
      <c r="AZ1" s="1088" t="s">
        <v>883</v>
      </c>
    </row>
    <row r="2" spans="1:114" s="942" customFormat="1" ht="14" thickBot="1">
      <c r="A2" s="1935"/>
      <c r="B2" s="1936"/>
      <c r="C2" s="1937"/>
      <c r="D2" s="1937"/>
      <c r="E2" s="1938"/>
      <c r="F2" s="872" t="s">
        <v>46</v>
      </c>
      <c r="G2" s="1937"/>
      <c r="H2" s="1939"/>
      <c r="I2" s="339" t="s">
        <v>231</v>
      </c>
      <c r="J2" s="1939"/>
      <c r="K2" s="872"/>
      <c r="L2" s="872"/>
      <c r="M2" s="1940"/>
      <c r="N2" s="1940"/>
      <c r="O2" s="1940"/>
      <c r="P2" s="1940"/>
      <c r="Q2" s="1941"/>
      <c r="R2" s="1942"/>
      <c r="S2" s="1943"/>
      <c r="T2" s="1943"/>
      <c r="U2" s="873"/>
      <c r="V2" s="873"/>
      <c r="W2" s="1944"/>
      <c r="X2" s="1939"/>
      <c r="Y2" s="1945"/>
      <c r="Z2" s="1939"/>
      <c r="AA2" s="871"/>
      <c r="AB2" s="871"/>
      <c r="AC2" s="1936"/>
      <c r="AD2" s="1946"/>
      <c r="AE2" s="871"/>
      <c r="AF2" s="872"/>
      <c r="AG2" s="871"/>
      <c r="AH2" s="1947"/>
      <c r="AI2" s="871"/>
      <c r="AJ2" s="871"/>
      <c r="AK2" s="872"/>
      <c r="AL2" s="874"/>
      <c r="AM2" s="874"/>
      <c r="AN2" s="874"/>
      <c r="AO2" s="873"/>
      <c r="AP2" s="1004"/>
      <c r="AQ2" s="840"/>
      <c r="AR2" s="840"/>
      <c r="AS2" s="840"/>
      <c r="AT2" s="840"/>
      <c r="AU2" s="1007"/>
      <c r="AV2" s="858"/>
      <c r="AW2" s="1007"/>
      <c r="AX2" s="1007"/>
      <c r="AY2" s="1006"/>
      <c r="AZ2" s="1007"/>
      <c r="BA2" s="2570"/>
      <c r="BB2" s="2570"/>
      <c r="BC2" s="2570"/>
      <c r="BD2" s="2570"/>
      <c r="BE2" s="2570"/>
      <c r="BF2" s="2570"/>
      <c r="BG2" s="2570"/>
      <c r="BH2" s="2570"/>
      <c r="BI2" s="2570"/>
      <c r="BJ2" s="2570"/>
      <c r="BK2" s="2570"/>
      <c r="BL2" s="2570"/>
      <c r="BM2" s="2570"/>
      <c r="BN2" s="2570"/>
      <c r="BO2" s="2570"/>
      <c r="BP2" s="2570"/>
      <c r="BQ2" s="2570"/>
      <c r="BR2" s="2570"/>
      <c r="BS2" s="2570"/>
      <c r="BT2" s="2570"/>
      <c r="BU2" s="2570"/>
      <c r="BV2" s="2570"/>
      <c r="BW2" s="2570"/>
      <c r="BX2" s="2570"/>
      <c r="BY2" s="2570"/>
      <c r="BZ2" s="2570"/>
      <c r="CA2" s="2570"/>
      <c r="CB2" s="2570"/>
      <c r="CC2" s="2570"/>
      <c r="CD2" s="2570"/>
      <c r="CE2" s="2570"/>
      <c r="CF2" s="2570"/>
      <c r="CG2" s="2570"/>
      <c r="CH2" s="2570"/>
      <c r="CI2" s="2570"/>
      <c r="CJ2" s="2570"/>
      <c r="CK2" s="2570"/>
      <c r="CL2" s="2570"/>
      <c r="CM2" s="2570"/>
      <c r="CN2" s="2570"/>
      <c r="CO2" s="2570"/>
      <c r="CP2" s="2570"/>
      <c r="CQ2" s="2570"/>
      <c r="CR2" s="2570"/>
      <c r="CS2" s="2570"/>
      <c r="CT2" s="2570"/>
      <c r="CU2" s="2570"/>
      <c r="CV2" s="2570"/>
      <c r="CW2" s="2570"/>
      <c r="CX2" s="2570"/>
      <c r="CY2" s="2570"/>
      <c r="CZ2" s="2570"/>
      <c r="DA2" s="2570"/>
      <c r="DB2" s="2570"/>
      <c r="DC2" s="2570"/>
      <c r="DD2" s="2570"/>
      <c r="DE2" s="2570"/>
      <c r="DF2" s="2570"/>
      <c r="DG2" s="2570"/>
      <c r="DH2" s="2570"/>
      <c r="DI2" s="2570"/>
      <c r="DJ2" s="2570"/>
    </row>
    <row r="3" spans="1:114" s="1307" customFormat="1" ht="13">
      <c r="A3" s="76">
        <v>1</v>
      </c>
      <c r="B3" s="81"/>
      <c r="C3" s="2572"/>
      <c r="D3" s="2984"/>
      <c r="E3" s="1168"/>
      <c r="F3" s="2985"/>
      <c r="G3" s="1338">
        <v>11</v>
      </c>
      <c r="H3" s="1392" t="s">
        <v>2952</v>
      </c>
      <c r="I3" s="2295" t="s">
        <v>2953</v>
      </c>
      <c r="J3" s="2986" t="s">
        <v>2954</v>
      </c>
      <c r="K3" s="2987" t="s">
        <v>2955</v>
      </c>
      <c r="L3" s="2987" t="s">
        <v>1745</v>
      </c>
      <c r="M3" s="2988"/>
      <c r="N3" s="2988"/>
      <c r="O3" s="2988"/>
      <c r="P3" s="2989"/>
      <c r="Q3" s="1340"/>
      <c r="R3" s="2990" t="s">
        <v>2951</v>
      </c>
      <c r="S3" s="1739"/>
      <c r="T3" s="646"/>
      <c r="U3" s="2991"/>
      <c r="V3" s="1603"/>
      <c r="W3" s="1243" t="s">
        <v>150</v>
      </c>
      <c r="X3" s="159" t="s">
        <v>3243</v>
      </c>
      <c r="Y3" s="160">
        <v>89049764212</v>
      </c>
      <c r="Z3" s="160" t="s">
        <v>1199</v>
      </c>
      <c r="AA3" s="306">
        <v>41537</v>
      </c>
      <c r="AB3" s="123"/>
      <c r="AC3" s="107">
        <v>41525</v>
      </c>
      <c r="AD3" s="2992">
        <v>3000</v>
      </c>
      <c r="AE3" s="155" t="s">
        <v>111</v>
      </c>
      <c r="AF3" s="160" t="s">
        <v>754</v>
      </c>
      <c r="AG3" s="123">
        <v>41527</v>
      </c>
      <c r="AH3" s="160">
        <v>1</v>
      </c>
      <c r="AI3" s="123">
        <v>41527</v>
      </c>
      <c r="AJ3" s="123">
        <v>41536</v>
      </c>
      <c r="AK3" s="160" t="s">
        <v>3840</v>
      </c>
      <c r="AL3" s="159" t="s">
        <v>3509</v>
      </c>
      <c r="AM3" s="2993"/>
      <c r="AN3" s="1769"/>
      <c r="AO3" s="1707"/>
      <c r="AP3" s="2065"/>
      <c r="AQ3" s="1614"/>
      <c r="AR3" s="1710"/>
      <c r="AS3" s="1710"/>
      <c r="AT3" s="1710"/>
      <c r="AU3" s="2066"/>
      <c r="AV3" s="2066"/>
      <c r="AW3" s="2066"/>
      <c r="AX3" s="2066"/>
      <c r="AY3" s="2067"/>
    </row>
    <row r="4" spans="1:114" s="1738" customFormat="1" ht="13">
      <c r="A4" s="76">
        <v>2</v>
      </c>
      <c r="B4" s="81" t="s">
        <v>85</v>
      </c>
      <c r="C4" s="79">
        <v>41521</v>
      </c>
      <c r="D4" s="664">
        <f ca="1">TODAY()-C4</f>
        <v>23</v>
      </c>
      <c r="E4" s="1365" t="s">
        <v>145</v>
      </c>
      <c r="F4" s="1187" t="s">
        <v>133</v>
      </c>
      <c r="G4" s="1338">
        <v>13</v>
      </c>
      <c r="H4" s="1198" t="s">
        <v>78</v>
      </c>
      <c r="I4" s="1705" t="s">
        <v>2375</v>
      </c>
      <c r="J4" s="2028" t="s">
        <v>1172</v>
      </c>
      <c r="K4" s="77" t="s">
        <v>25</v>
      </c>
      <c r="L4" s="1785" t="s">
        <v>1750</v>
      </c>
      <c r="M4" s="1990">
        <v>529000</v>
      </c>
      <c r="N4" s="1735">
        <v>0</v>
      </c>
      <c r="O4" s="1990">
        <v>529000</v>
      </c>
      <c r="P4" s="1803"/>
      <c r="Q4" s="1605" t="s">
        <v>2376</v>
      </c>
      <c r="R4" s="2039" t="s">
        <v>1188</v>
      </c>
      <c r="S4" s="646">
        <v>1047</v>
      </c>
      <c r="T4" s="646">
        <v>93</v>
      </c>
      <c r="U4" s="1359">
        <v>53000</v>
      </c>
      <c r="V4" s="254"/>
      <c r="W4" s="157" t="s">
        <v>150</v>
      </c>
      <c r="X4" s="1100" t="s">
        <v>4040</v>
      </c>
      <c r="Y4" s="157">
        <v>89639063789</v>
      </c>
      <c r="Z4" s="1102" t="s">
        <v>1187</v>
      </c>
      <c r="AA4" s="306">
        <v>41537</v>
      </c>
      <c r="AB4" s="123" t="s">
        <v>3649</v>
      </c>
      <c r="AC4" s="107">
        <v>41527</v>
      </c>
      <c r="AD4" s="1277">
        <v>1000</v>
      </c>
      <c r="AE4" s="1111" t="s">
        <v>83</v>
      </c>
      <c r="AF4" s="157"/>
      <c r="AG4" s="1101">
        <v>41528</v>
      </c>
      <c r="AH4" s="157">
        <v>1</v>
      </c>
      <c r="AI4" s="123">
        <v>41529</v>
      </c>
      <c r="AJ4" s="1111"/>
      <c r="AK4" s="157" t="s">
        <v>3707</v>
      </c>
      <c r="AL4" s="1102" t="s">
        <v>3507</v>
      </c>
      <c r="AM4" s="81"/>
      <c r="AN4" s="1777"/>
      <c r="AO4" s="81"/>
      <c r="AP4" s="1217"/>
      <c r="AQ4" s="924"/>
      <c r="AR4" s="844"/>
      <c r="AS4" s="844"/>
      <c r="AT4" s="926"/>
      <c r="AU4" s="944"/>
      <c r="AV4" s="944"/>
      <c r="AW4" s="944"/>
      <c r="AX4" s="1445"/>
      <c r="AY4" s="1446"/>
      <c r="AZ4" s="1445"/>
      <c r="BA4" s="1307"/>
      <c r="BB4" s="1307"/>
      <c r="BC4" s="1307"/>
      <c r="BD4" s="1307"/>
      <c r="BE4" s="1307"/>
      <c r="BF4" s="1307"/>
      <c r="BG4" s="1307"/>
      <c r="BH4" s="1307"/>
      <c r="BI4" s="1307"/>
      <c r="BJ4" s="1307"/>
      <c r="BK4" s="1307"/>
      <c r="BL4" s="1307"/>
      <c r="BM4" s="1307"/>
      <c r="BN4" s="1307"/>
      <c r="BO4" s="1307"/>
      <c r="BP4" s="1307"/>
      <c r="BQ4" s="1307"/>
      <c r="BR4" s="1307"/>
      <c r="BS4" s="1307"/>
      <c r="BT4" s="1307"/>
      <c r="BU4" s="1307"/>
      <c r="BV4" s="1307"/>
      <c r="BW4" s="1307"/>
      <c r="BX4" s="1307"/>
      <c r="BY4" s="1307"/>
      <c r="BZ4" s="1307"/>
      <c r="CA4" s="1307"/>
      <c r="CB4" s="1307"/>
      <c r="CC4" s="1307"/>
      <c r="CD4" s="1307"/>
      <c r="CE4" s="1307"/>
      <c r="CF4" s="1307"/>
      <c r="CG4" s="1307"/>
      <c r="CH4" s="1307"/>
      <c r="CI4" s="1307"/>
      <c r="CJ4" s="1307"/>
      <c r="CK4" s="1307"/>
      <c r="CL4" s="1307"/>
      <c r="CM4" s="1307"/>
      <c r="CN4" s="1307"/>
      <c r="CO4" s="1307"/>
      <c r="CP4" s="1307"/>
      <c r="CQ4" s="1307"/>
      <c r="CR4" s="1307"/>
      <c r="CS4" s="1307"/>
      <c r="CT4" s="1307"/>
      <c r="CU4" s="1307"/>
      <c r="CV4" s="1307"/>
      <c r="CW4" s="1307"/>
      <c r="CX4" s="1307"/>
      <c r="CY4" s="1307"/>
      <c r="CZ4" s="1307"/>
      <c r="DA4" s="1307"/>
      <c r="DB4" s="1307"/>
      <c r="DC4" s="1307"/>
      <c r="DD4" s="1307"/>
      <c r="DE4" s="1307"/>
      <c r="DF4" s="1307"/>
      <c r="DG4" s="1307"/>
      <c r="DH4" s="1307"/>
      <c r="DI4" s="1307"/>
      <c r="DJ4" s="1307"/>
    </row>
    <row r="5" spans="1:114" ht="13">
      <c r="A5" s="76">
        <v>3</v>
      </c>
      <c r="B5" s="11" t="s">
        <v>85</v>
      </c>
      <c r="C5" s="1120">
        <v>41010</v>
      </c>
      <c r="D5" s="1147">
        <f ca="1">TODAY()-C5</f>
        <v>534</v>
      </c>
      <c r="E5" s="1168" t="s">
        <v>145</v>
      </c>
      <c r="F5" s="805" t="s">
        <v>45</v>
      </c>
      <c r="G5" s="222">
        <v>12</v>
      </c>
      <c r="H5" s="1122" t="s">
        <v>293</v>
      </c>
      <c r="I5" s="476" t="s">
        <v>1254</v>
      </c>
      <c r="J5" s="2994" t="s">
        <v>1255</v>
      </c>
      <c r="K5" s="1161" t="s">
        <v>74</v>
      </c>
      <c r="L5" s="1161" t="s">
        <v>1893</v>
      </c>
      <c r="M5" s="1109">
        <v>1303000</v>
      </c>
      <c r="N5" s="1109">
        <v>15000</v>
      </c>
      <c r="O5" s="1162">
        <f>M5+N5</f>
        <v>1318000</v>
      </c>
      <c r="P5" s="2995">
        <v>100000</v>
      </c>
      <c r="Q5" s="1123" t="s">
        <v>1256</v>
      </c>
      <c r="R5" s="2536" t="s">
        <v>37</v>
      </c>
      <c r="S5" s="18">
        <v>1047</v>
      </c>
      <c r="T5" s="176">
        <v>93</v>
      </c>
      <c r="U5" s="1333">
        <v>30000</v>
      </c>
      <c r="V5" s="18"/>
      <c r="W5" s="157" t="s">
        <v>150</v>
      </c>
      <c r="X5" s="159" t="s">
        <v>3520</v>
      </c>
      <c r="Y5" s="160">
        <v>89026130177</v>
      </c>
      <c r="Z5" s="160" t="s">
        <v>1196</v>
      </c>
      <c r="AA5" s="306">
        <v>41537</v>
      </c>
      <c r="AB5" s="717"/>
      <c r="AC5" s="2996">
        <v>41532</v>
      </c>
      <c r="AD5" s="2997">
        <v>10000</v>
      </c>
      <c r="AE5" s="64" t="s">
        <v>111</v>
      </c>
      <c r="AF5" s="157" t="s">
        <v>754</v>
      </c>
      <c r="AG5" s="107">
        <v>41532</v>
      </c>
      <c r="AH5" s="157">
        <v>1</v>
      </c>
      <c r="AI5" s="107">
        <v>41533</v>
      </c>
      <c r="AJ5" s="107">
        <v>41535</v>
      </c>
      <c r="AK5" s="157" t="s">
        <v>3709</v>
      </c>
      <c r="AL5" s="2998" t="s">
        <v>3519</v>
      </c>
      <c r="AM5" s="867"/>
      <c r="AN5" s="1747"/>
      <c r="AO5" s="868"/>
      <c r="AP5" s="841"/>
      <c r="AQ5" s="1597"/>
      <c r="AR5" s="844"/>
      <c r="AS5" s="844"/>
      <c r="AT5" s="844"/>
      <c r="AU5" s="845"/>
      <c r="AV5" s="845"/>
      <c r="AW5" s="845"/>
      <c r="AX5" s="845"/>
      <c r="AY5" s="846"/>
      <c r="AZ5" s="845"/>
      <c r="BA5" s="858"/>
      <c r="BB5" s="858"/>
      <c r="BC5" s="858"/>
      <c r="BD5" s="858"/>
      <c r="BE5" s="858"/>
      <c r="BF5" s="858"/>
      <c r="BG5" s="858"/>
      <c r="BH5" s="858"/>
      <c r="BI5" s="858"/>
      <c r="BJ5" s="858"/>
      <c r="BK5" s="858"/>
      <c r="BL5" s="858"/>
      <c r="BM5" s="858"/>
      <c r="BN5" s="858"/>
      <c r="BO5" s="858"/>
      <c r="BP5" s="858"/>
      <c r="BQ5" s="858"/>
      <c r="BR5" s="858"/>
      <c r="BS5" s="858"/>
      <c r="BT5" s="858"/>
      <c r="BU5" s="858"/>
      <c r="BV5" s="858"/>
      <c r="BW5" s="858"/>
      <c r="BX5" s="858"/>
      <c r="BY5" s="858"/>
      <c r="BZ5" s="858"/>
      <c r="CA5" s="858"/>
      <c r="CB5" s="858"/>
      <c r="CC5" s="858"/>
      <c r="CD5" s="858"/>
      <c r="CE5" s="858"/>
      <c r="CF5" s="858"/>
      <c r="CG5" s="858"/>
      <c r="CH5" s="858"/>
      <c r="CI5" s="858"/>
      <c r="CJ5" s="858"/>
      <c r="CK5" s="858"/>
      <c r="CL5" s="858"/>
      <c r="CM5" s="858"/>
      <c r="CN5" s="858"/>
      <c r="CO5" s="858"/>
      <c r="CP5" s="858"/>
      <c r="CQ5" s="858"/>
      <c r="CR5" s="858"/>
      <c r="CS5" s="858"/>
      <c r="CT5" s="858"/>
      <c r="CU5" s="858"/>
      <c r="CV5" s="858"/>
      <c r="CW5" s="858"/>
      <c r="CX5" s="858"/>
      <c r="CY5" s="858"/>
      <c r="CZ5" s="858"/>
      <c r="DA5" s="858"/>
      <c r="DB5" s="858"/>
      <c r="DC5" s="858"/>
      <c r="DD5" s="858"/>
      <c r="DE5" s="858"/>
      <c r="DF5" s="858"/>
      <c r="DG5" s="858"/>
      <c r="DH5" s="858"/>
      <c r="DI5" s="858"/>
      <c r="DJ5" s="858"/>
    </row>
    <row r="6" spans="1:114" s="945" customFormat="1" ht="13">
      <c r="A6" s="76">
        <v>4</v>
      </c>
      <c r="B6" s="81" t="s">
        <v>85</v>
      </c>
      <c r="C6" s="12">
        <v>41519</v>
      </c>
      <c r="D6" s="147">
        <f ca="1">TODAY()-C6</f>
        <v>25</v>
      </c>
      <c r="E6" s="1410" t="s">
        <v>145</v>
      </c>
      <c r="F6" s="78" t="s">
        <v>57</v>
      </c>
      <c r="G6" s="1338">
        <v>13</v>
      </c>
      <c r="H6" s="1607" t="s">
        <v>48</v>
      </c>
      <c r="I6" s="196" t="s">
        <v>1777</v>
      </c>
      <c r="J6" s="1353" t="s">
        <v>410</v>
      </c>
      <c r="K6" s="927" t="s">
        <v>25</v>
      </c>
      <c r="L6" s="2039" t="s">
        <v>1750</v>
      </c>
      <c r="M6" s="2040">
        <v>844000</v>
      </c>
      <c r="N6" s="2999">
        <v>0</v>
      </c>
      <c r="O6" s="2043">
        <v>844000</v>
      </c>
      <c r="P6" s="2533">
        <v>70000</v>
      </c>
      <c r="Q6" s="1400" t="s">
        <v>1756</v>
      </c>
      <c r="R6" s="2531" t="s">
        <v>1188</v>
      </c>
      <c r="S6" s="646">
        <v>1047</v>
      </c>
      <c r="T6" s="176">
        <v>93</v>
      </c>
      <c r="U6" s="1333">
        <v>60000</v>
      </c>
      <c r="V6" s="254"/>
      <c r="W6" s="157" t="s">
        <v>150</v>
      </c>
      <c r="X6" s="159" t="s">
        <v>3440</v>
      </c>
      <c r="Y6" s="160">
        <v>89026180336</v>
      </c>
      <c r="Z6" s="160" t="s">
        <v>1192</v>
      </c>
      <c r="AA6" s="306">
        <v>41538</v>
      </c>
      <c r="AB6" s="123"/>
      <c r="AC6" s="123">
        <v>41528</v>
      </c>
      <c r="AD6" s="1277">
        <v>1000</v>
      </c>
      <c r="AE6" s="155" t="s">
        <v>111</v>
      </c>
      <c r="AF6" s="157" t="s">
        <v>3510</v>
      </c>
      <c r="AG6" s="107">
        <v>41528</v>
      </c>
      <c r="AH6" s="157">
        <v>1</v>
      </c>
      <c r="AI6" s="107">
        <v>41534</v>
      </c>
      <c r="AJ6" s="123">
        <v>41535</v>
      </c>
      <c r="AK6" s="157" t="s">
        <v>3708</v>
      </c>
      <c r="AL6" s="2059"/>
      <c r="AM6" s="867"/>
      <c r="AN6" s="1769"/>
      <c r="AO6" s="1707"/>
      <c r="AP6" s="1598"/>
      <c r="AQ6" s="1709"/>
      <c r="AR6" s="1710"/>
      <c r="AS6" s="1710"/>
      <c r="AT6" s="1615"/>
      <c r="AU6" s="1445"/>
      <c r="AV6" s="1445"/>
      <c r="AW6" s="1445"/>
      <c r="AX6" s="1445"/>
      <c r="AY6" s="1711"/>
      <c r="AZ6" s="1712"/>
      <c r="BA6" s="1307"/>
      <c r="BB6" s="1307"/>
      <c r="BC6" s="1307"/>
      <c r="BD6" s="1307"/>
      <c r="BE6" s="1307"/>
      <c r="BF6" s="1307"/>
      <c r="BG6" s="1307"/>
      <c r="BH6" s="1307"/>
      <c r="BI6" s="1307"/>
      <c r="BJ6" s="1307"/>
      <c r="BK6" s="1307"/>
      <c r="BL6" s="1307"/>
      <c r="BM6" s="1307"/>
      <c r="BN6" s="1307"/>
      <c r="BO6" s="1307"/>
      <c r="BP6" s="1307"/>
      <c r="BQ6" s="1307"/>
      <c r="BR6" s="1307"/>
      <c r="BS6" s="1307"/>
      <c r="BT6" s="1307"/>
      <c r="BU6" s="1307"/>
      <c r="BV6" s="1307"/>
      <c r="BW6" s="1307"/>
      <c r="BX6" s="1307"/>
      <c r="BY6" s="1307"/>
      <c r="BZ6" s="1307"/>
      <c r="CA6" s="1307"/>
      <c r="CB6" s="1307"/>
      <c r="CC6" s="1307"/>
      <c r="CD6" s="1307"/>
      <c r="CE6" s="1307"/>
      <c r="CF6" s="1307"/>
      <c r="CG6" s="1307"/>
      <c r="CH6" s="1307"/>
      <c r="CI6" s="1307"/>
      <c r="CJ6" s="1307"/>
      <c r="CK6" s="1307"/>
      <c r="CL6" s="1307"/>
      <c r="CM6" s="1307"/>
      <c r="CN6" s="1307"/>
      <c r="CO6" s="1307"/>
      <c r="CP6" s="1307"/>
      <c r="CQ6" s="1307"/>
      <c r="CR6" s="1307"/>
      <c r="CS6" s="1307"/>
      <c r="CT6" s="1307"/>
      <c r="CU6" s="1307"/>
      <c r="CV6" s="1307"/>
      <c r="CW6" s="1307"/>
      <c r="CX6" s="1307"/>
      <c r="CY6" s="1307"/>
      <c r="CZ6" s="1307"/>
      <c r="DA6" s="1307"/>
      <c r="DB6" s="1307"/>
      <c r="DC6" s="1307"/>
      <c r="DD6" s="1307"/>
      <c r="DE6" s="1307"/>
      <c r="DF6" s="1307"/>
      <c r="DG6" s="1307"/>
      <c r="DH6" s="1307"/>
      <c r="DI6" s="1307"/>
      <c r="DJ6" s="1307"/>
    </row>
    <row r="7" spans="1:114" s="1738" customFormat="1" ht="13">
      <c r="A7" s="76">
        <v>5</v>
      </c>
      <c r="B7" s="81" t="s">
        <v>85</v>
      </c>
      <c r="C7" s="79">
        <v>41518</v>
      </c>
      <c r="D7" s="147">
        <f t="shared" ref="D7:D22" ca="1" si="0">TODAY()-C7</f>
        <v>26</v>
      </c>
      <c r="E7" s="1365" t="s">
        <v>145</v>
      </c>
      <c r="F7" s="1105" t="s">
        <v>133</v>
      </c>
      <c r="G7" s="1338">
        <v>13</v>
      </c>
      <c r="H7" s="1607" t="s">
        <v>1580</v>
      </c>
      <c r="I7" s="1705" t="s">
        <v>2429</v>
      </c>
      <c r="J7" s="1509" t="s">
        <v>1581</v>
      </c>
      <c r="K7" s="1510" t="s">
        <v>171</v>
      </c>
      <c r="L7" s="1785" t="s">
        <v>1752</v>
      </c>
      <c r="M7" s="1109">
        <v>647000</v>
      </c>
      <c r="N7" s="1735">
        <v>10000</v>
      </c>
      <c r="O7" s="1735">
        <f t="shared" ref="O7" si="1">M7+N7</f>
        <v>657000</v>
      </c>
      <c r="P7" s="1803"/>
      <c r="Q7" s="1807" t="s">
        <v>2430</v>
      </c>
      <c r="R7" s="2531" t="s">
        <v>1188</v>
      </c>
      <c r="S7" s="150">
        <v>1047</v>
      </c>
      <c r="T7" s="42">
        <v>93</v>
      </c>
      <c r="U7" s="275">
        <v>24000</v>
      </c>
      <c r="V7" s="254"/>
      <c r="W7" s="175" t="s">
        <v>150</v>
      </c>
      <c r="X7" s="1100" t="s">
        <v>2789</v>
      </c>
      <c r="Y7" s="157">
        <v>89128052020</v>
      </c>
      <c r="Z7" s="1102" t="s">
        <v>1199</v>
      </c>
      <c r="AA7" s="306">
        <v>41538</v>
      </c>
      <c r="AB7" s="123"/>
      <c r="AC7" s="107">
        <v>41514</v>
      </c>
      <c r="AD7" s="2346">
        <v>1000</v>
      </c>
      <c r="AE7" s="2146" t="s">
        <v>111</v>
      </c>
      <c r="AF7" s="157" t="s">
        <v>785</v>
      </c>
      <c r="AG7" s="1101">
        <v>41515</v>
      </c>
      <c r="AH7" s="157">
        <v>1</v>
      </c>
      <c r="AI7" s="123">
        <v>41521</v>
      </c>
      <c r="AJ7" s="123">
        <v>41535</v>
      </c>
      <c r="AK7" s="157" t="s">
        <v>3710</v>
      </c>
      <c r="AL7" s="1102"/>
      <c r="AM7" s="81"/>
      <c r="AN7" s="1777"/>
      <c r="AO7" s="81"/>
      <c r="AP7" s="1217"/>
      <c r="AQ7" s="924"/>
      <c r="AR7" s="844"/>
      <c r="AS7" s="844"/>
      <c r="AT7" s="926"/>
      <c r="AU7" s="944"/>
      <c r="AV7" s="944"/>
      <c r="AW7" s="944"/>
      <c r="AX7" s="944"/>
      <c r="AY7" s="1446"/>
      <c r="AZ7" s="1445"/>
      <c r="BA7" s="1307"/>
      <c r="BB7" s="1307"/>
      <c r="BC7" s="1307"/>
      <c r="BD7" s="1307"/>
      <c r="BE7" s="1307"/>
      <c r="BF7" s="1307"/>
      <c r="BG7" s="1307"/>
      <c r="BH7" s="1307"/>
      <c r="BI7" s="1307"/>
      <c r="BJ7" s="1307"/>
      <c r="BK7" s="1307"/>
      <c r="BL7" s="1307"/>
      <c r="BM7" s="1307"/>
      <c r="BN7" s="1307"/>
      <c r="BO7" s="1307"/>
      <c r="BP7" s="1307"/>
      <c r="BQ7" s="1307"/>
      <c r="BR7" s="1307"/>
      <c r="BS7" s="1307"/>
      <c r="BT7" s="1307"/>
      <c r="BU7" s="1307"/>
      <c r="BV7" s="1307"/>
      <c r="BW7" s="1307"/>
      <c r="BX7" s="1307"/>
      <c r="BY7" s="1307"/>
      <c r="BZ7" s="1307"/>
      <c r="CA7" s="1307"/>
      <c r="CB7" s="1307"/>
      <c r="CC7" s="1307"/>
      <c r="CD7" s="1307"/>
      <c r="CE7" s="1307"/>
      <c r="CF7" s="1307"/>
      <c r="CG7" s="1307"/>
      <c r="CH7" s="1307"/>
      <c r="CI7" s="1307"/>
      <c r="CJ7" s="1307"/>
      <c r="CK7" s="1307"/>
      <c r="CL7" s="1307"/>
      <c r="CM7" s="1307"/>
      <c r="CN7" s="1307"/>
      <c r="CO7" s="1307"/>
      <c r="CP7" s="1307"/>
      <c r="CQ7" s="1307"/>
      <c r="CR7" s="1307"/>
      <c r="CS7" s="1307"/>
      <c r="CT7" s="1307"/>
      <c r="CU7" s="1307"/>
      <c r="CV7" s="1307"/>
      <c r="CW7" s="1307"/>
      <c r="CX7" s="1307"/>
      <c r="CY7" s="1307"/>
      <c r="CZ7" s="1307"/>
      <c r="DA7" s="1307"/>
      <c r="DB7" s="1307"/>
      <c r="DC7" s="1307"/>
      <c r="DD7" s="1307"/>
      <c r="DE7" s="1307"/>
      <c r="DF7" s="1307"/>
      <c r="DG7" s="1307"/>
      <c r="DH7" s="1307"/>
      <c r="DI7" s="1307"/>
      <c r="DJ7" s="1307"/>
    </row>
    <row r="8" spans="1:114" s="945" customFormat="1" ht="13">
      <c r="A8" s="76">
        <v>15</v>
      </c>
      <c r="B8" s="11" t="s">
        <v>85</v>
      </c>
      <c r="C8" s="1229">
        <v>41476</v>
      </c>
      <c r="D8" s="1602">
        <f ca="1">TODAY()-C8</f>
        <v>68</v>
      </c>
      <c r="E8" s="1365" t="s">
        <v>145</v>
      </c>
      <c r="F8" s="1124" t="s">
        <v>1185</v>
      </c>
      <c r="G8" s="1099">
        <v>13</v>
      </c>
      <c r="H8" s="827" t="s">
        <v>1586</v>
      </c>
      <c r="I8" s="78" t="s">
        <v>1636</v>
      </c>
      <c r="J8" s="1340" t="s">
        <v>310</v>
      </c>
      <c r="K8" s="78" t="s">
        <v>90</v>
      </c>
      <c r="L8" s="78" t="s">
        <v>1743</v>
      </c>
      <c r="M8" s="1109">
        <f>1233000+18500</f>
        <v>1251500</v>
      </c>
      <c r="N8" s="1109">
        <v>16000</v>
      </c>
      <c r="O8" s="1109">
        <f>M8+N8</f>
        <v>1267500</v>
      </c>
      <c r="P8" s="1149"/>
      <c r="Q8" s="1400" t="s">
        <v>1637</v>
      </c>
      <c r="R8" s="1110" t="s">
        <v>37</v>
      </c>
      <c r="S8" s="18">
        <v>1047</v>
      </c>
      <c r="T8" s="176">
        <v>93</v>
      </c>
      <c r="U8" s="1301"/>
      <c r="V8" s="254"/>
      <c r="W8" s="157" t="s">
        <v>150</v>
      </c>
      <c r="X8" s="159" t="s">
        <v>4041</v>
      </c>
      <c r="Y8" s="160">
        <v>89127710555</v>
      </c>
      <c r="Z8" s="2344" t="s">
        <v>1196</v>
      </c>
      <c r="AA8" s="155">
        <v>41539</v>
      </c>
      <c r="AB8" s="123"/>
      <c r="AC8" s="123">
        <v>41536</v>
      </c>
      <c r="AD8" s="3000">
        <v>1000</v>
      </c>
      <c r="AE8" s="123" t="s">
        <v>83</v>
      </c>
      <c r="AF8" s="157"/>
      <c r="AG8" s="1429"/>
      <c r="AH8" s="3001"/>
      <c r="AI8" s="1277"/>
      <c r="AJ8" s="1429"/>
      <c r="AK8" s="1312"/>
      <c r="AL8" s="2645"/>
      <c r="AM8" s="957"/>
      <c r="AN8" s="1749"/>
      <c r="AO8" s="958"/>
      <c r="AP8" s="1236"/>
      <c r="AQ8" s="1237"/>
      <c r="AR8" s="1008"/>
      <c r="AS8" s="1008"/>
      <c r="AT8" s="1238"/>
      <c r="AU8" s="1239"/>
      <c r="AV8" s="1239"/>
      <c r="AW8" s="1239"/>
      <c r="AX8" s="1239"/>
      <c r="AY8" s="1240"/>
      <c r="AZ8" s="1239"/>
      <c r="BA8" s="1307"/>
      <c r="BB8" s="1307"/>
      <c r="BC8" s="1307"/>
      <c r="BD8" s="1307"/>
      <c r="BE8" s="1307"/>
      <c r="BF8" s="1307"/>
      <c r="BG8" s="1307"/>
      <c r="BH8" s="1307"/>
      <c r="BI8" s="1307"/>
      <c r="BJ8" s="1307"/>
      <c r="BK8" s="1307"/>
      <c r="BL8" s="1307"/>
      <c r="BM8" s="1307"/>
      <c r="BN8" s="1307"/>
      <c r="BO8" s="1307"/>
      <c r="BP8" s="1307"/>
      <c r="BQ8" s="1307"/>
      <c r="BR8" s="1307"/>
      <c r="BS8" s="1307"/>
      <c r="BT8" s="1307"/>
      <c r="BU8" s="1307"/>
      <c r="BV8" s="1307"/>
      <c r="BW8" s="1307"/>
      <c r="BX8" s="1307"/>
      <c r="BY8" s="1307"/>
      <c r="BZ8" s="1307"/>
      <c r="CA8" s="1307"/>
      <c r="CB8" s="1307"/>
      <c r="CC8" s="1307"/>
      <c r="CD8" s="1307"/>
      <c r="CE8" s="1307"/>
      <c r="CF8" s="1307"/>
      <c r="CG8" s="1307"/>
      <c r="CH8" s="1307"/>
      <c r="CI8" s="1307"/>
      <c r="CJ8" s="1307"/>
      <c r="CK8" s="1307"/>
      <c r="CL8" s="1307"/>
      <c r="CM8" s="1307"/>
      <c r="CN8" s="1307"/>
      <c r="CO8" s="1307"/>
      <c r="CP8" s="1307"/>
      <c r="CQ8" s="1307"/>
      <c r="CR8" s="1307"/>
      <c r="CS8" s="1307"/>
      <c r="CT8" s="1307"/>
      <c r="CU8" s="1307"/>
      <c r="CV8" s="1307"/>
      <c r="CW8" s="1307"/>
      <c r="CX8" s="1307"/>
      <c r="CY8" s="1307"/>
      <c r="CZ8" s="1307"/>
      <c r="DA8" s="1307"/>
      <c r="DB8" s="1307"/>
      <c r="DC8" s="1307"/>
      <c r="DD8" s="1307"/>
      <c r="DE8" s="1307"/>
      <c r="DF8" s="1307"/>
      <c r="DG8" s="1307"/>
      <c r="DH8" s="1307"/>
      <c r="DI8" s="1307"/>
      <c r="DJ8" s="1307"/>
    </row>
    <row r="9" spans="1:114" s="1307" customFormat="1" ht="13">
      <c r="A9" s="76">
        <v>6</v>
      </c>
      <c r="B9" s="81" t="s">
        <v>85</v>
      </c>
      <c r="C9" s="1339">
        <v>41534</v>
      </c>
      <c r="D9" s="147">
        <f ca="1">TODAY()-C9</f>
        <v>10</v>
      </c>
      <c r="E9" s="1442" t="s">
        <v>2790</v>
      </c>
      <c r="F9" s="1121" t="s">
        <v>61</v>
      </c>
      <c r="G9" s="1099">
        <v>13</v>
      </c>
      <c r="H9" s="3002" t="s">
        <v>3245</v>
      </c>
      <c r="I9" s="1310" t="s">
        <v>3401</v>
      </c>
      <c r="J9" s="1509" t="s">
        <v>3246</v>
      </c>
      <c r="K9" s="927" t="s">
        <v>3247</v>
      </c>
      <c r="L9" s="78" t="s">
        <v>2232</v>
      </c>
      <c r="M9" s="1332">
        <v>860000</v>
      </c>
      <c r="N9" s="1378">
        <v>11000</v>
      </c>
      <c r="O9" s="1109">
        <f>M9+N9</f>
        <v>871000</v>
      </c>
      <c r="P9" s="3003"/>
      <c r="Q9" s="1584" t="s">
        <v>3402</v>
      </c>
      <c r="R9" s="1965" t="s">
        <v>1188</v>
      </c>
      <c r="S9" s="150">
        <v>1047</v>
      </c>
      <c r="T9" s="176">
        <v>93</v>
      </c>
      <c r="U9" s="275">
        <v>30000</v>
      </c>
      <c r="V9" s="1444"/>
      <c r="W9" s="1118" t="s">
        <v>150</v>
      </c>
      <c r="X9" s="159" t="s">
        <v>3248</v>
      </c>
      <c r="Y9" s="160">
        <v>89525075119</v>
      </c>
      <c r="Z9" s="160" t="s">
        <v>1196</v>
      </c>
      <c r="AA9" s="306">
        <v>41541</v>
      </c>
      <c r="AB9" s="378"/>
      <c r="AC9" s="107">
        <v>41525</v>
      </c>
      <c r="AD9" s="2241">
        <v>10000</v>
      </c>
      <c r="AE9" s="123" t="s">
        <v>111</v>
      </c>
      <c r="AF9" s="160" t="s">
        <v>754</v>
      </c>
      <c r="AG9" s="123">
        <v>41525</v>
      </c>
      <c r="AH9" s="160">
        <v>1</v>
      </c>
      <c r="AI9" s="1113" t="s">
        <v>3403</v>
      </c>
      <c r="AJ9" s="155">
        <v>41537</v>
      </c>
      <c r="AK9" s="160" t="s">
        <v>4042</v>
      </c>
      <c r="AL9" s="1675" t="s">
        <v>3249</v>
      </c>
      <c r="AM9" s="1662"/>
      <c r="AN9" s="1769"/>
      <c r="AO9" s="1707"/>
      <c r="AP9" s="1739"/>
      <c r="AQ9" s="1614"/>
      <c r="AR9" s="1615"/>
      <c r="AS9" s="1615"/>
      <c r="AT9" s="1615"/>
      <c r="AU9" s="1445"/>
      <c r="AV9" s="1445"/>
      <c r="AW9" s="1445"/>
      <c r="AX9" s="1445"/>
      <c r="AY9" s="1446"/>
      <c r="AZ9" s="1445"/>
    </row>
    <row r="10" spans="1:114" s="1738" customFormat="1" ht="13">
      <c r="A10" s="76">
        <v>11</v>
      </c>
      <c r="B10" s="254">
        <f>C10-5+33</f>
        <v>41544</v>
      </c>
      <c r="C10" s="79">
        <v>41516</v>
      </c>
      <c r="D10" s="147">
        <f ca="1">TODAY()-C10</f>
        <v>28</v>
      </c>
      <c r="E10" s="1793" t="s">
        <v>1573</v>
      </c>
      <c r="F10" s="1105" t="s">
        <v>133</v>
      </c>
      <c r="G10" s="1338">
        <v>13</v>
      </c>
      <c r="H10" s="1607" t="s">
        <v>1580</v>
      </c>
      <c r="I10" s="1705" t="s">
        <v>2431</v>
      </c>
      <c r="J10" s="1509" t="s">
        <v>1581</v>
      </c>
      <c r="K10" s="1510" t="s">
        <v>64</v>
      </c>
      <c r="L10" s="1350" t="s">
        <v>1749</v>
      </c>
      <c r="M10" s="1109">
        <v>647000</v>
      </c>
      <c r="N10" s="1735">
        <v>10000</v>
      </c>
      <c r="O10" s="1735">
        <f>M10+N10</f>
        <v>657000</v>
      </c>
      <c r="P10" s="1803"/>
      <c r="Q10" s="1807" t="s">
        <v>2432</v>
      </c>
      <c r="R10" s="1804" t="s">
        <v>37</v>
      </c>
      <c r="S10" s="150">
        <v>1047</v>
      </c>
      <c r="T10" s="176">
        <v>93</v>
      </c>
      <c r="U10" s="1359">
        <v>33000</v>
      </c>
      <c r="V10" s="254"/>
      <c r="W10" s="157" t="s">
        <v>150</v>
      </c>
      <c r="X10" s="2026" t="s">
        <v>3518</v>
      </c>
      <c r="Y10" s="1312">
        <v>89634764399</v>
      </c>
      <c r="Z10" s="1253" t="s">
        <v>1189</v>
      </c>
      <c r="AA10" s="306">
        <v>41541</v>
      </c>
      <c r="AB10" s="378"/>
      <c r="AC10" s="2996">
        <v>41532</v>
      </c>
      <c r="AD10" s="2489">
        <v>5000</v>
      </c>
      <c r="AE10" s="1704" t="s">
        <v>111</v>
      </c>
      <c r="AF10" s="157" t="s">
        <v>1922</v>
      </c>
      <c r="AG10" s="1101">
        <v>41532</v>
      </c>
      <c r="AH10" s="157">
        <v>1</v>
      </c>
      <c r="AI10" s="123">
        <v>41536</v>
      </c>
      <c r="AJ10" s="1101">
        <v>41537</v>
      </c>
      <c r="AK10" s="157" t="s">
        <v>4043</v>
      </c>
      <c r="AL10" s="2998" t="s">
        <v>3519</v>
      </c>
      <c r="AM10" s="81"/>
      <c r="AN10" s="1777"/>
      <c r="AO10" s="81"/>
      <c r="AP10" s="1217"/>
      <c r="AQ10" s="924"/>
      <c r="AR10" s="844"/>
      <c r="AS10" s="844"/>
      <c r="AT10" s="926"/>
      <c r="AU10" s="944"/>
      <c r="AV10" s="944"/>
      <c r="AW10" s="944"/>
      <c r="AX10" s="1445"/>
      <c r="AY10" s="1446"/>
      <c r="AZ10" s="1445"/>
      <c r="BA10" s="1307"/>
      <c r="BB10" s="1307"/>
      <c r="BC10" s="1307"/>
      <c r="BD10" s="1307"/>
      <c r="BE10" s="1307"/>
      <c r="BF10" s="1307"/>
      <c r="BG10" s="1307"/>
      <c r="BH10" s="1307"/>
      <c r="BI10" s="1307"/>
      <c r="BJ10" s="1307"/>
      <c r="BK10" s="1307"/>
      <c r="BL10" s="1307"/>
      <c r="BM10" s="1307"/>
      <c r="BN10" s="1307"/>
      <c r="BO10" s="1307"/>
      <c r="BP10" s="1307"/>
      <c r="BQ10" s="1307"/>
      <c r="BR10" s="1307"/>
      <c r="BS10" s="1307"/>
      <c r="BT10" s="1307"/>
      <c r="BU10" s="1307"/>
      <c r="BV10" s="1307"/>
      <c r="BW10" s="1307"/>
      <c r="BX10" s="1307"/>
      <c r="BY10" s="1307"/>
      <c r="BZ10" s="1307"/>
      <c r="CA10" s="1307"/>
      <c r="CB10" s="1307"/>
      <c r="CC10" s="1307"/>
      <c r="CD10" s="1307"/>
      <c r="CE10" s="1307"/>
      <c r="CF10" s="1307"/>
      <c r="CG10" s="1307"/>
      <c r="CH10" s="1307"/>
      <c r="CI10" s="1307"/>
      <c r="CJ10" s="1307"/>
      <c r="CK10" s="1307"/>
      <c r="CL10" s="1307"/>
      <c r="CM10" s="1307"/>
      <c r="CN10" s="1307"/>
      <c r="CO10" s="1307"/>
      <c r="CP10" s="1307"/>
      <c r="CQ10" s="1307"/>
      <c r="CR10" s="1307"/>
      <c r="CS10" s="1307"/>
      <c r="CT10" s="1307"/>
      <c r="CU10" s="1307"/>
      <c r="CV10" s="1307"/>
      <c r="CW10" s="1307"/>
      <c r="CX10" s="1307"/>
      <c r="CY10" s="1307"/>
      <c r="CZ10" s="1307"/>
      <c r="DA10" s="1307"/>
      <c r="DB10" s="1307"/>
      <c r="DC10" s="1307"/>
      <c r="DD10" s="1307"/>
      <c r="DE10" s="1307"/>
      <c r="DF10" s="1307"/>
      <c r="DG10" s="1307"/>
      <c r="DH10" s="1307"/>
      <c r="DI10" s="1307"/>
      <c r="DJ10" s="1307"/>
    </row>
    <row r="11" spans="1:114" s="1738" customFormat="1" ht="13">
      <c r="A11" s="76">
        <v>7</v>
      </c>
      <c r="B11" s="1233">
        <f>C11-6+33</f>
        <v>41562</v>
      </c>
      <c r="C11" s="1633">
        <v>41535</v>
      </c>
      <c r="D11" s="664">
        <f ca="1">TODAY()-C11</f>
        <v>9</v>
      </c>
      <c r="E11" s="1365" t="s">
        <v>2790</v>
      </c>
      <c r="F11" s="1114" t="s">
        <v>57</v>
      </c>
      <c r="G11" s="1338">
        <v>13</v>
      </c>
      <c r="H11" s="144" t="s">
        <v>1193</v>
      </c>
      <c r="I11" s="2398" t="s">
        <v>2533</v>
      </c>
      <c r="J11" s="1509" t="s">
        <v>1194</v>
      </c>
      <c r="K11" s="1510" t="s">
        <v>184</v>
      </c>
      <c r="L11" s="1242" t="s">
        <v>1743</v>
      </c>
      <c r="M11" s="1332">
        <v>849000</v>
      </c>
      <c r="N11" s="1109">
        <v>13000</v>
      </c>
      <c r="O11" s="1109">
        <f>M11+N11</f>
        <v>862000</v>
      </c>
      <c r="P11" s="1803"/>
      <c r="Q11" s="2377" t="s">
        <v>2534</v>
      </c>
      <c r="R11" s="1804" t="s">
        <v>37</v>
      </c>
      <c r="S11" s="150">
        <v>1047</v>
      </c>
      <c r="T11" s="1342">
        <v>93</v>
      </c>
      <c r="U11" s="1359"/>
      <c r="V11" s="254"/>
      <c r="W11" s="1102" t="s">
        <v>150</v>
      </c>
      <c r="X11" s="1100" t="s">
        <v>4044</v>
      </c>
      <c r="Y11" s="157">
        <v>89068509153</v>
      </c>
      <c r="Z11" s="1102" t="s">
        <v>1192</v>
      </c>
      <c r="AA11" s="155">
        <v>41541</v>
      </c>
      <c r="AB11" s="123"/>
      <c r="AC11" s="3004">
        <v>41524</v>
      </c>
      <c r="AD11" s="2145">
        <v>1000</v>
      </c>
      <c r="AE11" s="1111" t="s">
        <v>111</v>
      </c>
      <c r="AF11" s="157" t="s">
        <v>754</v>
      </c>
      <c r="AG11" s="1101">
        <v>41529</v>
      </c>
      <c r="AH11" s="157">
        <v>1</v>
      </c>
      <c r="AI11" s="123">
        <v>41534</v>
      </c>
      <c r="AJ11" s="1111"/>
      <c r="AK11" s="157" t="s">
        <v>4045</v>
      </c>
      <c r="AL11" s="1102"/>
      <c r="AM11" s="994"/>
      <c r="AN11" s="1958"/>
      <c r="AO11" s="994"/>
      <c r="AP11" s="1440"/>
      <c r="AQ11" s="924"/>
      <c r="AR11" s="844"/>
      <c r="AS11" s="1710"/>
      <c r="AT11" s="1615"/>
      <c r="AU11" s="1445"/>
      <c r="AV11" s="1445"/>
      <c r="AW11" s="1445"/>
      <c r="AX11" s="1445"/>
      <c r="AY11" s="1446"/>
      <c r="AZ11" s="1445"/>
      <c r="BA11" s="1307"/>
      <c r="BB11" s="1307"/>
      <c r="BC11" s="1307"/>
      <c r="BD11" s="1307"/>
      <c r="BE11" s="1307"/>
      <c r="BF11" s="1307"/>
      <c r="BG11" s="1307"/>
      <c r="BH11" s="1307"/>
      <c r="BI11" s="1307"/>
      <c r="BJ11" s="1307"/>
      <c r="BK11" s="1307"/>
      <c r="BL11" s="1307"/>
      <c r="BM11" s="1307"/>
      <c r="BN11" s="1307"/>
      <c r="BO11" s="1307"/>
      <c r="BP11" s="1307"/>
      <c r="BQ11" s="1307"/>
      <c r="BR11" s="1307"/>
      <c r="BS11" s="1307"/>
      <c r="BT11" s="1307"/>
      <c r="BU11" s="1307"/>
      <c r="BV11" s="1307"/>
      <c r="BW11" s="1307"/>
      <c r="BX11" s="1307"/>
      <c r="BY11" s="1307"/>
      <c r="BZ11" s="1307"/>
      <c r="CA11" s="1307"/>
      <c r="CB11" s="1307"/>
      <c r="CC11" s="1307"/>
      <c r="CD11" s="1307"/>
      <c r="CE11" s="1307"/>
      <c r="CF11" s="1307"/>
      <c r="CG11" s="1307"/>
      <c r="CH11" s="1307"/>
      <c r="CI11" s="1307"/>
      <c r="CJ11" s="1307"/>
      <c r="CK11" s="1307"/>
      <c r="CL11" s="1307"/>
      <c r="CM11" s="1307"/>
      <c r="CN11" s="1307"/>
      <c r="CO11" s="1307"/>
      <c r="CP11" s="1307"/>
      <c r="CQ11" s="1307"/>
      <c r="CR11" s="1307"/>
      <c r="CS11" s="1307"/>
      <c r="CT11" s="1307"/>
      <c r="CU11" s="1307"/>
      <c r="CV11" s="1307"/>
      <c r="CW11" s="1307"/>
      <c r="CX11" s="1307"/>
      <c r="CY11" s="1307"/>
      <c r="CZ11" s="1307"/>
      <c r="DA11" s="1307"/>
      <c r="DB11" s="1307"/>
      <c r="DC11" s="1307"/>
      <c r="DD11" s="1307"/>
      <c r="DE11" s="1307"/>
      <c r="DF11" s="1307"/>
      <c r="DG11" s="1307"/>
      <c r="DH11" s="1307"/>
      <c r="DI11" s="1307"/>
      <c r="DJ11" s="1307"/>
    </row>
    <row r="12" spans="1:114" s="945" customFormat="1" ht="13">
      <c r="A12" s="76">
        <v>18</v>
      </c>
      <c r="B12" s="11"/>
      <c r="C12" s="1746">
        <v>41536</v>
      </c>
      <c r="D12" s="664">
        <f t="shared" ref="D12" ca="1" si="2">TODAY()-C12</f>
        <v>8</v>
      </c>
      <c r="E12" s="1372"/>
      <c r="F12" s="1124" t="s">
        <v>343</v>
      </c>
      <c r="G12" s="1099">
        <v>13</v>
      </c>
      <c r="H12" s="1250" t="s">
        <v>1415</v>
      </c>
      <c r="I12" s="2501" t="s">
        <v>1436</v>
      </c>
      <c r="J12" s="1251" t="s">
        <v>781</v>
      </c>
      <c r="K12" s="1242" t="s">
        <v>466</v>
      </c>
      <c r="L12" s="87" t="s">
        <v>1743</v>
      </c>
      <c r="M12" s="1109">
        <v>474000</v>
      </c>
      <c r="N12" s="1109">
        <v>6000</v>
      </c>
      <c r="O12" s="1109">
        <f>M12+N12</f>
        <v>480000</v>
      </c>
      <c r="P12" s="1109"/>
      <c r="Q12" s="1159" t="s">
        <v>1437</v>
      </c>
      <c r="R12" s="1116" t="s">
        <v>1188</v>
      </c>
      <c r="S12" s="18">
        <v>1047</v>
      </c>
      <c r="T12" s="1215">
        <v>65</v>
      </c>
      <c r="U12" s="1193"/>
      <c r="V12" s="231"/>
      <c r="W12" s="1116" t="s">
        <v>150</v>
      </c>
      <c r="X12" s="1119" t="s">
        <v>4046</v>
      </c>
      <c r="Y12" s="1508">
        <v>89085877545</v>
      </c>
      <c r="Z12" s="1118" t="s">
        <v>1192</v>
      </c>
      <c r="AA12" s="306">
        <v>41542</v>
      </c>
      <c r="AB12" s="1117"/>
      <c r="AC12" s="3005">
        <v>41404</v>
      </c>
      <c r="AD12" s="1949">
        <v>1000</v>
      </c>
      <c r="AE12" s="1220" t="s">
        <v>111</v>
      </c>
      <c r="AF12" s="1116" t="s">
        <v>4047</v>
      </c>
      <c r="AG12" s="1548">
        <v>41462</v>
      </c>
      <c r="AH12" s="1414">
        <v>1</v>
      </c>
      <c r="AI12" s="140">
        <v>41463</v>
      </c>
      <c r="AJ12" s="2502"/>
      <c r="AK12" s="1118" t="s">
        <v>4048</v>
      </c>
      <c r="AL12" s="1243"/>
      <c r="AM12" s="963"/>
      <c r="AN12" s="1782"/>
      <c r="AO12" s="964"/>
      <c r="AP12" s="1248">
        <v>41527</v>
      </c>
      <c r="AQ12" s="1788"/>
      <c r="AR12" s="1459"/>
      <c r="AS12" s="844"/>
      <c r="AT12" s="926"/>
      <c r="AU12" s="944"/>
      <c r="AV12" s="944"/>
      <c r="AW12" s="944"/>
      <c r="AX12" s="944"/>
      <c r="AY12" s="943"/>
      <c r="AZ12" s="944"/>
      <c r="BA12" s="1307"/>
      <c r="BB12" s="1307"/>
      <c r="BC12" s="1307"/>
      <c r="BD12" s="1307"/>
      <c r="BE12" s="1307"/>
      <c r="BF12" s="1307"/>
      <c r="BG12" s="1307"/>
      <c r="BH12" s="1307"/>
      <c r="BI12" s="1307"/>
      <c r="BJ12" s="1307"/>
      <c r="BK12" s="1307"/>
      <c r="BL12" s="1307"/>
      <c r="BM12" s="1307"/>
      <c r="BN12" s="1307"/>
      <c r="BO12" s="1307"/>
      <c r="BP12" s="1307"/>
      <c r="BQ12" s="1307"/>
      <c r="BR12" s="1307"/>
      <c r="BS12" s="1307"/>
      <c r="BT12" s="1307"/>
      <c r="BU12" s="1307"/>
      <c r="BV12" s="1307"/>
      <c r="BW12" s="1307"/>
      <c r="BX12" s="1307"/>
      <c r="BY12" s="1307"/>
      <c r="BZ12" s="1307"/>
      <c r="CA12" s="1307"/>
      <c r="CB12" s="1307"/>
      <c r="CC12" s="1307"/>
      <c r="CD12" s="1307"/>
      <c r="CE12" s="1307"/>
      <c r="CF12" s="1307"/>
      <c r="CG12" s="1307"/>
      <c r="CH12" s="1307"/>
      <c r="CI12" s="1307"/>
      <c r="CJ12" s="1307"/>
      <c r="CK12" s="1307"/>
      <c r="CL12" s="1307"/>
      <c r="CM12" s="1307"/>
      <c r="CN12" s="1307"/>
      <c r="CO12" s="1307"/>
      <c r="CP12" s="1307"/>
      <c r="CQ12" s="1307"/>
      <c r="CR12" s="1307"/>
      <c r="CS12" s="1307"/>
      <c r="CT12" s="1307"/>
      <c r="CU12" s="1307"/>
      <c r="CV12" s="1307"/>
      <c r="CW12" s="1307"/>
      <c r="CX12" s="1307"/>
      <c r="CY12" s="1307"/>
      <c r="CZ12" s="1307"/>
      <c r="DA12" s="1307"/>
      <c r="DB12" s="1307"/>
      <c r="DC12" s="1307"/>
      <c r="DD12" s="1307"/>
      <c r="DE12" s="1307"/>
      <c r="DF12" s="1307"/>
      <c r="DG12" s="1307"/>
      <c r="DH12" s="1307"/>
      <c r="DI12" s="1307"/>
      <c r="DJ12" s="1307"/>
    </row>
    <row r="13" spans="1:114" s="847" customFormat="1" ht="13">
      <c r="A13" s="76">
        <v>8</v>
      </c>
      <c r="B13" s="11" t="s">
        <v>85</v>
      </c>
      <c r="C13" s="3006">
        <v>41443</v>
      </c>
      <c r="D13" s="147">
        <f t="shared" ca="1" si="0"/>
        <v>101</v>
      </c>
      <c r="E13" s="1365" t="s">
        <v>145</v>
      </c>
      <c r="F13" s="3007" t="s">
        <v>142</v>
      </c>
      <c r="G13" s="3008">
        <v>13</v>
      </c>
      <c r="H13" s="806" t="s">
        <v>2034</v>
      </c>
      <c r="I13" s="2780" t="s">
        <v>1292</v>
      </c>
      <c r="J13" s="3009" t="s">
        <v>1293</v>
      </c>
      <c r="K13" s="3010" t="s">
        <v>155</v>
      </c>
      <c r="L13" s="14" t="s">
        <v>1794</v>
      </c>
      <c r="M13" s="1109">
        <v>931500</v>
      </c>
      <c r="N13" s="1109">
        <v>13000</v>
      </c>
      <c r="O13" s="1109">
        <v>944500</v>
      </c>
      <c r="P13" s="3011">
        <v>60000</v>
      </c>
      <c r="Q13" s="1825" t="s">
        <v>1294</v>
      </c>
      <c r="R13" s="2531" t="s">
        <v>1188</v>
      </c>
      <c r="S13" s="18">
        <v>1047</v>
      </c>
      <c r="T13" s="42">
        <v>93</v>
      </c>
      <c r="U13" s="1333">
        <v>21000</v>
      </c>
      <c r="V13" s="254"/>
      <c r="W13" s="1118" t="s">
        <v>150</v>
      </c>
      <c r="X13" s="1100" t="s">
        <v>4049</v>
      </c>
      <c r="Y13" s="157">
        <v>89610489057</v>
      </c>
      <c r="Z13" s="3012" t="s">
        <v>1189</v>
      </c>
      <c r="AA13" s="155">
        <v>41544</v>
      </c>
      <c r="AB13" s="123"/>
      <c r="AC13" s="107">
        <v>41525</v>
      </c>
      <c r="AD13" s="1277">
        <v>1000</v>
      </c>
      <c r="AE13" s="3012" t="s">
        <v>83</v>
      </c>
      <c r="AF13" s="3013"/>
      <c r="AG13" s="3014"/>
      <c r="AH13" s="1427"/>
      <c r="AI13" s="123"/>
      <c r="AJ13" s="3015"/>
      <c r="AK13" s="157"/>
      <c r="AL13" s="157" t="s">
        <v>4050</v>
      </c>
      <c r="AM13" s="867"/>
      <c r="AN13" s="1747"/>
      <c r="AO13" s="868"/>
      <c r="AP13" s="1311"/>
      <c r="AQ13" s="859"/>
      <c r="AR13" s="844"/>
      <c r="AS13" s="844"/>
      <c r="AT13" s="840"/>
      <c r="AU13" s="858"/>
      <c r="AV13" s="858"/>
      <c r="AW13" s="858"/>
      <c r="AX13" s="858"/>
      <c r="AY13" s="870"/>
      <c r="AZ13" s="858"/>
      <c r="BA13" s="858"/>
      <c r="BB13" s="858"/>
      <c r="BC13" s="858"/>
      <c r="BD13" s="858"/>
      <c r="BE13" s="858"/>
      <c r="BF13" s="858"/>
      <c r="BG13" s="858"/>
      <c r="BH13" s="858"/>
      <c r="BI13" s="858"/>
      <c r="BJ13" s="858"/>
      <c r="BK13" s="858"/>
      <c r="BL13" s="858"/>
      <c r="BM13" s="858"/>
      <c r="BN13" s="858"/>
      <c r="BO13" s="858"/>
      <c r="BP13" s="858"/>
      <c r="BQ13" s="858"/>
      <c r="BR13" s="858"/>
      <c r="BS13" s="858"/>
      <c r="BT13" s="858"/>
      <c r="BU13" s="858"/>
      <c r="BV13" s="858"/>
      <c r="BW13" s="858"/>
      <c r="BX13" s="858"/>
      <c r="BY13" s="858"/>
      <c r="BZ13" s="858"/>
      <c r="CA13" s="858"/>
      <c r="CB13" s="858"/>
      <c r="CC13" s="858"/>
      <c r="CD13" s="858"/>
      <c r="CE13" s="858"/>
      <c r="CF13" s="858"/>
      <c r="CG13" s="858"/>
      <c r="CH13" s="858"/>
      <c r="CI13" s="858"/>
      <c r="CJ13" s="858"/>
      <c r="CK13" s="858"/>
      <c r="CL13" s="858"/>
      <c r="CM13" s="858"/>
      <c r="CN13" s="858"/>
      <c r="CO13" s="858"/>
      <c r="CP13" s="858"/>
      <c r="CQ13" s="858"/>
      <c r="CR13" s="858"/>
      <c r="CS13" s="858"/>
      <c r="CT13" s="858"/>
      <c r="CU13" s="858"/>
      <c r="CV13" s="858"/>
      <c r="CW13" s="858"/>
      <c r="CX13" s="858"/>
      <c r="CY13" s="858"/>
      <c r="CZ13" s="858"/>
      <c r="DA13" s="858"/>
      <c r="DB13" s="858"/>
      <c r="DC13" s="858"/>
      <c r="DD13" s="858"/>
      <c r="DE13" s="858"/>
      <c r="DF13" s="858"/>
      <c r="DG13" s="858"/>
      <c r="DH13" s="858"/>
      <c r="DI13" s="858"/>
      <c r="DJ13" s="858"/>
    </row>
    <row r="14" spans="1:114" s="1738" customFormat="1" ht="13">
      <c r="A14" s="76">
        <v>9</v>
      </c>
      <c r="B14" s="1233">
        <f>C14-5+33</f>
        <v>41547</v>
      </c>
      <c r="C14" s="1633">
        <v>41519</v>
      </c>
      <c r="D14" s="1602">
        <f t="shared" ca="1" si="0"/>
        <v>25</v>
      </c>
      <c r="E14" s="1793"/>
      <c r="F14" s="1124" t="s">
        <v>1185</v>
      </c>
      <c r="G14" s="1338">
        <v>13</v>
      </c>
      <c r="H14" s="1198" t="s">
        <v>2506</v>
      </c>
      <c r="I14" s="1705" t="s">
        <v>2511</v>
      </c>
      <c r="J14" s="1606" t="s">
        <v>1178</v>
      </c>
      <c r="K14" s="1705" t="s">
        <v>90</v>
      </c>
      <c r="L14" s="78" t="s">
        <v>1743</v>
      </c>
      <c r="M14" s="1109">
        <v>1060000</v>
      </c>
      <c r="N14" s="1735">
        <v>16000</v>
      </c>
      <c r="O14" s="1735">
        <f t="shared" ref="O14" si="3">M14+N14</f>
        <v>1076000</v>
      </c>
      <c r="P14" s="1803"/>
      <c r="Q14" s="1807" t="s">
        <v>2512</v>
      </c>
      <c r="R14" s="1804" t="s">
        <v>37</v>
      </c>
      <c r="S14" s="150">
        <v>1047</v>
      </c>
      <c r="T14" s="176">
        <v>93</v>
      </c>
      <c r="U14" s="1359"/>
      <c r="V14" s="254"/>
      <c r="W14" s="157" t="s">
        <v>150</v>
      </c>
      <c r="X14" s="2026" t="s">
        <v>3617</v>
      </c>
      <c r="Y14" s="1312">
        <v>89028972557</v>
      </c>
      <c r="Z14" s="1253" t="s">
        <v>1187</v>
      </c>
      <c r="AA14" s="155">
        <v>41545</v>
      </c>
      <c r="AB14" s="123"/>
      <c r="AC14" s="3016">
        <v>41533</v>
      </c>
      <c r="AD14" s="2489">
        <v>5000</v>
      </c>
      <c r="AE14" s="2345" t="s">
        <v>83</v>
      </c>
      <c r="AF14" s="157"/>
      <c r="AG14" s="1112"/>
      <c r="AH14" s="1832"/>
      <c r="AI14" s="1113"/>
      <c r="AJ14" s="1112"/>
      <c r="AK14" s="157"/>
      <c r="AL14" s="1102" t="s">
        <v>3618</v>
      </c>
      <c r="AM14" s="81"/>
      <c r="AN14" s="1777"/>
      <c r="AO14" s="81"/>
      <c r="AP14" s="1217"/>
      <c r="AQ14" s="924"/>
      <c r="AR14" s="844"/>
      <c r="AS14" s="844"/>
      <c r="AT14" s="926"/>
      <c r="AU14" s="944"/>
      <c r="AV14" s="944"/>
      <c r="AW14" s="944"/>
      <c r="AX14" s="1445"/>
      <c r="AY14" s="1446"/>
      <c r="AZ14" s="1445"/>
      <c r="BA14" s="1307"/>
      <c r="BB14" s="1307"/>
      <c r="BC14" s="1307"/>
      <c r="BD14" s="1307"/>
      <c r="BE14" s="1307"/>
      <c r="BF14" s="1307"/>
      <c r="BG14" s="1307"/>
      <c r="BH14" s="1307"/>
      <c r="BI14" s="1307"/>
      <c r="BJ14" s="1307"/>
      <c r="BK14" s="1307"/>
      <c r="BL14" s="1307"/>
      <c r="BM14" s="1307"/>
      <c r="BN14" s="1307"/>
      <c r="BO14" s="1307"/>
      <c r="BP14" s="1307"/>
      <c r="BQ14" s="1307"/>
      <c r="BR14" s="1307"/>
      <c r="BS14" s="1307"/>
      <c r="BT14" s="1307"/>
      <c r="BU14" s="1307"/>
      <c r="BV14" s="1307"/>
      <c r="BW14" s="1307"/>
      <c r="BX14" s="1307"/>
      <c r="BY14" s="1307"/>
      <c r="BZ14" s="1307"/>
      <c r="CA14" s="1307"/>
      <c r="CB14" s="1307"/>
      <c r="CC14" s="1307"/>
      <c r="CD14" s="1307"/>
      <c r="CE14" s="1307"/>
      <c r="CF14" s="1307"/>
      <c r="CG14" s="1307"/>
      <c r="CH14" s="1307"/>
      <c r="CI14" s="1307"/>
      <c r="CJ14" s="1307"/>
      <c r="CK14" s="1307"/>
      <c r="CL14" s="1307"/>
      <c r="CM14" s="1307"/>
      <c r="CN14" s="1307"/>
      <c r="CO14" s="1307"/>
      <c r="CP14" s="1307"/>
      <c r="CQ14" s="1307"/>
      <c r="CR14" s="1307"/>
      <c r="CS14" s="1307"/>
      <c r="CT14" s="1307"/>
      <c r="CU14" s="1307"/>
      <c r="CV14" s="1307"/>
      <c r="CW14" s="1307"/>
      <c r="CX14" s="1307"/>
      <c r="CY14" s="1307"/>
      <c r="CZ14" s="1307"/>
      <c r="DA14" s="1307"/>
      <c r="DB14" s="1307"/>
      <c r="DC14" s="1307"/>
      <c r="DD14" s="1307"/>
      <c r="DE14" s="1307"/>
      <c r="DF14" s="1307"/>
      <c r="DG14" s="1307"/>
      <c r="DH14" s="1307"/>
      <c r="DI14" s="1307"/>
      <c r="DJ14" s="1307"/>
    </row>
    <row r="15" spans="1:114" s="1307" customFormat="1" ht="13">
      <c r="A15" s="76">
        <v>10</v>
      </c>
      <c r="B15" s="829" t="s">
        <v>85</v>
      </c>
      <c r="C15" s="1229">
        <v>41475</v>
      </c>
      <c r="D15" s="1501">
        <f t="shared" ca="1" si="0"/>
        <v>69</v>
      </c>
      <c r="E15" s="1365" t="s">
        <v>145</v>
      </c>
      <c r="F15" s="1115" t="s">
        <v>1185</v>
      </c>
      <c r="G15" s="1099">
        <v>13</v>
      </c>
      <c r="H15" s="1198" t="s">
        <v>2483</v>
      </c>
      <c r="I15" s="78" t="s">
        <v>1634</v>
      </c>
      <c r="J15" s="1584" t="s">
        <v>316</v>
      </c>
      <c r="K15" s="78" t="s">
        <v>39</v>
      </c>
      <c r="L15" s="78" t="s">
        <v>1750</v>
      </c>
      <c r="M15" s="1735">
        <v>1185500</v>
      </c>
      <c r="N15" s="1149">
        <v>0</v>
      </c>
      <c r="O15" s="1149">
        <f>M15+N15</f>
        <v>1185500</v>
      </c>
      <c r="P15" s="2530"/>
      <c r="Q15" s="1340" t="s">
        <v>1635</v>
      </c>
      <c r="R15" s="2535" t="s">
        <v>37</v>
      </c>
      <c r="S15" s="646">
        <v>1047</v>
      </c>
      <c r="T15" s="176">
        <v>93</v>
      </c>
      <c r="U15" s="1333">
        <v>40000</v>
      </c>
      <c r="V15" s="1233"/>
      <c r="W15" s="157" t="s">
        <v>150</v>
      </c>
      <c r="X15" s="2303" t="s">
        <v>3521</v>
      </c>
      <c r="Y15" s="157">
        <v>89507332117</v>
      </c>
      <c r="Z15" s="1253" t="s">
        <v>1187</v>
      </c>
      <c r="AA15" s="306">
        <v>41547</v>
      </c>
      <c r="AB15" s="123"/>
      <c r="AC15" s="123">
        <v>41531</v>
      </c>
      <c r="AD15" s="1949">
        <v>1000</v>
      </c>
      <c r="AE15" s="1111" t="s">
        <v>111</v>
      </c>
      <c r="AF15" s="157" t="s">
        <v>1922</v>
      </c>
      <c r="AG15" s="1101">
        <v>41530</v>
      </c>
      <c r="AH15" s="157">
        <v>1</v>
      </c>
      <c r="AI15" s="123">
        <v>41534</v>
      </c>
      <c r="AJ15" s="155">
        <v>41544</v>
      </c>
      <c r="AK15" s="157"/>
      <c r="AL15" s="1102"/>
      <c r="AM15" s="867" t="s">
        <v>2029</v>
      </c>
      <c r="AN15" s="1747" t="s">
        <v>2338</v>
      </c>
      <c r="AO15" s="868" t="s">
        <v>109</v>
      </c>
      <c r="AP15" s="1598"/>
      <c r="AQ15" s="1237"/>
      <c r="AR15" s="1008"/>
      <c r="AS15" s="1008"/>
      <c r="AT15" s="1238"/>
      <c r="AU15" s="1239"/>
      <c r="AV15" s="1239"/>
      <c r="AW15" s="1239"/>
      <c r="AX15" s="1239"/>
      <c r="AY15" s="1240"/>
      <c r="AZ15" s="1239"/>
    </row>
    <row r="16" spans="1:114" s="858" customFormat="1" ht="13">
      <c r="A16" s="76">
        <v>16</v>
      </c>
      <c r="B16" s="81" t="s">
        <v>85</v>
      </c>
      <c r="C16" s="1166">
        <v>41451</v>
      </c>
      <c r="D16" s="664">
        <f t="shared" ca="1" si="0"/>
        <v>93</v>
      </c>
      <c r="E16" s="1365" t="s">
        <v>145</v>
      </c>
      <c r="F16" s="2244" t="s">
        <v>169</v>
      </c>
      <c r="G16" s="1099">
        <v>13</v>
      </c>
      <c r="H16" s="1820" t="s">
        <v>1240</v>
      </c>
      <c r="I16" s="1039" t="s">
        <v>1241</v>
      </c>
      <c r="J16" s="2028" t="s">
        <v>1242</v>
      </c>
      <c r="K16" s="1388" t="s">
        <v>14</v>
      </c>
      <c r="L16" s="1388" t="s">
        <v>1743</v>
      </c>
      <c r="M16" s="1149">
        <v>593000</v>
      </c>
      <c r="N16" s="1149">
        <v>11000</v>
      </c>
      <c r="O16" s="1149">
        <f>M16+N16-15000</f>
        <v>589000</v>
      </c>
      <c r="P16" s="1149" t="s">
        <v>1195</v>
      </c>
      <c r="Q16" s="1335" t="s">
        <v>1243</v>
      </c>
      <c r="R16" s="1166" t="s">
        <v>37</v>
      </c>
      <c r="S16" s="646">
        <v>1047</v>
      </c>
      <c r="T16" s="176">
        <v>93</v>
      </c>
      <c r="U16" s="1359"/>
      <c r="V16" s="254"/>
      <c r="W16" s="157" t="s">
        <v>150</v>
      </c>
      <c r="X16" s="3017" t="s">
        <v>3841</v>
      </c>
      <c r="Y16" s="2346">
        <v>89630860815</v>
      </c>
      <c r="Z16" s="2344" t="s">
        <v>1192</v>
      </c>
      <c r="AA16" s="155" t="s">
        <v>1913</v>
      </c>
      <c r="AB16" s="123"/>
      <c r="AC16" s="123">
        <v>41536</v>
      </c>
      <c r="AD16" s="2346">
        <v>50000</v>
      </c>
      <c r="AE16" s="123" t="s">
        <v>111</v>
      </c>
      <c r="AF16" s="2345" t="s">
        <v>754</v>
      </c>
      <c r="AG16" s="3016">
        <v>41537</v>
      </c>
      <c r="AH16" s="1427"/>
      <c r="AI16" s="160"/>
      <c r="AJ16" s="3018"/>
      <c r="AK16" s="157" t="s">
        <v>4051</v>
      </c>
      <c r="AL16" s="3018"/>
      <c r="AM16" s="867" t="s">
        <v>2029</v>
      </c>
      <c r="AN16" s="1747" t="s">
        <v>2338</v>
      </c>
      <c r="AO16" s="868" t="s">
        <v>109</v>
      </c>
      <c r="AP16" s="1311"/>
      <c r="AQ16" s="859"/>
      <c r="AR16" s="844"/>
      <c r="AS16" s="844"/>
      <c r="AT16" s="840"/>
      <c r="AY16" s="870"/>
    </row>
    <row r="17" spans="1:114" s="1738" customFormat="1" ht="13">
      <c r="A17" s="76">
        <v>19</v>
      </c>
      <c r="B17" s="81" t="s">
        <v>85</v>
      </c>
      <c r="C17" s="2572">
        <v>41496</v>
      </c>
      <c r="D17" s="664">
        <f t="shared" ca="1" si="0"/>
        <v>48</v>
      </c>
      <c r="E17" s="1365" t="s">
        <v>145</v>
      </c>
      <c r="F17" s="2380" t="s">
        <v>57</v>
      </c>
      <c r="G17" s="1099">
        <v>13</v>
      </c>
      <c r="H17" s="1198" t="s">
        <v>1425</v>
      </c>
      <c r="I17" s="1705" t="s">
        <v>1903</v>
      </c>
      <c r="J17" s="1584" t="s">
        <v>1904</v>
      </c>
      <c r="K17" s="1350" t="s">
        <v>34</v>
      </c>
      <c r="L17" s="1310" t="s">
        <v>1746</v>
      </c>
      <c r="M17" s="1149">
        <v>789000</v>
      </c>
      <c r="N17" s="1149">
        <v>13000</v>
      </c>
      <c r="O17" s="1149">
        <f>M17+N17</f>
        <v>802000</v>
      </c>
      <c r="P17" s="2530"/>
      <c r="Q17" s="1605" t="s">
        <v>1905</v>
      </c>
      <c r="R17" s="1956" t="s">
        <v>1188</v>
      </c>
      <c r="S17" s="646">
        <v>1047</v>
      </c>
      <c r="T17" s="176">
        <v>93</v>
      </c>
      <c r="U17" s="1256"/>
      <c r="V17" s="254"/>
      <c r="W17" s="157" t="s">
        <v>150</v>
      </c>
      <c r="X17" s="3019" t="s">
        <v>3842</v>
      </c>
      <c r="Y17" s="157">
        <v>89193088056</v>
      </c>
      <c r="Z17" s="2344" t="s">
        <v>1189</v>
      </c>
      <c r="AA17" s="155" t="s">
        <v>1913</v>
      </c>
      <c r="AB17" s="123"/>
      <c r="AC17" s="107">
        <v>41536</v>
      </c>
      <c r="AD17" s="2241">
        <v>10000</v>
      </c>
      <c r="AE17" s="1220" t="s">
        <v>111</v>
      </c>
      <c r="AF17" s="1102" t="s">
        <v>754</v>
      </c>
      <c r="AG17" s="1101">
        <v>41536</v>
      </c>
      <c r="AH17" s="1102">
        <v>1</v>
      </c>
      <c r="AI17" s="123">
        <v>41536</v>
      </c>
      <c r="AJ17" s="1101"/>
      <c r="AK17" s="157" t="s">
        <v>4052</v>
      </c>
      <c r="AL17" s="1102"/>
      <c r="AM17" s="867" t="s">
        <v>2474</v>
      </c>
      <c r="AN17" s="1747" t="s">
        <v>2475</v>
      </c>
      <c r="AO17" s="868" t="s">
        <v>109</v>
      </c>
      <c r="AP17" s="1259"/>
      <c r="AQ17" s="924"/>
      <c r="AR17" s="844"/>
      <c r="AS17" s="844"/>
      <c r="AT17" s="926"/>
      <c r="AU17" s="944"/>
      <c r="AV17" s="944"/>
      <c r="AW17" s="944"/>
      <c r="AX17" s="944"/>
      <c r="AY17" s="943"/>
      <c r="AZ17" s="944"/>
      <c r="BA17" s="1307"/>
      <c r="BB17" s="1307"/>
      <c r="BC17" s="1307"/>
      <c r="BD17" s="1307"/>
      <c r="BE17" s="1307"/>
      <c r="BF17" s="1307"/>
      <c r="BG17" s="1307"/>
      <c r="BH17" s="1307"/>
      <c r="BI17" s="1307"/>
      <c r="BJ17" s="1307"/>
      <c r="BK17" s="1307"/>
      <c r="BL17" s="1307"/>
      <c r="BM17" s="1307"/>
      <c r="BN17" s="1307"/>
      <c r="BO17" s="1307"/>
      <c r="BP17" s="1307"/>
      <c r="BQ17" s="1307"/>
      <c r="BR17" s="1307"/>
      <c r="BS17" s="1307"/>
      <c r="BT17" s="1307"/>
      <c r="BU17" s="1307"/>
      <c r="BV17" s="1307"/>
      <c r="BW17" s="1307"/>
      <c r="BX17" s="1307"/>
      <c r="BY17" s="1307"/>
      <c r="BZ17" s="1307"/>
      <c r="CA17" s="1307"/>
      <c r="CB17" s="1307"/>
      <c r="CC17" s="1307"/>
      <c r="CD17" s="1307"/>
      <c r="CE17" s="1307"/>
      <c r="CF17" s="1307"/>
      <c r="CG17" s="1307"/>
      <c r="CH17" s="1307"/>
      <c r="CI17" s="1307"/>
      <c r="CJ17" s="1307"/>
      <c r="CK17" s="1307"/>
      <c r="CL17" s="1307"/>
      <c r="CM17" s="1307"/>
      <c r="CN17" s="1307"/>
      <c r="CO17" s="1307"/>
      <c r="CP17" s="1307"/>
      <c r="CQ17" s="1307"/>
      <c r="CR17" s="1307"/>
      <c r="CS17" s="1307"/>
      <c r="CT17" s="1307"/>
      <c r="CU17" s="1307"/>
      <c r="CV17" s="1307"/>
      <c r="CW17" s="1307"/>
      <c r="CX17" s="1307"/>
      <c r="CY17" s="1307"/>
      <c r="CZ17" s="1307"/>
      <c r="DA17" s="1307"/>
      <c r="DB17" s="1307"/>
      <c r="DC17" s="1307"/>
      <c r="DD17" s="1307"/>
      <c r="DE17" s="1307"/>
      <c r="DF17" s="1307"/>
      <c r="DG17" s="1307"/>
      <c r="DH17" s="1307"/>
      <c r="DI17" s="1307"/>
      <c r="DJ17" s="1307"/>
    </row>
    <row r="18" spans="1:114" s="945" customFormat="1" ht="13">
      <c r="A18" s="76">
        <v>12</v>
      </c>
      <c r="B18" s="11" t="s">
        <v>85</v>
      </c>
      <c r="C18" s="1229">
        <v>41476</v>
      </c>
      <c r="D18" s="1602">
        <f t="shared" ca="1" si="0"/>
        <v>68</v>
      </c>
      <c r="E18" s="1365" t="s">
        <v>145</v>
      </c>
      <c r="F18" s="1114" t="s">
        <v>57</v>
      </c>
      <c r="G18" s="1099">
        <v>13</v>
      </c>
      <c r="H18" s="1198" t="s">
        <v>1193</v>
      </c>
      <c r="I18" s="78" t="s">
        <v>1534</v>
      </c>
      <c r="J18" s="1337" t="s">
        <v>701</v>
      </c>
      <c r="K18" s="78" t="s">
        <v>34</v>
      </c>
      <c r="L18" s="14" t="s">
        <v>1746</v>
      </c>
      <c r="M18" s="1332">
        <v>849000</v>
      </c>
      <c r="N18" s="1109">
        <v>13000</v>
      </c>
      <c r="O18" s="1109">
        <f>M18+N18</f>
        <v>862000</v>
      </c>
      <c r="P18" s="2532">
        <v>60000</v>
      </c>
      <c r="Q18" s="1340" t="s">
        <v>1535</v>
      </c>
      <c r="R18" s="1804" t="s">
        <v>1188</v>
      </c>
      <c r="S18" s="18">
        <v>1047</v>
      </c>
      <c r="T18" s="176">
        <v>93</v>
      </c>
      <c r="U18" s="3020"/>
      <c r="V18" s="1357"/>
      <c r="W18" s="157" t="s">
        <v>150</v>
      </c>
      <c r="X18" s="376" t="s">
        <v>3517</v>
      </c>
      <c r="Y18" s="377">
        <v>89659346939</v>
      </c>
      <c r="Z18" s="2344" t="s">
        <v>1196</v>
      </c>
      <c r="AA18" s="133" t="s">
        <v>1913</v>
      </c>
      <c r="AB18" s="378"/>
      <c r="AC18" s="378">
        <v>41531</v>
      </c>
      <c r="AD18" s="3021">
        <v>1000</v>
      </c>
      <c r="AE18" s="378" t="s">
        <v>111</v>
      </c>
      <c r="AF18" s="1312" t="s">
        <v>754</v>
      </c>
      <c r="AG18" s="107">
        <v>41531</v>
      </c>
      <c r="AH18" s="1312">
        <v>1</v>
      </c>
      <c r="AI18" s="378">
        <v>41532</v>
      </c>
      <c r="AJ18" s="107"/>
      <c r="AK18" s="1312" t="s">
        <v>4053</v>
      </c>
      <c r="AL18" s="2345" t="s">
        <v>3522</v>
      </c>
      <c r="AM18" s="867" t="s">
        <v>2474</v>
      </c>
      <c r="AN18" s="1747" t="s">
        <v>2475</v>
      </c>
      <c r="AO18" s="868" t="s">
        <v>109</v>
      </c>
      <c r="AP18" s="1598"/>
      <c r="AQ18" s="1237"/>
      <c r="AR18" s="1008"/>
      <c r="AS18" s="1008"/>
      <c r="AT18" s="1238"/>
      <c r="AU18" s="1239"/>
      <c r="AV18" s="1239"/>
      <c r="AW18" s="1239"/>
      <c r="AX18" s="1239"/>
      <c r="AY18" s="1240"/>
      <c r="AZ18" s="1239"/>
      <c r="BA18" s="1307"/>
      <c r="BB18" s="1307"/>
      <c r="BC18" s="1307"/>
      <c r="BD18" s="1307"/>
      <c r="BE18" s="1307"/>
      <c r="BF18" s="1307"/>
      <c r="BG18" s="1307"/>
      <c r="BH18" s="1307"/>
      <c r="BI18" s="1307"/>
      <c r="BJ18" s="1307"/>
      <c r="BK18" s="1307"/>
      <c r="BL18" s="1307"/>
      <c r="BM18" s="1307"/>
      <c r="BN18" s="1307"/>
      <c r="BO18" s="1307"/>
      <c r="BP18" s="1307"/>
      <c r="BQ18" s="1307"/>
      <c r="BR18" s="1307"/>
      <c r="BS18" s="1307"/>
      <c r="BT18" s="1307"/>
      <c r="BU18" s="1307"/>
      <c r="BV18" s="1307"/>
      <c r="BW18" s="1307"/>
      <c r="BX18" s="1307"/>
      <c r="BY18" s="1307"/>
      <c r="BZ18" s="1307"/>
      <c r="CA18" s="1307"/>
      <c r="CB18" s="1307"/>
      <c r="CC18" s="1307"/>
      <c r="CD18" s="1307"/>
      <c r="CE18" s="1307"/>
      <c r="CF18" s="1307"/>
      <c r="CG18" s="1307"/>
      <c r="CH18" s="1307"/>
      <c r="CI18" s="1307"/>
      <c r="CJ18" s="1307"/>
      <c r="CK18" s="1307"/>
      <c r="CL18" s="1307"/>
      <c r="CM18" s="1307"/>
      <c r="CN18" s="1307"/>
      <c r="CO18" s="1307"/>
      <c r="CP18" s="1307"/>
      <c r="CQ18" s="1307"/>
      <c r="CR18" s="1307"/>
      <c r="CS18" s="1307"/>
      <c r="CT18" s="1307"/>
      <c r="CU18" s="1307"/>
      <c r="CV18" s="1307"/>
      <c r="CW18" s="1307"/>
      <c r="CX18" s="1307"/>
      <c r="CY18" s="1307"/>
      <c r="CZ18" s="1307"/>
      <c r="DA18" s="1307"/>
      <c r="DB18" s="1307"/>
      <c r="DC18" s="1307"/>
      <c r="DD18" s="1307"/>
      <c r="DE18" s="1307"/>
      <c r="DF18" s="1307"/>
      <c r="DG18" s="1307"/>
      <c r="DH18" s="1307"/>
      <c r="DI18" s="1307"/>
      <c r="DJ18" s="1307"/>
    </row>
    <row r="19" spans="1:114" s="847" customFormat="1" ht="13">
      <c r="A19" s="76">
        <v>13</v>
      </c>
      <c r="B19" s="11" t="s">
        <v>85</v>
      </c>
      <c r="C19" s="1120">
        <v>41478</v>
      </c>
      <c r="D19" s="147">
        <f t="shared" ca="1" si="0"/>
        <v>66</v>
      </c>
      <c r="E19" s="1365" t="s">
        <v>145</v>
      </c>
      <c r="F19" s="1127" t="s">
        <v>57</v>
      </c>
      <c r="G19" s="1099">
        <v>13</v>
      </c>
      <c r="H19" s="1198" t="s">
        <v>1193</v>
      </c>
      <c r="I19" s="78" t="s">
        <v>1648</v>
      </c>
      <c r="J19" s="1337" t="s">
        <v>701</v>
      </c>
      <c r="K19" s="15" t="s">
        <v>34</v>
      </c>
      <c r="L19" s="14" t="s">
        <v>1746</v>
      </c>
      <c r="M19" s="1332">
        <v>849000</v>
      </c>
      <c r="N19" s="1109">
        <v>13000</v>
      </c>
      <c r="O19" s="1109">
        <f>M19+N19</f>
        <v>862000</v>
      </c>
      <c r="P19" s="2532">
        <v>60000</v>
      </c>
      <c r="Q19" s="1340" t="s">
        <v>1649</v>
      </c>
      <c r="R19" s="1804" t="s">
        <v>37</v>
      </c>
      <c r="S19" s="646">
        <v>1047</v>
      </c>
      <c r="T19" s="176">
        <v>93</v>
      </c>
      <c r="U19" s="1179"/>
      <c r="V19" s="81"/>
      <c r="W19" s="157" t="s">
        <v>150</v>
      </c>
      <c r="X19" s="3019" t="s">
        <v>3441</v>
      </c>
      <c r="Y19" s="2343">
        <v>89028934701</v>
      </c>
      <c r="Z19" s="2344" t="s">
        <v>1196</v>
      </c>
      <c r="AA19" s="133" t="s">
        <v>1913</v>
      </c>
      <c r="AB19" s="123"/>
      <c r="AC19" s="3016">
        <v>41529</v>
      </c>
      <c r="AD19" s="1113">
        <v>2000</v>
      </c>
      <c r="AE19" s="2345" t="s">
        <v>83</v>
      </c>
      <c r="AF19" s="2148"/>
      <c r="AG19" s="2148"/>
      <c r="AH19" s="157"/>
      <c r="AI19" s="160"/>
      <c r="AJ19" s="2148"/>
      <c r="AK19" s="157"/>
      <c r="AL19" s="2345" t="s">
        <v>3522</v>
      </c>
      <c r="AM19" s="867" t="s">
        <v>46</v>
      </c>
      <c r="AN19" s="1747"/>
      <c r="AO19" s="1179"/>
      <c r="AP19" s="1166"/>
      <c r="AQ19" s="859"/>
      <c r="AR19" s="844"/>
      <c r="AS19" s="844"/>
      <c r="AT19" s="840"/>
      <c r="AU19" s="858"/>
      <c r="AV19" s="858"/>
      <c r="AW19" s="858"/>
      <c r="AX19" s="858"/>
      <c r="AY19" s="870"/>
      <c r="AZ19" s="858"/>
      <c r="BA19" s="858"/>
      <c r="BB19" s="858"/>
      <c r="BC19" s="858"/>
      <c r="BD19" s="858"/>
      <c r="BE19" s="858"/>
      <c r="BF19" s="858"/>
      <c r="BG19" s="858"/>
      <c r="BH19" s="858"/>
      <c r="BI19" s="858"/>
      <c r="BJ19" s="858"/>
      <c r="BK19" s="858"/>
      <c r="BL19" s="858"/>
      <c r="BM19" s="858"/>
      <c r="BN19" s="858"/>
      <c r="BO19" s="858"/>
      <c r="BP19" s="858"/>
      <c r="BQ19" s="858"/>
      <c r="BR19" s="858"/>
      <c r="BS19" s="858"/>
      <c r="BT19" s="858"/>
      <c r="BU19" s="858"/>
      <c r="BV19" s="858"/>
      <c r="BW19" s="858"/>
      <c r="BX19" s="858"/>
      <c r="BY19" s="858"/>
      <c r="BZ19" s="858"/>
      <c r="CA19" s="858"/>
      <c r="CB19" s="858"/>
      <c r="CC19" s="858"/>
      <c r="CD19" s="858"/>
      <c r="CE19" s="858"/>
      <c r="CF19" s="858"/>
      <c r="CG19" s="858"/>
      <c r="CH19" s="858"/>
      <c r="CI19" s="858"/>
      <c r="CJ19" s="858"/>
      <c r="CK19" s="858"/>
      <c r="CL19" s="858"/>
      <c r="CM19" s="858"/>
      <c r="CN19" s="858"/>
      <c r="CO19" s="858"/>
      <c r="CP19" s="858"/>
      <c r="CQ19" s="858"/>
      <c r="CR19" s="858"/>
      <c r="CS19" s="858"/>
      <c r="CT19" s="858"/>
      <c r="CU19" s="858"/>
      <c r="CV19" s="858"/>
      <c r="CW19" s="858"/>
      <c r="CX19" s="858"/>
      <c r="CY19" s="858"/>
      <c r="CZ19" s="858"/>
      <c r="DA19" s="858"/>
      <c r="DB19" s="858"/>
      <c r="DC19" s="858"/>
      <c r="DD19" s="858"/>
      <c r="DE19" s="858"/>
      <c r="DF19" s="858"/>
      <c r="DG19" s="858"/>
      <c r="DH19" s="858"/>
      <c r="DI19" s="858"/>
      <c r="DJ19" s="858"/>
    </row>
    <row r="20" spans="1:114" s="1738" customFormat="1" ht="13">
      <c r="A20" s="76">
        <v>17</v>
      </c>
      <c r="B20" s="254">
        <f>C20-9+33</f>
        <v>41549</v>
      </c>
      <c r="C20" s="79">
        <v>41525</v>
      </c>
      <c r="D20" s="664">
        <f t="shared" ca="1" si="0"/>
        <v>19</v>
      </c>
      <c r="E20" s="1365" t="s">
        <v>2790</v>
      </c>
      <c r="F20" s="1124" t="s">
        <v>61</v>
      </c>
      <c r="G20" s="1338">
        <v>13</v>
      </c>
      <c r="H20" s="144" t="s">
        <v>3165</v>
      </c>
      <c r="I20" s="1705" t="s">
        <v>3168</v>
      </c>
      <c r="J20" s="16" t="s">
        <v>307</v>
      </c>
      <c r="K20" s="1705" t="s">
        <v>64</v>
      </c>
      <c r="L20" s="78" t="s">
        <v>1745</v>
      </c>
      <c r="M20" s="1109">
        <v>760000</v>
      </c>
      <c r="N20" s="1736">
        <v>11000</v>
      </c>
      <c r="O20" s="1736">
        <f t="shared" ref="O20" si="4">M20+N20</f>
        <v>771000</v>
      </c>
      <c r="P20" s="1806"/>
      <c r="Q20" s="1807" t="s">
        <v>3169</v>
      </c>
      <c r="R20" s="1804" t="s">
        <v>37</v>
      </c>
      <c r="S20" s="150">
        <v>1047</v>
      </c>
      <c r="T20" s="176">
        <v>93</v>
      </c>
      <c r="U20" s="1333">
        <v>33000</v>
      </c>
      <c r="V20" s="254"/>
      <c r="W20" s="157" t="s">
        <v>150</v>
      </c>
      <c r="X20" s="3019" t="s">
        <v>4054</v>
      </c>
      <c r="Y20" s="1312">
        <v>89681217050</v>
      </c>
      <c r="Z20" s="2344" t="s">
        <v>1189</v>
      </c>
      <c r="AA20" s="133" t="s">
        <v>1913</v>
      </c>
      <c r="AB20" s="123"/>
      <c r="AC20" s="3016">
        <v>41530</v>
      </c>
      <c r="AD20" s="3022">
        <v>3000</v>
      </c>
      <c r="AE20" s="1111" t="s">
        <v>111</v>
      </c>
      <c r="AF20" s="157" t="s">
        <v>4047</v>
      </c>
      <c r="AG20" s="1101">
        <v>41530</v>
      </c>
      <c r="AH20" s="157">
        <v>1</v>
      </c>
      <c r="AI20" s="123">
        <v>41534</v>
      </c>
      <c r="AJ20" s="1111"/>
      <c r="AK20" s="157" t="s">
        <v>4055</v>
      </c>
      <c r="AL20" s="2345" t="s">
        <v>3522</v>
      </c>
      <c r="AM20" s="81"/>
      <c r="AN20" s="1777"/>
      <c r="AO20" s="81"/>
      <c r="AP20" s="1217"/>
      <c r="AQ20" s="924"/>
      <c r="AR20" s="844"/>
      <c r="AS20" s="844"/>
      <c r="AT20" s="926"/>
      <c r="AU20" s="944"/>
      <c r="AV20" s="944"/>
      <c r="AW20" s="944"/>
      <c r="AX20" s="1445"/>
      <c r="AY20" s="1446"/>
      <c r="AZ20" s="1445"/>
      <c r="BA20" s="1307"/>
      <c r="BB20" s="1307"/>
      <c r="BC20" s="1307"/>
      <c r="BD20" s="1307"/>
      <c r="BE20" s="1307"/>
      <c r="BF20" s="1307"/>
      <c r="BG20" s="1307"/>
      <c r="BH20" s="1307"/>
      <c r="BI20" s="1307"/>
      <c r="BJ20" s="1307"/>
      <c r="BK20" s="1307"/>
      <c r="BL20" s="1307"/>
      <c r="BM20" s="1307"/>
      <c r="BN20" s="1307"/>
      <c r="BO20" s="1307"/>
      <c r="BP20" s="1307"/>
      <c r="BQ20" s="1307"/>
      <c r="BR20" s="1307"/>
      <c r="BS20" s="1307"/>
      <c r="BT20" s="1307"/>
      <c r="BU20" s="1307"/>
      <c r="BV20" s="1307"/>
      <c r="BW20" s="1307"/>
      <c r="BX20" s="1307"/>
      <c r="BY20" s="1307"/>
      <c r="BZ20" s="1307"/>
      <c r="CA20" s="1307"/>
      <c r="CB20" s="1307"/>
      <c r="CC20" s="1307"/>
      <c r="CD20" s="1307"/>
      <c r="CE20" s="1307"/>
      <c r="CF20" s="1307"/>
      <c r="CG20" s="1307"/>
      <c r="CH20" s="1307"/>
      <c r="CI20" s="1307"/>
      <c r="CJ20" s="1307"/>
      <c r="CK20" s="1307"/>
      <c r="CL20" s="1307"/>
      <c r="CM20" s="1307"/>
      <c r="CN20" s="1307"/>
      <c r="CO20" s="1307"/>
      <c r="CP20" s="1307"/>
      <c r="CQ20" s="1307"/>
      <c r="CR20" s="1307"/>
      <c r="CS20" s="1307"/>
      <c r="CT20" s="1307"/>
      <c r="CU20" s="1307"/>
      <c r="CV20" s="1307"/>
      <c r="CW20" s="1307"/>
      <c r="CX20" s="1307"/>
      <c r="CY20" s="1307"/>
      <c r="CZ20" s="1307"/>
      <c r="DA20" s="1307"/>
      <c r="DB20" s="1307"/>
      <c r="DC20" s="1307"/>
      <c r="DD20" s="1307"/>
      <c r="DE20" s="1307"/>
      <c r="DF20" s="1307"/>
      <c r="DG20" s="1307"/>
      <c r="DH20" s="1307"/>
      <c r="DI20" s="1307"/>
      <c r="DJ20" s="1307"/>
    </row>
    <row r="21" spans="1:114" s="1307" customFormat="1" ht="13">
      <c r="A21" s="76">
        <v>14</v>
      </c>
      <c r="B21" s="254">
        <f>C21-4+33</f>
        <v>41559</v>
      </c>
      <c r="C21" s="196">
        <v>41530</v>
      </c>
      <c r="D21" s="147">
        <f t="shared" ca="1" si="0"/>
        <v>14</v>
      </c>
      <c r="E21" s="1365" t="s">
        <v>2790</v>
      </c>
      <c r="F21" s="1170" t="s">
        <v>61</v>
      </c>
      <c r="G21" s="1099">
        <v>13</v>
      </c>
      <c r="H21" s="144" t="s">
        <v>1271</v>
      </c>
      <c r="I21" s="1705" t="s">
        <v>2550</v>
      </c>
      <c r="J21" s="1606" t="s">
        <v>1272</v>
      </c>
      <c r="K21" s="1705" t="s">
        <v>117</v>
      </c>
      <c r="L21" s="78" t="s">
        <v>2551</v>
      </c>
      <c r="M21" s="1735">
        <v>700000</v>
      </c>
      <c r="N21" s="1149">
        <v>11000</v>
      </c>
      <c r="O21" s="1149">
        <f>M21+N21</f>
        <v>711000</v>
      </c>
      <c r="P21" s="1803"/>
      <c r="Q21" s="2534" t="s">
        <v>2552</v>
      </c>
      <c r="R21" s="1804" t="s">
        <v>37</v>
      </c>
      <c r="S21" s="1342">
        <v>1047</v>
      </c>
      <c r="T21" s="176">
        <v>93</v>
      </c>
      <c r="U21" s="1359">
        <v>30000</v>
      </c>
      <c r="V21" s="254"/>
      <c r="W21" s="157" t="s">
        <v>150</v>
      </c>
      <c r="X21" s="3019" t="s">
        <v>4056</v>
      </c>
      <c r="Y21" s="2343">
        <v>8937386333</v>
      </c>
      <c r="Z21" s="2344" t="s">
        <v>1199</v>
      </c>
      <c r="AA21" s="133" t="s">
        <v>1913</v>
      </c>
      <c r="AB21" s="123"/>
      <c r="AC21" s="3016">
        <v>41524</v>
      </c>
      <c r="AD21" s="1113">
        <v>1000</v>
      </c>
      <c r="AE21" s="2345" t="s">
        <v>111</v>
      </c>
      <c r="AF21" s="2148"/>
      <c r="AG21" s="1101">
        <v>41527</v>
      </c>
      <c r="AH21" s="157"/>
      <c r="AI21" s="160"/>
      <c r="AJ21" s="2148"/>
      <c r="AK21" s="157" t="s">
        <v>4057</v>
      </c>
      <c r="AL21" s="2345"/>
      <c r="AM21" s="1603"/>
      <c r="AN21" s="1778"/>
      <c r="AO21" s="1603"/>
      <c r="AP21" s="1589"/>
      <c r="AQ21" s="1709"/>
      <c r="AR21" s="1710"/>
      <c r="AS21" s="1710"/>
      <c r="AT21" s="1615"/>
      <c r="AU21" s="1445"/>
      <c r="AV21" s="1445"/>
      <c r="AW21" s="1445"/>
      <c r="AX21" s="1445"/>
      <c r="AY21" s="1446"/>
      <c r="AZ21" s="1445"/>
    </row>
    <row r="22" spans="1:114" s="1307" customFormat="1" ht="14" thickBot="1">
      <c r="A22" s="76">
        <v>20</v>
      </c>
      <c r="B22" s="254" t="s">
        <v>85</v>
      </c>
      <c r="C22" s="196">
        <v>41514</v>
      </c>
      <c r="D22" s="147">
        <f t="shared" ca="1" si="0"/>
        <v>30</v>
      </c>
      <c r="E22" s="1365" t="s">
        <v>145</v>
      </c>
      <c r="F22" s="1170" t="s">
        <v>1185</v>
      </c>
      <c r="G22" s="1099">
        <v>13</v>
      </c>
      <c r="H22" s="144" t="s">
        <v>2496</v>
      </c>
      <c r="I22" s="1705" t="s">
        <v>2500</v>
      </c>
      <c r="J22" s="1606" t="s">
        <v>2498</v>
      </c>
      <c r="K22" s="1705" t="s">
        <v>54</v>
      </c>
      <c r="L22" s="78" t="s">
        <v>1745</v>
      </c>
      <c r="M22" s="1735">
        <v>1109000</v>
      </c>
      <c r="N22" s="1149">
        <v>16000</v>
      </c>
      <c r="O22" s="1149">
        <f>M22+N22</f>
        <v>1125000</v>
      </c>
      <c r="P22" s="1803"/>
      <c r="Q22" s="2534" t="s">
        <v>2501</v>
      </c>
      <c r="R22" s="1804" t="s">
        <v>37</v>
      </c>
      <c r="S22" s="1342">
        <v>1047</v>
      </c>
      <c r="T22" s="176">
        <v>93</v>
      </c>
      <c r="U22" s="1359">
        <v>40000</v>
      </c>
      <c r="V22" s="254"/>
      <c r="W22" s="157" t="s">
        <v>150</v>
      </c>
      <c r="X22" s="3019" t="s">
        <v>3516</v>
      </c>
      <c r="Y22" s="2343">
        <v>89068547381</v>
      </c>
      <c r="Z22" s="2344" t="s">
        <v>1189</v>
      </c>
      <c r="AA22" s="133">
        <v>41538</v>
      </c>
      <c r="AB22" s="123"/>
      <c r="AC22" s="3016">
        <v>41531</v>
      </c>
      <c r="AD22" s="1113">
        <v>2000</v>
      </c>
      <c r="AE22" s="2345" t="s">
        <v>111</v>
      </c>
      <c r="AF22" s="2148" t="s">
        <v>754</v>
      </c>
      <c r="AG22" s="1101">
        <v>41531</v>
      </c>
      <c r="AH22" s="157">
        <v>1</v>
      </c>
      <c r="AI22" s="160">
        <v>41531</v>
      </c>
      <c r="AJ22" s="2148"/>
      <c r="AK22" s="157" t="s">
        <v>4058</v>
      </c>
      <c r="AL22" s="2345"/>
      <c r="AM22" s="1603"/>
      <c r="AN22" s="1778"/>
      <c r="AO22" s="1603"/>
      <c r="AP22" s="1589"/>
      <c r="AQ22" s="1709"/>
      <c r="AR22" s="1710"/>
      <c r="AS22" s="1710"/>
      <c r="AT22" s="1615"/>
      <c r="AU22" s="1445"/>
      <c r="AV22" s="1445"/>
      <c r="AW22" s="1445"/>
      <c r="AX22" s="1445"/>
      <c r="AY22" s="1446"/>
      <c r="AZ22" s="1445"/>
    </row>
    <row r="23" spans="1:114" s="942" customFormat="1" ht="14" thickBot="1">
      <c r="A23" s="1935"/>
      <c r="B23" s="1936"/>
      <c r="C23" s="1937"/>
      <c r="D23" s="1937"/>
      <c r="E23" s="1938"/>
      <c r="F23" s="872" t="s">
        <v>46</v>
      </c>
      <c r="G23" s="1937"/>
      <c r="H23" s="1939"/>
      <c r="I23" s="1135" t="s">
        <v>3397</v>
      </c>
      <c r="J23" s="1939"/>
      <c r="K23" s="872"/>
      <c r="L23" s="872"/>
      <c r="M23" s="1940"/>
      <c r="N23" s="1940"/>
      <c r="O23" s="1940"/>
      <c r="P23" s="1940"/>
      <c r="Q23" s="1941"/>
      <c r="R23" s="1942"/>
      <c r="S23" s="1943"/>
      <c r="T23" s="1943"/>
      <c r="U23" s="873"/>
      <c r="V23" s="873"/>
      <c r="W23" s="1944"/>
      <c r="X23" s="1939"/>
      <c r="Y23" s="1945"/>
      <c r="Z23" s="1939"/>
      <c r="AA23" s="871"/>
      <c r="AB23" s="871"/>
      <c r="AC23" s="1936"/>
      <c r="AD23" s="1946"/>
      <c r="AE23" s="871"/>
      <c r="AF23" s="872"/>
      <c r="AG23" s="871"/>
      <c r="AH23" s="1947"/>
      <c r="AI23" s="871"/>
      <c r="AJ23" s="871"/>
      <c r="AK23" s="872"/>
      <c r="AL23" s="874"/>
      <c r="AM23" s="874"/>
      <c r="AN23" s="874"/>
      <c r="AO23" s="873"/>
      <c r="AP23" s="1004"/>
      <c r="AQ23" s="840"/>
      <c r="AR23" s="840"/>
      <c r="AS23" s="840"/>
      <c r="AT23" s="840"/>
      <c r="AU23" s="1007"/>
      <c r="AV23" s="858"/>
      <c r="AW23" s="1007"/>
      <c r="AX23" s="1007"/>
      <c r="AY23" s="1006"/>
      <c r="AZ23" s="1007"/>
      <c r="BA23" s="2570"/>
      <c r="BB23" s="2570"/>
      <c r="BC23" s="2570"/>
      <c r="BD23" s="2570"/>
      <c r="BE23" s="2570"/>
      <c r="BF23" s="2570"/>
      <c r="BG23" s="2570"/>
      <c r="BH23" s="2570"/>
      <c r="BI23" s="2570"/>
      <c r="BJ23" s="2570"/>
      <c r="BK23" s="2570"/>
      <c r="BL23" s="2570"/>
      <c r="BM23" s="2570"/>
      <c r="BN23" s="2570"/>
      <c r="BO23" s="2570"/>
      <c r="BP23" s="2570"/>
      <c r="BQ23" s="2570"/>
      <c r="BR23" s="2570"/>
      <c r="BS23" s="2570"/>
      <c r="BT23" s="2570"/>
      <c r="BU23" s="2570"/>
      <c r="BV23" s="2570"/>
      <c r="BW23" s="2570"/>
      <c r="BX23" s="2570"/>
      <c r="BY23" s="2570"/>
      <c r="BZ23" s="2570"/>
      <c r="CA23" s="2570"/>
      <c r="CB23" s="2570"/>
      <c r="CC23" s="2570"/>
      <c r="CD23" s="2570"/>
      <c r="CE23" s="2570"/>
      <c r="CF23" s="2570"/>
      <c r="CG23" s="2570"/>
      <c r="CH23" s="2570"/>
      <c r="CI23" s="2570"/>
      <c r="CJ23" s="2570"/>
      <c r="CK23" s="2570"/>
      <c r="CL23" s="2570"/>
      <c r="CM23" s="2570"/>
      <c r="CN23" s="2570"/>
      <c r="CO23" s="2570"/>
      <c r="CP23" s="2570"/>
      <c r="CQ23" s="2570"/>
      <c r="CR23" s="2570"/>
      <c r="CS23" s="2570"/>
      <c r="CT23" s="2570"/>
      <c r="CU23" s="2570"/>
      <c r="CV23" s="2570"/>
      <c r="CW23" s="2570"/>
      <c r="CX23" s="2570"/>
      <c r="CY23" s="2570"/>
      <c r="CZ23" s="2570"/>
      <c r="DA23" s="2570"/>
      <c r="DB23" s="2570"/>
      <c r="DC23" s="2570"/>
      <c r="DD23" s="2570"/>
      <c r="DE23" s="2570"/>
      <c r="DF23" s="2570"/>
      <c r="DG23" s="2570"/>
      <c r="DH23" s="2570"/>
      <c r="DI23" s="2570"/>
      <c r="DJ23" s="2570"/>
    </row>
    <row r="24" spans="1:114" s="1738" customFormat="1" ht="13">
      <c r="A24" s="220">
        <v>1</v>
      </c>
      <c r="B24" s="81" t="s">
        <v>85</v>
      </c>
      <c r="C24" s="79">
        <v>41518</v>
      </c>
      <c r="D24" s="147">
        <f t="shared" ref="D24:D30" ca="1" si="5">TODAY()-C24</f>
        <v>26</v>
      </c>
      <c r="E24" s="1793" t="s">
        <v>145</v>
      </c>
      <c r="F24" s="1105" t="s">
        <v>133</v>
      </c>
      <c r="G24" s="1338">
        <v>13</v>
      </c>
      <c r="H24" s="1198" t="s">
        <v>2418</v>
      </c>
      <c r="I24" s="196" t="s">
        <v>2421</v>
      </c>
      <c r="J24" s="1802" t="s">
        <v>1245</v>
      </c>
      <c r="K24" s="1805" t="s">
        <v>171</v>
      </c>
      <c r="L24" s="1785" t="s">
        <v>1752</v>
      </c>
      <c r="M24" s="1162">
        <v>592000</v>
      </c>
      <c r="N24" s="1736">
        <v>10000</v>
      </c>
      <c r="O24" s="1736">
        <f>M24+N24</f>
        <v>602000</v>
      </c>
      <c r="P24" s="1806"/>
      <c r="Q24" s="3023" t="s">
        <v>2422</v>
      </c>
      <c r="R24" s="1804" t="s">
        <v>37</v>
      </c>
      <c r="S24" s="150">
        <v>1047</v>
      </c>
      <c r="T24" s="176">
        <v>93</v>
      </c>
      <c r="U24" s="275">
        <v>0</v>
      </c>
      <c r="V24" s="254"/>
      <c r="W24" s="157" t="s">
        <v>150</v>
      </c>
      <c r="X24" s="3024" t="s">
        <v>3523</v>
      </c>
      <c r="Y24" s="2343"/>
      <c r="Z24" s="1253" t="s">
        <v>1187</v>
      </c>
      <c r="AA24" s="306">
        <v>41537</v>
      </c>
      <c r="AB24" s="123" t="s">
        <v>3454</v>
      </c>
      <c r="AC24" s="3016">
        <v>41534</v>
      </c>
      <c r="AD24" s="3025">
        <v>1</v>
      </c>
      <c r="AE24" s="3026" t="s">
        <v>3395</v>
      </c>
      <c r="AF24" s="2148"/>
      <c r="AG24" s="2148"/>
      <c r="AH24" s="157"/>
      <c r="AI24" s="160"/>
      <c r="AJ24" s="2148"/>
      <c r="AK24" s="157"/>
      <c r="AL24" s="2345"/>
      <c r="AM24" s="81"/>
      <c r="AN24" s="1777"/>
      <c r="AO24" s="81"/>
      <c r="AP24" s="1217"/>
      <c r="AQ24" s="924"/>
      <c r="AR24" s="844"/>
      <c r="AS24" s="844"/>
      <c r="AT24" s="926"/>
      <c r="AU24" s="944"/>
      <c r="AV24" s="944"/>
      <c r="AW24" s="944"/>
      <c r="AX24" s="1445"/>
      <c r="AY24" s="1446"/>
      <c r="AZ24" s="1445"/>
      <c r="BA24" s="1307"/>
      <c r="BB24" s="1307"/>
      <c r="BC24" s="1307"/>
      <c r="BD24" s="1307"/>
      <c r="BE24" s="1307"/>
      <c r="BF24" s="1307"/>
      <c r="BG24" s="1307"/>
      <c r="BH24" s="1307"/>
      <c r="BI24" s="1307"/>
      <c r="BJ24" s="1307"/>
      <c r="BK24" s="1307"/>
      <c r="BL24" s="1307"/>
      <c r="BM24" s="1307"/>
      <c r="BN24" s="1307"/>
      <c r="BO24" s="1307"/>
      <c r="BP24" s="1307"/>
      <c r="BQ24" s="1307"/>
      <c r="BR24" s="1307"/>
      <c r="BS24" s="1307"/>
      <c r="BT24" s="1307"/>
      <c r="BU24" s="1307"/>
      <c r="BV24" s="1307"/>
      <c r="BW24" s="1307"/>
      <c r="BX24" s="1307"/>
      <c r="BY24" s="1307"/>
      <c r="BZ24" s="1307"/>
      <c r="CA24" s="1307"/>
      <c r="CB24" s="1307"/>
      <c r="CC24" s="1307"/>
      <c r="CD24" s="1307"/>
      <c r="CE24" s="1307"/>
      <c r="CF24" s="1307"/>
      <c r="CG24" s="1307"/>
      <c r="CH24" s="1307"/>
      <c r="CI24" s="1307"/>
      <c r="CJ24" s="1307"/>
      <c r="CK24" s="1307"/>
      <c r="CL24" s="1307"/>
      <c r="CM24" s="1307"/>
      <c r="CN24" s="1307"/>
      <c r="CO24" s="1307"/>
      <c r="CP24" s="1307"/>
      <c r="CQ24" s="1307"/>
      <c r="CR24" s="1307"/>
      <c r="CS24" s="1307"/>
      <c r="CT24" s="1307"/>
      <c r="CU24" s="1307"/>
      <c r="CV24" s="1307"/>
      <c r="CW24" s="1307"/>
      <c r="CX24" s="1307"/>
      <c r="CY24" s="1307"/>
      <c r="CZ24" s="1307"/>
      <c r="DA24" s="1307"/>
      <c r="DB24" s="1307"/>
      <c r="DC24" s="1307"/>
      <c r="DD24" s="1307"/>
      <c r="DE24" s="1307"/>
      <c r="DF24" s="1307"/>
      <c r="DG24" s="1307"/>
      <c r="DH24" s="1307"/>
      <c r="DI24" s="1307"/>
      <c r="DJ24" s="1307"/>
    </row>
    <row r="25" spans="1:114" s="945" customFormat="1" ht="13">
      <c r="A25" s="220">
        <v>2</v>
      </c>
      <c r="B25" s="81" t="s">
        <v>85</v>
      </c>
      <c r="C25" s="110">
        <v>41505</v>
      </c>
      <c r="D25" s="147">
        <f t="shared" ca="1" si="5"/>
        <v>39</v>
      </c>
      <c r="E25" s="1410" t="s">
        <v>165</v>
      </c>
      <c r="F25" s="78" t="s">
        <v>169</v>
      </c>
      <c r="G25" s="1338">
        <v>13</v>
      </c>
      <c r="H25" s="1198" t="s">
        <v>3</v>
      </c>
      <c r="I25" s="196" t="s">
        <v>2208</v>
      </c>
      <c r="J25" s="2038" t="s">
        <v>444</v>
      </c>
      <c r="K25" s="1389" t="s">
        <v>14</v>
      </c>
      <c r="L25" s="2039" t="s">
        <v>1743</v>
      </c>
      <c r="M25" s="2040">
        <v>678000</v>
      </c>
      <c r="N25" s="2040">
        <v>11000</v>
      </c>
      <c r="O25" s="2040">
        <v>689000</v>
      </c>
      <c r="P25" s="2041">
        <v>30000</v>
      </c>
      <c r="Q25" s="3027" t="s">
        <v>2153</v>
      </c>
      <c r="R25" s="1804" t="s">
        <v>37</v>
      </c>
      <c r="S25" s="1453" t="s">
        <v>2835</v>
      </c>
      <c r="T25" s="176">
        <v>93</v>
      </c>
      <c r="U25" s="275">
        <v>0</v>
      </c>
      <c r="V25" s="254"/>
      <c r="W25" s="157" t="s">
        <v>150</v>
      </c>
      <c r="X25" s="3024" t="s">
        <v>3523</v>
      </c>
      <c r="Y25" s="2343"/>
      <c r="Z25" s="1253" t="s">
        <v>1187</v>
      </c>
      <c r="AA25" s="306">
        <v>41537</v>
      </c>
      <c r="AB25" s="123" t="s">
        <v>3454</v>
      </c>
      <c r="AC25" s="3016">
        <v>41534</v>
      </c>
      <c r="AD25" s="3025">
        <v>1</v>
      </c>
      <c r="AE25" s="3026" t="s">
        <v>3395</v>
      </c>
      <c r="AF25" s="2148"/>
      <c r="AG25" s="2148"/>
      <c r="AH25" s="157"/>
      <c r="AI25" s="160"/>
      <c r="AJ25" s="2148"/>
      <c r="AK25" s="157"/>
      <c r="AL25" s="2345"/>
      <c r="AM25" s="867"/>
      <c r="AN25" s="1769"/>
      <c r="AO25" s="1707"/>
      <c r="AP25" s="1708"/>
      <c r="AQ25" s="1709"/>
      <c r="AR25" s="1710"/>
      <c r="AS25" s="1710"/>
      <c r="AT25" s="1615"/>
      <c r="AU25" s="1445"/>
      <c r="AV25" s="1445"/>
      <c r="AW25" s="1445"/>
      <c r="AX25" s="1445"/>
      <c r="AY25" s="1711"/>
      <c r="AZ25" s="1712"/>
      <c r="BA25" s="1307"/>
      <c r="BB25" s="1307"/>
      <c r="BC25" s="1307"/>
      <c r="BD25" s="1307"/>
      <c r="BE25" s="1307"/>
      <c r="BF25" s="1307"/>
      <c r="BG25" s="1307"/>
      <c r="BH25" s="1307"/>
      <c r="BI25" s="1307"/>
      <c r="BJ25" s="1307"/>
      <c r="BK25" s="1307"/>
      <c r="BL25" s="1307"/>
      <c r="BM25" s="1307"/>
      <c r="BN25" s="1307"/>
      <c r="BO25" s="1307"/>
      <c r="BP25" s="1307"/>
      <c r="BQ25" s="1307"/>
      <c r="BR25" s="1307"/>
      <c r="BS25" s="1307"/>
      <c r="BT25" s="1307"/>
      <c r="BU25" s="1307"/>
      <c r="BV25" s="1307"/>
      <c r="BW25" s="1307"/>
      <c r="BX25" s="1307"/>
      <c r="BY25" s="1307"/>
      <c r="BZ25" s="1307"/>
      <c r="CA25" s="1307"/>
      <c r="CB25" s="1307"/>
      <c r="CC25" s="1307"/>
      <c r="CD25" s="1307"/>
      <c r="CE25" s="1307"/>
      <c r="CF25" s="1307"/>
      <c r="CG25" s="1307"/>
      <c r="CH25" s="1307"/>
      <c r="CI25" s="1307"/>
      <c r="CJ25" s="1307"/>
      <c r="CK25" s="1307"/>
      <c r="CL25" s="1307"/>
      <c r="CM25" s="1307"/>
      <c r="CN25" s="1307"/>
      <c r="CO25" s="1307"/>
      <c r="CP25" s="1307"/>
      <c r="CQ25" s="1307"/>
      <c r="CR25" s="1307"/>
      <c r="CS25" s="1307"/>
      <c r="CT25" s="1307"/>
      <c r="CU25" s="1307"/>
      <c r="CV25" s="1307"/>
      <c r="CW25" s="1307"/>
      <c r="CX25" s="1307"/>
      <c r="CY25" s="1307"/>
      <c r="CZ25" s="1307"/>
      <c r="DA25" s="1307"/>
      <c r="DB25" s="1307"/>
      <c r="DC25" s="1307"/>
      <c r="DD25" s="1307"/>
      <c r="DE25" s="1307"/>
      <c r="DF25" s="1307"/>
      <c r="DG25" s="1307"/>
      <c r="DH25" s="1307"/>
      <c r="DI25" s="1307"/>
      <c r="DJ25" s="1307"/>
    </row>
    <row r="26" spans="1:114" s="945" customFormat="1" ht="13">
      <c r="A26" s="220">
        <v>3</v>
      </c>
      <c r="B26" s="81" t="s">
        <v>85</v>
      </c>
      <c r="C26" s="12">
        <v>41512</v>
      </c>
      <c r="D26" s="147">
        <f t="shared" ca="1" si="5"/>
        <v>32</v>
      </c>
      <c r="E26" s="1365" t="s">
        <v>145</v>
      </c>
      <c r="F26" s="1121" t="s">
        <v>169</v>
      </c>
      <c r="G26" s="1099">
        <v>13</v>
      </c>
      <c r="H26" s="1198" t="s">
        <v>91</v>
      </c>
      <c r="I26" s="196" t="s">
        <v>1991</v>
      </c>
      <c r="J26" s="1353" t="s">
        <v>438</v>
      </c>
      <c r="K26" s="49" t="s">
        <v>77</v>
      </c>
      <c r="L26" s="1242" t="s">
        <v>1750</v>
      </c>
      <c r="M26" s="1438">
        <v>630000</v>
      </c>
      <c r="N26" s="1438">
        <v>0</v>
      </c>
      <c r="O26" s="1438">
        <f>M26+N26</f>
        <v>630000</v>
      </c>
      <c r="P26" s="1109"/>
      <c r="Q26" s="1159" t="s">
        <v>1947</v>
      </c>
      <c r="R26" s="1257" t="s">
        <v>1188</v>
      </c>
      <c r="S26" s="646">
        <v>1047</v>
      </c>
      <c r="T26" s="176">
        <v>93</v>
      </c>
      <c r="U26" s="275">
        <v>0</v>
      </c>
      <c r="V26" s="235"/>
      <c r="W26" s="157" t="s">
        <v>150</v>
      </c>
      <c r="X26" s="3024" t="s">
        <v>3523</v>
      </c>
      <c r="Y26" s="2343"/>
      <c r="Z26" s="1253" t="s">
        <v>1187</v>
      </c>
      <c r="AA26" s="306">
        <v>41537</v>
      </c>
      <c r="AB26" s="123" t="s">
        <v>3454</v>
      </c>
      <c r="AC26" s="3016">
        <v>41534</v>
      </c>
      <c r="AD26" s="3025">
        <v>1</v>
      </c>
      <c r="AE26" s="3026" t="s">
        <v>3395</v>
      </c>
      <c r="AF26" s="2148"/>
      <c r="AG26" s="2148"/>
      <c r="AH26" s="157"/>
      <c r="AI26" s="160"/>
      <c r="AJ26" s="2148"/>
      <c r="AK26" s="157"/>
      <c r="AL26" s="2345"/>
      <c r="AM26" s="867" t="s">
        <v>2474</v>
      </c>
      <c r="AN26" s="1747" t="s">
        <v>2475</v>
      </c>
      <c r="AO26" s="868" t="s">
        <v>109</v>
      </c>
      <c r="AP26" s="2155"/>
      <c r="AQ26" s="1788"/>
      <c r="AR26" s="1459"/>
      <c r="AS26" s="1459"/>
      <c r="AT26" s="2512"/>
      <c r="AU26" s="1789"/>
      <c r="AV26" s="1789"/>
      <c r="AW26" s="1789"/>
      <c r="AX26" s="1789"/>
      <c r="AY26" s="1790"/>
      <c r="AZ26" s="1789"/>
      <c r="BA26" s="1307"/>
      <c r="BB26" s="1307"/>
      <c r="BC26" s="1307"/>
      <c r="BD26" s="1307"/>
      <c r="BE26" s="1307"/>
      <c r="BF26" s="1307"/>
      <c r="BG26" s="1307"/>
      <c r="BH26" s="1307"/>
      <c r="BI26" s="1307"/>
      <c r="BJ26" s="1307"/>
      <c r="BK26" s="1307"/>
      <c r="BL26" s="1307"/>
      <c r="BM26" s="1307"/>
      <c r="BN26" s="1307"/>
      <c r="BO26" s="1307"/>
      <c r="BP26" s="1307"/>
      <c r="BQ26" s="1307"/>
      <c r="BR26" s="1307"/>
      <c r="BS26" s="1307"/>
      <c r="BT26" s="1307"/>
      <c r="BU26" s="1307"/>
      <c r="BV26" s="1307"/>
      <c r="BW26" s="1307"/>
      <c r="BX26" s="1307"/>
      <c r="BY26" s="1307"/>
      <c r="BZ26" s="1307"/>
      <c r="CA26" s="1307"/>
      <c r="CB26" s="1307"/>
      <c r="CC26" s="1307"/>
      <c r="CD26" s="1307"/>
      <c r="CE26" s="1307"/>
      <c r="CF26" s="1307"/>
      <c r="CG26" s="1307"/>
      <c r="CH26" s="1307"/>
      <c r="CI26" s="1307"/>
      <c r="CJ26" s="1307"/>
      <c r="CK26" s="1307"/>
      <c r="CL26" s="1307"/>
      <c r="CM26" s="1307"/>
      <c r="CN26" s="1307"/>
      <c r="CO26" s="1307"/>
      <c r="CP26" s="1307"/>
      <c r="CQ26" s="1307"/>
      <c r="CR26" s="1307"/>
      <c r="CS26" s="1307"/>
      <c r="CT26" s="1307"/>
      <c r="CU26" s="1307"/>
      <c r="CV26" s="1307"/>
      <c r="CW26" s="1307"/>
      <c r="CX26" s="1307"/>
      <c r="CY26" s="1307"/>
      <c r="CZ26" s="1307"/>
      <c r="DA26" s="1307"/>
      <c r="DB26" s="1307"/>
      <c r="DC26" s="1307"/>
      <c r="DD26" s="1307"/>
      <c r="DE26" s="1307"/>
      <c r="DF26" s="1307"/>
      <c r="DG26" s="1307"/>
      <c r="DH26" s="1307"/>
      <c r="DI26" s="1307"/>
      <c r="DJ26" s="1307"/>
    </row>
    <row r="27" spans="1:114" s="945" customFormat="1" ht="13">
      <c r="A27" s="220">
        <v>4</v>
      </c>
      <c r="B27" s="11" t="s">
        <v>85</v>
      </c>
      <c r="C27" s="1229">
        <v>41478</v>
      </c>
      <c r="D27" s="1602">
        <f t="shared" ca="1" si="5"/>
        <v>66</v>
      </c>
      <c r="E27" s="1365" t="s">
        <v>145</v>
      </c>
      <c r="F27" s="1156" t="s">
        <v>61</v>
      </c>
      <c r="G27" s="1099">
        <v>13</v>
      </c>
      <c r="H27" s="827" t="s">
        <v>1584</v>
      </c>
      <c r="I27" s="196" t="s">
        <v>1644</v>
      </c>
      <c r="J27" s="1351" t="s">
        <v>1264</v>
      </c>
      <c r="K27" s="78" t="s">
        <v>64</v>
      </c>
      <c r="L27" s="78" t="s">
        <v>1745</v>
      </c>
      <c r="M27" s="1162">
        <v>760000</v>
      </c>
      <c r="N27" s="1162">
        <v>11000</v>
      </c>
      <c r="O27" s="1109">
        <f>M27+N27</f>
        <v>771000</v>
      </c>
      <c r="P27" s="1109">
        <v>30000</v>
      </c>
      <c r="Q27" s="3028" t="s">
        <v>1645</v>
      </c>
      <c r="R27" s="1110" t="s">
        <v>37</v>
      </c>
      <c r="S27" s="18">
        <v>1047</v>
      </c>
      <c r="T27" s="176">
        <v>93</v>
      </c>
      <c r="U27" s="275">
        <v>0</v>
      </c>
      <c r="V27" s="254"/>
      <c r="W27" s="157" t="s">
        <v>150</v>
      </c>
      <c r="X27" s="3024" t="s">
        <v>3523</v>
      </c>
      <c r="Y27" s="2343"/>
      <c r="Z27" s="1253" t="s">
        <v>1187</v>
      </c>
      <c r="AA27" s="306">
        <v>41537</v>
      </c>
      <c r="AB27" s="123" t="s">
        <v>3454</v>
      </c>
      <c r="AC27" s="3016">
        <v>41534</v>
      </c>
      <c r="AD27" s="3025">
        <v>1</v>
      </c>
      <c r="AE27" s="3026" t="s">
        <v>3395</v>
      </c>
      <c r="AF27" s="2148"/>
      <c r="AG27" s="2148"/>
      <c r="AH27" s="157"/>
      <c r="AI27" s="160"/>
      <c r="AJ27" s="2148"/>
      <c r="AK27" s="157"/>
      <c r="AL27" s="2345"/>
      <c r="AM27" s="957"/>
      <c r="AN27" s="1749"/>
      <c r="AO27" s="958"/>
      <c r="AP27" s="1236"/>
      <c r="AQ27" s="1237"/>
      <c r="AR27" s="1008"/>
      <c r="AS27" s="1008"/>
      <c r="AT27" s="1238"/>
      <c r="AU27" s="1239"/>
      <c r="AV27" s="1239"/>
      <c r="AW27" s="1239"/>
      <c r="AX27" s="1239"/>
      <c r="AY27" s="1240"/>
      <c r="AZ27" s="1239"/>
      <c r="BA27" s="1307"/>
      <c r="BB27" s="1307"/>
      <c r="BC27" s="1307"/>
      <c r="BD27" s="1307"/>
      <c r="BE27" s="1307"/>
      <c r="BF27" s="1307"/>
      <c r="BG27" s="1307"/>
      <c r="BH27" s="1307"/>
      <c r="BI27" s="1307"/>
      <c r="BJ27" s="1307"/>
      <c r="BK27" s="1307"/>
      <c r="BL27" s="1307"/>
      <c r="BM27" s="1307"/>
      <c r="BN27" s="1307"/>
      <c r="BO27" s="1307"/>
      <c r="BP27" s="1307"/>
      <c r="BQ27" s="1307"/>
      <c r="BR27" s="1307"/>
      <c r="BS27" s="1307"/>
      <c r="BT27" s="1307"/>
      <c r="BU27" s="1307"/>
      <c r="BV27" s="1307"/>
      <c r="BW27" s="1307"/>
      <c r="BX27" s="1307"/>
      <c r="BY27" s="1307"/>
      <c r="BZ27" s="1307"/>
      <c r="CA27" s="1307"/>
      <c r="CB27" s="1307"/>
      <c r="CC27" s="1307"/>
      <c r="CD27" s="1307"/>
      <c r="CE27" s="1307"/>
      <c r="CF27" s="1307"/>
      <c r="CG27" s="1307"/>
      <c r="CH27" s="1307"/>
      <c r="CI27" s="1307"/>
      <c r="CJ27" s="1307"/>
      <c r="CK27" s="1307"/>
      <c r="CL27" s="1307"/>
      <c r="CM27" s="1307"/>
      <c r="CN27" s="1307"/>
      <c r="CO27" s="1307"/>
      <c r="CP27" s="1307"/>
      <c r="CQ27" s="1307"/>
      <c r="CR27" s="1307"/>
      <c r="CS27" s="1307"/>
      <c r="CT27" s="1307"/>
      <c r="CU27" s="1307"/>
      <c r="CV27" s="1307"/>
      <c r="CW27" s="1307"/>
      <c r="CX27" s="1307"/>
      <c r="CY27" s="1307"/>
      <c r="CZ27" s="1307"/>
      <c r="DA27" s="1307"/>
      <c r="DB27" s="1307"/>
      <c r="DC27" s="1307"/>
      <c r="DD27" s="1307"/>
      <c r="DE27" s="1307"/>
      <c r="DF27" s="1307"/>
      <c r="DG27" s="1307"/>
      <c r="DH27" s="1307"/>
      <c r="DI27" s="1307"/>
      <c r="DJ27" s="1307"/>
    </row>
    <row r="28" spans="1:114" s="945" customFormat="1" ht="13">
      <c r="A28" s="220">
        <v>5</v>
      </c>
      <c r="B28" s="11" t="s">
        <v>85</v>
      </c>
      <c r="C28" s="1229">
        <v>41478</v>
      </c>
      <c r="D28" s="1602">
        <f t="shared" ca="1" si="5"/>
        <v>66</v>
      </c>
      <c r="E28" s="1365" t="s">
        <v>145</v>
      </c>
      <c r="F28" s="1156" t="s">
        <v>61</v>
      </c>
      <c r="G28" s="1099">
        <v>13</v>
      </c>
      <c r="H28" s="827" t="s">
        <v>1583</v>
      </c>
      <c r="I28" s="196" t="s">
        <v>1646</v>
      </c>
      <c r="J28" s="1351" t="s">
        <v>1264</v>
      </c>
      <c r="K28" s="78" t="s">
        <v>67</v>
      </c>
      <c r="L28" s="78" t="s">
        <v>1751</v>
      </c>
      <c r="M28" s="1162">
        <v>760000</v>
      </c>
      <c r="N28" s="1162">
        <v>11000</v>
      </c>
      <c r="O28" s="1109">
        <f>M28+N28</f>
        <v>771000</v>
      </c>
      <c r="P28" s="1109">
        <v>30000</v>
      </c>
      <c r="Q28" s="3028" t="s">
        <v>1647</v>
      </c>
      <c r="R28" s="1110" t="s">
        <v>37</v>
      </c>
      <c r="S28" s="18">
        <v>1047</v>
      </c>
      <c r="T28" s="176">
        <v>93</v>
      </c>
      <c r="U28" s="275">
        <v>0</v>
      </c>
      <c r="V28" s="254"/>
      <c r="W28" s="157" t="s">
        <v>150</v>
      </c>
      <c r="X28" s="3024" t="s">
        <v>3523</v>
      </c>
      <c r="Y28" s="2343"/>
      <c r="Z28" s="1253" t="s">
        <v>1187</v>
      </c>
      <c r="AA28" s="306">
        <v>41537</v>
      </c>
      <c r="AB28" s="123" t="s">
        <v>3454</v>
      </c>
      <c r="AC28" s="3016">
        <v>41534</v>
      </c>
      <c r="AD28" s="3025">
        <v>1</v>
      </c>
      <c r="AE28" s="3026" t="s">
        <v>3395</v>
      </c>
      <c r="AF28" s="2148"/>
      <c r="AG28" s="2148"/>
      <c r="AH28" s="157"/>
      <c r="AI28" s="160"/>
      <c r="AJ28" s="2148"/>
      <c r="AK28" s="157"/>
      <c r="AL28" s="2345"/>
      <c r="AM28" s="957"/>
      <c r="AN28" s="1749"/>
      <c r="AO28" s="958"/>
      <c r="AP28" s="1236"/>
      <c r="AQ28" s="1237"/>
      <c r="AR28" s="1008"/>
      <c r="AS28" s="1008"/>
      <c r="AT28" s="1238"/>
      <c r="AU28" s="1239"/>
      <c r="AV28" s="1239"/>
      <c r="AW28" s="1239"/>
      <c r="AX28" s="1239"/>
      <c r="AY28" s="1240"/>
      <c r="AZ28" s="1239"/>
      <c r="BA28" s="1307"/>
      <c r="BB28" s="1307"/>
      <c r="BC28" s="1307"/>
      <c r="BD28" s="1307"/>
      <c r="BE28" s="1307"/>
      <c r="BF28" s="1307"/>
      <c r="BG28" s="1307"/>
      <c r="BH28" s="1307"/>
      <c r="BI28" s="1307"/>
      <c r="BJ28" s="1307"/>
      <c r="BK28" s="1307"/>
      <c r="BL28" s="1307"/>
      <c r="BM28" s="1307"/>
      <c r="BN28" s="1307"/>
      <c r="BO28" s="1307"/>
      <c r="BP28" s="1307"/>
      <c r="BQ28" s="1307"/>
      <c r="BR28" s="1307"/>
      <c r="BS28" s="1307"/>
      <c r="BT28" s="1307"/>
      <c r="BU28" s="1307"/>
      <c r="BV28" s="1307"/>
      <c r="BW28" s="1307"/>
      <c r="BX28" s="1307"/>
      <c r="BY28" s="1307"/>
      <c r="BZ28" s="1307"/>
      <c r="CA28" s="1307"/>
      <c r="CB28" s="1307"/>
      <c r="CC28" s="1307"/>
      <c r="CD28" s="1307"/>
      <c r="CE28" s="1307"/>
      <c r="CF28" s="1307"/>
      <c r="CG28" s="1307"/>
      <c r="CH28" s="1307"/>
      <c r="CI28" s="1307"/>
      <c r="CJ28" s="1307"/>
      <c r="CK28" s="1307"/>
      <c r="CL28" s="1307"/>
      <c r="CM28" s="1307"/>
      <c r="CN28" s="1307"/>
      <c r="CO28" s="1307"/>
      <c r="CP28" s="1307"/>
      <c r="CQ28" s="1307"/>
      <c r="CR28" s="1307"/>
      <c r="CS28" s="1307"/>
      <c r="CT28" s="1307"/>
      <c r="CU28" s="1307"/>
      <c r="CV28" s="1307"/>
      <c r="CW28" s="1307"/>
      <c r="CX28" s="1307"/>
      <c r="CY28" s="1307"/>
      <c r="CZ28" s="1307"/>
      <c r="DA28" s="1307"/>
      <c r="DB28" s="1307"/>
      <c r="DC28" s="1307"/>
      <c r="DD28" s="1307"/>
      <c r="DE28" s="1307"/>
      <c r="DF28" s="1307"/>
      <c r="DG28" s="1307"/>
      <c r="DH28" s="1307"/>
      <c r="DI28" s="1307"/>
      <c r="DJ28" s="1307"/>
    </row>
    <row r="29" spans="1:114" s="1738" customFormat="1" ht="13">
      <c r="A29" s="220">
        <v>6</v>
      </c>
      <c r="B29" s="81" t="s">
        <v>85</v>
      </c>
      <c r="C29" s="79">
        <v>41525</v>
      </c>
      <c r="D29" s="664">
        <f t="shared" ca="1" si="5"/>
        <v>19</v>
      </c>
      <c r="E29" s="1365" t="s">
        <v>145</v>
      </c>
      <c r="F29" s="1114" t="s">
        <v>57</v>
      </c>
      <c r="G29" s="1338">
        <v>13</v>
      </c>
      <c r="H29" s="144" t="s">
        <v>3175</v>
      </c>
      <c r="I29" s="196" t="s">
        <v>3241</v>
      </c>
      <c r="J29" s="1353" t="s">
        <v>410</v>
      </c>
      <c r="K29" s="1705" t="s">
        <v>155</v>
      </c>
      <c r="L29" s="78" t="s">
        <v>1794</v>
      </c>
      <c r="M29" s="1109">
        <v>844000</v>
      </c>
      <c r="N29" s="1736">
        <v>13000</v>
      </c>
      <c r="O29" s="1736">
        <f>M29+N29</f>
        <v>857000</v>
      </c>
      <c r="P29" s="1806"/>
      <c r="Q29" s="3029" t="s">
        <v>3242</v>
      </c>
      <c r="R29" s="1804" t="s">
        <v>37</v>
      </c>
      <c r="S29" s="150">
        <v>1047</v>
      </c>
      <c r="T29" s="176">
        <v>93</v>
      </c>
      <c r="U29" s="275">
        <v>0</v>
      </c>
      <c r="V29" s="254"/>
      <c r="W29" s="157" t="s">
        <v>150</v>
      </c>
      <c r="X29" s="3024" t="s">
        <v>3523</v>
      </c>
      <c r="Y29" s="2343"/>
      <c r="Z29" s="1253" t="s">
        <v>1187</v>
      </c>
      <c r="AA29" s="306">
        <v>41537</v>
      </c>
      <c r="AB29" s="123" t="s">
        <v>3454</v>
      </c>
      <c r="AC29" s="3016">
        <v>41534</v>
      </c>
      <c r="AD29" s="3025">
        <v>1</v>
      </c>
      <c r="AE29" s="3026" t="s">
        <v>3395</v>
      </c>
      <c r="AF29" s="2148"/>
      <c r="AG29" s="2148"/>
      <c r="AH29" s="157"/>
      <c r="AI29" s="160"/>
      <c r="AJ29" s="2148"/>
      <c r="AK29" s="157"/>
      <c r="AL29" s="2345"/>
      <c r="AM29" s="829"/>
      <c r="AN29" s="2151"/>
      <c r="AO29" s="829"/>
      <c r="AP29" s="2152"/>
      <c r="AQ29" s="1237"/>
      <c r="AR29" s="1008"/>
      <c r="AS29" s="1710"/>
      <c r="AT29" s="1615"/>
      <c r="AU29" s="1445"/>
      <c r="AV29" s="1445"/>
      <c r="AW29" s="1445"/>
      <c r="AX29" s="1445"/>
      <c r="AY29" s="1446"/>
      <c r="AZ29" s="1445"/>
      <c r="BA29" s="1307"/>
      <c r="BB29" s="1307"/>
      <c r="BC29" s="1307"/>
      <c r="BD29" s="1307"/>
      <c r="BE29" s="1307"/>
      <c r="BF29" s="1307"/>
      <c r="BG29" s="1307"/>
      <c r="BH29" s="1307"/>
      <c r="BI29" s="1307"/>
      <c r="BJ29" s="1307"/>
      <c r="BK29" s="1307"/>
      <c r="BL29" s="1307"/>
      <c r="BM29" s="1307"/>
      <c r="BN29" s="1307"/>
      <c r="BO29" s="1307"/>
      <c r="BP29" s="1307"/>
      <c r="BQ29" s="1307"/>
      <c r="BR29" s="1307"/>
      <c r="BS29" s="1307"/>
      <c r="BT29" s="1307"/>
      <c r="BU29" s="1307"/>
      <c r="BV29" s="1307"/>
      <c r="BW29" s="1307"/>
      <c r="BX29" s="1307"/>
      <c r="BY29" s="1307"/>
      <c r="BZ29" s="1307"/>
      <c r="CA29" s="1307"/>
      <c r="CB29" s="1307"/>
      <c r="CC29" s="1307"/>
      <c r="CD29" s="1307"/>
      <c r="CE29" s="1307"/>
      <c r="CF29" s="1307"/>
      <c r="CG29" s="1307"/>
      <c r="CH29" s="1307"/>
      <c r="CI29" s="1307"/>
      <c r="CJ29" s="1307"/>
      <c r="CK29" s="1307"/>
      <c r="CL29" s="1307"/>
      <c r="CM29" s="1307"/>
      <c r="CN29" s="1307"/>
      <c r="CO29" s="1307"/>
      <c r="CP29" s="1307"/>
      <c r="CQ29" s="1307"/>
      <c r="CR29" s="1307"/>
      <c r="CS29" s="1307"/>
      <c r="CT29" s="1307"/>
      <c r="CU29" s="1307"/>
      <c r="CV29" s="1307"/>
      <c r="CW29" s="1307"/>
      <c r="CX29" s="1307"/>
      <c r="CY29" s="1307"/>
      <c r="CZ29" s="1307"/>
      <c r="DA29" s="1307"/>
      <c r="DB29" s="1307"/>
      <c r="DC29" s="1307"/>
      <c r="DD29" s="1307"/>
      <c r="DE29" s="1307"/>
      <c r="DF29" s="1307"/>
      <c r="DG29" s="1307"/>
      <c r="DH29" s="1307"/>
      <c r="DI29" s="1307"/>
      <c r="DJ29" s="1307"/>
    </row>
    <row r="30" spans="1:114" s="945" customFormat="1" ht="13">
      <c r="A30" s="220">
        <v>7</v>
      </c>
      <c r="B30" s="81" t="s">
        <v>85</v>
      </c>
      <c r="C30" s="12">
        <v>41519</v>
      </c>
      <c r="D30" s="147">
        <f t="shared" ca="1" si="5"/>
        <v>25</v>
      </c>
      <c r="E30" s="1410" t="s">
        <v>165</v>
      </c>
      <c r="F30" s="78" t="s">
        <v>57</v>
      </c>
      <c r="G30" s="1338">
        <v>13</v>
      </c>
      <c r="H30" s="1198" t="s">
        <v>49</v>
      </c>
      <c r="I30" s="196" t="s">
        <v>2132</v>
      </c>
      <c r="J30" s="1353" t="s">
        <v>409</v>
      </c>
      <c r="K30" s="927" t="s">
        <v>138</v>
      </c>
      <c r="L30" s="2039" t="s">
        <v>1748</v>
      </c>
      <c r="M30" s="2040">
        <v>904000</v>
      </c>
      <c r="N30" s="2040">
        <v>13000</v>
      </c>
      <c r="O30" s="2043">
        <v>917000</v>
      </c>
      <c r="P30" s="2041">
        <v>60000</v>
      </c>
      <c r="Q30" s="3030" t="s">
        <v>2068</v>
      </c>
      <c r="R30" s="1257" t="s">
        <v>37</v>
      </c>
      <c r="S30" s="646">
        <v>1047</v>
      </c>
      <c r="T30" s="176">
        <v>93</v>
      </c>
      <c r="U30" s="275">
        <v>0</v>
      </c>
      <c r="V30" s="254"/>
      <c r="W30" s="157" t="s">
        <v>150</v>
      </c>
      <c r="X30" s="3024" t="s">
        <v>3523</v>
      </c>
      <c r="Y30" s="2343"/>
      <c r="Z30" s="1253" t="s">
        <v>1187</v>
      </c>
      <c r="AA30" s="306">
        <v>41537</v>
      </c>
      <c r="AB30" s="123" t="s">
        <v>3454</v>
      </c>
      <c r="AC30" s="3016">
        <v>41534</v>
      </c>
      <c r="AD30" s="3025">
        <v>1</v>
      </c>
      <c r="AE30" s="3026" t="s">
        <v>3395</v>
      </c>
      <c r="AF30" s="2148"/>
      <c r="AG30" s="2148"/>
      <c r="AH30" s="157"/>
      <c r="AI30" s="160"/>
      <c r="AJ30" s="2148"/>
      <c r="AK30" s="157"/>
      <c r="AL30" s="2345"/>
      <c r="AM30" s="867"/>
      <c r="AN30" s="1769"/>
      <c r="AO30" s="1707"/>
      <c r="AP30" s="1598"/>
      <c r="AQ30" s="1709"/>
      <c r="AR30" s="1710"/>
      <c r="AS30" s="1710"/>
      <c r="AT30" s="1615"/>
      <c r="AU30" s="1445"/>
      <c r="AV30" s="1445"/>
      <c r="AW30" s="1445"/>
      <c r="AX30" s="1445"/>
      <c r="AY30" s="1711"/>
      <c r="AZ30" s="1712"/>
      <c r="BA30" s="1307"/>
      <c r="BB30" s="1307"/>
      <c r="BC30" s="1307"/>
      <c r="BD30" s="1307"/>
      <c r="BE30" s="1307"/>
      <c r="BF30" s="1307"/>
      <c r="BG30" s="1307"/>
      <c r="BH30" s="1307"/>
      <c r="BI30" s="1307"/>
      <c r="BJ30" s="1307"/>
      <c r="BK30" s="1307"/>
      <c r="BL30" s="1307"/>
      <c r="BM30" s="1307"/>
      <c r="BN30" s="1307"/>
      <c r="BO30" s="1307"/>
      <c r="BP30" s="1307"/>
      <c r="BQ30" s="1307"/>
      <c r="BR30" s="1307"/>
      <c r="BS30" s="1307"/>
      <c r="BT30" s="1307"/>
      <c r="BU30" s="1307"/>
      <c r="BV30" s="1307"/>
      <c r="BW30" s="1307"/>
      <c r="BX30" s="1307"/>
      <c r="BY30" s="1307"/>
      <c r="BZ30" s="1307"/>
      <c r="CA30" s="1307"/>
      <c r="CB30" s="1307"/>
      <c r="CC30" s="1307"/>
      <c r="CD30" s="1307"/>
      <c r="CE30" s="1307"/>
      <c r="CF30" s="1307"/>
      <c r="CG30" s="1307"/>
      <c r="CH30" s="1307"/>
      <c r="CI30" s="1307"/>
      <c r="CJ30" s="1307"/>
      <c r="CK30" s="1307"/>
      <c r="CL30" s="1307"/>
      <c r="CM30" s="1307"/>
      <c r="CN30" s="1307"/>
      <c r="CO30" s="1307"/>
      <c r="CP30" s="1307"/>
      <c r="CQ30" s="1307"/>
      <c r="CR30" s="1307"/>
      <c r="CS30" s="1307"/>
      <c r="CT30" s="1307"/>
      <c r="CU30" s="1307"/>
      <c r="CV30" s="1307"/>
      <c r="CW30" s="1307"/>
      <c r="CX30" s="1307"/>
      <c r="CY30" s="1307"/>
      <c r="CZ30" s="1307"/>
      <c r="DA30" s="1307"/>
      <c r="DB30" s="1307"/>
      <c r="DC30" s="1307"/>
      <c r="DD30" s="1307"/>
      <c r="DE30" s="1307"/>
      <c r="DF30" s="1307"/>
      <c r="DG30" s="1307"/>
      <c r="DH30" s="1307"/>
      <c r="DI30" s="1307"/>
      <c r="DJ30" s="1307"/>
    </row>
    <row r="31" spans="1:114" s="1005" customFormat="1" ht="13">
      <c r="A31" s="1131"/>
      <c r="B31" s="1133"/>
      <c r="C31" s="1133"/>
      <c r="D31" s="1356"/>
      <c r="E31" s="1136"/>
      <c r="F31" s="1134"/>
      <c r="G31" s="1134"/>
      <c r="H31" s="2242"/>
      <c r="I31" s="1135" t="s">
        <v>73</v>
      </c>
      <c r="J31" s="1136"/>
      <c r="K31" s="1137"/>
      <c r="L31" s="1137"/>
      <c r="M31" s="1138"/>
      <c r="N31" s="1138"/>
      <c r="O31" s="1138"/>
      <c r="P31" s="1138"/>
      <c r="Q31" s="1950"/>
      <c r="R31" s="1140"/>
      <c r="S31" s="1141"/>
      <c r="T31" s="765"/>
      <c r="U31" s="451"/>
      <c r="V31" s="1139"/>
      <c r="W31" s="1142"/>
      <c r="X31" s="1142"/>
      <c r="Y31" s="3031"/>
      <c r="Z31" s="1143"/>
      <c r="AA31" s="1144"/>
      <c r="AB31" s="1145"/>
      <c r="AC31" s="1145"/>
      <c r="AD31" s="3032"/>
      <c r="AE31" s="1132"/>
      <c r="AF31" s="1137"/>
      <c r="AG31" s="1132"/>
      <c r="AH31" s="1137"/>
      <c r="AI31" s="1132"/>
      <c r="AJ31" s="1132"/>
      <c r="AK31" s="1137"/>
      <c r="AL31" s="1146"/>
      <c r="AM31" s="874"/>
      <c r="AN31" s="1751"/>
      <c r="AO31" s="873"/>
      <c r="AP31" s="1004"/>
      <c r="AQ31" s="840"/>
      <c r="AR31" s="840"/>
      <c r="AS31" s="840"/>
      <c r="AT31" s="840"/>
      <c r="AU31" s="1007"/>
      <c r="AV31" s="858"/>
      <c r="AW31" s="1007"/>
      <c r="AX31" s="1007"/>
      <c r="AY31" s="1006"/>
      <c r="AZ31" s="1007"/>
      <c r="BA31" s="1007"/>
      <c r="BB31" s="1007"/>
      <c r="BC31" s="1007"/>
      <c r="BD31" s="1007"/>
      <c r="BE31" s="1007"/>
      <c r="BF31" s="1007"/>
      <c r="BG31" s="1007"/>
      <c r="BH31" s="1007"/>
      <c r="BI31" s="1007"/>
      <c r="BJ31" s="1007"/>
      <c r="BK31" s="1007"/>
      <c r="BL31" s="1007"/>
      <c r="BM31" s="1007"/>
      <c r="BN31" s="1007"/>
      <c r="BO31" s="1007"/>
      <c r="BP31" s="1007"/>
      <c r="BQ31" s="1007"/>
      <c r="BR31" s="1007"/>
      <c r="BS31" s="1007"/>
      <c r="BT31" s="1007"/>
      <c r="BU31" s="1007"/>
      <c r="BV31" s="1007"/>
      <c r="BW31" s="1007"/>
      <c r="BX31" s="1007"/>
      <c r="BY31" s="1007"/>
      <c r="BZ31" s="1007"/>
      <c r="CA31" s="1007"/>
      <c r="CB31" s="1007"/>
      <c r="CC31" s="1007"/>
      <c r="CD31" s="1007"/>
      <c r="CE31" s="1007"/>
      <c r="CF31" s="1007"/>
      <c r="CG31" s="1007"/>
      <c r="CH31" s="1007"/>
      <c r="CI31" s="1007"/>
      <c r="CJ31" s="1007"/>
      <c r="CK31" s="1007"/>
      <c r="CL31" s="1007"/>
      <c r="CM31" s="1007"/>
      <c r="CN31" s="1007"/>
      <c r="CO31" s="1007"/>
      <c r="CP31" s="1007"/>
      <c r="CQ31" s="1007"/>
      <c r="CR31" s="1007"/>
      <c r="CS31" s="1007"/>
      <c r="CT31" s="1007"/>
      <c r="CU31" s="1007"/>
      <c r="CV31" s="1007"/>
      <c r="CW31" s="1007"/>
      <c r="CX31" s="1007"/>
      <c r="CY31" s="1007"/>
      <c r="CZ31" s="1007"/>
      <c r="DA31" s="1007"/>
      <c r="DB31" s="1007"/>
      <c r="DC31" s="1007"/>
      <c r="DD31" s="1007"/>
      <c r="DE31" s="1007"/>
      <c r="DF31" s="1007"/>
      <c r="DG31" s="1007"/>
      <c r="DH31" s="1007"/>
      <c r="DI31" s="1007"/>
      <c r="DJ31" s="1007"/>
    </row>
    <row r="32" spans="1:114" s="839" customFormat="1" ht="13">
      <c r="A32" s="220">
        <v>1</v>
      </c>
      <c r="B32" s="11" t="s">
        <v>85</v>
      </c>
      <c r="C32" s="1157">
        <v>41078</v>
      </c>
      <c r="D32" s="1147">
        <f t="shared" ref="D32:D95" ca="1" si="6">TODAY()-C32</f>
        <v>466</v>
      </c>
      <c r="E32" s="1366" t="s">
        <v>145</v>
      </c>
      <c r="F32" s="2347" t="s">
        <v>61</v>
      </c>
      <c r="G32" s="222">
        <v>12</v>
      </c>
      <c r="H32" s="2348" t="s">
        <v>1203</v>
      </c>
      <c r="I32" s="2490" t="s">
        <v>1204</v>
      </c>
      <c r="J32" s="2349" t="s">
        <v>1205</v>
      </c>
      <c r="K32" s="2350" t="s">
        <v>34</v>
      </c>
      <c r="L32" s="2351" t="s">
        <v>1746</v>
      </c>
      <c r="M32" s="2352">
        <v>1013000</v>
      </c>
      <c r="N32" s="2352">
        <v>11000</v>
      </c>
      <c r="O32" s="2353">
        <v>956000</v>
      </c>
      <c r="P32" s="2354">
        <f>(M32+N32)-O32</f>
        <v>68000</v>
      </c>
      <c r="Q32" s="2355" t="s">
        <v>1206</v>
      </c>
      <c r="R32" s="2449" t="s">
        <v>775</v>
      </c>
      <c r="S32" s="18">
        <v>1047</v>
      </c>
      <c r="T32" s="176">
        <v>93</v>
      </c>
      <c r="U32" s="34"/>
      <c r="V32" s="11"/>
      <c r="W32" s="1257"/>
      <c r="X32" s="37"/>
      <c r="Y32" s="141"/>
      <c r="Z32" s="47"/>
      <c r="AA32" s="12"/>
      <c r="AB32" s="12"/>
      <c r="AC32" s="12"/>
      <c r="AD32" s="1753"/>
      <c r="AE32" s="17"/>
      <c r="AF32" s="14"/>
      <c r="AG32" s="11"/>
      <c r="AH32" s="749"/>
      <c r="AI32" s="11"/>
      <c r="AJ32" s="11"/>
      <c r="AK32" s="14"/>
      <c r="AL32" s="47"/>
      <c r="AM32" s="850" t="s">
        <v>2342</v>
      </c>
      <c r="AN32" s="1748" t="s">
        <v>2343</v>
      </c>
      <c r="AO32" s="848" t="s">
        <v>1795</v>
      </c>
      <c r="AP32" s="834"/>
      <c r="AQ32" s="840"/>
      <c r="AR32" s="844"/>
      <c r="AS32" s="844"/>
      <c r="AT32" s="844"/>
      <c r="AU32" s="845"/>
      <c r="AV32" s="845"/>
      <c r="AW32" s="845"/>
      <c r="AX32" s="845"/>
      <c r="AY32" s="846"/>
      <c r="AZ32" s="845"/>
      <c r="BA32" s="845"/>
      <c r="BB32" s="845"/>
      <c r="BC32" s="845"/>
      <c r="BD32" s="845"/>
      <c r="BE32" s="845"/>
      <c r="BF32" s="845"/>
      <c r="BG32" s="845"/>
      <c r="BH32" s="845"/>
      <c r="BI32" s="845"/>
      <c r="BJ32" s="845"/>
      <c r="BK32" s="845"/>
      <c r="BL32" s="845"/>
      <c r="BM32" s="845"/>
      <c r="BN32" s="845"/>
      <c r="BO32" s="845"/>
      <c r="BP32" s="845"/>
      <c r="BQ32" s="845"/>
      <c r="BR32" s="845"/>
      <c r="BS32" s="845"/>
      <c r="BT32" s="845"/>
      <c r="BU32" s="845"/>
      <c r="BV32" s="845"/>
      <c r="BW32" s="845"/>
      <c r="BX32" s="845"/>
      <c r="BY32" s="845"/>
      <c r="BZ32" s="845"/>
      <c r="CA32" s="845"/>
      <c r="CB32" s="845"/>
      <c r="CC32" s="845"/>
      <c r="CD32" s="845"/>
      <c r="CE32" s="845"/>
      <c r="CF32" s="845"/>
      <c r="CG32" s="845"/>
      <c r="CH32" s="845"/>
      <c r="CI32" s="845"/>
      <c r="CJ32" s="845"/>
      <c r="CK32" s="845"/>
      <c r="CL32" s="845"/>
      <c r="CM32" s="845"/>
      <c r="CN32" s="845"/>
      <c r="CO32" s="845"/>
      <c r="CP32" s="845"/>
      <c r="CQ32" s="845"/>
      <c r="CR32" s="845"/>
      <c r="CS32" s="845"/>
      <c r="CT32" s="845"/>
      <c r="CU32" s="845"/>
      <c r="CV32" s="845"/>
      <c r="CW32" s="845"/>
      <c r="CX32" s="845"/>
      <c r="CY32" s="845"/>
      <c r="CZ32" s="845"/>
      <c r="DA32" s="845"/>
      <c r="DB32" s="845"/>
      <c r="DC32" s="845"/>
      <c r="DD32" s="845"/>
      <c r="DE32" s="845"/>
      <c r="DF32" s="845"/>
      <c r="DG32" s="845"/>
      <c r="DH32" s="845"/>
      <c r="DI32" s="845"/>
      <c r="DJ32" s="845"/>
    </row>
    <row r="33" spans="1:114" s="839" customFormat="1" ht="13">
      <c r="A33" s="220">
        <v>2</v>
      </c>
      <c r="B33" s="11" t="s">
        <v>85</v>
      </c>
      <c r="C33" s="1120">
        <v>41177</v>
      </c>
      <c r="D33" s="1147">
        <f t="shared" ca="1" si="6"/>
        <v>367</v>
      </c>
      <c r="E33" s="1168" t="s">
        <v>145</v>
      </c>
      <c r="F33" s="2356" t="s">
        <v>57</v>
      </c>
      <c r="G33" s="222">
        <v>12</v>
      </c>
      <c r="H33" s="2357" t="s">
        <v>1207</v>
      </c>
      <c r="I33" s="1637" t="s">
        <v>1208</v>
      </c>
      <c r="J33" s="2358" t="s">
        <v>1209</v>
      </c>
      <c r="K33" s="2359" t="s">
        <v>1210</v>
      </c>
      <c r="L33" s="1637" t="s">
        <v>1743</v>
      </c>
      <c r="M33" s="2353">
        <v>1037000</v>
      </c>
      <c r="N33" s="2353">
        <v>13000</v>
      </c>
      <c r="O33" s="2352">
        <v>1050000</v>
      </c>
      <c r="P33" s="2353">
        <v>120000</v>
      </c>
      <c r="Q33" s="3033" t="s">
        <v>1211</v>
      </c>
      <c r="R33" s="2449" t="s">
        <v>775</v>
      </c>
      <c r="S33" s="18">
        <v>1047</v>
      </c>
      <c r="T33" s="176">
        <v>93</v>
      </c>
      <c r="U33" s="34"/>
      <c r="V33" s="11"/>
      <c r="W33" s="1257"/>
      <c r="X33" s="47"/>
      <c r="Y33" s="47"/>
      <c r="Z33" s="47"/>
      <c r="AA33" s="11"/>
      <c r="AB33" s="11"/>
      <c r="AC33" s="147"/>
      <c r="AD33" s="1752"/>
      <c r="AE33" s="11"/>
      <c r="AF33" s="14"/>
      <c r="AG33" s="11"/>
      <c r="AH33" s="749"/>
      <c r="AI33" s="11"/>
      <c r="AJ33" s="11"/>
      <c r="AK33" s="14"/>
      <c r="AL33" s="47"/>
      <c r="AM33" s="850" t="s">
        <v>2344</v>
      </c>
      <c r="AN33" s="1748" t="s">
        <v>2345</v>
      </c>
      <c r="AO33" s="848" t="s">
        <v>1795</v>
      </c>
      <c r="AP33" s="834"/>
      <c r="AQ33" s="840"/>
      <c r="AR33" s="844"/>
      <c r="AS33" s="844"/>
      <c r="AT33" s="844"/>
      <c r="AU33" s="845"/>
      <c r="AV33" s="845"/>
      <c r="AW33" s="845"/>
      <c r="AX33" s="845"/>
      <c r="AY33" s="846"/>
      <c r="AZ33" s="845"/>
      <c r="BA33" s="845"/>
      <c r="BB33" s="845"/>
      <c r="BC33" s="845"/>
      <c r="BD33" s="845"/>
      <c r="BE33" s="845"/>
      <c r="BF33" s="845"/>
      <c r="BG33" s="845"/>
      <c r="BH33" s="845"/>
      <c r="BI33" s="845"/>
      <c r="BJ33" s="845"/>
      <c r="BK33" s="845"/>
      <c r="BL33" s="845"/>
      <c r="BM33" s="845"/>
      <c r="BN33" s="845"/>
      <c r="BO33" s="845"/>
      <c r="BP33" s="845"/>
      <c r="BQ33" s="845"/>
      <c r="BR33" s="845"/>
      <c r="BS33" s="845"/>
      <c r="BT33" s="845"/>
      <c r="BU33" s="845"/>
      <c r="BV33" s="845"/>
      <c r="BW33" s="845"/>
      <c r="BX33" s="845"/>
      <c r="BY33" s="845"/>
      <c r="BZ33" s="845"/>
      <c r="CA33" s="845"/>
      <c r="CB33" s="845"/>
      <c r="CC33" s="845"/>
      <c r="CD33" s="845"/>
      <c r="CE33" s="845"/>
      <c r="CF33" s="845"/>
      <c r="CG33" s="845"/>
      <c r="CH33" s="845"/>
      <c r="CI33" s="845"/>
      <c r="CJ33" s="845"/>
      <c r="CK33" s="845"/>
      <c r="CL33" s="845"/>
      <c r="CM33" s="845"/>
      <c r="CN33" s="845"/>
      <c r="CO33" s="845"/>
      <c r="CP33" s="845"/>
      <c r="CQ33" s="845"/>
      <c r="CR33" s="845"/>
      <c r="CS33" s="845"/>
      <c r="CT33" s="845"/>
      <c r="CU33" s="845"/>
      <c r="CV33" s="845"/>
      <c r="CW33" s="845"/>
      <c r="CX33" s="845"/>
      <c r="CY33" s="845"/>
      <c r="CZ33" s="845"/>
      <c r="DA33" s="845"/>
      <c r="DB33" s="845"/>
      <c r="DC33" s="845"/>
      <c r="DD33" s="845"/>
      <c r="DE33" s="845"/>
      <c r="DF33" s="845"/>
      <c r="DG33" s="845"/>
      <c r="DH33" s="845"/>
      <c r="DI33" s="845"/>
      <c r="DJ33" s="845"/>
    </row>
    <row r="34" spans="1:114" ht="13">
      <c r="A34" s="220">
        <v>3</v>
      </c>
      <c r="B34" s="11" t="s">
        <v>85</v>
      </c>
      <c r="C34" s="1120">
        <v>40982</v>
      </c>
      <c r="D34" s="1147">
        <f t="shared" ca="1" si="6"/>
        <v>562</v>
      </c>
      <c r="E34" s="1168" t="s">
        <v>145</v>
      </c>
      <c r="F34" s="2356" t="s">
        <v>57</v>
      </c>
      <c r="G34" s="222">
        <v>12</v>
      </c>
      <c r="H34" s="2357" t="s">
        <v>1207</v>
      </c>
      <c r="I34" s="1637" t="s">
        <v>1212</v>
      </c>
      <c r="J34" s="2358" t="s">
        <v>1209</v>
      </c>
      <c r="K34" s="2359" t="s">
        <v>184</v>
      </c>
      <c r="L34" s="1637" t="s">
        <v>1743</v>
      </c>
      <c r="M34" s="2353">
        <v>1067000</v>
      </c>
      <c r="N34" s="2353">
        <v>13000</v>
      </c>
      <c r="O34" s="2352">
        <v>1080000</v>
      </c>
      <c r="P34" s="2353">
        <v>120000</v>
      </c>
      <c r="Q34" s="3033" t="s">
        <v>1213</v>
      </c>
      <c r="R34" s="2449" t="s">
        <v>775</v>
      </c>
      <c r="S34" s="18">
        <v>1047</v>
      </c>
      <c r="T34" s="176">
        <v>93</v>
      </c>
      <c r="U34" s="162"/>
      <c r="V34" s="231"/>
      <c r="W34" s="1257"/>
      <c r="X34" s="37">
        <f>28+16-1</f>
        <v>43</v>
      </c>
      <c r="Y34" s="141"/>
      <c r="Z34" s="47"/>
      <c r="AA34" s="12"/>
      <c r="AB34" s="12"/>
      <c r="AC34" s="12"/>
      <c r="AD34" s="1753"/>
      <c r="AE34" s="17"/>
      <c r="AF34" s="14"/>
      <c r="AG34" s="11"/>
      <c r="AH34" s="749"/>
      <c r="AI34" s="11"/>
      <c r="AJ34" s="11"/>
      <c r="AK34" s="14"/>
      <c r="AL34" s="63"/>
      <c r="AM34" s="867" t="s">
        <v>2340</v>
      </c>
      <c r="AN34" s="1747" t="s">
        <v>2341</v>
      </c>
      <c r="AO34" s="848" t="s">
        <v>1795</v>
      </c>
      <c r="AP34" s="834"/>
      <c r="AQ34" s="1458"/>
      <c r="AR34" s="840"/>
      <c r="AS34" s="840"/>
      <c r="AT34" s="840"/>
      <c r="AU34" s="1007"/>
      <c r="AV34" s="858"/>
      <c r="AW34" s="858"/>
      <c r="AX34" s="858"/>
      <c r="AY34" s="870"/>
      <c r="AZ34" s="858"/>
      <c r="BA34" s="858"/>
      <c r="BB34" s="858"/>
      <c r="BC34" s="858"/>
      <c r="BD34" s="858"/>
      <c r="BE34" s="858"/>
      <c r="BF34" s="858"/>
      <c r="BG34" s="858"/>
      <c r="BH34" s="858"/>
      <c r="BI34" s="858"/>
      <c r="BJ34" s="858"/>
      <c r="BK34" s="858"/>
      <c r="BL34" s="858"/>
      <c r="BM34" s="858"/>
      <c r="BN34" s="858"/>
      <c r="BO34" s="858"/>
      <c r="BP34" s="858"/>
      <c r="BQ34" s="858"/>
      <c r="BR34" s="858"/>
      <c r="BS34" s="858"/>
      <c r="BT34" s="858"/>
      <c r="BU34" s="858"/>
      <c r="BV34" s="858"/>
      <c r="BW34" s="858"/>
      <c r="BX34" s="858"/>
      <c r="BY34" s="858"/>
      <c r="BZ34" s="858"/>
      <c r="CA34" s="858"/>
      <c r="CB34" s="858"/>
      <c r="CC34" s="858"/>
      <c r="CD34" s="858"/>
      <c r="CE34" s="858"/>
      <c r="CF34" s="858"/>
      <c r="CG34" s="858"/>
      <c r="CH34" s="858"/>
      <c r="CI34" s="858"/>
      <c r="CJ34" s="858"/>
      <c r="CK34" s="858"/>
      <c r="CL34" s="858"/>
      <c r="CM34" s="858"/>
      <c r="CN34" s="858"/>
      <c r="CO34" s="858"/>
      <c r="CP34" s="858"/>
      <c r="CQ34" s="858"/>
      <c r="CR34" s="858"/>
      <c r="CS34" s="858"/>
      <c r="CT34" s="858"/>
      <c r="CU34" s="858"/>
      <c r="CV34" s="858"/>
      <c r="CW34" s="858"/>
      <c r="CX34" s="858"/>
      <c r="CY34" s="858"/>
      <c r="CZ34" s="858"/>
      <c r="DA34" s="858"/>
      <c r="DB34" s="858"/>
      <c r="DC34" s="858"/>
      <c r="DD34" s="858"/>
      <c r="DE34" s="858"/>
      <c r="DF34" s="858"/>
      <c r="DG34" s="858"/>
      <c r="DH34" s="858"/>
      <c r="DI34" s="858"/>
      <c r="DJ34" s="858"/>
    </row>
    <row r="35" spans="1:114" s="839" customFormat="1" ht="13">
      <c r="A35" s="220">
        <v>4</v>
      </c>
      <c r="B35" s="11" t="s">
        <v>85</v>
      </c>
      <c r="C35" s="1120">
        <v>41110</v>
      </c>
      <c r="D35" s="1147">
        <f t="shared" ca="1" si="6"/>
        <v>434</v>
      </c>
      <c r="E35" s="1200" t="s">
        <v>145</v>
      </c>
      <c r="F35" s="2360" t="s">
        <v>57</v>
      </c>
      <c r="G35" s="222">
        <v>12</v>
      </c>
      <c r="H35" s="2361" t="s">
        <v>1218</v>
      </c>
      <c r="I35" s="2491" t="s">
        <v>1219</v>
      </c>
      <c r="J35" s="2362" t="s">
        <v>1220</v>
      </c>
      <c r="K35" s="2363" t="s">
        <v>138</v>
      </c>
      <c r="L35" s="2364" t="s">
        <v>1748</v>
      </c>
      <c r="M35" s="2365">
        <v>977850</v>
      </c>
      <c r="N35" s="2365">
        <v>13000</v>
      </c>
      <c r="O35" s="2365">
        <v>990850</v>
      </c>
      <c r="P35" s="2365">
        <v>120000</v>
      </c>
      <c r="Q35" s="2366" t="s">
        <v>1221</v>
      </c>
      <c r="R35" s="2367" t="s">
        <v>21</v>
      </c>
      <c r="S35" s="18">
        <v>1047</v>
      </c>
      <c r="T35" s="176">
        <v>93</v>
      </c>
      <c r="U35" s="34"/>
      <c r="V35" s="81"/>
      <c r="W35" s="1257"/>
      <c r="X35" s="144">
        <f>79-X34</f>
        <v>36</v>
      </c>
      <c r="Y35" s="827"/>
      <c r="Z35" s="535"/>
      <c r="AA35" s="81"/>
      <c r="AB35" s="78"/>
      <c r="AC35" s="81"/>
      <c r="AD35" s="1754"/>
      <c r="AE35" s="81"/>
      <c r="AF35" s="17"/>
      <c r="AG35" s="12"/>
      <c r="AH35" s="749"/>
      <c r="AI35" s="36"/>
      <c r="AJ35" s="36"/>
      <c r="AK35" s="17"/>
      <c r="AL35" s="35"/>
      <c r="AM35" s="855" t="s">
        <v>2477</v>
      </c>
      <c r="AN35" s="1755" t="s">
        <v>2339</v>
      </c>
      <c r="AO35" s="848" t="s">
        <v>1795</v>
      </c>
      <c r="AP35" s="834"/>
      <c r="AQ35" s="2573"/>
      <c r="AR35" s="844"/>
      <c r="AS35" s="844"/>
      <c r="AT35" s="844"/>
      <c r="AU35" s="845"/>
      <c r="AV35" s="845"/>
      <c r="AW35" s="845"/>
      <c r="AX35" s="845"/>
      <c r="AY35" s="846"/>
      <c r="AZ35" s="845"/>
      <c r="BA35" s="845"/>
      <c r="BB35" s="845"/>
      <c r="BC35" s="845"/>
      <c r="BD35" s="845"/>
      <c r="BE35" s="845"/>
      <c r="BF35" s="845"/>
      <c r="BG35" s="845"/>
      <c r="BH35" s="845"/>
      <c r="BI35" s="845"/>
      <c r="BJ35" s="845"/>
      <c r="BK35" s="845"/>
      <c r="BL35" s="845"/>
      <c r="BM35" s="845"/>
      <c r="BN35" s="845"/>
      <c r="BO35" s="845"/>
      <c r="BP35" s="845"/>
      <c r="BQ35" s="845"/>
      <c r="BR35" s="845"/>
      <c r="BS35" s="845"/>
      <c r="BT35" s="845"/>
      <c r="BU35" s="845"/>
      <c r="BV35" s="845"/>
      <c r="BW35" s="845"/>
      <c r="BX35" s="845"/>
      <c r="BY35" s="845"/>
      <c r="BZ35" s="845"/>
      <c r="CA35" s="845"/>
      <c r="CB35" s="845"/>
      <c r="CC35" s="845"/>
      <c r="CD35" s="845"/>
      <c r="CE35" s="845"/>
      <c r="CF35" s="845"/>
      <c r="CG35" s="845"/>
      <c r="CH35" s="845"/>
      <c r="CI35" s="845"/>
      <c r="CJ35" s="845"/>
      <c r="CK35" s="845"/>
      <c r="CL35" s="845"/>
      <c r="CM35" s="845"/>
      <c r="CN35" s="845"/>
      <c r="CO35" s="845"/>
      <c r="CP35" s="845"/>
      <c r="CQ35" s="845"/>
      <c r="CR35" s="845"/>
      <c r="CS35" s="845"/>
      <c r="CT35" s="845"/>
      <c r="CU35" s="845"/>
      <c r="CV35" s="845"/>
      <c r="CW35" s="845"/>
      <c r="CX35" s="845"/>
      <c r="CY35" s="845"/>
      <c r="CZ35" s="845"/>
      <c r="DA35" s="845"/>
      <c r="DB35" s="845"/>
      <c r="DC35" s="845"/>
      <c r="DD35" s="845"/>
      <c r="DE35" s="845"/>
      <c r="DF35" s="845"/>
      <c r="DG35" s="845"/>
      <c r="DH35" s="845"/>
      <c r="DI35" s="845"/>
      <c r="DJ35" s="845"/>
    </row>
    <row r="36" spans="1:114" s="839" customFormat="1" ht="13">
      <c r="A36" s="220">
        <v>5</v>
      </c>
      <c r="B36" s="11" t="s">
        <v>85</v>
      </c>
      <c r="C36" s="1120">
        <v>41168</v>
      </c>
      <c r="D36" s="1147">
        <f t="shared" ca="1" si="6"/>
        <v>376</v>
      </c>
      <c r="E36" s="1168" t="s">
        <v>145</v>
      </c>
      <c r="F36" s="1124" t="s">
        <v>128</v>
      </c>
      <c r="G36" s="222">
        <v>12</v>
      </c>
      <c r="H36" s="1153" t="s">
        <v>100</v>
      </c>
      <c r="I36" s="730" t="s">
        <v>1311</v>
      </c>
      <c r="J36" s="1336" t="s">
        <v>1312</v>
      </c>
      <c r="K36" s="1386" t="s">
        <v>1313</v>
      </c>
      <c r="L36" s="1155" t="s">
        <v>1745</v>
      </c>
      <c r="M36" s="1109">
        <v>1590000</v>
      </c>
      <c r="N36" s="1109">
        <v>0</v>
      </c>
      <c r="O36" s="1162">
        <f>M36+N36</f>
        <v>1590000</v>
      </c>
      <c r="P36" s="1109">
        <v>100000</v>
      </c>
      <c r="Q36" s="1171" t="s">
        <v>1314</v>
      </c>
      <c r="R36" s="1172" t="s">
        <v>37</v>
      </c>
      <c r="S36" s="18">
        <v>1047</v>
      </c>
      <c r="T36" s="176">
        <v>93</v>
      </c>
      <c r="U36" s="34"/>
      <c r="V36" s="11"/>
      <c r="W36" s="1257"/>
      <c r="X36" s="1731"/>
      <c r="Y36" s="141"/>
      <c r="Z36" s="47"/>
      <c r="AA36" s="12"/>
      <c r="AB36" s="17"/>
      <c r="AC36" s="12"/>
      <c r="AD36" s="1753"/>
      <c r="AE36" s="17"/>
      <c r="AF36" s="14"/>
      <c r="AG36" s="11"/>
      <c r="AH36" s="749"/>
      <c r="AI36" s="11"/>
      <c r="AJ36" s="11"/>
      <c r="AK36" s="14"/>
      <c r="AL36" s="47"/>
      <c r="AM36" s="867" t="s">
        <v>2029</v>
      </c>
      <c r="AN36" s="1747" t="s">
        <v>2338</v>
      </c>
      <c r="AO36" s="868" t="s">
        <v>109</v>
      </c>
      <c r="AP36" s="834"/>
      <c r="AQ36" s="840"/>
      <c r="AR36" s="844"/>
      <c r="AS36" s="844"/>
      <c r="AT36" s="844"/>
      <c r="AU36" s="845"/>
      <c r="AV36" s="845"/>
      <c r="AW36" s="845"/>
      <c r="AX36" s="845"/>
      <c r="AY36" s="846"/>
      <c r="AZ36" s="845"/>
      <c r="BA36" s="845"/>
      <c r="BB36" s="845"/>
      <c r="BC36" s="845"/>
      <c r="BD36" s="845"/>
      <c r="BE36" s="845"/>
      <c r="BF36" s="845"/>
      <c r="BG36" s="845"/>
      <c r="BH36" s="845"/>
      <c r="BI36" s="845"/>
      <c r="BJ36" s="845"/>
      <c r="BK36" s="845"/>
      <c r="BL36" s="845"/>
      <c r="BM36" s="845"/>
      <c r="BN36" s="845"/>
      <c r="BO36" s="845"/>
      <c r="BP36" s="845"/>
      <c r="BQ36" s="845"/>
      <c r="BR36" s="845"/>
      <c r="BS36" s="845"/>
      <c r="BT36" s="845"/>
      <c r="BU36" s="845"/>
      <c r="BV36" s="845"/>
      <c r="BW36" s="845"/>
      <c r="BX36" s="845"/>
      <c r="BY36" s="845"/>
      <c r="BZ36" s="845"/>
      <c r="CA36" s="845"/>
      <c r="CB36" s="845"/>
      <c r="CC36" s="845"/>
      <c r="CD36" s="845"/>
      <c r="CE36" s="845"/>
      <c r="CF36" s="845"/>
      <c r="CG36" s="845"/>
      <c r="CH36" s="845"/>
      <c r="CI36" s="845"/>
      <c r="CJ36" s="845"/>
      <c r="CK36" s="845"/>
      <c r="CL36" s="845"/>
      <c r="CM36" s="845"/>
      <c r="CN36" s="845"/>
      <c r="CO36" s="845"/>
      <c r="CP36" s="845"/>
      <c r="CQ36" s="845"/>
      <c r="CR36" s="845"/>
      <c r="CS36" s="845"/>
      <c r="CT36" s="845"/>
      <c r="CU36" s="845"/>
      <c r="CV36" s="845"/>
      <c r="CW36" s="845"/>
      <c r="CX36" s="845"/>
      <c r="CY36" s="845"/>
      <c r="CZ36" s="845"/>
      <c r="DA36" s="845"/>
      <c r="DB36" s="845"/>
      <c r="DC36" s="845"/>
      <c r="DD36" s="845"/>
      <c r="DE36" s="845"/>
      <c r="DF36" s="845"/>
      <c r="DG36" s="845"/>
      <c r="DH36" s="845"/>
      <c r="DI36" s="845"/>
      <c r="DJ36" s="845"/>
    </row>
    <row r="37" spans="1:114" s="839" customFormat="1" ht="13">
      <c r="A37" s="220">
        <v>6</v>
      </c>
      <c r="B37" s="11" t="s">
        <v>85</v>
      </c>
      <c r="C37" s="1120">
        <v>41194</v>
      </c>
      <c r="D37" s="1147">
        <f t="shared" ca="1" si="6"/>
        <v>350</v>
      </c>
      <c r="E37" s="1168" t="s">
        <v>145</v>
      </c>
      <c r="F37" s="1121" t="s">
        <v>70</v>
      </c>
      <c r="G37" s="222">
        <v>12</v>
      </c>
      <c r="H37" s="1153" t="s">
        <v>1336</v>
      </c>
      <c r="I37" s="204" t="s">
        <v>1337</v>
      </c>
      <c r="J37" s="1171" t="s">
        <v>1338</v>
      </c>
      <c r="K37" s="1155" t="s">
        <v>72</v>
      </c>
      <c r="L37" s="1155" t="s">
        <v>1743</v>
      </c>
      <c r="M37" s="1109">
        <v>1445000</v>
      </c>
      <c r="N37" s="1109">
        <v>14000</v>
      </c>
      <c r="O37" s="1162">
        <f>M37+N37</f>
        <v>1459000</v>
      </c>
      <c r="P37" s="1109"/>
      <c r="Q37" s="1171" t="s">
        <v>1339</v>
      </c>
      <c r="R37" s="1120" t="s">
        <v>37</v>
      </c>
      <c r="S37" s="18">
        <v>1047</v>
      </c>
      <c r="T37" s="176">
        <v>93</v>
      </c>
      <c r="U37" s="34"/>
      <c r="V37" s="11"/>
      <c r="W37" s="1257"/>
      <c r="X37" s="37"/>
      <c r="Y37" s="141"/>
      <c r="Z37" s="47"/>
      <c r="AA37" s="2304"/>
      <c r="AB37" s="17"/>
      <c r="AC37" s="12"/>
      <c r="AD37" s="1753"/>
      <c r="AE37" s="17"/>
      <c r="AF37" s="14"/>
      <c r="AG37" s="11"/>
      <c r="AH37" s="749"/>
      <c r="AI37" s="11"/>
      <c r="AJ37" s="11"/>
      <c r="AK37" s="14"/>
      <c r="AL37" s="47"/>
      <c r="AM37" s="867" t="s">
        <v>2029</v>
      </c>
      <c r="AN37" s="1747" t="s">
        <v>2338</v>
      </c>
      <c r="AO37" s="868" t="s">
        <v>109</v>
      </c>
      <c r="AP37" s="834"/>
      <c r="AQ37" s="840"/>
      <c r="AR37" s="844"/>
      <c r="AS37" s="844"/>
      <c r="AT37" s="844"/>
      <c r="AU37" s="845"/>
      <c r="AV37" s="845"/>
      <c r="AW37" s="845"/>
      <c r="AX37" s="845"/>
      <c r="AY37" s="846"/>
      <c r="AZ37" s="845"/>
      <c r="BA37" s="845"/>
      <c r="BB37" s="845"/>
      <c r="BC37" s="845"/>
      <c r="BD37" s="845"/>
      <c r="BE37" s="845"/>
      <c r="BF37" s="845"/>
      <c r="BG37" s="845"/>
      <c r="BH37" s="845"/>
      <c r="BI37" s="845"/>
      <c r="BJ37" s="845"/>
      <c r="BK37" s="845"/>
      <c r="BL37" s="845"/>
      <c r="BM37" s="845"/>
      <c r="BN37" s="845"/>
      <c r="BO37" s="845"/>
      <c r="BP37" s="845"/>
      <c r="BQ37" s="845"/>
      <c r="BR37" s="845"/>
      <c r="BS37" s="845"/>
      <c r="BT37" s="845"/>
      <c r="BU37" s="845"/>
      <c r="BV37" s="845"/>
      <c r="BW37" s="845"/>
      <c r="BX37" s="845"/>
      <c r="BY37" s="845"/>
      <c r="BZ37" s="845"/>
      <c r="CA37" s="845"/>
      <c r="CB37" s="845"/>
      <c r="CC37" s="845"/>
      <c r="CD37" s="845"/>
      <c r="CE37" s="845"/>
      <c r="CF37" s="845"/>
      <c r="CG37" s="845"/>
      <c r="CH37" s="845"/>
      <c r="CI37" s="845"/>
      <c r="CJ37" s="845"/>
      <c r="CK37" s="845"/>
      <c r="CL37" s="845"/>
      <c r="CM37" s="845"/>
      <c r="CN37" s="845"/>
      <c r="CO37" s="845"/>
      <c r="CP37" s="845"/>
      <c r="CQ37" s="845"/>
      <c r="CR37" s="845"/>
      <c r="CS37" s="845"/>
      <c r="CT37" s="845"/>
      <c r="CU37" s="845"/>
      <c r="CV37" s="845"/>
      <c r="CW37" s="845"/>
      <c r="CX37" s="845"/>
      <c r="CY37" s="845"/>
      <c r="CZ37" s="845"/>
      <c r="DA37" s="845"/>
      <c r="DB37" s="845"/>
      <c r="DC37" s="845"/>
      <c r="DD37" s="845"/>
      <c r="DE37" s="845"/>
      <c r="DF37" s="845"/>
      <c r="DG37" s="845"/>
      <c r="DH37" s="845"/>
      <c r="DI37" s="845"/>
      <c r="DJ37" s="845"/>
    </row>
    <row r="38" spans="1:114" s="839" customFormat="1" ht="13">
      <c r="A38" s="220">
        <v>7</v>
      </c>
      <c r="B38" s="11" t="s">
        <v>85</v>
      </c>
      <c r="C38" s="1120">
        <v>41250</v>
      </c>
      <c r="D38" s="1147">
        <f t="shared" ca="1" si="6"/>
        <v>294</v>
      </c>
      <c r="E38" s="1168" t="s">
        <v>145</v>
      </c>
      <c r="F38" s="2368" t="s">
        <v>45</v>
      </c>
      <c r="G38" s="222">
        <v>12</v>
      </c>
      <c r="H38" s="2369" t="s">
        <v>1222</v>
      </c>
      <c r="I38" s="2372" t="s">
        <v>1223</v>
      </c>
      <c r="J38" s="2370" t="s">
        <v>1224</v>
      </c>
      <c r="K38" s="2371" t="s">
        <v>74</v>
      </c>
      <c r="L38" s="2372" t="s">
        <v>1893</v>
      </c>
      <c r="M38" s="2373">
        <v>1486000</v>
      </c>
      <c r="N38" s="2373">
        <v>0</v>
      </c>
      <c r="O38" s="2373">
        <v>1297000</v>
      </c>
      <c r="P38" s="2374">
        <f>M38-O38</f>
        <v>189000</v>
      </c>
      <c r="Q38" s="2373" t="s">
        <v>1225</v>
      </c>
      <c r="R38" s="2449" t="s">
        <v>775</v>
      </c>
      <c r="S38" s="18">
        <v>1047</v>
      </c>
      <c r="T38" s="176">
        <v>93</v>
      </c>
      <c r="U38" s="34"/>
      <c r="V38" s="11"/>
      <c r="W38" s="1257"/>
      <c r="X38" s="76"/>
      <c r="Y38" s="1174"/>
      <c r="Z38" s="80"/>
      <c r="AA38" s="2304"/>
      <c r="AB38" s="77"/>
      <c r="AC38" s="79"/>
      <c r="AD38" s="1757"/>
      <c r="AE38" s="77"/>
      <c r="AF38" s="14"/>
      <c r="AG38" s="11"/>
      <c r="AH38" s="749"/>
      <c r="AI38" s="11"/>
      <c r="AJ38" s="11"/>
      <c r="AK38" s="14"/>
      <c r="AL38" s="47"/>
      <c r="AM38" s="850" t="s">
        <v>2478</v>
      </c>
      <c r="AN38" s="1748" t="s">
        <v>2336</v>
      </c>
      <c r="AO38" s="848" t="s">
        <v>1795</v>
      </c>
      <c r="AP38" s="834"/>
      <c r="AQ38" s="840"/>
      <c r="AR38" s="844"/>
      <c r="AS38" s="844"/>
      <c r="AT38" s="844"/>
      <c r="AU38" s="845"/>
      <c r="AV38" s="845"/>
      <c r="AW38" s="845"/>
      <c r="AX38" s="845"/>
      <c r="AY38" s="846"/>
      <c r="AZ38" s="845"/>
      <c r="BA38" s="845"/>
      <c r="BB38" s="845"/>
      <c r="BC38" s="845"/>
      <c r="BD38" s="845"/>
      <c r="BE38" s="845"/>
      <c r="BF38" s="845"/>
      <c r="BG38" s="845"/>
      <c r="BH38" s="845"/>
      <c r="BI38" s="845"/>
      <c r="BJ38" s="845"/>
      <c r="BK38" s="845"/>
      <c r="BL38" s="845"/>
      <c r="BM38" s="845"/>
      <c r="BN38" s="845"/>
      <c r="BO38" s="845"/>
      <c r="BP38" s="845"/>
      <c r="BQ38" s="845"/>
      <c r="BR38" s="845"/>
      <c r="BS38" s="845"/>
      <c r="BT38" s="845"/>
      <c r="BU38" s="845"/>
      <c r="BV38" s="845"/>
      <c r="BW38" s="845"/>
      <c r="BX38" s="845"/>
      <c r="BY38" s="845"/>
      <c r="BZ38" s="845"/>
      <c r="CA38" s="845"/>
      <c r="CB38" s="845"/>
      <c r="CC38" s="845"/>
      <c r="CD38" s="845"/>
      <c r="CE38" s="845"/>
      <c r="CF38" s="845"/>
      <c r="CG38" s="845"/>
      <c r="CH38" s="845"/>
      <c r="CI38" s="845"/>
      <c r="CJ38" s="845"/>
      <c r="CK38" s="845"/>
      <c r="CL38" s="845"/>
      <c r="CM38" s="845"/>
      <c r="CN38" s="845"/>
      <c r="CO38" s="845"/>
      <c r="CP38" s="845"/>
      <c r="CQ38" s="845"/>
      <c r="CR38" s="845"/>
      <c r="CS38" s="845"/>
      <c r="CT38" s="845"/>
      <c r="CU38" s="845"/>
      <c r="CV38" s="845"/>
      <c r="CW38" s="845"/>
      <c r="CX38" s="845"/>
      <c r="CY38" s="845"/>
      <c r="CZ38" s="845"/>
      <c r="DA38" s="845"/>
      <c r="DB38" s="845"/>
      <c r="DC38" s="845"/>
      <c r="DD38" s="845"/>
      <c r="DE38" s="845"/>
      <c r="DF38" s="845"/>
      <c r="DG38" s="845"/>
      <c r="DH38" s="845"/>
      <c r="DI38" s="845"/>
      <c r="DJ38" s="845"/>
    </row>
    <row r="39" spans="1:114" ht="13">
      <c r="A39" s="220">
        <v>8</v>
      </c>
      <c r="B39" s="11" t="s">
        <v>85</v>
      </c>
      <c r="C39" s="1120">
        <v>41185</v>
      </c>
      <c r="D39" s="1147">
        <f t="shared" ca="1" si="6"/>
        <v>359</v>
      </c>
      <c r="E39" s="1168" t="s">
        <v>145</v>
      </c>
      <c r="F39" s="2368" t="s">
        <v>162</v>
      </c>
      <c r="G39" s="222">
        <v>12</v>
      </c>
      <c r="H39" s="2375" t="s">
        <v>1226</v>
      </c>
      <c r="I39" s="2372" t="s">
        <v>1227</v>
      </c>
      <c r="J39" s="2370" t="s">
        <v>1228</v>
      </c>
      <c r="K39" s="2371" t="s">
        <v>14</v>
      </c>
      <c r="L39" s="2372" t="s">
        <v>1743</v>
      </c>
      <c r="M39" s="2376">
        <v>3230000</v>
      </c>
      <c r="N39" s="2373">
        <v>0</v>
      </c>
      <c r="O39" s="2373">
        <v>2900700</v>
      </c>
      <c r="P39" s="2370">
        <f>M39-O39</f>
        <v>329300</v>
      </c>
      <c r="Q39" s="2373" t="s">
        <v>1229</v>
      </c>
      <c r="R39" s="2449" t="s">
        <v>775</v>
      </c>
      <c r="S39" s="18">
        <v>1047</v>
      </c>
      <c r="T39" s="176">
        <v>93</v>
      </c>
      <c r="U39" s="162"/>
      <c r="V39" s="11"/>
      <c r="W39" s="1257"/>
      <c r="X39" s="76"/>
      <c r="Y39" s="1174" t="s">
        <v>46</v>
      </c>
      <c r="Z39" s="80"/>
      <c r="AA39" s="2304"/>
      <c r="AB39" s="77"/>
      <c r="AC39" s="79"/>
      <c r="AD39" s="1757"/>
      <c r="AE39" s="77"/>
      <c r="AF39" s="15"/>
      <c r="AG39" s="13"/>
      <c r="AH39" s="749"/>
      <c r="AI39" s="13"/>
      <c r="AJ39" s="13"/>
      <c r="AK39" s="15"/>
      <c r="AL39" s="63"/>
      <c r="AM39" s="1599" t="s">
        <v>2347</v>
      </c>
      <c r="AN39" s="1758" t="s">
        <v>2479</v>
      </c>
      <c r="AO39" s="868" t="s">
        <v>1795</v>
      </c>
      <c r="AP39" s="834"/>
      <c r="AQ39" s="1458"/>
      <c r="AR39" s="840"/>
      <c r="AS39" s="840"/>
      <c r="AT39" s="840"/>
      <c r="AU39" s="1007"/>
      <c r="AV39" s="858"/>
      <c r="AW39" s="858"/>
      <c r="AX39" s="858"/>
      <c r="AY39" s="870"/>
      <c r="AZ39" s="858"/>
      <c r="BA39" s="858"/>
      <c r="BB39" s="858"/>
      <c r="BC39" s="858"/>
      <c r="BD39" s="858"/>
      <c r="BE39" s="858"/>
      <c r="BF39" s="858"/>
      <c r="BG39" s="858"/>
      <c r="BH39" s="858"/>
      <c r="BI39" s="858"/>
      <c r="BJ39" s="858"/>
      <c r="BK39" s="858"/>
      <c r="BL39" s="858"/>
      <c r="BM39" s="858"/>
      <c r="BN39" s="858"/>
      <c r="BO39" s="858"/>
      <c r="BP39" s="858"/>
      <c r="BQ39" s="858"/>
      <c r="BR39" s="858"/>
      <c r="BS39" s="858"/>
      <c r="BT39" s="858"/>
      <c r="BU39" s="858"/>
      <c r="BV39" s="858"/>
      <c r="BW39" s="858"/>
      <c r="BX39" s="858"/>
      <c r="BY39" s="858"/>
      <c r="BZ39" s="858"/>
      <c r="CA39" s="858"/>
      <c r="CB39" s="858"/>
      <c r="CC39" s="858"/>
      <c r="CD39" s="858"/>
      <c r="CE39" s="858"/>
      <c r="CF39" s="858"/>
      <c r="CG39" s="858"/>
      <c r="CH39" s="858"/>
      <c r="CI39" s="858"/>
      <c r="CJ39" s="858"/>
      <c r="CK39" s="858"/>
      <c r="CL39" s="858"/>
      <c r="CM39" s="858"/>
      <c r="CN39" s="858"/>
      <c r="CO39" s="858"/>
      <c r="CP39" s="858"/>
      <c r="CQ39" s="858"/>
      <c r="CR39" s="858"/>
      <c r="CS39" s="858"/>
      <c r="CT39" s="858"/>
      <c r="CU39" s="858"/>
      <c r="CV39" s="858"/>
      <c r="CW39" s="858"/>
      <c r="CX39" s="858"/>
      <c r="CY39" s="858"/>
      <c r="CZ39" s="858"/>
      <c r="DA39" s="858"/>
      <c r="DB39" s="858"/>
      <c r="DC39" s="858"/>
      <c r="DD39" s="858"/>
      <c r="DE39" s="858"/>
      <c r="DF39" s="858"/>
      <c r="DG39" s="858"/>
      <c r="DH39" s="858"/>
      <c r="DI39" s="858"/>
      <c r="DJ39" s="858"/>
    </row>
    <row r="40" spans="1:114" ht="13">
      <c r="A40" s="220">
        <v>9</v>
      </c>
      <c r="B40" s="11" t="s">
        <v>85</v>
      </c>
      <c r="C40" s="1120">
        <v>41098</v>
      </c>
      <c r="D40" s="1147">
        <f t="shared" ca="1" si="6"/>
        <v>446</v>
      </c>
      <c r="E40" s="1168" t="s">
        <v>145</v>
      </c>
      <c r="F40" s="2368" t="s">
        <v>128</v>
      </c>
      <c r="G40" s="222">
        <v>12</v>
      </c>
      <c r="H40" s="2375" t="s">
        <v>36</v>
      </c>
      <c r="I40" s="2372" t="s">
        <v>1232</v>
      </c>
      <c r="J40" s="2370" t="s">
        <v>1233</v>
      </c>
      <c r="K40" s="2371" t="s">
        <v>82</v>
      </c>
      <c r="L40" s="2372" t="s">
        <v>1745</v>
      </c>
      <c r="M40" s="2373">
        <v>1806000</v>
      </c>
      <c r="N40" s="2373">
        <v>0</v>
      </c>
      <c r="O40" s="2373">
        <v>1656860</v>
      </c>
      <c r="P40" s="2370">
        <f>M40-O40</f>
        <v>149140</v>
      </c>
      <c r="Q40" s="2373" t="s">
        <v>1234</v>
      </c>
      <c r="R40" s="2449" t="s">
        <v>775</v>
      </c>
      <c r="S40" s="18">
        <v>1047</v>
      </c>
      <c r="T40" s="176">
        <v>93</v>
      </c>
      <c r="U40" s="162"/>
      <c r="V40" s="11"/>
      <c r="W40" s="1257"/>
      <c r="X40" s="76"/>
      <c r="Y40" s="1174"/>
      <c r="Z40" s="80"/>
      <c r="AA40" s="2304"/>
      <c r="AB40" s="77"/>
      <c r="AC40" s="79"/>
      <c r="AD40" s="1757"/>
      <c r="AE40" s="77"/>
      <c r="AF40" s="15"/>
      <c r="AG40" s="13"/>
      <c r="AH40" s="749"/>
      <c r="AI40" s="13"/>
      <c r="AJ40" s="13"/>
      <c r="AK40" s="15"/>
      <c r="AL40" s="63"/>
      <c r="AM40" s="1600" t="s">
        <v>2348</v>
      </c>
      <c r="AN40" s="1759" t="s">
        <v>2339</v>
      </c>
      <c r="AO40" s="868" t="s">
        <v>1795</v>
      </c>
      <c r="AP40" s="834"/>
      <c r="AQ40" s="1458"/>
      <c r="AR40" s="840"/>
      <c r="AS40" s="840"/>
      <c r="AT40" s="840"/>
      <c r="AU40" s="1007"/>
      <c r="AV40" s="858"/>
      <c r="AW40" s="858"/>
      <c r="AX40" s="858"/>
      <c r="AY40" s="870"/>
      <c r="AZ40" s="858"/>
      <c r="BA40" s="858"/>
      <c r="BB40" s="858"/>
      <c r="BC40" s="858"/>
      <c r="BD40" s="858"/>
      <c r="BE40" s="858"/>
      <c r="BF40" s="858"/>
      <c r="BG40" s="858"/>
      <c r="BH40" s="858"/>
      <c r="BI40" s="858"/>
      <c r="BJ40" s="858"/>
      <c r="BK40" s="858"/>
      <c r="BL40" s="858"/>
      <c r="BM40" s="858"/>
      <c r="BN40" s="858"/>
      <c r="BO40" s="858"/>
      <c r="BP40" s="858"/>
      <c r="BQ40" s="858"/>
      <c r="BR40" s="858"/>
      <c r="BS40" s="858"/>
      <c r="BT40" s="858"/>
      <c r="BU40" s="858"/>
      <c r="BV40" s="858"/>
      <c r="BW40" s="858"/>
      <c r="BX40" s="858"/>
      <c r="BY40" s="858"/>
      <c r="BZ40" s="858"/>
      <c r="CA40" s="858"/>
      <c r="CB40" s="858"/>
      <c r="CC40" s="858"/>
      <c r="CD40" s="858"/>
      <c r="CE40" s="858"/>
      <c r="CF40" s="858"/>
      <c r="CG40" s="858"/>
      <c r="CH40" s="858"/>
      <c r="CI40" s="858"/>
      <c r="CJ40" s="858"/>
      <c r="CK40" s="858"/>
      <c r="CL40" s="858"/>
      <c r="CM40" s="858"/>
      <c r="CN40" s="858"/>
      <c r="CO40" s="858"/>
      <c r="CP40" s="858"/>
      <c r="CQ40" s="858"/>
      <c r="CR40" s="858"/>
      <c r="CS40" s="858"/>
      <c r="CT40" s="858"/>
      <c r="CU40" s="858"/>
      <c r="CV40" s="858"/>
      <c r="CW40" s="858"/>
      <c r="CX40" s="858"/>
      <c r="CY40" s="858"/>
      <c r="CZ40" s="858"/>
      <c r="DA40" s="858"/>
      <c r="DB40" s="858"/>
      <c r="DC40" s="858"/>
      <c r="DD40" s="858"/>
      <c r="DE40" s="858"/>
      <c r="DF40" s="858"/>
      <c r="DG40" s="858"/>
      <c r="DH40" s="858"/>
      <c r="DI40" s="858"/>
      <c r="DJ40" s="858"/>
    </row>
    <row r="41" spans="1:114" ht="13">
      <c r="A41" s="220">
        <v>10</v>
      </c>
      <c r="B41" s="11" t="s">
        <v>85</v>
      </c>
      <c r="C41" s="1120">
        <v>41297</v>
      </c>
      <c r="D41" s="1147">
        <f t="shared" ca="1" si="6"/>
        <v>247</v>
      </c>
      <c r="E41" s="1168" t="s">
        <v>145</v>
      </c>
      <c r="F41" s="2368" t="s">
        <v>61</v>
      </c>
      <c r="G41" s="222">
        <v>12</v>
      </c>
      <c r="H41" s="2375" t="s">
        <v>1365</v>
      </c>
      <c r="I41" s="2372" t="s">
        <v>1366</v>
      </c>
      <c r="J41" s="2370" t="s">
        <v>1367</v>
      </c>
      <c r="K41" s="2371" t="s">
        <v>65</v>
      </c>
      <c r="L41" s="2372" t="s">
        <v>1747</v>
      </c>
      <c r="M41" s="2373">
        <v>839000</v>
      </c>
      <c r="N41" s="2373">
        <v>11000</v>
      </c>
      <c r="O41" s="2373">
        <v>850000</v>
      </c>
      <c r="P41" s="2370">
        <f>M41-O41</f>
        <v>-11000</v>
      </c>
      <c r="Q41" s="2373" t="s">
        <v>1368</v>
      </c>
      <c r="R41" s="2449" t="s">
        <v>775</v>
      </c>
      <c r="S41" s="18">
        <v>1047</v>
      </c>
      <c r="T41" s="176">
        <v>93</v>
      </c>
      <c r="U41" s="162"/>
      <c r="V41" s="11"/>
      <c r="W41" s="1257"/>
      <c r="X41" s="76"/>
      <c r="Y41" s="1174"/>
      <c r="Z41" s="80"/>
      <c r="AA41" s="2304"/>
      <c r="AB41" s="77"/>
      <c r="AC41" s="79"/>
      <c r="AD41" s="1757"/>
      <c r="AE41" s="77"/>
      <c r="AF41" s="15"/>
      <c r="AG41" s="13"/>
      <c r="AH41" s="749"/>
      <c r="AI41" s="13"/>
      <c r="AJ41" s="13"/>
      <c r="AK41" s="15"/>
      <c r="AL41" s="63"/>
      <c r="AM41" s="1600" t="s">
        <v>2349</v>
      </c>
      <c r="AN41" s="1759" t="s">
        <v>2480</v>
      </c>
      <c r="AO41" s="868" t="s">
        <v>1795</v>
      </c>
      <c r="AP41" s="834"/>
      <c r="AQ41" s="1458"/>
      <c r="AR41" s="840"/>
      <c r="AS41" s="840"/>
      <c r="AT41" s="840"/>
      <c r="AU41" s="1007"/>
      <c r="AV41" s="858"/>
      <c r="AW41" s="858"/>
      <c r="AX41" s="858"/>
      <c r="AY41" s="870"/>
      <c r="AZ41" s="858"/>
      <c r="BA41" s="858"/>
      <c r="BB41" s="858"/>
      <c r="BC41" s="858"/>
      <c r="BD41" s="858"/>
      <c r="BE41" s="858"/>
      <c r="BF41" s="858"/>
      <c r="BG41" s="858"/>
      <c r="BH41" s="858"/>
      <c r="BI41" s="858"/>
      <c r="BJ41" s="858"/>
      <c r="BK41" s="858"/>
      <c r="BL41" s="858"/>
      <c r="BM41" s="858"/>
      <c r="BN41" s="858"/>
      <c r="BO41" s="858"/>
      <c r="BP41" s="858"/>
      <c r="BQ41" s="858"/>
      <c r="BR41" s="858"/>
      <c r="BS41" s="858"/>
      <c r="BT41" s="858"/>
      <c r="BU41" s="858"/>
      <c r="BV41" s="858"/>
      <c r="BW41" s="858"/>
      <c r="BX41" s="858"/>
      <c r="BY41" s="858"/>
      <c r="BZ41" s="858"/>
      <c r="CA41" s="858"/>
      <c r="CB41" s="858"/>
      <c r="CC41" s="858"/>
      <c r="CD41" s="858"/>
      <c r="CE41" s="858"/>
      <c r="CF41" s="858"/>
      <c r="CG41" s="858"/>
      <c r="CH41" s="858"/>
      <c r="CI41" s="858"/>
      <c r="CJ41" s="858"/>
      <c r="CK41" s="858"/>
      <c r="CL41" s="858"/>
      <c r="CM41" s="858"/>
      <c r="CN41" s="858"/>
      <c r="CO41" s="858"/>
      <c r="CP41" s="858"/>
      <c r="CQ41" s="858"/>
      <c r="CR41" s="858"/>
      <c r="CS41" s="858"/>
      <c r="CT41" s="858"/>
      <c r="CU41" s="858"/>
      <c r="CV41" s="858"/>
      <c r="CW41" s="858"/>
      <c r="CX41" s="858"/>
      <c r="CY41" s="858"/>
      <c r="CZ41" s="858"/>
      <c r="DA41" s="858"/>
      <c r="DB41" s="858"/>
      <c r="DC41" s="858"/>
      <c r="DD41" s="858"/>
      <c r="DE41" s="858"/>
      <c r="DF41" s="858"/>
      <c r="DG41" s="858"/>
      <c r="DH41" s="858"/>
      <c r="DI41" s="858"/>
      <c r="DJ41" s="858"/>
    </row>
    <row r="42" spans="1:114" s="839" customFormat="1" ht="13">
      <c r="A42" s="220">
        <v>11</v>
      </c>
      <c r="B42" s="11" t="s">
        <v>85</v>
      </c>
      <c r="C42" s="1120">
        <v>41347</v>
      </c>
      <c r="D42" s="1147">
        <f t="shared" ca="1" si="6"/>
        <v>197</v>
      </c>
      <c r="E42" s="1168" t="s">
        <v>145</v>
      </c>
      <c r="F42" s="805" t="s">
        <v>128</v>
      </c>
      <c r="G42" s="1099">
        <v>13</v>
      </c>
      <c r="H42" s="1163" t="s">
        <v>36</v>
      </c>
      <c r="I42" s="49" t="s">
        <v>1315</v>
      </c>
      <c r="J42" s="1123" t="s">
        <v>1316</v>
      </c>
      <c r="K42" s="1129" t="s">
        <v>71</v>
      </c>
      <c r="L42" s="1129" t="s">
        <v>1928</v>
      </c>
      <c r="M42" s="1109">
        <v>1885000</v>
      </c>
      <c r="N42" s="1109">
        <v>0</v>
      </c>
      <c r="O42" s="1162">
        <f t="shared" ref="O42:O48" si="7">M42+N42</f>
        <v>1885000</v>
      </c>
      <c r="P42" s="1109">
        <v>100000</v>
      </c>
      <c r="Q42" s="1165" t="s">
        <v>1317</v>
      </c>
      <c r="R42" s="1120" t="s">
        <v>37</v>
      </c>
      <c r="S42" s="18">
        <v>1047</v>
      </c>
      <c r="T42" s="176">
        <v>93</v>
      </c>
      <c r="U42" s="34"/>
      <c r="V42" s="11"/>
      <c r="W42" s="1257"/>
      <c r="X42" s="37"/>
      <c r="Y42" s="141"/>
      <c r="Z42" s="47"/>
      <c r="AA42" s="12"/>
      <c r="AB42" s="17"/>
      <c r="AC42" s="12"/>
      <c r="AD42" s="1753"/>
      <c r="AE42" s="17"/>
      <c r="AF42" s="14"/>
      <c r="AG42" s="11"/>
      <c r="AH42" s="749"/>
      <c r="AI42" s="11"/>
      <c r="AJ42" s="11"/>
      <c r="AK42" s="14"/>
      <c r="AL42" s="47"/>
      <c r="AM42" s="850"/>
      <c r="AN42" s="1760"/>
      <c r="AO42" s="848"/>
      <c r="AP42" s="834"/>
      <c r="AQ42" s="840"/>
      <c r="AR42" s="844"/>
      <c r="AS42" s="844"/>
      <c r="AT42" s="844"/>
      <c r="AU42" s="845"/>
      <c r="AV42" s="845"/>
      <c r="AW42" s="845"/>
      <c r="AX42" s="845"/>
      <c r="AY42" s="846"/>
      <c r="AZ42" s="845"/>
      <c r="BA42" s="845"/>
      <c r="BB42" s="845"/>
      <c r="BC42" s="845"/>
      <c r="BD42" s="845"/>
      <c r="BE42" s="845"/>
      <c r="BF42" s="845"/>
      <c r="BG42" s="845"/>
      <c r="BH42" s="845"/>
      <c r="BI42" s="845"/>
      <c r="BJ42" s="845"/>
      <c r="BK42" s="845"/>
      <c r="BL42" s="845"/>
      <c r="BM42" s="845"/>
      <c r="BN42" s="845"/>
      <c r="BO42" s="845"/>
      <c r="BP42" s="845"/>
      <c r="BQ42" s="845"/>
      <c r="BR42" s="845"/>
      <c r="BS42" s="845"/>
      <c r="BT42" s="845"/>
      <c r="BU42" s="845"/>
      <c r="BV42" s="845"/>
      <c r="BW42" s="845"/>
      <c r="BX42" s="845"/>
      <c r="BY42" s="845"/>
      <c r="BZ42" s="845"/>
      <c r="CA42" s="845"/>
      <c r="CB42" s="845"/>
      <c r="CC42" s="845"/>
      <c r="CD42" s="845"/>
      <c r="CE42" s="845"/>
      <c r="CF42" s="845"/>
      <c r="CG42" s="845"/>
      <c r="CH42" s="845"/>
      <c r="CI42" s="845"/>
      <c r="CJ42" s="845"/>
      <c r="CK42" s="845"/>
      <c r="CL42" s="845"/>
      <c r="CM42" s="845"/>
      <c r="CN42" s="845"/>
      <c r="CO42" s="845"/>
      <c r="CP42" s="845"/>
      <c r="CQ42" s="845"/>
      <c r="CR42" s="845"/>
      <c r="CS42" s="845"/>
      <c r="CT42" s="845"/>
      <c r="CU42" s="845"/>
      <c r="CV42" s="845"/>
      <c r="CW42" s="845"/>
      <c r="CX42" s="845"/>
      <c r="CY42" s="845"/>
      <c r="CZ42" s="845"/>
      <c r="DA42" s="845"/>
      <c r="DB42" s="845"/>
      <c r="DC42" s="845"/>
      <c r="DD42" s="845"/>
      <c r="DE42" s="845"/>
      <c r="DF42" s="845"/>
      <c r="DG42" s="845"/>
      <c r="DH42" s="845"/>
      <c r="DI42" s="845"/>
      <c r="DJ42" s="845"/>
    </row>
    <row r="43" spans="1:114" s="839" customFormat="1" ht="13">
      <c r="A43" s="220">
        <v>12</v>
      </c>
      <c r="B43" s="11" t="s">
        <v>85</v>
      </c>
      <c r="C43" s="1120">
        <v>41363</v>
      </c>
      <c r="D43" s="1147">
        <f t="shared" ca="1" si="6"/>
        <v>181</v>
      </c>
      <c r="E43" s="1168" t="s">
        <v>145</v>
      </c>
      <c r="F43" s="1121" t="s">
        <v>128</v>
      </c>
      <c r="G43" s="1099">
        <v>13</v>
      </c>
      <c r="H43" s="1163" t="s">
        <v>36</v>
      </c>
      <c r="I43" s="49" t="s">
        <v>1318</v>
      </c>
      <c r="J43" s="1123" t="s">
        <v>1316</v>
      </c>
      <c r="K43" s="1129" t="s">
        <v>183</v>
      </c>
      <c r="L43" s="1129" t="s">
        <v>1746</v>
      </c>
      <c r="M43" s="1109">
        <v>1885000</v>
      </c>
      <c r="N43" s="1109">
        <v>0</v>
      </c>
      <c r="O43" s="1162">
        <f t="shared" si="7"/>
        <v>1885000</v>
      </c>
      <c r="P43" s="1109">
        <v>100000</v>
      </c>
      <c r="Q43" s="1165" t="s">
        <v>1319</v>
      </c>
      <c r="R43" s="1120" t="s">
        <v>37</v>
      </c>
      <c r="S43" s="18">
        <v>1047</v>
      </c>
      <c r="T43" s="176">
        <v>93</v>
      </c>
      <c r="U43" s="34"/>
      <c r="V43" s="11"/>
      <c r="W43" s="1257"/>
      <c r="X43" s="37"/>
      <c r="Y43" s="141"/>
      <c r="Z43" s="47"/>
      <c r="AA43" s="12"/>
      <c r="AB43" s="17"/>
      <c r="AC43" s="12"/>
      <c r="AD43" s="1753"/>
      <c r="AE43" s="17"/>
      <c r="AF43" s="14"/>
      <c r="AG43" s="11"/>
      <c r="AH43" s="749"/>
      <c r="AI43" s="11"/>
      <c r="AJ43" s="11"/>
      <c r="AK43" s="14"/>
      <c r="AL43" s="47"/>
      <c r="AM43" s="850"/>
      <c r="AN43" s="1760"/>
      <c r="AO43" s="848"/>
      <c r="AP43" s="834"/>
      <c r="AQ43" s="840"/>
      <c r="AR43" s="844"/>
      <c r="AS43" s="844"/>
      <c r="AT43" s="844"/>
      <c r="AU43" s="845"/>
      <c r="AV43" s="845"/>
      <c r="AW43" s="845"/>
      <c r="AX43" s="845"/>
      <c r="AY43" s="846"/>
      <c r="AZ43" s="845"/>
      <c r="BA43" s="845"/>
      <c r="BB43" s="845"/>
      <c r="BC43" s="845"/>
      <c r="BD43" s="845"/>
      <c r="BE43" s="845"/>
      <c r="BF43" s="845"/>
      <c r="BG43" s="845"/>
      <c r="BH43" s="845"/>
      <c r="BI43" s="845"/>
      <c r="BJ43" s="845"/>
      <c r="BK43" s="845"/>
      <c r="BL43" s="845"/>
      <c r="BM43" s="845"/>
      <c r="BN43" s="845"/>
      <c r="BO43" s="845"/>
      <c r="BP43" s="845"/>
      <c r="BQ43" s="845"/>
      <c r="BR43" s="845"/>
      <c r="BS43" s="845"/>
      <c r="BT43" s="845"/>
      <c r="BU43" s="845"/>
      <c r="BV43" s="845"/>
      <c r="BW43" s="845"/>
      <c r="BX43" s="845"/>
      <c r="BY43" s="845"/>
      <c r="BZ43" s="845"/>
      <c r="CA43" s="845"/>
      <c r="CB43" s="845"/>
      <c r="CC43" s="845"/>
      <c r="CD43" s="845"/>
      <c r="CE43" s="845"/>
      <c r="CF43" s="845"/>
      <c r="CG43" s="845"/>
      <c r="CH43" s="845"/>
      <c r="CI43" s="845"/>
      <c r="CJ43" s="845"/>
      <c r="CK43" s="845"/>
      <c r="CL43" s="845"/>
      <c r="CM43" s="845"/>
      <c r="CN43" s="845"/>
      <c r="CO43" s="845"/>
      <c r="CP43" s="845"/>
      <c r="CQ43" s="845"/>
      <c r="CR43" s="845"/>
      <c r="CS43" s="845"/>
      <c r="CT43" s="845"/>
      <c r="CU43" s="845"/>
      <c r="CV43" s="845"/>
      <c r="CW43" s="845"/>
      <c r="CX43" s="845"/>
      <c r="CY43" s="845"/>
      <c r="CZ43" s="845"/>
      <c r="DA43" s="845"/>
      <c r="DB43" s="845"/>
      <c r="DC43" s="845"/>
      <c r="DD43" s="845"/>
      <c r="DE43" s="845"/>
      <c r="DF43" s="845"/>
      <c r="DG43" s="845"/>
      <c r="DH43" s="845"/>
      <c r="DI43" s="845"/>
      <c r="DJ43" s="845"/>
    </row>
    <row r="44" spans="1:114" s="839" customFormat="1" ht="13">
      <c r="A44" s="220">
        <v>13</v>
      </c>
      <c r="B44" s="11" t="s">
        <v>85</v>
      </c>
      <c r="C44" s="1120">
        <v>41368</v>
      </c>
      <c r="D44" s="1147">
        <f t="shared" ca="1" si="6"/>
        <v>176</v>
      </c>
      <c r="E44" s="1168" t="s">
        <v>145</v>
      </c>
      <c r="F44" s="1121" t="s">
        <v>128</v>
      </c>
      <c r="G44" s="1099">
        <v>13</v>
      </c>
      <c r="H44" s="1163" t="s">
        <v>36</v>
      </c>
      <c r="I44" s="49" t="s">
        <v>1320</v>
      </c>
      <c r="J44" s="1123" t="s">
        <v>1316</v>
      </c>
      <c r="K44" s="1129" t="s">
        <v>82</v>
      </c>
      <c r="L44" s="807" t="s">
        <v>1745</v>
      </c>
      <c r="M44" s="1109">
        <v>1885000</v>
      </c>
      <c r="N44" s="1109">
        <v>0</v>
      </c>
      <c r="O44" s="1109">
        <f t="shared" si="7"/>
        <v>1885000</v>
      </c>
      <c r="P44" s="1109">
        <v>100000</v>
      </c>
      <c r="Q44" s="1165" t="s">
        <v>1321</v>
      </c>
      <c r="R44" s="1120" t="s">
        <v>37</v>
      </c>
      <c r="S44" s="18">
        <v>1047</v>
      </c>
      <c r="T44" s="176">
        <v>93</v>
      </c>
      <c r="U44" s="34"/>
      <c r="V44" s="1176" t="s">
        <v>1322</v>
      </c>
      <c r="W44" s="1257"/>
      <c r="X44" s="37"/>
      <c r="Y44" s="141"/>
      <c r="Z44" s="47"/>
      <c r="AA44" s="12"/>
      <c r="AB44" s="17"/>
      <c r="AC44" s="12"/>
      <c r="AD44" s="1753"/>
      <c r="AE44" s="17"/>
      <c r="AF44" s="14"/>
      <c r="AG44" s="11"/>
      <c r="AH44" s="749"/>
      <c r="AI44" s="11"/>
      <c r="AJ44" s="11"/>
      <c r="AK44" s="14"/>
      <c r="AL44" s="47"/>
      <c r="AM44" s="850"/>
      <c r="AN44" s="1748"/>
      <c r="AO44" s="848"/>
      <c r="AP44" s="834"/>
      <c r="AQ44" s="840"/>
      <c r="AR44" s="844"/>
      <c r="AS44" s="844"/>
      <c r="AT44" s="844"/>
      <c r="AU44" s="845"/>
      <c r="AV44" s="845"/>
      <c r="AW44" s="845"/>
      <c r="AX44" s="845"/>
      <c r="AY44" s="846"/>
      <c r="AZ44" s="845"/>
      <c r="BA44" s="845"/>
      <c r="BB44" s="845"/>
      <c r="BC44" s="845"/>
      <c r="BD44" s="845"/>
      <c r="BE44" s="845"/>
      <c r="BF44" s="845"/>
      <c r="BG44" s="845"/>
      <c r="BH44" s="845"/>
      <c r="BI44" s="845"/>
      <c r="BJ44" s="845"/>
      <c r="BK44" s="845"/>
      <c r="BL44" s="845"/>
      <c r="BM44" s="845"/>
      <c r="BN44" s="845"/>
      <c r="BO44" s="845"/>
      <c r="BP44" s="845"/>
      <c r="BQ44" s="845"/>
      <c r="BR44" s="845"/>
      <c r="BS44" s="845"/>
      <c r="BT44" s="845"/>
      <c r="BU44" s="845"/>
      <c r="BV44" s="845"/>
      <c r="BW44" s="845"/>
      <c r="BX44" s="845"/>
      <c r="BY44" s="845"/>
      <c r="BZ44" s="845"/>
      <c r="CA44" s="845"/>
      <c r="CB44" s="845"/>
      <c r="CC44" s="845"/>
      <c r="CD44" s="845"/>
      <c r="CE44" s="845"/>
      <c r="CF44" s="845"/>
      <c r="CG44" s="845"/>
      <c r="CH44" s="845"/>
      <c r="CI44" s="845"/>
      <c r="CJ44" s="845"/>
      <c r="CK44" s="845"/>
      <c r="CL44" s="845"/>
      <c r="CM44" s="845"/>
      <c r="CN44" s="845"/>
      <c r="CO44" s="845"/>
      <c r="CP44" s="845"/>
      <c r="CQ44" s="845"/>
      <c r="CR44" s="845"/>
      <c r="CS44" s="845"/>
      <c r="CT44" s="845"/>
      <c r="CU44" s="845"/>
      <c r="CV44" s="845"/>
      <c r="CW44" s="845"/>
      <c r="CX44" s="845"/>
      <c r="CY44" s="845"/>
      <c r="CZ44" s="845"/>
      <c r="DA44" s="845"/>
      <c r="DB44" s="845"/>
      <c r="DC44" s="845"/>
      <c r="DD44" s="845"/>
      <c r="DE44" s="845"/>
      <c r="DF44" s="845"/>
      <c r="DG44" s="845"/>
      <c r="DH44" s="845"/>
      <c r="DI44" s="845"/>
      <c r="DJ44" s="845"/>
    </row>
    <row r="45" spans="1:114" s="839" customFormat="1" ht="13">
      <c r="A45" s="220">
        <v>14</v>
      </c>
      <c r="B45" s="11" t="s">
        <v>85</v>
      </c>
      <c r="C45" s="1120">
        <v>41368</v>
      </c>
      <c r="D45" s="1147">
        <f t="shared" ca="1" si="6"/>
        <v>176</v>
      </c>
      <c r="E45" s="1168" t="s">
        <v>145</v>
      </c>
      <c r="F45" s="1121" t="s">
        <v>128</v>
      </c>
      <c r="G45" s="1099">
        <v>13</v>
      </c>
      <c r="H45" s="1163" t="s">
        <v>1202</v>
      </c>
      <c r="I45" s="49" t="s">
        <v>1323</v>
      </c>
      <c r="J45" s="1123" t="s">
        <v>1324</v>
      </c>
      <c r="K45" s="1129" t="s">
        <v>285</v>
      </c>
      <c r="L45" s="807" t="s">
        <v>2077</v>
      </c>
      <c r="M45" s="1109">
        <v>1935000</v>
      </c>
      <c r="N45" s="1109">
        <v>0</v>
      </c>
      <c r="O45" s="1109">
        <f t="shared" si="7"/>
        <v>1935000</v>
      </c>
      <c r="P45" s="1109">
        <v>100000</v>
      </c>
      <c r="Q45" s="1165" t="s">
        <v>1325</v>
      </c>
      <c r="R45" s="1120" t="s">
        <v>37</v>
      </c>
      <c r="S45" s="18">
        <v>1047</v>
      </c>
      <c r="T45" s="176">
        <v>93</v>
      </c>
      <c r="U45" s="34"/>
      <c r="V45" s="11"/>
      <c r="W45" s="1257"/>
      <c r="X45" s="37"/>
      <c r="Y45" s="141"/>
      <c r="Z45" s="47"/>
      <c r="AA45" s="12"/>
      <c r="AB45" s="17"/>
      <c r="AC45" s="12"/>
      <c r="AD45" s="1753"/>
      <c r="AE45" s="17"/>
      <c r="AF45" s="14"/>
      <c r="AG45" s="11"/>
      <c r="AH45" s="749"/>
      <c r="AI45" s="11"/>
      <c r="AJ45" s="11"/>
      <c r="AK45" s="14"/>
      <c r="AL45" s="47"/>
      <c r="AM45" s="850"/>
      <c r="AN45" s="1748"/>
      <c r="AO45" s="848"/>
      <c r="AP45" s="834"/>
      <c r="AQ45" s="840"/>
      <c r="AR45" s="844"/>
      <c r="AS45" s="844"/>
      <c r="AT45" s="844"/>
      <c r="AU45" s="845"/>
      <c r="AV45" s="845"/>
      <c r="AW45" s="845"/>
      <c r="AX45" s="845"/>
      <c r="AY45" s="846"/>
      <c r="AZ45" s="845"/>
      <c r="BA45" s="845"/>
      <c r="BB45" s="845"/>
      <c r="BC45" s="845"/>
      <c r="BD45" s="845"/>
      <c r="BE45" s="845"/>
      <c r="BF45" s="845"/>
      <c r="BG45" s="845"/>
      <c r="BH45" s="845"/>
      <c r="BI45" s="845"/>
      <c r="BJ45" s="845"/>
      <c r="BK45" s="845"/>
      <c r="BL45" s="845"/>
      <c r="BM45" s="845"/>
      <c r="BN45" s="845"/>
      <c r="BO45" s="845"/>
      <c r="BP45" s="845"/>
      <c r="BQ45" s="845"/>
      <c r="BR45" s="845"/>
      <c r="BS45" s="845"/>
      <c r="BT45" s="845"/>
      <c r="BU45" s="845"/>
      <c r="BV45" s="845"/>
      <c r="BW45" s="845"/>
      <c r="BX45" s="845"/>
      <c r="BY45" s="845"/>
      <c r="BZ45" s="845"/>
      <c r="CA45" s="845"/>
      <c r="CB45" s="845"/>
      <c r="CC45" s="845"/>
      <c r="CD45" s="845"/>
      <c r="CE45" s="845"/>
      <c r="CF45" s="845"/>
      <c r="CG45" s="845"/>
      <c r="CH45" s="845"/>
      <c r="CI45" s="845"/>
      <c r="CJ45" s="845"/>
      <c r="CK45" s="845"/>
      <c r="CL45" s="845"/>
      <c r="CM45" s="845"/>
      <c r="CN45" s="845"/>
      <c r="CO45" s="845"/>
      <c r="CP45" s="845"/>
      <c r="CQ45" s="845"/>
      <c r="CR45" s="845"/>
      <c r="CS45" s="845"/>
      <c r="CT45" s="845"/>
      <c r="CU45" s="845"/>
      <c r="CV45" s="845"/>
      <c r="CW45" s="845"/>
      <c r="CX45" s="845"/>
      <c r="CY45" s="845"/>
      <c r="CZ45" s="845"/>
      <c r="DA45" s="845"/>
      <c r="DB45" s="845"/>
      <c r="DC45" s="845"/>
      <c r="DD45" s="845"/>
      <c r="DE45" s="845"/>
      <c r="DF45" s="845"/>
      <c r="DG45" s="845"/>
      <c r="DH45" s="845"/>
      <c r="DI45" s="845"/>
      <c r="DJ45" s="845"/>
    </row>
    <row r="46" spans="1:114" s="839" customFormat="1" ht="13">
      <c r="A46" s="220">
        <v>15</v>
      </c>
      <c r="B46" s="11" t="s">
        <v>85</v>
      </c>
      <c r="C46" s="1120">
        <v>41363</v>
      </c>
      <c r="D46" s="1147">
        <f t="shared" ca="1" si="6"/>
        <v>181</v>
      </c>
      <c r="E46" s="1168" t="s">
        <v>145</v>
      </c>
      <c r="F46" s="1121" t="s">
        <v>1185</v>
      </c>
      <c r="G46" s="1099">
        <v>13</v>
      </c>
      <c r="H46" s="1163" t="s">
        <v>1299</v>
      </c>
      <c r="I46" s="1389" t="s">
        <v>1300</v>
      </c>
      <c r="J46" s="1123" t="s">
        <v>1301</v>
      </c>
      <c r="K46" s="1129" t="s">
        <v>143</v>
      </c>
      <c r="L46" s="807" t="s">
        <v>1746</v>
      </c>
      <c r="M46" s="1109">
        <v>1240000</v>
      </c>
      <c r="N46" s="1109">
        <v>16000</v>
      </c>
      <c r="O46" s="1149">
        <f t="shared" si="7"/>
        <v>1256000</v>
      </c>
      <c r="P46" s="1109">
        <v>70000</v>
      </c>
      <c r="Q46" s="1165" t="s">
        <v>1302</v>
      </c>
      <c r="R46" s="1120" t="s">
        <v>37</v>
      </c>
      <c r="S46" s="18">
        <v>1047</v>
      </c>
      <c r="T46" s="176">
        <v>93</v>
      </c>
      <c r="U46" s="34"/>
      <c r="V46" s="11"/>
      <c r="W46" s="1585"/>
      <c r="X46" s="37"/>
      <c r="Y46" s="141"/>
      <c r="Z46" s="47"/>
      <c r="AA46" s="12"/>
      <c r="AB46" s="17"/>
      <c r="AC46" s="12"/>
      <c r="AD46" s="1753"/>
      <c r="AE46" s="17"/>
      <c r="AF46" s="14"/>
      <c r="AG46" s="11"/>
      <c r="AH46" s="749"/>
      <c r="AI46" s="11"/>
      <c r="AJ46" s="11"/>
      <c r="AK46" s="14"/>
      <c r="AL46" s="47"/>
      <c r="AM46" s="850"/>
      <c r="AN46" s="1748"/>
      <c r="AO46" s="848"/>
      <c r="AP46" s="834"/>
      <c r="AQ46" s="840"/>
      <c r="AR46" s="844"/>
      <c r="AS46" s="844"/>
      <c r="AT46" s="844"/>
      <c r="AU46" s="845"/>
      <c r="AV46" s="845"/>
      <c r="AW46" s="845"/>
      <c r="AX46" s="845"/>
      <c r="AY46" s="846"/>
      <c r="AZ46" s="845"/>
      <c r="BA46" s="845"/>
      <c r="BB46" s="845"/>
      <c r="BC46" s="845"/>
      <c r="BD46" s="845"/>
      <c r="BE46" s="845"/>
      <c r="BF46" s="845"/>
      <c r="BG46" s="845"/>
      <c r="BH46" s="845"/>
      <c r="BI46" s="845"/>
      <c r="BJ46" s="845"/>
      <c r="BK46" s="845"/>
      <c r="BL46" s="845"/>
      <c r="BM46" s="845"/>
      <c r="BN46" s="845"/>
      <c r="BO46" s="845"/>
      <c r="BP46" s="845"/>
      <c r="BQ46" s="845"/>
      <c r="BR46" s="845"/>
      <c r="BS46" s="845"/>
      <c r="BT46" s="845"/>
      <c r="BU46" s="845"/>
      <c r="BV46" s="845"/>
      <c r="BW46" s="845"/>
      <c r="BX46" s="845"/>
      <c r="BY46" s="845"/>
      <c r="BZ46" s="845"/>
      <c r="CA46" s="845"/>
      <c r="CB46" s="845"/>
      <c r="CC46" s="845"/>
      <c r="CD46" s="845"/>
      <c r="CE46" s="845"/>
      <c r="CF46" s="845"/>
      <c r="CG46" s="845"/>
      <c r="CH46" s="845"/>
      <c r="CI46" s="845"/>
      <c r="CJ46" s="845"/>
      <c r="CK46" s="845"/>
      <c r="CL46" s="845"/>
      <c r="CM46" s="845"/>
      <c r="CN46" s="845"/>
      <c r="CO46" s="845"/>
      <c r="CP46" s="845"/>
      <c r="CQ46" s="845"/>
      <c r="CR46" s="845"/>
      <c r="CS46" s="845"/>
      <c r="CT46" s="845"/>
      <c r="CU46" s="845"/>
      <c r="CV46" s="845"/>
      <c r="CW46" s="845"/>
      <c r="CX46" s="845"/>
      <c r="CY46" s="845"/>
      <c r="CZ46" s="845"/>
      <c r="DA46" s="845"/>
      <c r="DB46" s="845"/>
      <c r="DC46" s="845"/>
      <c r="DD46" s="845"/>
      <c r="DE46" s="845"/>
      <c r="DF46" s="845"/>
      <c r="DG46" s="845"/>
      <c r="DH46" s="845"/>
      <c r="DI46" s="845"/>
      <c r="DJ46" s="845"/>
    </row>
    <row r="47" spans="1:114" s="945" customFormat="1" ht="13">
      <c r="A47" s="220">
        <v>16</v>
      </c>
      <c r="B47" s="11" t="s">
        <v>85</v>
      </c>
      <c r="C47" s="1120">
        <v>41497</v>
      </c>
      <c r="D47" s="147">
        <f t="shared" ca="1" si="6"/>
        <v>47</v>
      </c>
      <c r="E47" s="1372" t="s">
        <v>145</v>
      </c>
      <c r="F47" s="1124" t="s">
        <v>343</v>
      </c>
      <c r="G47" s="1099">
        <v>13</v>
      </c>
      <c r="H47" s="1250" t="s">
        <v>459</v>
      </c>
      <c r="I47" s="2486" t="s">
        <v>1438</v>
      </c>
      <c r="J47" s="1251" t="s">
        <v>938</v>
      </c>
      <c r="K47" s="1242" t="s">
        <v>466</v>
      </c>
      <c r="L47" s="1242" t="s">
        <v>1743</v>
      </c>
      <c r="M47" s="1109">
        <v>565000</v>
      </c>
      <c r="N47" s="1109">
        <v>6000</v>
      </c>
      <c r="O47" s="1109">
        <f t="shared" si="7"/>
        <v>571000</v>
      </c>
      <c r="P47" s="1109"/>
      <c r="Q47" s="1334" t="s">
        <v>1439</v>
      </c>
      <c r="R47" s="1216" t="s">
        <v>37</v>
      </c>
      <c r="S47" s="18">
        <v>1047</v>
      </c>
      <c r="T47" s="176">
        <v>93</v>
      </c>
      <c r="U47" s="1275"/>
      <c r="V47" s="231"/>
      <c r="W47" s="1216"/>
      <c r="X47" s="1618" t="s">
        <v>2045</v>
      </c>
      <c r="Y47" s="1706"/>
      <c r="Z47" s="77"/>
      <c r="AA47" s="81"/>
      <c r="AB47" s="81"/>
      <c r="AC47" s="1217"/>
      <c r="AD47" s="1761"/>
      <c r="AE47" s="1218"/>
      <c r="AF47" s="1216"/>
      <c r="AG47" s="1218"/>
      <c r="AH47" s="77"/>
      <c r="AI47" s="664"/>
      <c r="AJ47" s="1219"/>
      <c r="AK47" s="77"/>
      <c r="AL47" s="1216"/>
      <c r="AM47" s="867"/>
      <c r="AN47" s="1747"/>
      <c r="AO47" s="868"/>
      <c r="AP47" s="1217"/>
      <c r="AQ47" s="924"/>
      <c r="AR47" s="844"/>
      <c r="AS47" s="844"/>
      <c r="AT47" s="926"/>
      <c r="AU47" s="944"/>
      <c r="AV47" s="944"/>
      <c r="AW47" s="944"/>
      <c r="AX47" s="944"/>
      <c r="AY47" s="943"/>
      <c r="AZ47" s="944"/>
      <c r="BA47" s="1307"/>
      <c r="BB47" s="1307"/>
      <c r="BC47" s="1307"/>
      <c r="BD47" s="1307"/>
      <c r="BE47" s="1307"/>
      <c r="BF47" s="1307"/>
      <c r="BG47" s="1307"/>
      <c r="BH47" s="1307"/>
      <c r="BI47" s="1307"/>
      <c r="BJ47" s="1307"/>
      <c r="BK47" s="1307"/>
      <c r="BL47" s="1307"/>
      <c r="BM47" s="1307"/>
      <c r="BN47" s="1307"/>
      <c r="BO47" s="1307"/>
      <c r="BP47" s="1307"/>
      <c r="BQ47" s="1307"/>
      <c r="BR47" s="1307"/>
      <c r="BS47" s="1307"/>
      <c r="BT47" s="1307"/>
      <c r="BU47" s="1307"/>
      <c r="BV47" s="1307"/>
      <c r="BW47" s="1307"/>
      <c r="BX47" s="1307"/>
      <c r="BY47" s="1307"/>
      <c r="BZ47" s="1307"/>
      <c r="CA47" s="1307"/>
      <c r="CB47" s="1307"/>
      <c r="CC47" s="1307"/>
      <c r="CD47" s="1307"/>
      <c r="CE47" s="1307"/>
      <c r="CF47" s="1307"/>
      <c r="CG47" s="1307"/>
      <c r="CH47" s="1307"/>
      <c r="CI47" s="1307"/>
      <c r="CJ47" s="1307"/>
      <c r="CK47" s="1307"/>
      <c r="CL47" s="1307"/>
      <c r="CM47" s="1307"/>
      <c r="CN47" s="1307"/>
      <c r="CO47" s="1307"/>
      <c r="CP47" s="1307"/>
      <c r="CQ47" s="1307"/>
      <c r="CR47" s="1307"/>
      <c r="CS47" s="1307"/>
      <c r="CT47" s="1307"/>
      <c r="CU47" s="1307"/>
      <c r="CV47" s="1307"/>
      <c r="CW47" s="1307"/>
      <c r="CX47" s="1307"/>
      <c r="CY47" s="1307"/>
      <c r="CZ47" s="1307"/>
      <c r="DA47" s="1307"/>
      <c r="DB47" s="1307"/>
      <c r="DC47" s="1307"/>
      <c r="DD47" s="1307"/>
      <c r="DE47" s="1307"/>
      <c r="DF47" s="1307"/>
      <c r="DG47" s="1307"/>
      <c r="DH47" s="1307"/>
      <c r="DI47" s="1307"/>
      <c r="DJ47" s="1307"/>
    </row>
    <row r="48" spans="1:114" s="950" customFormat="1" ht="13">
      <c r="A48" s="220">
        <v>17</v>
      </c>
      <c r="B48" s="11" t="s">
        <v>85</v>
      </c>
      <c r="C48" s="1120">
        <v>41430</v>
      </c>
      <c r="D48" s="147">
        <f t="shared" ca="1" si="6"/>
        <v>114</v>
      </c>
      <c r="E48" s="1168" t="s">
        <v>145</v>
      </c>
      <c r="F48" s="1121" t="s">
        <v>169</v>
      </c>
      <c r="G48" s="1099">
        <v>13</v>
      </c>
      <c r="H48" s="1122" t="s">
        <v>1231</v>
      </c>
      <c r="I48" s="1039" t="s">
        <v>1235</v>
      </c>
      <c r="J48" s="1123" t="s">
        <v>1174</v>
      </c>
      <c r="K48" s="1167" t="s">
        <v>53</v>
      </c>
      <c r="L48" s="14" t="s">
        <v>1746</v>
      </c>
      <c r="M48" s="1109">
        <v>678000</v>
      </c>
      <c r="N48" s="1109">
        <v>0</v>
      </c>
      <c r="O48" s="1109">
        <f t="shared" si="7"/>
        <v>678000</v>
      </c>
      <c r="P48" s="1109" t="s">
        <v>1195</v>
      </c>
      <c r="Q48" s="2028" t="s">
        <v>1236</v>
      </c>
      <c r="R48" s="1364" t="s">
        <v>1188</v>
      </c>
      <c r="S48" s="18">
        <v>1047</v>
      </c>
      <c r="T48" s="176">
        <v>93</v>
      </c>
      <c r="U48" s="34"/>
      <c r="V48" s="231"/>
      <c r="W48" s="1216"/>
      <c r="X48" s="47"/>
      <c r="Y48" s="47"/>
      <c r="Z48" s="47"/>
      <c r="AA48" s="12"/>
      <c r="AB48" s="11"/>
      <c r="AC48" s="12"/>
      <c r="AD48" s="1752"/>
      <c r="AE48" s="14"/>
      <c r="AF48" s="17"/>
      <c r="AG48" s="12"/>
      <c r="AH48" s="749"/>
      <c r="AI48" s="36"/>
      <c r="AJ48" s="36"/>
      <c r="AK48" s="17"/>
      <c r="AL48" s="47"/>
      <c r="AM48" s="1601" t="s">
        <v>1614</v>
      </c>
      <c r="AN48" s="1747" t="s">
        <v>2338</v>
      </c>
      <c r="AO48" s="848" t="s">
        <v>109</v>
      </c>
      <c r="AP48" s="947"/>
      <c r="AQ48" s="2574"/>
      <c r="AR48" s="1459"/>
      <c r="AS48" s="1459"/>
      <c r="AT48" s="1459"/>
      <c r="AU48" s="1306"/>
      <c r="AV48" s="1306"/>
      <c r="AW48" s="1306"/>
      <c r="AX48" s="1306"/>
      <c r="AY48" s="1460"/>
      <c r="AZ48" s="1306"/>
      <c r="BA48" s="1306"/>
      <c r="BB48" s="1306"/>
      <c r="BC48" s="1306"/>
      <c r="BD48" s="1306"/>
      <c r="BE48" s="1306"/>
      <c r="BF48" s="1306"/>
      <c r="BG48" s="1306"/>
      <c r="BH48" s="1306"/>
      <c r="BI48" s="1306"/>
      <c r="BJ48" s="1306"/>
      <c r="BK48" s="1306"/>
      <c r="BL48" s="1306"/>
      <c r="BM48" s="1306"/>
      <c r="BN48" s="1306"/>
      <c r="BO48" s="1306"/>
      <c r="BP48" s="1306"/>
      <c r="BQ48" s="1306"/>
      <c r="BR48" s="1306"/>
      <c r="BS48" s="1306"/>
      <c r="BT48" s="1306"/>
      <c r="BU48" s="1306"/>
      <c r="BV48" s="1306"/>
      <c r="BW48" s="1306"/>
      <c r="BX48" s="1306"/>
      <c r="BY48" s="1306"/>
      <c r="BZ48" s="1306"/>
      <c r="CA48" s="1306"/>
      <c r="CB48" s="1306"/>
      <c r="CC48" s="1306"/>
      <c r="CD48" s="1306"/>
      <c r="CE48" s="1306"/>
      <c r="CF48" s="1306"/>
      <c r="CG48" s="1306"/>
      <c r="CH48" s="1306"/>
      <c r="CI48" s="1306"/>
      <c r="CJ48" s="1306"/>
      <c r="CK48" s="1306"/>
      <c r="CL48" s="1306"/>
      <c r="CM48" s="1306"/>
      <c r="CN48" s="1306"/>
      <c r="CO48" s="1306"/>
      <c r="CP48" s="1306"/>
      <c r="CQ48" s="1306"/>
      <c r="CR48" s="1306"/>
      <c r="CS48" s="1306"/>
      <c r="CT48" s="1306"/>
      <c r="CU48" s="1306"/>
      <c r="CV48" s="1306"/>
      <c r="CW48" s="1306"/>
      <c r="CX48" s="1306"/>
      <c r="CY48" s="1306"/>
      <c r="CZ48" s="1306"/>
      <c r="DA48" s="1306"/>
      <c r="DB48" s="1306"/>
      <c r="DC48" s="1306"/>
      <c r="DD48" s="1306"/>
      <c r="DE48" s="1306"/>
      <c r="DF48" s="1306"/>
      <c r="DG48" s="1306"/>
      <c r="DH48" s="1306"/>
      <c r="DI48" s="1306"/>
      <c r="DJ48" s="1306"/>
    </row>
    <row r="49" spans="1:114" s="1738" customFormat="1" ht="13">
      <c r="A49" s="220">
        <v>18</v>
      </c>
      <c r="B49" s="231">
        <f>C49-10+33</f>
        <v>41549</v>
      </c>
      <c r="C49" s="79">
        <v>41526</v>
      </c>
      <c r="D49" s="147">
        <f t="shared" ca="1" si="6"/>
        <v>18</v>
      </c>
      <c r="E49" s="1365" t="s">
        <v>2790</v>
      </c>
      <c r="F49" s="1121" t="s">
        <v>169</v>
      </c>
      <c r="G49" s="1338">
        <v>13</v>
      </c>
      <c r="H49" s="1607" t="s">
        <v>3</v>
      </c>
      <c r="I49" s="1705" t="s">
        <v>3163</v>
      </c>
      <c r="J49" s="1606" t="s">
        <v>444</v>
      </c>
      <c r="K49" s="1705" t="s">
        <v>14</v>
      </c>
      <c r="L49" s="78" t="s">
        <v>1743</v>
      </c>
      <c r="M49" s="2247">
        <v>678000</v>
      </c>
      <c r="N49" s="2247">
        <v>11000</v>
      </c>
      <c r="O49" s="2247">
        <v>689000</v>
      </c>
      <c r="P49" s="1735"/>
      <c r="Q49" s="2377" t="s">
        <v>3164</v>
      </c>
      <c r="R49" s="1804" t="s">
        <v>37</v>
      </c>
      <c r="S49" s="150">
        <v>1047</v>
      </c>
      <c r="T49" s="176">
        <v>93</v>
      </c>
      <c r="U49" s="1359"/>
      <c r="V49" s="254"/>
      <c r="W49" s="1216"/>
      <c r="X49" s="1183"/>
      <c r="Y49" s="1767"/>
      <c r="Z49" s="1216"/>
      <c r="AA49" s="81"/>
      <c r="AB49" s="81"/>
      <c r="AC49" s="1791"/>
      <c r="AD49" s="1763"/>
      <c r="AE49" s="1218"/>
      <c r="AF49" s="77"/>
      <c r="AG49" s="1219"/>
      <c r="AH49" s="753"/>
      <c r="AI49" s="664"/>
      <c r="AJ49" s="1219"/>
      <c r="AK49" s="77"/>
      <c r="AL49" s="1216"/>
      <c r="AM49" s="1603"/>
      <c r="AN49" s="1778"/>
      <c r="AO49" s="1603"/>
      <c r="AP49" s="1589"/>
      <c r="AQ49" s="1709"/>
      <c r="AR49" s="1710"/>
      <c r="AS49" s="1710"/>
      <c r="AT49" s="1615"/>
      <c r="AU49" s="1445"/>
      <c r="AV49" s="1445"/>
      <c r="AW49" s="1445"/>
      <c r="AX49" s="1445"/>
      <c r="AY49" s="1446"/>
      <c r="AZ49" s="1445"/>
      <c r="BA49" s="1307"/>
      <c r="BB49" s="1307"/>
      <c r="BC49" s="1307"/>
      <c r="BD49" s="1307"/>
      <c r="BE49" s="1307"/>
      <c r="BF49" s="1307"/>
      <c r="BG49" s="1307"/>
      <c r="BH49" s="1307"/>
      <c r="BI49" s="1307"/>
      <c r="BJ49" s="1307"/>
      <c r="BK49" s="1307"/>
      <c r="BL49" s="1307"/>
      <c r="BM49" s="1307"/>
      <c r="BN49" s="1307"/>
      <c r="BO49" s="1307"/>
      <c r="BP49" s="1307"/>
      <c r="BQ49" s="1307"/>
      <c r="BR49" s="1307"/>
      <c r="BS49" s="1307"/>
      <c r="BT49" s="1307"/>
      <c r="BU49" s="1307"/>
      <c r="BV49" s="1307"/>
      <c r="BW49" s="1307"/>
      <c r="BX49" s="1307"/>
      <c r="BY49" s="1307"/>
      <c r="BZ49" s="1307"/>
      <c r="CA49" s="1307"/>
      <c r="CB49" s="1307"/>
      <c r="CC49" s="1307"/>
      <c r="CD49" s="1307"/>
      <c r="CE49" s="1307"/>
      <c r="CF49" s="1307"/>
      <c r="CG49" s="1307"/>
      <c r="CH49" s="1307"/>
      <c r="CI49" s="1307"/>
      <c r="CJ49" s="1307"/>
      <c r="CK49" s="1307"/>
      <c r="CL49" s="1307"/>
      <c r="CM49" s="1307"/>
      <c r="CN49" s="1307"/>
      <c r="CO49" s="1307"/>
      <c r="CP49" s="1307"/>
      <c r="CQ49" s="1307"/>
      <c r="CR49" s="1307"/>
      <c r="CS49" s="1307"/>
      <c r="CT49" s="1307"/>
      <c r="CU49" s="1307"/>
      <c r="CV49" s="1307"/>
      <c r="CW49" s="1307"/>
      <c r="CX49" s="1307"/>
      <c r="CY49" s="1307"/>
      <c r="CZ49" s="1307"/>
      <c r="DA49" s="1307"/>
      <c r="DB49" s="1307"/>
      <c r="DC49" s="1307"/>
      <c r="DD49" s="1307"/>
      <c r="DE49" s="1307"/>
      <c r="DF49" s="1307"/>
      <c r="DG49" s="1307"/>
      <c r="DH49" s="1307"/>
      <c r="DI49" s="1307"/>
      <c r="DJ49" s="1307"/>
    </row>
    <row r="50" spans="1:114" s="945" customFormat="1" ht="13">
      <c r="A50" s="220">
        <v>19</v>
      </c>
      <c r="B50" s="11" t="s">
        <v>85</v>
      </c>
      <c r="C50" s="1339">
        <v>41477</v>
      </c>
      <c r="D50" s="1602">
        <f t="shared" ca="1" si="6"/>
        <v>67</v>
      </c>
      <c r="E50" s="1365" t="s">
        <v>145</v>
      </c>
      <c r="F50" s="2030" t="s">
        <v>169</v>
      </c>
      <c r="G50" s="1099">
        <v>13</v>
      </c>
      <c r="H50" s="1392" t="s">
        <v>23</v>
      </c>
      <c r="I50" s="78" t="s">
        <v>1624</v>
      </c>
      <c r="J50" s="1337" t="s">
        <v>440</v>
      </c>
      <c r="K50" s="1310" t="s">
        <v>14</v>
      </c>
      <c r="L50" s="1167" t="s">
        <v>1743</v>
      </c>
      <c r="M50" s="1149">
        <v>600000</v>
      </c>
      <c r="N50" s="1109">
        <v>11000</v>
      </c>
      <c r="O50" s="1149">
        <f>M50+N50</f>
        <v>611000</v>
      </c>
      <c r="P50" s="1149"/>
      <c r="Q50" s="1584" t="s">
        <v>1625</v>
      </c>
      <c r="R50" s="1257" t="s">
        <v>1188</v>
      </c>
      <c r="S50" s="646">
        <v>1047</v>
      </c>
      <c r="T50" s="176">
        <v>93</v>
      </c>
      <c r="U50" s="2378"/>
      <c r="V50" s="2378"/>
      <c r="W50" s="1216"/>
      <c r="X50" s="144"/>
      <c r="Y50" s="144"/>
      <c r="Z50" s="80"/>
      <c r="AA50" s="81"/>
      <c r="AB50" s="81"/>
      <c r="AC50" s="81"/>
      <c r="AD50" s="1754"/>
      <c r="AE50" s="81"/>
      <c r="AF50" s="77"/>
      <c r="AG50" s="1234"/>
      <c r="AH50" s="753"/>
      <c r="AI50" s="664"/>
      <c r="AJ50" s="1234"/>
      <c r="AK50" s="77"/>
      <c r="AL50" s="1670"/>
      <c r="AM50" s="867" t="s">
        <v>2474</v>
      </c>
      <c r="AN50" s="1747" t="s">
        <v>2475</v>
      </c>
      <c r="AO50" s="868" t="s">
        <v>109</v>
      </c>
      <c r="AP50" s="1236"/>
      <c r="AQ50" s="1237"/>
      <c r="AR50" s="1008"/>
      <c r="AS50" s="1008"/>
      <c r="AT50" s="1238"/>
      <c r="AU50" s="1239"/>
      <c r="AV50" s="1239"/>
      <c r="AW50" s="1239"/>
      <c r="AX50" s="1239"/>
      <c r="AY50" s="1240"/>
      <c r="AZ50" s="1239"/>
      <c r="BA50" s="1307"/>
      <c r="BB50" s="1307"/>
      <c r="BC50" s="1307"/>
      <c r="BD50" s="1307"/>
      <c r="BE50" s="1307"/>
      <c r="BF50" s="1307"/>
      <c r="BG50" s="1307"/>
      <c r="BH50" s="1307"/>
      <c r="BI50" s="1307"/>
      <c r="BJ50" s="1307"/>
      <c r="BK50" s="1307"/>
      <c r="BL50" s="1307"/>
      <c r="BM50" s="1307"/>
      <c r="BN50" s="1307"/>
      <c r="BO50" s="1307"/>
      <c r="BP50" s="1307"/>
      <c r="BQ50" s="1307"/>
      <c r="BR50" s="1307"/>
      <c r="BS50" s="1307"/>
      <c r="BT50" s="1307"/>
      <c r="BU50" s="1307"/>
      <c r="BV50" s="1307"/>
      <c r="BW50" s="1307"/>
      <c r="BX50" s="1307"/>
      <c r="BY50" s="1307"/>
      <c r="BZ50" s="1307"/>
      <c r="CA50" s="1307"/>
      <c r="CB50" s="1307"/>
      <c r="CC50" s="1307"/>
      <c r="CD50" s="1307"/>
      <c r="CE50" s="1307"/>
      <c r="CF50" s="1307"/>
      <c r="CG50" s="1307"/>
      <c r="CH50" s="1307"/>
      <c r="CI50" s="1307"/>
      <c r="CJ50" s="1307"/>
      <c r="CK50" s="1307"/>
      <c r="CL50" s="1307"/>
      <c r="CM50" s="1307"/>
      <c r="CN50" s="1307"/>
      <c r="CO50" s="1307"/>
      <c r="CP50" s="1307"/>
      <c r="CQ50" s="1307"/>
      <c r="CR50" s="1307"/>
      <c r="CS50" s="1307"/>
      <c r="CT50" s="1307"/>
      <c r="CU50" s="1307"/>
      <c r="CV50" s="1307"/>
      <c r="CW50" s="1307"/>
      <c r="CX50" s="1307"/>
      <c r="CY50" s="1307"/>
      <c r="CZ50" s="1307"/>
      <c r="DA50" s="1307"/>
      <c r="DB50" s="1307"/>
      <c r="DC50" s="1307"/>
      <c r="DD50" s="1307"/>
      <c r="DE50" s="1307"/>
      <c r="DF50" s="1307"/>
      <c r="DG50" s="1307"/>
      <c r="DH50" s="1307"/>
      <c r="DI50" s="1307"/>
      <c r="DJ50" s="1307"/>
    </row>
    <row r="51" spans="1:114" s="945" customFormat="1" ht="13">
      <c r="A51" s="220">
        <v>20</v>
      </c>
      <c r="B51" s="81">
        <v>41551</v>
      </c>
      <c r="C51" s="811">
        <v>41529</v>
      </c>
      <c r="D51" s="1602">
        <f t="shared" ca="1" si="6"/>
        <v>15</v>
      </c>
      <c r="E51" s="1367" t="s">
        <v>2790</v>
      </c>
      <c r="F51" s="2030" t="s">
        <v>169</v>
      </c>
      <c r="G51" s="1099">
        <v>13</v>
      </c>
      <c r="H51" s="1392" t="s">
        <v>23</v>
      </c>
      <c r="I51" s="78" t="s">
        <v>2757</v>
      </c>
      <c r="J51" s="1337" t="s">
        <v>3443</v>
      </c>
      <c r="K51" s="2379" t="s">
        <v>122</v>
      </c>
      <c r="L51" s="1167" t="s">
        <v>1928</v>
      </c>
      <c r="M51" s="1149">
        <v>600000</v>
      </c>
      <c r="N51" s="1109">
        <v>11000</v>
      </c>
      <c r="O51" s="1149">
        <f t="shared" ref="O51" si="8">M51+N51</f>
        <v>611000</v>
      </c>
      <c r="P51" s="1149"/>
      <c r="Q51" s="78"/>
      <c r="R51" s="1166" t="s">
        <v>37</v>
      </c>
      <c r="S51" s="646">
        <v>1047</v>
      </c>
      <c r="T51" s="176">
        <v>93</v>
      </c>
      <c r="U51" s="2378"/>
      <c r="V51" s="2378"/>
      <c r="W51" s="1216"/>
      <c r="X51" s="144"/>
      <c r="Y51" s="827"/>
      <c r="Z51" s="535"/>
      <c r="AA51" s="829"/>
      <c r="AB51" s="829"/>
      <c r="AC51" s="829"/>
      <c r="AD51" s="1764"/>
      <c r="AE51" s="829"/>
      <c r="AF51" s="662"/>
      <c r="AG51" s="1234"/>
      <c r="AH51" s="1432"/>
      <c r="AI51" s="937"/>
      <c r="AJ51" s="1234"/>
      <c r="AK51" s="662"/>
      <c r="AL51" s="1235"/>
      <c r="AM51" s="867"/>
      <c r="AN51" s="1747"/>
      <c r="AO51" s="868"/>
      <c r="AP51" s="1236"/>
      <c r="AQ51" s="1237"/>
      <c r="AR51" s="1008"/>
      <c r="AS51" s="1008"/>
      <c r="AT51" s="1238"/>
      <c r="AU51" s="1239"/>
      <c r="AV51" s="1239"/>
      <c r="AW51" s="1239"/>
      <c r="AX51" s="1239"/>
      <c r="AY51" s="1240"/>
      <c r="AZ51" s="1239"/>
      <c r="BA51" s="1307"/>
      <c r="BB51" s="1307"/>
      <c r="BC51" s="1307"/>
      <c r="BD51" s="1307"/>
      <c r="BE51" s="1307"/>
      <c r="BF51" s="1307"/>
      <c r="BG51" s="1307"/>
      <c r="BH51" s="1307"/>
      <c r="BI51" s="1307"/>
      <c r="BJ51" s="1307"/>
      <c r="BK51" s="1307"/>
      <c r="BL51" s="1307"/>
      <c r="BM51" s="1307"/>
      <c r="BN51" s="1307"/>
      <c r="BO51" s="1307"/>
      <c r="BP51" s="1307"/>
      <c r="BQ51" s="1307"/>
      <c r="BR51" s="1307"/>
      <c r="BS51" s="1307"/>
      <c r="BT51" s="1307"/>
      <c r="BU51" s="1307"/>
      <c r="BV51" s="1307"/>
      <c r="BW51" s="1307"/>
      <c r="BX51" s="1307"/>
      <c r="BY51" s="1307"/>
      <c r="BZ51" s="1307"/>
      <c r="CA51" s="1307"/>
      <c r="CB51" s="1307"/>
      <c r="CC51" s="1307"/>
      <c r="CD51" s="1307"/>
      <c r="CE51" s="1307"/>
      <c r="CF51" s="1307"/>
      <c r="CG51" s="1307"/>
      <c r="CH51" s="1307"/>
      <c r="CI51" s="1307"/>
      <c r="CJ51" s="1307"/>
      <c r="CK51" s="1307"/>
      <c r="CL51" s="1307"/>
      <c r="CM51" s="1307"/>
      <c r="CN51" s="1307"/>
      <c r="CO51" s="1307"/>
      <c r="CP51" s="1307"/>
      <c r="CQ51" s="1307"/>
      <c r="CR51" s="1307"/>
      <c r="CS51" s="1307"/>
      <c r="CT51" s="1307"/>
      <c r="CU51" s="1307"/>
      <c r="CV51" s="1307"/>
      <c r="CW51" s="1307"/>
      <c r="CX51" s="1307"/>
      <c r="CY51" s="1307"/>
      <c r="CZ51" s="1307"/>
      <c r="DA51" s="1307"/>
      <c r="DB51" s="1307"/>
      <c r="DC51" s="1307"/>
      <c r="DD51" s="1307"/>
      <c r="DE51" s="1307"/>
      <c r="DF51" s="1307"/>
      <c r="DG51" s="1307"/>
      <c r="DH51" s="1307"/>
      <c r="DI51" s="1307"/>
      <c r="DJ51" s="1307"/>
    </row>
    <row r="52" spans="1:114" s="945" customFormat="1" ht="13">
      <c r="A52" s="220">
        <v>21</v>
      </c>
      <c r="B52" s="81" t="s">
        <v>85</v>
      </c>
      <c r="C52" s="110">
        <v>41514</v>
      </c>
      <c r="D52" s="147">
        <f ca="1">TODAY()-C52</f>
        <v>30</v>
      </c>
      <c r="E52" s="1410" t="s">
        <v>165</v>
      </c>
      <c r="F52" s="78" t="s">
        <v>169</v>
      </c>
      <c r="G52" s="1338">
        <v>13</v>
      </c>
      <c r="H52" s="1607" t="s">
        <v>91</v>
      </c>
      <c r="I52" s="2488" t="s">
        <v>2202</v>
      </c>
      <c r="J52" s="2038" t="s">
        <v>438</v>
      </c>
      <c r="K52" s="1389" t="s">
        <v>53</v>
      </c>
      <c r="L52" s="2039" t="s">
        <v>1746</v>
      </c>
      <c r="M52" s="2040">
        <v>623000</v>
      </c>
      <c r="N52" s="2040">
        <v>11000</v>
      </c>
      <c r="O52" s="2040">
        <v>634000</v>
      </c>
      <c r="P52" s="2533">
        <v>30000</v>
      </c>
      <c r="Q52" s="1400" t="s">
        <v>2152</v>
      </c>
      <c r="R52" s="2531" t="s">
        <v>1188</v>
      </c>
      <c r="S52" s="150">
        <v>1047</v>
      </c>
      <c r="T52" s="42">
        <v>93</v>
      </c>
      <c r="U52" s="1359"/>
      <c r="V52" s="254"/>
      <c r="W52" s="77"/>
      <c r="X52" s="1340"/>
      <c r="Y52" s="78"/>
      <c r="Z52" s="78"/>
      <c r="AA52" s="81"/>
      <c r="AB52" s="81"/>
      <c r="AC52" s="79"/>
      <c r="AD52" s="937"/>
      <c r="AE52" s="81"/>
      <c r="AF52" s="77"/>
      <c r="AG52" s="79"/>
      <c r="AH52" s="753"/>
      <c r="AI52" s="1234"/>
      <c r="AJ52" s="1234"/>
      <c r="AK52" s="77"/>
      <c r="AL52" s="2537"/>
      <c r="AM52" s="867"/>
      <c r="AN52" s="1769"/>
      <c r="AO52" s="1707"/>
      <c r="AP52" s="1708"/>
      <c r="AQ52" s="1709"/>
      <c r="AR52" s="1710"/>
      <c r="AS52" s="1710"/>
      <c r="AT52" s="1615"/>
      <c r="AU52" s="1445"/>
      <c r="AV52" s="1445"/>
      <c r="AW52" s="1445"/>
      <c r="AX52" s="1445"/>
      <c r="AY52" s="1711"/>
      <c r="AZ52" s="1712"/>
      <c r="BA52" s="1307"/>
      <c r="BB52" s="1307"/>
      <c r="BC52" s="1307"/>
      <c r="BD52" s="1307"/>
      <c r="BE52" s="1307"/>
      <c r="BF52" s="1307"/>
      <c r="BG52" s="1307"/>
      <c r="BH52" s="1307"/>
      <c r="BI52" s="1307"/>
      <c r="BJ52" s="1307"/>
      <c r="BK52" s="1307"/>
      <c r="BL52" s="1307"/>
      <c r="BM52" s="1307"/>
      <c r="BN52" s="1307"/>
      <c r="BO52" s="1307"/>
      <c r="BP52" s="1307"/>
      <c r="BQ52" s="1307"/>
      <c r="BR52" s="1307"/>
      <c r="BS52" s="1307"/>
      <c r="BT52" s="1307"/>
      <c r="BU52" s="1307"/>
      <c r="BV52" s="1307"/>
      <c r="BW52" s="1307"/>
      <c r="BX52" s="1307"/>
      <c r="BY52" s="1307"/>
      <c r="BZ52" s="1307"/>
      <c r="CA52" s="1307"/>
      <c r="CB52" s="1307"/>
      <c r="CC52" s="1307"/>
      <c r="CD52" s="1307"/>
      <c r="CE52" s="1307"/>
      <c r="CF52" s="1307"/>
      <c r="CG52" s="1307"/>
      <c r="CH52" s="1307"/>
      <c r="CI52" s="1307"/>
      <c r="CJ52" s="1307"/>
      <c r="CK52" s="1307"/>
      <c r="CL52" s="1307"/>
      <c r="CM52" s="1307"/>
      <c r="CN52" s="1307"/>
      <c r="CO52" s="1307"/>
      <c r="CP52" s="1307"/>
      <c r="CQ52" s="1307"/>
      <c r="CR52" s="1307"/>
      <c r="CS52" s="1307"/>
      <c r="CT52" s="1307"/>
      <c r="CU52" s="1307"/>
      <c r="CV52" s="1307"/>
      <c r="CW52" s="1307"/>
      <c r="CX52" s="1307"/>
      <c r="CY52" s="1307"/>
      <c r="CZ52" s="1307"/>
      <c r="DA52" s="1307"/>
      <c r="DB52" s="1307"/>
      <c r="DC52" s="1307"/>
      <c r="DD52" s="1307"/>
      <c r="DE52" s="1307"/>
      <c r="DF52" s="1307"/>
      <c r="DG52" s="1307"/>
      <c r="DH52" s="1307"/>
      <c r="DI52" s="1307"/>
      <c r="DJ52" s="1307"/>
    </row>
    <row r="53" spans="1:114" s="1738" customFormat="1" ht="13">
      <c r="A53" s="220">
        <v>22</v>
      </c>
      <c r="B53" s="254">
        <f>C53-5+33</f>
        <v>41543</v>
      </c>
      <c r="C53" s="79">
        <v>41515</v>
      </c>
      <c r="D53" s="147">
        <f t="shared" ca="1" si="6"/>
        <v>29</v>
      </c>
      <c r="E53" s="1365" t="s">
        <v>2790</v>
      </c>
      <c r="F53" s="1105" t="s">
        <v>133</v>
      </c>
      <c r="G53" s="1338">
        <v>13</v>
      </c>
      <c r="H53" s="1607" t="s">
        <v>78</v>
      </c>
      <c r="I53" s="1705" t="s">
        <v>2382</v>
      </c>
      <c r="J53" s="1123" t="s">
        <v>1172</v>
      </c>
      <c r="K53" s="77" t="s">
        <v>67</v>
      </c>
      <c r="L53" s="1350" t="s">
        <v>2378</v>
      </c>
      <c r="M53" s="1162">
        <v>529000</v>
      </c>
      <c r="N53" s="1735">
        <v>10000</v>
      </c>
      <c r="O53" s="1735">
        <f>M53+N53</f>
        <v>539000</v>
      </c>
      <c r="P53" s="1803"/>
      <c r="Q53" s="1511" t="s">
        <v>2383</v>
      </c>
      <c r="R53" s="1956" t="s">
        <v>37</v>
      </c>
      <c r="S53" s="18">
        <v>1047</v>
      </c>
      <c r="T53" s="176">
        <v>93</v>
      </c>
      <c r="U53" s="1359"/>
      <c r="V53" s="254"/>
      <c r="W53" s="1216"/>
      <c r="X53" s="1183"/>
      <c r="Y53" s="1767"/>
      <c r="Z53" s="1216"/>
      <c r="AA53" s="81"/>
      <c r="AB53" s="81"/>
      <c r="AC53" s="1791"/>
      <c r="AD53" s="1763"/>
      <c r="AE53" s="1218"/>
      <c r="AF53" s="77"/>
      <c r="AG53" s="1219"/>
      <c r="AH53" s="753"/>
      <c r="AI53" s="664"/>
      <c r="AJ53" s="1219"/>
      <c r="AK53" s="77"/>
      <c r="AL53" s="1216"/>
      <c r="AM53" s="867" t="s">
        <v>2474</v>
      </c>
      <c r="AN53" s="1747" t="s">
        <v>2475</v>
      </c>
      <c r="AO53" s="848" t="s">
        <v>109</v>
      </c>
      <c r="AP53" s="1217"/>
      <c r="AQ53" s="924"/>
      <c r="AR53" s="844"/>
      <c r="AS53" s="844"/>
      <c r="AT53" s="926"/>
      <c r="AU53" s="944"/>
      <c r="AV53" s="944"/>
      <c r="AW53" s="944"/>
      <c r="AX53" s="1445"/>
      <c r="AY53" s="1446"/>
      <c r="AZ53" s="1445"/>
      <c r="BA53" s="1307"/>
      <c r="BB53" s="1307"/>
      <c r="BC53" s="1307"/>
      <c r="BD53" s="1307"/>
      <c r="BE53" s="1307"/>
      <c r="BF53" s="1307"/>
      <c r="BG53" s="1307"/>
      <c r="BH53" s="1307"/>
      <c r="BI53" s="1307"/>
      <c r="BJ53" s="1307"/>
      <c r="BK53" s="1307"/>
      <c r="BL53" s="1307"/>
      <c r="BM53" s="1307"/>
      <c r="BN53" s="1307"/>
      <c r="BO53" s="1307"/>
      <c r="BP53" s="1307"/>
      <c r="BQ53" s="1307"/>
      <c r="BR53" s="1307"/>
      <c r="BS53" s="1307"/>
      <c r="BT53" s="1307"/>
      <c r="BU53" s="1307"/>
      <c r="BV53" s="1307"/>
      <c r="BW53" s="1307"/>
      <c r="BX53" s="1307"/>
      <c r="BY53" s="1307"/>
      <c r="BZ53" s="1307"/>
      <c r="CA53" s="1307"/>
      <c r="CB53" s="1307"/>
      <c r="CC53" s="1307"/>
      <c r="CD53" s="1307"/>
      <c r="CE53" s="1307"/>
      <c r="CF53" s="1307"/>
      <c r="CG53" s="1307"/>
      <c r="CH53" s="1307"/>
      <c r="CI53" s="1307"/>
      <c r="CJ53" s="1307"/>
      <c r="CK53" s="1307"/>
      <c r="CL53" s="1307"/>
      <c r="CM53" s="1307"/>
      <c r="CN53" s="1307"/>
      <c r="CO53" s="1307"/>
      <c r="CP53" s="1307"/>
      <c r="CQ53" s="1307"/>
      <c r="CR53" s="1307"/>
      <c r="CS53" s="1307"/>
      <c r="CT53" s="1307"/>
      <c r="CU53" s="1307"/>
      <c r="CV53" s="1307"/>
      <c r="CW53" s="1307"/>
      <c r="CX53" s="1307"/>
      <c r="CY53" s="1307"/>
      <c r="CZ53" s="1307"/>
      <c r="DA53" s="1307"/>
      <c r="DB53" s="1307"/>
      <c r="DC53" s="1307"/>
      <c r="DD53" s="1307"/>
      <c r="DE53" s="1307"/>
      <c r="DF53" s="1307"/>
      <c r="DG53" s="1307"/>
      <c r="DH53" s="1307"/>
      <c r="DI53" s="1307"/>
      <c r="DJ53" s="1307"/>
    </row>
    <row r="54" spans="1:114" s="1307" customFormat="1" ht="13">
      <c r="A54" s="220">
        <v>23</v>
      </c>
      <c r="B54" s="254">
        <f>C54-7+33</f>
        <v>41544</v>
      </c>
      <c r="C54" s="79">
        <v>41518</v>
      </c>
      <c r="D54" s="664">
        <f ca="1">TODAY()-C54</f>
        <v>26</v>
      </c>
      <c r="E54" s="1365" t="s">
        <v>2790</v>
      </c>
      <c r="F54" s="1187" t="s">
        <v>133</v>
      </c>
      <c r="G54" s="1338">
        <v>13</v>
      </c>
      <c r="H54" s="1198" t="s">
        <v>78</v>
      </c>
      <c r="I54" s="1705" t="s">
        <v>2390</v>
      </c>
      <c r="J54" s="2028" t="s">
        <v>1172</v>
      </c>
      <c r="K54" s="77" t="s">
        <v>171</v>
      </c>
      <c r="L54" s="1350" t="s">
        <v>1752</v>
      </c>
      <c r="M54" s="1149">
        <v>529000</v>
      </c>
      <c r="N54" s="1735">
        <v>10000</v>
      </c>
      <c r="O54" s="1735">
        <f>M54+N54</f>
        <v>539000</v>
      </c>
      <c r="P54" s="1803"/>
      <c r="Q54" s="1605" t="s">
        <v>2391</v>
      </c>
      <c r="R54" s="78" t="s">
        <v>1188</v>
      </c>
      <c r="S54" s="1342">
        <v>1047</v>
      </c>
      <c r="T54" s="176">
        <v>93</v>
      </c>
      <c r="U54" s="1359"/>
      <c r="V54" s="254"/>
      <c r="W54" s="77"/>
      <c r="X54" s="1183"/>
      <c r="Y54" s="77"/>
      <c r="Z54" s="1216"/>
      <c r="AA54" s="81"/>
      <c r="AB54" s="81"/>
      <c r="AC54" s="79"/>
      <c r="AD54" s="937"/>
      <c r="AE54" s="1218"/>
      <c r="AF54" s="77"/>
      <c r="AG54" s="1217"/>
      <c r="AH54" s="77"/>
      <c r="AI54" s="81"/>
      <c r="AJ54" s="1218"/>
      <c r="AK54" s="77"/>
      <c r="AL54" s="1216"/>
      <c r="AM54" s="81"/>
      <c r="AN54" s="1777"/>
      <c r="AO54" s="81"/>
      <c r="AP54" s="1217"/>
      <c r="AQ54" s="924"/>
      <c r="AR54" s="844"/>
      <c r="AS54" s="844"/>
      <c r="AT54" s="926"/>
      <c r="AU54" s="944"/>
      <c r="AV54" s="944"/>
      <c r="AW54" s="944"/>
      <c r="AX54" s="1445"/>
      <c r="AY54" s="1446"/>
      <c r="AZ54" s="1445"/>
    </row>
    <row r="55" spans="1:114" s="1738" customFormat="1" ht="13">
      <c r="A55" s="220">
        <v>24</v>
      </c>
      <c r="B55" s="254">
        <f>C55-4+33</f>
        <v>41547</v>
      </c>
      <c r="C55" s="79">
        <v>41518</v>
      </c>
      <c r="D55" s="147">
        <f t="shared" ca="1" si="6"/>
        <v>26</v>
      </c>
      <c r="E55" s="1365" t="s">
        <v>1573</v>
      </c>
      <c r="F55" s="1105" t="s">
        <v>133</v>
      </c>
      <c r="G55" s="1338">
        <v>13</v>
      </c>
      <c r="H55" s="1607" t="s">
        <v>78</v>
      </c>
      <c r="I55" s="1705" t="s">
        <v>2377</v>
      </c>
      <c r="J55" s="1123" t="s">
        <v>1172</v>
      </c>
      <c r="K55" s="77" t="s">
        <v>67</v>
      </c>
      <c r="L55" s="1350" t="s">
        <v>2378</v>
      </c>
      <c r="M55" s="1162">
        <v>529000</v>
      </c>
      <c r="N55" s="1735">
        <v>0</v>
      </c>
      <c r="O55" s="1162">
        <v>529000</v>
      </c>
      <c r="P55" s="1803"/>
      <c r="Q55" s="1511" t="s">
        <v>2379</v>
      </c>
      <c r="R55" s="1956" t="s">
        <v>37</v>
      </c>
      <c r="S55" s="150">
        <v>1047</v>
      </c>
      <c r="T55" s="176">
        <v>93</v>
      </c>
      <c r="U55" s="1359"/>
      <c r="V55" s="254"/>
      <c r="W55" s="1216"/>
      <c r="X55" s="1183"/>
      <c r="Y55" s="1767"/>
      <c r="Z55" s="1216"/>
      <c r="AA55" s="81"/>
      <c r="AB55" s="81"/>
      <c r="AC55" s="1791"/>
      <c r="AD55" s="1763"/>
      <c r="AE55" s="1218"/>
      <c r="AF55" s="77"/>
      <c r="AG55" s="1219"/>
      <c r="AH55" s="753"/>
      <c r="AI55" s="664"/>
      <c r="AJ55" s="1219"/>
      <c r="AK55" s="77"/>
      <c r="AL55" s="1216"/>
      <c r="AM55" s="81"/>
      <c r="AN55" s="1777"/>
      <c r="AO55" s="81"/>
      <c r="AP55" s="1217"/>
      <c r="AQ55" s="924"/>
      <c r="AR55" s="844"/>
      <c r="AS55" s="844"/>
      <c r="AT55" s="926"/>
      <c r="AU55" s="944"/>
      <c r="AV55" s="944"/>
      <c r="AW55" s="944"/>
      <c r="AX55" s="944"/>
      <c r="AY55" s="1446"/>
      <c r="AZ55" s="1445"/>
      <c r="BA55" s="1307"/>
      <c r="BB55" s="1307"/>
      <c r="BC55" s="1307"/>
      <c r="BD55" s="1307"/>
      <c r="BE55" s="1307"/>
      <c r="BF55" s="1307"/>
      <c r="BG55" s="1307"/>
      <c r="BH55" s="1307"/>
      <c r="BI55" s="1307"/>
      <c r="BJ55" s="1307"/>
      <c r="BK55" s="1307"/>
      <c r="BL55" s="1307"/>
      <c r="BM55" s="1307"/>
      <c r="BN55" s="1307"/>
      <c r="BO55" s="1307"/>
      <c r="BP55" s="1307"/>
      <c r="BQ55" s="1307"/>
      <c r="BR55" s="1307"/>
      <c r="BS55" s="1307"/>
      <c r="BT55" s="1307"/>
      <c r="BU55" s="1307"/>
      <c r="BV55" s="1307"/>
      <c r="BW55" s="1307"/>
      <c r="BX55" s="1307"/>
      <c r="BY55" s="1307"/>
      <c r="BZ55" s="1307"/>
      <c r="CA55" s="1307"/>
      <c r="CB55" s="1307"/>
      <c r="CC55" s="1307"/>
      <c r="CD55" s="1307"/>
      <c r="CE55" s="1307"/>
      <c r="CF55" s="1307"/>
      <c r="CG55" s="1307"/>
      <c r="CH55" s="1307"/>
      <c r="CI55" s="1307"/>
      <c r="CJ55" s="1307"/>
      <c r="CK55" s="1307"/>
      <c r="CL55" s="1307"/>
      <c r="CM55" s="1307"/>
      <c r="CN55" s="1307"/>
      <c r="CO55" s="1307"/>
      <c r="CP55" s="1307"/>
      <c r="CQ55" s="1307"/>
      <c r="CR55" s="1307"/>
      <c r="CS55" s="1307"/>
      <c r="CT55" s="1307"/>
      <c r="CU55" s="1307"/>
      <c r="CV55" s="1307"/>
      <c r="CW55" s="1307"/>
      <c r="CX55" s="1307"/>
      <c r="CY55" s="1307"/>
      <c r="CZ55" s="1307"/>
      <c r="DA55" s="1307"/>
      <c r="DB55" s="1307"/>
      <c r="DC55" s="1307"/>
      <c r="DD55" s="1307"/>
      <c r="DE55" s="1307"/>
      <c r="DF55" s="1307"/>
      <c r="DG55" s="1307"/>
      <c r="DH55" s="1307"/>
      <c r="DI55" s="1307"/>
      <c r="DJ55" s="1307"/>
    </row>
    <row r="56" spans="1:114" s="1738" customFormat="1" ht="13">
      <c r="A56" s="220">
        <v>25</v>
      </c>
      <c r="B56" s="254">
        <f>C56-7+33</f>
        <v>41544</v>
      </c>
      <c r="C56" s="79">
        <v>41518</v>
      </c>
      <c r="D56" s="147">
        <f t="shared" ca="1" si="6"/>
        <v>26</v>
      </c>
      <c r="E56" s="1365" t="s">
        <v>2790</v>
      </c>
      <c r="F56" s="1105" t="s">
        <v>133</v>
      </c>
      <c r="G56" s="1338">
        <v>13</v>
      </c>
      <c r="H56" s="1607" t="s">
        <v>78</v>
      </c>
      <c r="I56" s="1705" t="s">
        <v>2396</v>
      </c>
      <c r="J56" s="1123" t="s">
        <v>1172</v>
      </c>
      <c r="K56" s="77" t="s">
        <v>64</v>
      </c>
      <c r="L56" s="1350" t="s">
        <v>1749</v>
      </c>
      <c r="M56" s="1162">
        <v>529000</v>
      </c>
      <c r="N56" s="1735">
        <v>10000</v>
      </c>
      <c r="O56" s="1735">
        <f>M56+N56</f>
        <v>539000</v>
      </c>
      <c r="P56" s="1803"/>
      <c r="Q56" s="1511" t="s">
        <v>2397</v>
      </c>
      <c r="R56" s="1956" t="s">
        <v>37</v>
      </c>
      <c r="S56" s="18">
        <v>1047</v>
      </c>
      <c r="T56" s="176">
        <v>93</v>
      </c>
      <c r="U56" s="1359"/>
      <c r="V56" s="254"/>
      <c r="W56" s="1216"/>
      <c r="X56" s="1183"/>
      <c r="Y56" s="1767"/>
      <c r="Z56" s="1216"/>
      <c r="AA56" s="81"/>
      <c r="AB56" s="81"/>
      <c r="AC56" s="1791"/>
      <c r="AD56" s="1763"/>
      <c r="AE56" s="1218"/>
      <c r="AF56" s="77"/>
      <c r="AG56" s="1219"/>
      <c r="AH56" s="753"/>
      <c r="AI56" s="664"/>
      <c r="AJ56" s="1219"/>
      <c r="AK56" s="77"/>
      <c r="AL56" s="1216"/>
      <c r="AM56" s="81"/>
      <c r="AN56" s="1777"/>
      <c r="AO56" s="81"/>
      <c r="AP56" s="1217"/>
      <c r="AQ56" s="924"/>
      <c r="AR56" s="844"/>
      <c r="AS56" s="844"/>
      <c r="AT56" s="926"/>
      <c r="AU56" s="944"/>
      <c r="AV56" s="944"/>
      <c r="AW56" s="944"/>
      <c r="AX56" s="1445"/>
      <c r="AY56" s="1446"/>
      <c r="AZ56" s="1445"/>
      <c r="BA56" s="1307"/>
      <c r="BB56" s="1307"/>
      <c r="BC56" s="1307"/>
      <c r="BD56" s="1307"/>
      <c r="BE56" s="1307"/>
      <c r="BF56" s="1307"/>
      <c r="BG56" s="1307"/>
      <c r="BH56" s="1307"/>
      <c r="BI56" s="1307"/>
      <c r="BJ56" s="1307"/>
      <c r="BK56" s="1307"/>
      <c r="BL56" s="1307"/>
      <c r="BM56" s="1307"/>
      <c r="BN56" s="1307"/>
      <c r="BO56" s="1307"/>
      <c r="BP56" s="1307"/>
      <c r="BQ56" s="1307"/>
      <c r="BR56" s="1307"/>
      <c r="BS56" s="1307"/>
      <c r="BT56" s="1307"/>
      <c r="BU56" s="1307"/>
      <c r="BV56" s="1307"/>
      <c r="BW56" s="1307"/>
      <c r="BX56" s="1307"/>
      <c r="BY56" s="1307"/>
      <c r="BZ56" s="1307"/>
      <c r="CA56" s="1307"/>
      <c r="CB56" s="1307"/>
      <c r="CC56" s="1307"/>
      <c r="CD56" s="1307"/>
      <c r="CE56" s="1307"/>
      <c r="CF56" s="1307"/>
      <c r="CG56" s="1307"/>
      <c r="CH56" s="1307"/>
      <c r="CI56" s="1307"/>
      <c r="CJ56" s="1307"/>
      <c r="CK56" s="1307"/>
      <c r="CL56" s="1307"/>
      <c r="CM56" s="1307"/>
      <c r="CN56" s="1307"/>
      <c r="CO56" s="1307"/>
      <c r="CP56" s="1307"/>
      <c r="CQ56" s="1307"/>
      <c r="CR56" s="1307"/>
      <c r="CS56" s="1307"/>
      <c r="CT56" s="1307"/>
      <c r="CU56" s="1307"/>
      <c r="CV56" s="1307"/>
      <c r="CW56" s="1307"/>
      <c r="CX56" s="1307"/>
      <c r="CY56" s="1307"/>
      <c r="CZ56" s="1307"/>
      <c r="DA56" s="1307"/>
      <c r="DB56" s="1307"/>
      <c r="DC56" s="1307"/>
      <c r="DD56" s="1307"/>
      <c r="DE56" s="1307"/>
      <c r="DF56" s="1307"/>
      <c r="DG56" s="1307"/>
      <c r="DH56" s="1307"/>
      <c r="DI56" s="1307"/>
      <c r="DJ56" s="1307"/>
    </row>
    <row r="57" spans="1:114" s="1738" customFormat="1" ht="13">
      <c r="A57" s="220">
        <v>26</v>
      </c>
      <c r="B57" s="1233">
        <f>C57-4+33</f>
        <v>41547</v>
      </c>
      <c r="C57" s="79">
        <v>41518</v>
      </c>
      <c r="D57" s="147">
        <f t="shared" ca="1" si="6"/>
        <v>26</v>
      </c>
      <c r="E57" s="1793" t="s">
        <v>1573</v>
      </c>
      <c r="F57" s="1105" t="s">
        <v>133</v>
      </c>
      <c r="G57" s="1338">
        <v>13</v>
      </c>
      <c r="H57" s="1801" t="s">
        <v>1580</v>
      </c>
      <c r="I57" s="1970" t="s">
        <v>2437</v>
      </c>
      <c r="J57" s="1802" t="s">
        <v>1581</v>
      </c>
      <c r="K57" s="1805" t="s">
        <v>34</v>
      </c>
      <c r="L57" s="1785" t="s">
        <v>1746</v>
      </c>
      <c r="M57" s="1109">
        <v>647000</v>
      </c>
      <c r="N57" s="1736">
        <v>10000</v>
      </c>
      <c r="O57" s="1736">
        <f>M57+N57</f>
        <v>657000</v>
      </c>
      <c r="P57" s="1806"/>
      <c r="Q57" s="1807" t="s">
        <v>2438</v>
      </c>
      <c r="R57" s="1804" t="s">
        <v>37</v>
      </c>
      <c r="S57" s="150">
        <v>1047</v>
      </c>
      <c r="T57" s="176">
        <v>93</v>
      </c>
      <c r="U57" s="1786"/>
      <c r="V57" s="1517"/>
      <c r="W57" s="1590"/>
      <c r="X57" s="1304"/>
      <c r="Y57" s="1794"/>
      <c r="Z57" s="1590"/>
      <c r="AA57" s="829"/>
      <c r="AB57" s="829"/>
      <c r="AC57" s="1795"/>
      <c r="AD57" s="1796"/>
      <c r="AE57" s="1303"/>
      <c r="AF57" s="77"/>
      <c r="AG57" s="1219"/>
      <c r="AH57" s="753"/>
      <c r="AI57" s="664"/>
      <c r="AJ57" s="1219"/>
      <c r="AK57" s="77"/>
      <c r="AL57" s="1216"/>
      <c r="AM57" s="81"/>
      <c r="AN57" s="1777"/>
      <c r="AO57" s="81"/>
      <c r="AP57" s="1217"/>
      <c r="AQ57" s="924"/>
      <c r="AR57" s="844"/>
      <c r="AS57" s="844"/>
      <c r="AT57" s="926"/>
      <c r="AU57" s="944"/>
      <c r="AV57" s="944"/>
      <c r="AW57" s="944"/>
      <c r="AX57" s="944"/>
      <c r="AY57" s="1446"/>
      <c r="AZ57" s="1445"/>
      <c r="BA57" s="1307"/>
      <c r="BB57" s="1307"/>
      <c r="BC57" s="1307"/>
      <c r="BD57" s="1307"/>
      <c r="BE57" s="1307"/>
      <c r="BF57" s="1307"/>
      <c r="BG57" s="1307"/>
      <c r="BH57" s="1307"/>
      <c r="BI57" s="1307"/>
      <c r="BJ57" s="1307"/>
      <c r="BK57" s="1307"/>
      <c r="BL57" s="1307"/>
      <c r="BM57" s="1307"/>
      <c r="BN57" s="1307"/>
      <c r="BO57" s="1307"/>
      <c r="BP57" s="1307"/>
      <c r="BQ57" s="1307"/>
      <c r="BR57" s="1307"/>
      <c r="BS57" s="1307"/>
      <c r="BT57" s="1307"/>
      <c r="BU57" s="1307"/>
      <c r="BV57" s="1307"/>
      <c r="BW57" s="1307"/>
      <c r="BX57" s="1307"/>
      <c r="BY57" s="1307"/>
      <c r="BZ57" s="1307"/>
      <c r="CA57" s="1307"/>
      <c r="CB57" s="1307"/>
      <c r="CC57" s="1307"/>
      <c r="CD57" s="1307"/>
      <c r="CE57" s="1307"/>
      <c r="CF57" s="1307"/>
      <c r="CG57" s="1307"/>
      <c r="CH57" s="1307"/>
      <c r="CI57" s="1307"/>
      <c r="CJ57" s="1307"/>
      <c r="CK57" s="1307"/>
      <c r="CL57" s="1307"/>
      <c r="CM57" s="1307"/>
      <c r="CN57" s="1307"/>
      <c r="CO57" s="1307"/>
      <c r="CP57" s="1307"/>
      <c r="CQ57" s="1307"/>
      <c r="CR57" s="1307"/>
      <c r="CS57" s="1307"/>
      <c r="CT57" s="1307"/>
      <c r="CU57" s="1307"/>
      <c r="CV57" s="1307"/>
      <c r="CW57" s="1307"/>
      <c r="CX57" s="1307"/>
      <c r="CY57" s="1307"/>
      <c r="CZ57" s="1307"/>
      <c r="DA57" s="1307"/>
      <c r="DB57" s="1307"/>
      <c r="DC57" s="1307"/>
      <c r="DD57" s="1307"/>
      <c r="DE57" s="1307"/>
      <c r="DF57" s="1307"/>
      <c r="DG57" s="1307"/>
      <c r="DH57" s="1307"/>
      <c r="DI57" s="1307"/>
      <c r="DJ57" s="1307"/>
    </row>
    <row r="58" spans="1:114" s="1738" customFormat="1" ht="13">
      <c r="A58" s="220">
        <v>27</v>
      </c>
      <c r="B58" s="254">
        <f>C58-7+33</f>
        <v>41544</v>
      </c>
      <c r="C58" s="79">
        <v>41518</v>
      </c>
      <c r="D58" s="147">
        <f t="shared" ca="1" si="6"/>
        <v>26</v>
      </c>
      <c r="E58" s="1365" t="s">
        <v>2790</v>
      </c>
      <c r="F58" s="1105" t="s">
        <v>133</v>
      </c>
      <c r="G58" s="1338">
        <v>13</v>
      </c>
      <c r="H58" s="1607" t="s">
        <v>78</v>
      </c>
      <c r="I58" s="1705" t="s">
        <v>2384</v>
      </c>
      <c r="J58" s="1123" t="s">
        <v>1172</v>
      </c>
      <c r="K58" s="77" t="s">
        <v>34</v>
      </c>
      <c r="L58" s="1350" t="s">
        <v>1746</v>
      </c>
      <c r="M58" s="1162">
        <v>529000</v>
      </c>
      <c r="N58" s="1735">
        <v>10000</v>
      </c>
      <c r="O58" s="1735">
        <f t="shared" ref="O58:O66" si="9">M58+N58</f>
        <v>539000</v>
      </c>
      <c r="P58" s="1803"/>
      <c r="Q58" s="1511" t="s">
        <v>2385</v>
      </c>
      <c r="R58" s="1956" t="s">
        <v>37</v>
      </c>
      <c r="S58" s="18">
        <v>1047</v>
      </c>
      <c r="T58" s="176">
        <v>93</v>
      </c>
      <c r="U58" s="1359"/>
      <c r="V58" s="254"/>
      <c r="W58" s="1216"/>
      <c r="X58" s="1183"/>
      <c r="Y58" s="1767"/>
      <c r="Z58" s="1216"/>
      <c r="AA58" s="81"/>
      <c r="AB58" s="81"/>
      <c r="AC58" s="1791"/>
      <c r="AD58" s="1763"/>
      <c r="AE58" s="1218"/>
      <c r="AF58" s="77"/>
      <c r="AG58" s="1219"/>
      <c r="AH58" s="753"/>
      <c r="AI58" s="664"/>
      <c r="AJ58" s="1219"/>
      <c r="AK58" s="77"/>
      <c r="AL58" s="1216"/>
      <c r="AM58" s="81"/>
      <c r="AN58" s="1777"/>
      <c r="AO58" s="81"/>
      <c r="AP58" s="1217"/>
      <c r="AQ58" s="924"/>
      <c r="AR58" s="844"/>
      <c r="AS58" s="844"/>
      <c r="AT58" s="926"/>
      <c r="AU58" s="944"/>
      <c r="AV58" s="944"/>
      <c r="AW58" s="944"/>
      <c r="AX58" s="1445"/>
      <c r="AY58" s="1446"/>
      <c r="AZ58" s="1445"/>
      <c r="BA58" s="1307"/>
      <c r="BB58" s="1307"/>
      <c r="BC58" s="1307"/>
      <c r="BD58" s="1307"/>
      <c r="BE58" s="1307"/>
      <c r="BF58" s="1307"/>
      <c r="BG58" s="1307"/>
      <c r="BH58" s="1307"/>
      <c r="BI58" s="1307"/>
      <c r="BJ58" s="1307"/>
      <c r="BK58" s="1307"/>
      <c r="BL58" s="1307"/>
      <c r="BM58" s="1307"/>
      <c r="BN58" s="1307"/>
      <c r="BO58" s="1307"/>
      <c r="BP58" s="1307"/>
      <c r="BQ58" s="1307"/>
      <c r="BR58" s="1307"/>
      <c r="BS58" s="1307"/>
      <c r="BT58" s="1307"/>
      <c r="BU58" s="1307"/>
      <c r="BV58" s="1307"/>
      <c r="BW58" s="1307"/>
      <c r="BX58" s="1307"/>
      <c r="BY58" s="1307"/>
      <c r="BZ58" s="1307"/>
      <c r="CA58" s="1307"/>
      <c r="CB58" s="1307"/>
      <c r="CC58" s="1307"/>
      <c r="CD58" s="1307"/>
      <c r="CE58" s="1307"/>
      <c r="CF58" s="1307"/>
      <c r="CG58" s="1307"/>
      <c r="CH58" s="1307"/>
      <c r="CI58" s="1307"/>
      <c r="CJ58" s="1307"/>
      <c r="CK58" s="1307"/>
      <c r="CL58" s="1307"/>
      <c r="CM58" s="1307"/>
      <c r="CN58" s="1307"/>
      <c r="CO58" s="1307"/>
      <c r="CP58" s="1307"/>
      <c r="CQ58" s="1307"/>
      <c r="CR58" s="1307"/>
      <c r="CS58" s="1307"/>
      <c r="CT58" s="1307"/>
      <c r="CU58" s="1307"/>
      <c r="CV58" s="1307"/>
      <c r="CW58" s="1307"/>
      <c r="CX58" s="1307"/>
      <c r="CY58" s="1307"/>
      <c r="CZ58" s="1307"/>
      <c r="DA58" s="1307"/>
      <c r="DB58" s="1307"/>
      <c r="DC58" s="1307"/>
      <c r="DD58" s="1307"/>
      <c r="DE58" s="1307"/>
      <c r="DF58" s="1307"/>
      <c r="DG58" s="1307"/>
      <c r="DH58" s="1307"/>
      <c r="DI58" s="1307"/>
      <c r="DJ58" s="1307"/>
    </row>
    <row r="59" spans="1:114" s="1738" customFormat="1" ht="13">
      <c r="A59" s="220">
        <v>28</v>
      </c>
      <c r="B59" s="254">
        <f>C59-7+33</f>
        <v>41544</v>
      </c>
      <c r="C59" s="79">
        <v>41518</v>
      </c>
      <c r="D59" s="147">
        <f t="shared" ca="1" si="6"/>
        <v>26</v>
      </c>
      <c r="E59" s="1365" t="s">
        <v>2790</v>
      </c>
      <c r="F59" s="1105" t="s">
        <v>133</v>
      </c>
      <c r="G59" s="1338">
        <v>13</v>
      </c>
      <c r="H59" s="1607" t="s">
        <v>78</v>
      </c>
      <c r="I59" s="1705" t="s">
        <v>2386</v>
      </c>
      <c r="J59" s="1123" t="s">
        <v>1172</v>
      </c>
      <c r="K59" s="77" t="s">
        <v>34</v>
      </c>
      <c r="L59" s="1350" t="s">
        <v>1746</v>
      </c>
      <c r="M59" s="1162">
        <v>529000</v>
      </c>
      <c r="N59" s="1735">
        <v>10000</v>
      </c>
      <c r="O59" s="1735">
        <f t="shared" si="9"/>
        <v>539000</v>
      </c>
      <c r="P59" s="1803"/>
      <c r="Q59" s="1511" t="s">
        <v>2387</v>
      </c>
      <c r="R59" s="1956" t="s">
        <v>37</v>
      </c>
      <c r="S59" s="18">
        <v>1047</v>
      </c>
      <c r="T59" s="176">
        <v>93</v>
      </c>
      <c r="U59" s="1359"/>
      <c r="V59" s="254"/>
      <c r="W59" s="1216"/>
      <c r="X59" s="1183"/>
      <c r="Y59" s="1767"/>
      <c r="Z59" s="1216"/>
      <c r="AA59" s="81"/>
      <c r="AB59" s="81"/>
      <c r="AC59" s="1791"/>
      <c r="AD59" s="1763"/>
      <c r="AE59" s="1218"/>
      <c r="AF59" s="77"/>
      <c r="AG59" s="1219"/>
      <c r="AH59" s="753"/>
      <c r="AI59" s="664"/>
      <c r="AJ59" s="1219"/>
      <c r="AK59" s="77"/>
      <c r="AL59" s="1216"/>
      <c r="AM59" s="81"/>
      <c r="AN59" s="1777"/>
      <c r="AO59" s="81"/>
      <c r="AP59" s="1217"/>
      <c r="AQ59" s="924"/>
      <c r="AR59" s="844"/>
      <c r="AS59" s="844"/>
      <c r="AT59" s="926"/>
      <c r="AU59" s="944"/>
      <c r="AV59" s="944"/>
      <c r="AW59" s="944"/>
      <c r="AX59" s="1445"/>
      <c r="AY59" s="1446"/>
      <c r="AZ59" s="1445"/>
      <c r="BA59" s="1307"/>
      <c r="BB59" s="1307"/>
      <c r="BC59" s="1307"/>
      <c r="BD59" s="1307"/>
      <c r="BE59" s="1307"/>
      <c r="BF59" s="1307"/>
      <c r="BG59" s="1307"/>
      <c r="BH59" s="1307"/>
      <c r="BI59" s="1307"/>
      <c r="BJ59" s="1307"/>
      <c r="BK59" s="1307"/>
      <c r="BL59" s="1307"/>
      <c r="BM59" s="1307"/>
      <c r="BN59" s="1307"/>
      <c r="BO59" s="1307"/>
      <c r="BP59" s="1307"/>
      <c r="BQ59" s="1307"/>
      <c r="BR59" s="1307"/>
      <c r="BS59" s="1307"/>
      <c r="BT59" s="1307"/>
      <c r="BU59" s="1307"/>
      <c r="BV59" s="1307"/>
      <c r="BW59" s="1307"/>
      <c r="BX59" s="1307"/>
      <c r="BY59" s="1307"/>
      <c r="BZ59" s="1307"/>
      <c r="CA59" s="1307"/>
      <c r="CB59" s="1307"/>
      <c r="CC59" s="1307"/>
      <c r="CD59" s="1307"/>
      <c r="CE59" s="1307"/>
      <c r="CF59" s="1307"/>
      <c r="CG59" s="1307"/>
      <c r="CH59" s="1307"/>
      <c r="CI59" s="1307"/>
      <c r="CJ59" s="1307"/>
      <c r="CK59" s="1307"/>
      <c r="CL59" s="1307"/>
      <c r="CM59" s="1307"/>
      <c r="CN59" s="1307"/>
      <c r="CO59" s="1307"/>
      <c r="CP59" s="1307"/>
      <c r="CQ59" s="1307"/>
      <c r="CR59" s="1307"/>
      <c r="CS59" s="1307"/>
      <c r="CT59" s="1307"/>
      <c r="CU59" s="1307"/>
      <c r="CV59" s="1307"/>
      <c r="CW59" s="1307"/>
      <c r="CX59" s="1307"/>
      <c r="CY59" s="1307"/>
      <c r="CZ59" s="1307"/>
      <c r="DA59" s="1307"/>
      <c r="DB59" s="1307"/>
      <c r="DC59" s="1307"/>
      <c r="DD59" s="1307"/>
      <c r="DE59" s="1307"/>
      <c r="DF59" s="1307"/>
      <c r="DG59" s="1307"/>
      <c r="DH59" s="1307"/>
      <c r="DI59" s="1307"/>
      <c r="DJ59" s="1307"/>
    </row>
    <row r="60" spans="1:114" s="1738" customFormat="1" ht="13">
      <c r="A60" s="220">
        <v>29</v>
      </c>
      <c r="B60" s="254">
        <f>C60-7+33</f>
        <v>41544</v>
      </c>
      <c r="C60" s="79">
        <v>41518</v>
      </c>
      <c r="D60" s="147">
        <f t="shared" ca="1" si="6"/>
        <v>26</v>
      </c>
      <c r="E60" s="1365" t="s">
        <v>1573</v>
      </c>
      <c r="F60" s="1105" t="s">
        <v>133</v>
      </c>
      <c r="G60" s="1338">
        <v>13</v>
      </c>
      <c r="H60" s="1607" t="s">
        <v>78</v>
      </c>
      <c r="I60" s="1705" t="s">
        <v>2388</v>
      </c>
      <c r="J60" s="1123" t="s">
        <v>1172</v>
      </c>
      <c r="K60" s="77" t="s">
        <v>34</v>
      </c>
      <c r="L60" s="1350" t="s">
        <v>1746</v>
      </c>
      <c r="M60" s="1162">
        <v>529000</v>
      </c>
      <c r="N60" s="1735">
        <v>10000</v>
      </c>
      <c r="O60" s="1735">
        <f t="shared" si="9"/>
        <v>539000</v>
      </c>
      <c r="P60" s="1803"/>
      <c r="Q60" s="1966" t="s">
        <v>2389</v>
      </c>
      <c r="R60" s="1956" t="s">
        <v>37</v>
      </c>
      <c r="S60" s="18">
        <v>1047</v>
      </c>
      <c r="T60" s="176">
        <v>93</v>
      </c>
      <c r="U60" s="1359"/>
      <c r="V60" s="254"/>
      <c r="W60" s="1216"/>
      <c r="X60" s="1183"/>
      <c r="Y60" s="1767"/>
      <c r="Z60" s="1216"/>
      <c r="AA60" s="81"/>
      <c r="AB60" s="81"/>
      <c r="AC60" s="1791"/>
      <c r="AD60" s="1763"/>
      <c r="AE60" s="1218"/>
      <c r="AF60" s="77"/>
      <c r="AG60" s="1219"/>
      <c r="AH60" s="753"/>
      <c r="AI60" s="664"/>
      <c r="AJ60" s="1219"/>
      <c r="AK60" s="77"/>
      <c r="AL60" s="1216"/>
      <c r="AM60" s="81"/>
      <c r="AN60" s="1777"/>
      <c r="AO60" s="81"/>
      <c r="AP60" s="1217"/>
      <c r="AQ60" s="924"/>
      <c r="AR60" s="844"/>
      <c r="AS60" s="844"/>
      <c r="AT60" s="926"/>
      <c r="AU60" s="944"/>
      <c r="AV60" s="944"/>
      <c r="AW60" s="944"/>
      <c r="AX60" s="1445"/>
      <c r="AY60" s="1446"/>
      <c r="AZ60" s="1445"/>
      <c r="BA60" s="1307"/>
      <c r="BB60" s="1307"/>
      <c r="BC60" s="1307"/>
      <c r="BD60" s="1307"/>
      <c r="BE60" s="1307"/>
      <c r="BF60" s="1307"/>
      <c r="BG60" s="1307"/>
      <c r="BH60" s="1307"/>
      <c r="BI60" s="1307"/>
      <c r="BJ60" s="1307"/>
      <c r="BK60" s="1307"/>
      <c r="BL60" s="1307"/>
      <c r="BM60" s="1307"/>
      <c r="BN60" s="1307"/>
      <c r="BO60" s="1307"/>
      <c r="BP60" s="1307"/>
      <c r="BQ60" s="1307"/>
      <c r="BR60" s="1307"/>
      <c r="BS60" s="1307"/>
      <c r="BT60" s="1307"/>
      <c r="BU60" s="1307"/>
      <c r="BV60" s="1307"/>
      <c r="BW60" s="1307"/>
      <c r="BX60" s="1307"/>
      <c r="BY60" s="1307"/>
      <c r="BZ60" s="1307"/>
      <c r="CA60" s="1307"/>
      <c r="CB60" s="1307"/>
      <c r="CC60" s="1307"/>
      <c r="CD60" s="1307"/>
      <c r="CE60" s="1307"/>
      <c r="CF60" s="1307"/>
      <c r="CG60" s="1307"/>
      <c r="CH60" s="1307"/>
      <c r="CI60" s="1307"/>
      <c r="CJ60" s="1307"/>
      <c r="CK60" s="1307"/>
      <c r="CL60" s="1307"/>
      <c r="CM60" s="1307"/>
      <c r="CN60" s="1307"/>
      <c r="CO60" s="1307"/>
      <c r="CP60" s="1307"/>
      <c r="CQ60" s="1307"/>
      <c r="CR60" s="1307"/>
      <c r="CS60" s="1307"/>
      <c r="CT60" s="1307"/>
      <c r="CU60" s="1307"/>
      <c r="CV60" s="1307"/>
      <c r="CW60" s="1307"/>
      <c r="CX60" s="1307"/>
      <c r="CY60" s="1307"/>
      <c r="CZ60" s="1307"/>
      <c r="DA60" s="1307"/>
      <c r="DB60" s="1307"/>
      <c r="DC60" s="1307"/>
      <c r="DD60" s="1307"/>
      <c r="DE60" s="1307"/>
      <c r="DF60" s="1307"/>
      <c r="DG60" s="1307"/>
      <c r="DH60" s="1307"/>
      <c r="DI60" s="1307"/>
      <c r="DJ60" s="1307"/>
    </row>
    <row r="61" spans="1:114" s="1738" customFormat="1" ht="13">
      <c r="A61" s="220">
        <v>30</v>
      </c>
      <c r="B61" s="1233">
        <f>C61-4+33</f>
        <v>41547</v>
      </c>
      <c r="C61" s="79">
        <v>41518</v>
      </c>
      <c r="D61" s="147">
        <f t="shared" ca="1" si="6"/>
        <v>26</v>
      </c>
      <c r="E61" s="1793" t="s">
        <v>1573</v>
      </c>
      <c r="F61" s="1105" t="s">
        <v>133</v>
      </c>
      <c r="G61" s="1338">
        <v>13</v>
      </c>
      <c r="H61" s="1607" t="s">
        <v>78</v>
      </c>
      <c r="I61" s="1705" t="s">
        <v>2398</v>
      </c>
      <c r="J61" s="1123" t="s">
        <v>1172</v>
      </c>
      <c r="K61" s="77" t="s">
        <v>184</v>
      </c>
      <c r="L61" s="1350" t="s">
        <v>1743</v>
      </c>
      <c r="M61" s="1162">
        <v>529000</v>
      </c>
      <c r="N61" s="1735">
        <v>10000</v>
      </c>
      <c r="O61" s="1735">
        <f t="shared" si="9"/>
        <v>539000</v>
      </c>
      <c r="P61" s="1803"/>
      <c r="Q61" s="1966" t="s">
        <v>2399</v>
      </c>
      <c r="R61" s="1956" t="s">
        <v>37</v>
      </c>
      <c r="S61" s="18">
        <v>1047</v>
      </c>
      <c r="T61" s="176">
        <v>93</v>
      </c>
      <c r="U61" s="1359"/>
      <c r="V61" s="254"/>
      <c r="W61" s="1216"/>
      <c r="X61" s="1183"/>
      <c r="Y61" s="1767"/>
      <c r="Z61" s="1216"/>
      <c r="AA61" s="81"/>
      <c r="AB61" s="81"/>
      <c r="AC61" s="1791"/>
      <c r="AD61" s="1763"/>
      <c r="AE61" s="1218"/>
      <c r="AF61" s="77"/>
      <c r="AG61" s="1219"/>
      <c r="AH61" s="753"/>
      <c r="AI61" s="664"/>
      <c r="AJ61" s="1219"/>
      <c r="AK61" s="77"/>
      <c r="AL61" s="1216"/>
      <c r="AM61" s="81"/>
      <c r="AN61" s="1777"/>
      <c r="AO61" s="81"/>
      <c r="AP61" s="1217"/>
      <c r="AQ61" s="924"/>
      <c r="AR61" s="844"/>
      <c r="AS61" s="844"/>
      <c r="AT61" s="926"/>
      <c r="AU61" s="944"/>
      <c r="AV61" s="944"/>
      <c r="AW61" s="944"/>
      <c r="AX61" s="944"/>
      <c r="AY61" s="1446"/>
      <c r="AZ61" s="1445"/>
      <c r="BA61" s="1307"/>
      <c r="BB61" s="1307"/>
      <c r="BC61" s="1307"/>
      <c r="BD61" s="1307"/>
      <c r="BE61" s="1307"/>
      <c r="BF61" s="1307"/>
      <c r="BG61" s="1307"/>
      <c r="BH61" s="1307"/>
      <c r="BI61" s="1307"/>
      <c r="BJ61" s="1307"/>
      <c r="BK61" s="1307"/>
      <c r="BL61" s="1307"/>
      <c r="BM61" s="1307"/>
      <c r="BN61" s="1307"/>
      <c r="BO61" s="1307"/>
      <c r="BP61" s="1307"/>
      <c r="BQ61" s="1307"/>
      <c r="BR61" s="1307"/>
      <c r="BS61" s="1307"/>
      <c r="BT61" s="1307"/>
      <c r="BU61" s="1307"/>
      <c r="BV61" s="1307"/>
      <c r="BW61" s="1307"/>
      <c r="BX61" s="1307"/>
      <c r="BY61" s="1307"/>
      <c r="BZ61" s="1307"/>
      <c r="CA61" s="1307"/>
      <c r="CB61" s="1307"/>
      <c r="CC61" s="1307"/>
      <c r="CD61" s="1307"/>
      <c r="CE61" s="1307"/>
      <c r="CF61" s="1307"/>
      <c r="CG61" s="1307"/>
      <c r="CH61" s="1307"/>
      <c r="CI61" s="1307"/>
      <c r="CJ61" s="1307"/>
      <c r="CK61" s="1307"/>
      <c r="CL61" s="1307"/>
      <c r="CM61" s="1307"/>
      <c r="CN61" s="1307"/>
      <c r="CO61" s="1307"/>
      <c r="CP61" s="1307"/>
      <c r="CQ61" s="1307"/>
      <c r="CR61" s="1307"/>
      <c r="CS61" s="1307"/>
      <c r="CT61" s="1307"/>
      <c r="CU61" s="1307"/>
      <c r="CV61" s="1307"/>
      <c r="CW61" s="1307"/>
      <c r="CX61" s="1307"/>
      <c r="CY61" s="1307"/>
      <c r="CZ61" s="1307"/>
      <c r="DA61" s="1307"/>
      <c r="DB61" s="1307"/>
      <c r="DC61" s="1307"/>
      <c r="DD61" s="1307"/>
      <c r="DE61" s="1307"/>
      <c r="DF61" s="1307"/>
      <c r="DG61" s="1307"/>
      <c r="DH61" s="1307"/>
      <c r="DI61" s="1307"/>
      <c r="DJ61" s="1307"/>
    </row>
    <row r="62" spans="1:114" s="1738" customFormat="1" ht="13">
      <c r="A62" s="220">
        <v>31</v>
      </c>
      <c r="B62" s="1233">
        <f>C62-4+33</f>
        <v>41547</v>
      </c>
      <c r="C62" s="79">
        <v>41518</v>
      </c>
      <c r="D62" s="147">
        <f t="shared" ca="1" si="6"/>
        <v>26</v>
      </c>
      <c r="E62" s="1793" t="s">
        <v>1573</v>
      </c>
      <c r="F62" s="1105" t="s">
        <v>133</v>
      </c>
      <c r="G62" s="1338">
        <v>13</v>
      </c>
      <c r="H62" s="1792" t="s">
        <v>194</v>
      </c>
      <c r="I62" s="1705" t="s">
        <v>2402</v>
      </c>
      <c r="J62" s="1612" t="s">
        <v>1173</v>
      </c>
      <c r="K62" s="77" t="s">
        <v>25</v>
      </c>
      <c r="L62" s="1350" t="s">
        <v>1750</v>
      </c>
      <c r="M62" s="1162">
        <v>584000</v>
      </c>
      <c r="N62" s="1735">
        <v>0</v>
      </c>
      <c r="O62" s="1735">
        <f t="shared" si="9"/>
        <v>584000</v>
      </c>
      <c r="P62" s="1803"/>
      <c r="Q62" s="1511" t="s">
        <v>2403</v>
      </c>
      <c r="R62" s="1956" t="s">
        <v>37</v>
      </c>
      <c r="S62" s="150">
        <v>1047</v>
      </c>
      <c r="T62" s="176">
        <v>93</v>
      </c>
      <c r="U62" s="1359"/>
      <c r="V62" s="254"/>
      <c r="W62" s="1216"/>
      <c r="X62" s="1183"/>
      <c r="Y62" s="1767"/>
      <c r="Z62" s="1216"/>
      <c r="AA62" s="81"/>
      <c r="AB62" s="81"/>
      <c r="AC62" s="1791"/>
      <c r="AD62" s="1763"/>
      <c r="AE62" s="1218"/>
      <c r="AF62" s="77"/>
      <c r="AG62" s="1219"/>
      <c r="AH62" s="753"/>
      <c r="AI62" s="664"/>
      <c r="AJ62" s="1219"/>
      <c r="AK62" s="77"/>
      <c r="AL62" s="1216"/>
      <c r="AM62" s="81"/>
      <c r="AN62" s="1777"/>
      <c r="AO62" s="81"/>
      <c r="AP62" s="1217"/>
      <c r="AQ62" s="924"/>
      <c r="AR62" s="844"/>
      <c r="AS62" s="844"/>
      <c r="AT62" s="926"/>
      <c r="AU62" s="944"/>
      <c r="AV62" s="944"/>
      <c r="AW62" s="944"/>
      <c r="AX62" s="944"/>
      <c r="AY62" s="1446"/>
      <c r="AZ62" s="1445"/>
      <c r="BA62" s="1307"/>
      <c r="BB62" s="1307"/>
      <c r="BC62" s="1307"/>
      <c r="BD62" s="1307"/>
      <c r="BE62" s="1307"/>
      <c r="BF62" s="1307"/>
      <c r="BG62" s="1307"/>
      <c r="BH62" s="1307"/>
      <c r="BI62" s="1307"/>
      <c r="BJ62" s="1307"/>
      <c r="BK62" s="1307"/>
      <c r="BL62" s="1307"/>
      <c r="BM62" s="1307"/>
      <c r="BN62" s="1307"/>
      <c r="BO62" s="1307"/>
      <c r="BP62" s="1307"/>
      <c r="BQ62" s="1307"/>
      <c r="BR62" s="1307"/>
      <c r="BS62" s="1307"/>
      <c r="BT62" s="1307"/>
      <c r="BU62" s="1307"/>
      <c r="BV62" s="1307"/>
      <c r="BW62" s="1307"/>
      <c r="BX62" s="1307"/>
      <c r="BY62" s="1307"/>
      <c r="BZ62" s="1307"/>
      <c r="CA62" s="1307"/>
      <c r="CB62" s="1307"/>
      <c r="CC62" s="1307"/>
      <c r="CD62" s="1307"/>
      <c r="CE62" s="1307"/>
      <c r="CF62" s="1307"/>
      <c r="CG62" s="1307"/>
      <c r="CH62" s="1307"/>
      <c r="CI62" s="1307"/>
      <c r="CJ62" s="1307"/>
      <c r="CK62" s="1307"/>
      <c r="CL62" s="1307"/>
      <c r="CM62" s="1307"/>
      <c r="CN62" s="1307"/>
      <c r="CO62" s="1307"/>
      <c r="CP62" s="1307"/>
      <c r="CQ62" s="1307"/>
      <c r="CR62" s="1307"/>
      <c r="CS62" s="1307"/>
      <c r="CT62" s="1307"/>
      <c r="CU62" s="1307"/>
      <c r="CV62" s="1307"/>
      <c r="CW62" s="1307"/>
      <c r="CX62" s="1307"/>
      <c r="CY62" s="1307"/>
      <c r="CZ62" s="1307"/>
      <c r="DA62" s="1307"/>
      <c r="DB62" s="1307"/>
      <c r="DC62" s="1307"/>
      <c r="DD62" s="1307"/>
      <c r="DE62" s="1307"/>
      <c r="DF62" s="1307"/>
      <c r="DG62" s="1307"/>
      <c r="DH62" s="1307"/>
      <c r="DI62" s="1307"/>
      <c r="DJ62" s="1307"/>
    </row>
    <row r="63" spans="1:114" s="1738" customFormat="1" ht="13">
      <c r="A63" s="220">
        <v>32</v>
      </c>
      <c r="B63" s="1233">
        <f>C63-4+33</f>
        <v>41547</v>
      </c>
      <c r="C63" s="79">
        <v>41518</v>
      </c>
      <c r="D63" s="147">
        <f t="shared" ca="1" si="6"/>
        <v>26</v>
      </c>
      <c r="E63" s="1793" t="s">
        <v>1573</v>
      </c>
      <c r="F63" s="1105" t="s">
        <v>133</v>
      </c>
      <c r="G63" s="1338">
        <v>13</v>
      </c>
      <c r="H63" s="1607" t="s">
        <v>194</v>
      </c>
      <c r="I63" s="2492" t="s">
        <v>2412</v>
      </c>
      <c r="J63" s="1509" t="s">
        <v>1173</v>
      </c>
      <c r="K63" s="1613" t="s">
        <v>67</v>
      </c>
      <c r="L63" s="1350" t="s">
        <v>2378</v>
      </c>
      <c r="M63" s="1109">
        <v>584000</v>
      </c>
      <c r="N63" s="1735">
        <v>10000</v>
      </c>
      <c r="O63" s="1735">
        <f t="shared" si="9"/>
        <v>594000</v>
      </c>
      <c r="P63" s="1803"/>
      <c r="Q63" s="1511" t="s">
        <v>2413</v>
      </c>
      <c r="R63" s="1804" t="s">
        <v>37</v>
      </c>
      <c r="S63" s="150">
        <v>1047</v>
      </c>
      <c r="T63" s="176">
        <v>93</v>
      </c>
      <c r="U63" s="1359"/>
      <c r="V63" s="254"/>
      <c r="W63" s="1590"/>
      <c r="X63" s="1304"/>
      <c r="Y63" s="1794"/>
      <c r="Z63" s="1590"/>
      <c r="AA63" s="829"/>
      <c r="AB63" s="829"/>
      <c r="AC63" s="1795"/>
      <c r="AD63" s="1796"/>
      <c r="AE63" s="1303"/>
      <c r="AF63" s="77"/>
      <c r="AG63" s="1219"/>
      <c r="AH63" s="753"/>
      <c r="AI63" s="664"/>
      <c r="AJ63" s="1219"/>
      <c r="AK63" s="77"/>
      <c r="AL63" s="1216"/>
      <c r="AM63" s="81"/>
      <c r="AN63" s="1777"/>
      <c r="AO63" s="81"/>
      <c r="AP63" s="1217"/>
      <c r="AQ63" s="924"/>
      <c r="AR63" s="844"/>
      <c r="AS63" s="844"/>
      <c r="AT63" s="926"/>
      <c r="AU63" s="944"/>
      <c r="AV63" s="944"/>
      <c r="AW63" s="944"/>
      <c r="AX63" s="944"/>
      <c r="AY63" s="1446"/>
      <c r="AZ63" s="1445"/>
      <c r="BA63" s="1307"/>
      <c r="BB63" s="1307"/>
      <c r="BC63" s="1307"/>
      <c r="BD63" s="1307"/>
      <c r="BE63" s="1307"/>
      <c r="BF63" s="1307"/>
      <c r="BG63" s="1307"/>
      <c r="BH63" s="1307"/>
      <c r="BI63" s="1307"/>
      <c r="BJ63" s="1307"/>
      <c r="BK63" s="1307"/>
      <c r="BL63" s="1307"/>
      <c r="BM63" s="1307"/>
      <c r="BN63" s="1307"/>
      <c r="BO63" s="1307"/>
      <c r="BP63" s="1307"/>
      <c r="BQ63" s="1307"/>
      <c r="BR63" s="1307"/>
      <c r="BS63" s="1307"/>
      <c r="BT63" s="1307"/>
      <c r="BU63" s="1307"/>
      <c r="BV63" s="1307"/>
      <c r="BW63" s="1307"/>
      <c r="BX63" s="1307"/>
      <c r="BY63" s="1307"/>
      <c r="BZ63" s="1307"/>
      <c r="CA63" s="1307"/>
      <c r="CB63" s="1307"/>
      <c r="CC63" s="1307"/>
      <c r="CD63" s="1307"/>
      <c r="CE63" s="1307"/>
      <c r="CF63" s="1307"/>
      <c r="CG63" s="1307"/>
      <c r="CH63" s="1307"/>
      <c r="CI63" s="1307"/>
      <c r="CJ63" s="1307"/>
      <c r="CK63" s="1307"/>
      <c r="CL63" s="1307"/>
      <c r="CM63" s="1307"/>
      <c r="CN63" s="1307"/>
      <c r="CO63" s="1307"/>
      <c r="CP63" s="1307"/>
      <c r="CQ63" s="1307"/>
      <c r="CR63" s="1307"/>
      <c r="CS63" s="1307"/>
      <c r="CT63" s="1307"/>
      <c r="CU63" s="1307"/>
      <c r="CV63" s="1307"/>
      <c r="CW63" s="1307"/>
      <c r="CX63" s="1307"/>
      <c r="CY63" s="1307"/>
      <c r="CZ63" s="1307"/>
      <c r="DA63" s="1307"/>
      <c r="DB63" s="1307"/>
      <c r="DC63" s="1307"/>
      <c r="DD63" s="1307"/>
      <c r="DE63" s="1307"/>
      <c r="DF63" s="1307"/>
      <c r="DG63" s="1307"/>
      <c r="DH63" s="1307"/>
      <c r="DI63" s="1307"/>
      <c r="DJ63" s="1307"/>
    </row>
    <row r="64" spans="1:114" s="1738" customFormat="1" ht="13">
      <c r="A64" s="220">
        <v>33</v>
      </c>
      <c r="B64" s="1233">
        <f>C64-4+33</f>
        <v>41547</v>
      </c>
      <c r="C64" s="79">
        <v>41518</v>
      </c>
      <c r="D64" s="147">
        <f t="shared" ca="1" si="6"/>
        <v>26</v>
      </c>
      <c r="E64" s="1793" t="s">
        <v>1573</v>
      </c>
      <c r="F64" s="1105" t="s">
        <v>133</v>
      </c>
      <c r="G64" s="1338">
        <v>13</v>
      </c>
      <c r="H64" s="1607" t="s">
        <v>194</v>
      </c>
      <c r="I64" s="1705" t="s">
        <v>2414</v>
      </c>
      <c r="J64" s="1509" t="s">
        <v>1173</v>
      </c>
      <c r="K64" s="1510" t="s">
        <v>184</v>
      </c>
      <c r="L64" s="1350" t="s">
        <v>1743</v>
      </c>
      <c r="M64" s="1109">
        <v>584000</v>
      </c>
      <c r="N64" s="1735">
        <v>10000</v>
      </c>
      <c r="O64" s="1735">
        <f t="shared" si="9"/>
        <v>594000</v>
      </c>
      <c r="P64" s="1803"/>
      <c r="Q64" s="1511" t="s">
        <v>2415</v>
      </c>
      <c r="R64" s="1804" t="s">
        <v>37</v>
      </c>
      <c r="S64" s="150">
        <v>1047</v>
      </c>
      <c r="T64" s="176">
        <v>93</v>
      </c>
      <c r="U64" s="1359"/>
      <c r="V64" s="254"/>
      <c r="W64" s="1590"/>
      <c r="X64" s="1304"/>
      <c r="Y64" s="1794"/>
      <c r="Z64" s="1590"/>
      <c r="AA64" s="829"/>
      <c r="AB64" s="829"/>
      <c r="AC64" s="1795"/>
      <c r="AD64" s="1796"/>
      <c r="AE64" s="1303"/>
      <c r="AF64" s="77"/>
      <c r="AG64" s="1219"/>
      <c r="AH64" s="753"/>
      <c r="AI64" s="664"/>
      <c r="AJ64" s="1219"/>
      <c r="AK64" s="77"/>
      <c r="AL64" s="1216"/>
      <c r="AM64" s="81"/>
      <c r="AN64" s="1777"/>
      <c r="AO64" s="81"/>
      <c r="AP64" s="1217"/>
      <c r="AQ64" s="924"/>
      <c r="AR64" s="844"/>
      <c r="AS64" s="844"/>
      <c r="AT64" s="926"/>
      <c r="AU64" s="944"/>
      <c r="AV64" s="944"/>
      <c r="AW64" s="944"/>
      <c r="AX64" s="944"/>
      <c r="AY64" s="1446"/>
      <c r="AZ64" s="1445"/>
      <c r="BA64" s="1307"/>
      <c r="BB64" s="1307"/>
      <c r="BC64" s="1307"/>
      <c r="BD64" s="1307"/>
      <c r="BE64" s="1307"/>
      <c r="BF64" s="1307"/>
      <c r="BG64" s="1307"/>
      <c r="BH64" s="1307"/>
      <c r="BI64" s="1307"/>
      <c r="BJ64" s="1307"/>
      <c r="BK64" s="1307"/>
      <c r="BL64" s="1307"/>
      <c r="BM64" s="1307"/>
      <c r="BN64" s="1307"/>
      <c r="BO64" s="1307"/>
      <c r="BP64" s="1307"/>
      <c r="BQ64" s="1307"/>
      <c r="BR64" s="1307"/>
      <c r="BS64" s="1307"/>
      <c r="BT64" s="1307"/>
      <c r="BU64" s="1307"/>
      <c r="BV64" s="1307"/>
      <c r="BW64" s="1307"/>
      <c r="BX64" s="1307"/>
      <c r="BY64" s="1307"/>
      <c r="BZ64" s="1307"/>
      <c r="CA64" s="1307"/>
      <c r="CB64" s="1307"/>
      <c r="CC64" s="1307"/>
      <c r="CD64" s="1307"/>
      <c r="CE64" s="1307"/>
      <c r="CF64" s="1307"/>
      <c r="CG64" s="1307"/>
      <c r="CH64" s="1307"/>
      <c r="CI64" s="1307"/>
      <c r="CJ64" s="1307"/>
      <c r="CK64" s="1307"/>
      <c r="CL64" s="1307"/>
      <c r="CM64" s="1307"/>
      <c r="CN64" s="1307"/>
      <c r="CO64" s="1307"/>
      <c r="CP64" s="1307"/>
      <c r="CQ64" s="1307"/>
      <c r="CR64" s="1307"/>
      <c r="CS64" s="1307"/>
      <c r="CT64" s="1307"/>
      <c r="CU64" s="1307"/>
      <c r="CV64" s="1307"/>
      <c r="CW64" s="1307"/>
      <c r="CX64" s="1307"/>
      <c r="CY64" s="1307"/>
      <c r="CZ64" s="1307"/>
      <c r="DA64" s="1307"/>
      <c r="DB64" s="1307"/>
      <c r="DC64" s="1307"/>
      <c r="DD64" s="1307"/>
      <c r="DE64" s="1307"/>
      <c r="DF64" s="1307"/>
      <c r="DG64" s="1307"/>
      <c r="DH64" s="1307"/>
      <c r="DI64" s="1307"/>
      <c r="DJ64" s="1307"/>
    </row>
    <row r="65" spans="1:114" s="1738" customFormat="1" ht="13">
      <c r="A65" s="220">
        <v>34</v>
      </c>
      <c r="B65" s="1233">
        <f>C65-4+33</f>
        <v>41547</v>
      </c>
      <c r="C65" s="79">
        <v>41518</v>
      </c>
      <c r="D65" s="147">
        <f t="shared" ca="1" si="6"/>
        <v>26</v>
      </c>
      <c r="E65" s="1793" t="s">
        <v>1573</v>
      </c>
      <c r="F65" s="1105" t="s">
        <v>133</v>
      </c>
      <c r="G65" s="1338">
        <v>13</v>
      </c>
      <c r="H65" s="1801" t="s">
        <v>194</v>
      </c>
      <c r="I65" s="1705" t="s">
        <v>2416</v>
      </c>
      <c r="J65" s="1802" t="s">
        <v>1173</v>
      </c>
      <c r="K65" s="1613" t="s">
        <v>67</v>
      </c>
      <c r="L65" s="1785" t="s">
        <v>2378</v>
      </c>
      <c r="M65" s="1162">
        <v>584000</v>
      </c>
      <c r="N65" s="1736">
        <v>10000</v>
      </c>
      <c r="O65" s="1736">
        <f t="shared" si="9"/>
        <v>594000</v>
      </c>
      <c r="P65" s="1806"/>
      <c r="Q65" s="1511" t="s">
        <v>2417</v>
      </c>
      <c r="R65" s="1804" t="s">
        <v>37</v>
      </c>
      <c r="S65" s="150">
        <v>1047</v>
      </c>
      <c r="T65" s="176">
        <v>93</v>
      </c>
      <c r="U65" s="1359"/>
      <c r="V65" s="254"/>
      <c r="W65" s="1590"/>
      <c r="X65" s="1304"/>
      <c r="Y65" s="1794"/>
      <c r="Z65" s="1590"/>
      <c r="AA65" s="829"/>
      <c r="AB65" s="829"/>
      <c r="AC65" s="1795"/>
      <c r="AD65" s="1796"/>
      <c r="AE65" s="1303"/>
      <c r="AF65" s="77"/>
      <c r="AG65" s="1219"/>
      <c r="AH65" s="753"/>
      <c r="AI65" s="664"/>
      <c r="AJ65" s="1219"/>
      <c r="AK65" s="77"/>
      <c r="AL65" s="1216"/>
      <c r="AM65" s="81"/>
      <c r="AN65" s="1777"/>
      <c r="AO65" s="81"/>
      <c r="AP65" s="1217"/>
      <c r="AQ65" s="924"/>
      <c r="AR65" s="844"/>
      <c r="AS65" s="844"/>
      <c r="AT65" s="926"/>
      <c r="AU65" s="944"/>
      <c r="AV65" s="944"/>
      <c r="AW65" s="944"/>
      <c r="AX65" s="944"/>
      <c r="AY65" s="1446"/>
      <c r="AZ65" s="1445"/>
      <c r="BA65" s="1307"/>
      <c r="BB65" s="1307"/>
      <c r="BC65" s="1307"/>
      <c r="BD65" s="1307"/>
      <c r="BE65" s="1307"/>
      <c r="BF65" s="1307"/>
      <c r="BG65" s="1307"/>
      <c r="BH65" s="1307"/>
      <c r="BI65" s="1307"/>
      <c r="BJ65" s="1307"/>
      <c r="BK65" s="1307"/>
      <c r="BL65" s="1307"/>
      <c r="BM65" s="1307"/>
      <c r="BN65" s="1307"/>
      <c r="BO65" s="1307"/>
      <c r="BP65" s="1307"/>
      <c r="BQ65" s="1307"/>
      <c r="BR65" s="1307"/>
      <c r="BS65" s="1307"/>
      <c r="BT65" s="1307"/>
      <c r="BU65" s="1307"/>
      <c r="BV65" s="1307"/>
      <c r="BW65" s="1307"/>
      <c r="BX65" s="1307"/>
      <c r="BY65" s="1307"/>
      <c r="BZ65" s="1307"/>
      <c r="CA65" s="1307"/>
      <c r="CB65" s="1307"/>
      <c r="CC65" s="1307"/>
      <c r="CD65" s="1307"/>
      <c r="CE65" s="1307"/>
      <c r="CF65" s="1307"/>
      <c r="CG65" s="1307"/>
      <c r="CH65" s="1307"/>
      <c r="CI65" s="1307"/>
      <c r="CJ65" s="1307"/>
      <c r="CK65" s="1307"/>
      <c r="CL65" s="1307"/>
      <c r="CM65" s="1307"/>
      <c r="CN65" s="1307"/>
      <c r="CO65" s="1307"/>
      <c r="CP65" s="1307"/>
      <c r="CQ65" s="1307"/>
      <c r="CR65" s="1307"/>
      <c r="CS65" s="1307"/>
      <c r="CT65" s="1307"/>
      <c r="CU65" s="1307"/>
      <c r="CV65" s="1307"/>
      <c r="CW65" s="1307"/>
      <c r="CX65" s="1307"/>
      <c r="CY65" s="1307"/>
      <c r="CZ65" s="1307"/>
      <c r="DA65" s="1307"/>
      <c r="DB65" s="1307"/>
      <c r="DC65" s="1307"/>
      <c r="DD65" s="1307"/>
      <c r="DE65" s="1307"/>
      <c r="DF65" s="1307"/>
      <c r="DG65" s="1307"/>
      <c r="DH65" s="1307"/>
      <c r="DI65" s="1307"/>
      <c r="DJ65" s="1307"/>
    </row>
    <row r="66" spans="1:114" s="945" customFormat="1" ht="13">
      <c r="A66" s="220">
        <v>35</v>
      </c>
      <c r="B66" s="11" t="s">
        <v>85</v>
      </c>
      <c r="C66" s="1166">
        <v>41467</v>
      </c>
      <c r="D66" s="664">
        <f t="shared" ca="1" si="6"/>
        <v>77</v>
      </c>
      <c r="E66" s="1365" t="s">
        <v>145</v>
      </c>
      <c r="F66" s="1105" t="s">
        <v>133</v>
      </c>
      <c r="G66" s="1099">
        <v>13</v>
      </c>
      <c r="H66" s="1194" t="s">
        <v>194</v>
      </c>
      <c r="I66" s="809" t="s">
        <v>1418</v>
      </c>
      <c r="J66" s="83" t="s">
        <v>1173</v>
      </c>
      <c r="K66" s="1242" t="s">
        <v>64</v>
      </c>
      <c r="L66" s="1242" t="s">
        <v>1753</v>
      </c>
      <c r="M66" s="1109">
        <v>584000</v>
      </c>
      <c r="N66" s="1109">
        <v>10000</v>
      </c>
      <c r="O66" s="1109">
        <f t="shared" si="9"/>
        <v>594000</v>
      </c>
      <c r="P66" s="1387" t="s">
        <v>1195</v>
      </c>
      <c r="Q66" s="1183" t="s">
        <v>1419</v>
      </c>
      <c r="R66" s="1116" t="s">
        <v>1188</v>
      </c>
      <c r="S66" s="18">
        <v>1047</v>
      </c>
      <c r="T66" s="176">
        <v>93</v>
      </c>
      <c r="U66" s="1359"/>
      <c r="V66" s="231"/>
      <c r="W66" s="77"/>
      <c r="X66" s="1340"/>
      <c r="Y66" s="1350"/>
      <c r="Z66" s="81"/>
      <c r="AA66" s="81"/>
      <c r="AB66" s="81"/>
      <c r="AC66" s="79"/>
      <c r="AD66" s="1757"/>
      <c r="AE66" s="2004"/>
      <c r="AF66" s="1216"/>
      <c r="AG66" s="1259"/>
      <c r="AH66" s="78"/>
      <c r="AI66" s="81"/>
      <c r="AJ66" s="1732"/>
      <c r="AK66" s="77"/>
      <c r="AL66" s="1183"/>
      <c r="AM66" s="867" t="s">
        <v>2474</v>
      </c>
      <c r="AN66" s="1747" t="s">
        <v>2475</v>
      </c>
      <c r="AO66" s="868" t="s">
        <v>109</v>
      </c>
      <c r="AP66" s="925"/>
      <c r="AQ66" s="924"/>
      <c r="AR66" s="844"/>
      <c r="AS66" s="844"/>
      <c r="AT66" s="926"/>
      <c r="AU66" s="944"/>
      <c r="AV66" s="944"/>
      <c r="AW66" s="944"/>
      <c r="AX66" s="944"/>
      <c r="AY66" s="943"/>
      <c r="AZ66" s="944"/>
      <c r="BA66" s="1307"/>
      <c r="BB66" s="1307"/>
      <c r="BC66" s="1307"/>
      <c r="BD66" s="1307"/>
      <c r="BE66" s="1307"/>
      <c r="BF66" s="1307"/>
      <c r="BG66" s="1307"/>
      <c r="BH66" s="1307"/>
      <c r="BI66" s="1307"/>
      <c r="BJ66" s="1307"/>
      <c r="BK66" s="1307"/>
      <c r="BL66" s="1307"/>
      <c r="BM66" s="1307"/>
      <c r="BN66" s="1307"/>
      <c r="BO66" s="1307"/>
      <c r="BP66" s="1307"/>
      <c r="BQ66" s="1307"/>
      <c r="BR66" s="1307"/>
      <c r="BS66" s="1307"/>
      <c r="BT66" s="1307"/>
      <c r="BU66" s="1307"/>
      <c r="BV66" s="1307"/>
      <c r="BW66" s="1307"/>
      <c r="BX66" s="1307"/>
      <c r="BY66" s="1307"/>
      <c r="BZ66" s="1307"/>
      <c r="CA66" s="1307"/>
      <c r="CB66" s="1307"/>
      <c r="CC66" s="1307"/>
      <c r="CD66" s="1307"/>
      <c r="CE66" s="1307"/>
      <c r="CF66" s="1307"/>
      <c r="CG66" s="1307"/>
      <c r="CH66" s="1307"/>
      <c r="CI66" s="1307"/>
      <c r="CJ66" s="1307"/>
      <c r="CK66" s="1307"/>
      <c r="CL66" s="1307"/>
      <c r="CM66" s="1307"/>
      <c r="CN66" s="1307"/>
      <c r="CO66" s="1307"/>
      <c r="CP66" s="1307"/>
      <c r="CQ66" s="1307"/>
      <c r="CR66" s="1307"/>
      <c r="CS66" s="1307"/>
      <c r="CT66" s="1307"/>
      <c r="CU66" s="1307"/>
      <c r="CV66" s="1307"/>
      <c r="CW66" s="1307"/>
      <c r="CX66" s="1307"/>
      <c r="CY66" s="1307"/>
      <c r="CZ66" s="1307"/>
      <c r="DA66" s="1307"/>
      <c r="DB66" s="1307"/>
      <c r="DC66" s="1307"/>
      <c r="DD66" s="1307"/>
      <c r="DE66" s="1307"/>
      <c r="DF66" s="1307"/>
      <c r="DG66" s="1307"/>
      <c r="DH66" s="1307"/>
      <c r="DI66" s="1307"/>
      <c r="DJ66" s="1307"/>
    </row>
    <row r="67" spans="1:114" s="1738" customFormat="1" ht="13">
      <c r="A67" s="220">
        <v>36</v>
      </c>
      <c r="B67" s="254">
        <f>C67-5+33</f>
        <v>41543</v>
      </c>
      <c r="C67" s="79">
        <v>41515</v>
      </c>
      <c r="D67" s="147">
        <f t="shared" ca="1" si="6"/>
        <v>29</v>
      </c>
      <c r="E67" s="1365" t="s">
        <v>2790</v>
      </c>
      <c r="F67" s="1105" t="s">
        <v>133</v>
      </c>
      <c r="G67" s="1338">
        <v>13</v>
      </c>
      <c r="H67" s="1607" t="s">
        <v>78</v>
      </c>
      <c r="I67" s="1705" t="s">
        <v>2394</v>
      </c>
      <c r="J67" s="1123" t="s">
        <v>1172</v>
      </c>
      <c r="K67" s="77" t="s">
        <v>64</v>
      </c>
      <c r="L67" s="1350" t="s">
        <v>1749</v>
      </c>
      <c r="M67" s="1162">
        <v>529000</v>
      </c>
      <c r="N67" s="1735">
        <v>0</v>
      </c>
      <c r="O67" s="1162">
        <v>529000</v>
      </c>
      <c r="P67" s="1803"/>
      <c r="Q67" s="1511" t="s">
        <v>2395</v>
      </c>
      <c r="R67" s="1116" t="s">
        <v>1188</v>
      </c>
      <c r="S67" s="18">
        <v>1047</v>
      </c>
      <c r="T67" s="176">
        <v>93</v>
      </c>
      <c r="U67" s="1359"/>
      <c r="V67" s="254"/>
      <c r="W67" s="1216"/>
      <c r="X67" s="1183"/>
      <c r="Y67" s="1767"/>
      <c r="Z67" s="1216"/>
      <c r="AA67" s="81"/>
      <c r="AB67" s="81"/>
      <c r="AC67" s="1791"/>
      <c r="AD67" s="1763"/>
      <c r="AE67" s="1218"/>
      <c r="AF67" s="77"/>
      <c r="AG67" s="1219"/>
      <c r="AH67" s="753"/>
      <c r="AI67" s="664"/>
      <c r="AJ67" s="1219"/>
      <c r="AK67" s="77"/>
      <c r="AL67" s="1216"/>
      <c r="AM67" s="867" t="s">
        <v>2474</v>
      </c>
      <c r="AN67" s="1747" t="s">
        <v>2475</v>
      </c>
      <c r="AO67" s="848" t="s">
        <v>109</v>
      </c>
      <c r="AP67" s="1217"/>
      <c r="AQ67" s="924"/>
      <c r="AR67" s="844"/>
      <c r="AS67" s="844"/>
      <c r="AT67" s="926"/>
      <c r="AU67" s="944"/>
      <c r="AV67" s="944"/>
      <c r="AW67" s="944"/>
      <c r="AX67" s="1445"/>
      <c r="AY67" s="1446"/>
      <c r="AZ67" s="1445"/>
      <c r="BA67" s="1307"/>
      <c r="BB67" s="1307"/>
      <c r="BC67" s="1307"/>
      <c r="BD67" s="1307"/>
      <c r="BE67" s="1307"/>
      <c r="BF67" s="1307"/>
      <c r="BG67" s="1307"/>
      <c r="BH67" s="1307"/>
      <c r="BI67" s="1307"/>
      <c r="BJ67" s="1307"/>
      <c r="BK67" s="1307"/>
      <c r="BL67" s="1307"/>
      <c r="BM67" s="1307"/>
      <c r="BN67" s="1307"/>
      <c r="BO67" s="1307"/>
      <c r="BP67" s="1307"/>
      <c r="BQ67" s="1307"/>
      <c r="BR67" s="1307"/>
      <c r="BS67" s="1307"/>
      <c r="BT67" s="1307"/>
      <c r="BU67" s="1307"/>
      <c r="BV67" s="1307"/>
      <c r="BW67" s="1307"/>
      <c r="BX67" s="1307"/>
      <c r="BY67" s="1307"/>
      <c r="BZ67" s="1307"/>
      <c r="CA67" s="1307"/>
      <c r="CB67" s="1307"/>
      <c r="CC67" s="1307"/>
      <c r="CD67" s="1307"/>
      <c r="CE67" s="1307"/>
      <c r="CF67" s="1307"/>
      <c r="CG67" s="1307"/>
      <c r="CH67" s="1307"/>
      <c r="CI67" s="1307"/>
      <c r="CJ67" s="1307"/>
      <c r="CK67" s="1307"/>
      <c r="CL67" s="1307"/>
      <c r="CM67" s="1307"/>
      <c r="CN67" s="1307"/>
      <c r="CO67" s="1307"/>
      <c r="CP67" s="1307"/>
      <c r="CQ67" s="1307"/>
      <c r="CR67" s="1307"/>
      <c r="CS67" s="1307"/>
      <c r="CT67" s="1307"/>
      <c r="CU67" s="1307"/>
      <c r="CV67" s="1307"/>
      <c r="CW67" s="1307"/>
      <c r="CX67" s="1307"/>
      <c r="CY67" s="1307"/>
      <c r="CZ67" s="1307"/>
      <c r="DA67" s="1307"/>
      <c r="DB67" s="1307"/>
      <c r="DC67" s="1307"/>
      <c r="DD67" s="1307"/>
      <c r="DE67" s="1307"/>
      <c r="DF67" s="1307"/>
      <c r="DG67" s="1307"/>
      <c r="DH67" s="1307"/>
      <c r="DI67" s="1307"/>
      <c r="DJ67" s="1307"/>
    </row>
    <row r="68" spans="1:114" s="1738" customFormat="1" ht="13">
      <c r="A68" s="220">
        <v>37</v>
      </c>
      <c r="B68" s="254">
        <f>C68-5+33</f>
        <v>41543</v>
      </c>
      <c r="C68" s="79">
        <v>41515</v>
      </c>
      <c r="D68" s="147">
        <f t="shared" ca="1" si="6"/>
        <v>29</v>
      </c>
      <c r="E68" s="1365" t="s">
        <v>2790</v>
      </c>
      <c r="F68" s="1105" t="s">
        <v>133</v>
      </c>
      <c r="G68" s="1338">
        <v>13</v>
      </c>
      <c r="H68" s="1607" t="s">
        <v>78</v>
      </c>
      <c r="I68" s="1705" t="s">
        <v>2406</v>
      </c>
      <c r="J68" s="1123" t="s">
        <v>1172</v>
      </c>
      <c r="K68" s="77" t="s">
        <v>34</v>
      </c>
      <c r="L68" s="1350" t="s">
        <v>1746</v>
      </c>
      <c r="M68" s="1162">
        <v>529000</v>
      </c>
      <c r="N68" s="1735">
        <v>10000</v>
      </c>
      <c r="O68" s="1735">
        <f>M68+N68</f>
        <v>539000</v>
      </c>
      <c r="P68" s="1803"/>
      <c r="Q68" s="1511" t="s">
        <v>2407</v>
      </c>
      <c r="R68" s="1116" t="s">
        <v>1188</v>
      </c>
      <c r="S68" s="18">
        <v>1047</v>
      </c>
      <c r="T68" s="176">
        <v>93</v>
      </c>
      <c r="U68" s="1359"/>
      <c r="V68" s="254"/>
      <c r="W68" s="1216"/>
      <c r="X68" s="1183"/>
      <c r="Y68" s="1767"/>
      <c r="Z68" s="1216"/>
      <c r="AA68" s="81"/>
      <c r="AB68" s="81"/>
      <c r="AC68" s="1791"/>
      <c r="AD68" s="1763"/>
      <c r="AE68" s="1218"/>
      <c r="AF68" s="77"/>
      <c r="AG68" s="1219"/>
      <c r="AH68" s="753"/>
      <c r="AI68" s="664"/>
      <c r="AJ68" s="1219"/>
      <c r="AK68" s="77"/>
      <c r="AL68" s="1216"/>
      <c r="AM68" s="867" t="s">
        <v>2474</v>
      </c>
      <c r="AN68" s="1747" t="s">
        <v>2475</v>
      </c>
      <c r="AO68" s="848" t="s">
        <v>109</v>
      </c>
      <c r="AP68" s="1217"/>
      <c r="AQ68" s="924"/>
      <c r="AR68" s="844"/>
      <c r="AS68" s="844"/>
      <c r="AT68" s="926"/>
      <c r="AU68" s="944"/>
      <c r="AV68" s="944"/>
      <c r="AW68" s="944"/>
      <c r="AX68" s="1445"/>
      <c r="AY68" s="1446"/>
      <c r="AZ68" s="1445"/>
      <c r="BA68" s="1307"/>
      <c r="BB68" s="1307"/>
      <c r="BC68" s="1307"/>
      <c r="BD68" s="1307"/>
      <c r="BE68" s="1307"/>
      <c r="BF68" s="1307"/>
      <c r="BG68" s="1307"/>
      <c r="BH68" s="1307"/>
      <c r="BI68" s="1307"/>
      <c r="BJ68" s="1307"/>
      <c r="BK68" s="1307"/>
      <c r="BL68" s="1307"/>
      <c r="BM68" s="1307"/>
      <c r="BN68" s="1307"/>
      <c r="BO68" s="1307"/>
      <c r="BP68" s="1307"/>
      <c r="BQ68" s="1307"/>
      <c r="BR68" s="1307"/>
      <c r="BS68" s="1307"/>
      <c r="BT68" s="1307"/>
      <c r="BU68" s="1307"/>
      <c r="BV68" s="1307"/>
      <c r="BW68" s="1307"/>
      <c r="BX68" s="1307"/>
      <c r="BY68" s="1307"/>
      <c r="BZ68" s="1307"/>
      <c r="CA68" s="1307"/>
      <c r="CB68" s="1307"/>
      <c r="CC68" s="1307"/>
      <c r="CD68" s="1307"/>
      <c r="CE68" s="1307"/>
      <c r="CF68" s="1307"/>
      <c r="CG68" s="1307"/>
      <c r="CH68" s="1307"/>
      <c r="CI68" s="1307"/>
      <c r="CJ68" s="1307"/>
      <c r="CK68" s="1307"/>
      <c r="CL68" s="1307"/>
      <c r="CM68" s="1307"/>
      <c r="CN68" s="1307"/>
      <c r="CO68" s="1307"/>
      <c r="CP68" s="1307"/>
      <c r="CQ68" s="1307"/>
      <c r="CR68" s="1307"/>
      <c r="CS68" s="1307"/>
      <c r="CT68" s="1307"/>
      <c r="CU68" s="1307"/>
      <c r="CV68" s="1307"/>
      <c r="CW68" s="1307"/>
      <c r="CX68" s="1307"/>
      <c r="CY68" s="1307"/>
      <c r="CZ68" s="1307"/>
      <c r="DA68" s="1307"/>
      <c r="DB68" s="1307"/>
      <c r="DC68" s="1307"/>
      <c r="DD68" s="1307"/>
      <c r="DE68" s="1307"/>
      <c r="DF68" s="1307"/>
      <c r="DG68" s="1307"/>
      <c r="DH68" s="1307"/>
      <c r="DI68" s="1307"/>
      <c r="DJ68" s="1307"/>
    </row>
    <row r="69" spans="1:114" s="1738" customFormat="1" ht="13">
      <c r="A69" s="220">
        <v>38</v>
      </c>
      <c r="B69" s="254">
        <f>C69-6+33</f>
        <v>41548</v>
      </c>
      <c r="C69" s="79">
        <v>41521</v>
      </c>
      <c r="D69" s="147">
        <f t="shared" ca="1" si="6"/>
        <v>23</v>
      </c>
      <c r="E69" s="1372"/>
      <c r="F69" s="1105" t="s">
        <v>133</v>
      </c>
      <c r="G69" s="1338">
        <v>13</v>
      </c>
      <c r="H69" s="1607" t="s">
        <v>78</v>
      </c>
      <c r="I69" s="2486" t="s">
        <v>3160</v>
      </c>
      <c r="J69" s="1123" t="s">
        <v>1172</v>
      </c>
      <c r="K69" s="2027" t="s">
        <v>25</v>
      </c>
      <c r="L69" s="1785" t="s">
        <v>1750</v>
      </c>
      <c r="M69" s="1162">
        <v>529000</v>
      </c>
      <c r="N69" s="1735">
        <v>0</v>
      </c>
      <c r="O69" s="1162">
        <v>529000</v>
      </c>
      <c r="P69" s="1803"/>
      <c r="Q69" s="1511" t="s">
        <v>3161</v>
      </c>
      <c r="R69" s="1956" t="s">
        <v>37</v>
      </c>
      <c r="S69" s="18">
        <v>1047</v>
      </c>
      <c r="T69" s="176">
        <v>93</v>
      </c>
      <c r="U69" s="1359"/>
      <c r="V69" s="254"/>
      <c r="W69" s="1216"/>
      <c r="X69" s="1183"/>
      <c r="Y69" s="1767"/>
      <c r="Z69" s="1216"/>
      <c r="AA69" s="81"/>
      <c r="AB69" s="81"/>
      <c r="AC69" s="1791"/>
      <c r="AD69" s="1763"/>
      <c r="AE69" s="1218"/>
      <c r="AF69" s="77"/>
      <c r="AG69" s="1219"/>
      <c r="AH69" s="753"/>
      <c r="AI69" s="664"/>
      <c r="AJ69" s="1219"/>
      <c r="AK69" s="77"/>
      <c r="AL69" s="1216"/>
      <c r="AM69" s="81"/>
      <c r="AN69" s="1777"/>
      <c r="AO69" s="81"/>
      <c r="AP69" s="1217"/>
      <c r="AQ69" s="924"/>
      <c r="AR69" s="844"/>
      <c r="AS69" s="844"/>
      <c r="AT69" s="926"/>
      <c r="AU69" s="944"/>
      <c r="AV69" s="944"/>
      <c r="AW69" s="944"/>
      <c r="AX69" s="1445"/>
      <c r="AY69" s="1446"/>
      <c r="AZ69" s="1445"/>
      <c r="BA69" s="1307"/>
      <c r="BB69" s="1307"/>
      <c r="BC69" s="1307"/>
      <c r="BD69" s="1307"/>
      <c r="BE69" s="1307"/>
      <c r="BF69" s="1307"/>
      <c r="BG69" s="1307"/>
      <c r="BH69" s="1307"/>
      <c r="BI69" s="1307"/>
      <c r="BJ69" s="1307"/>
      <c r="BK69" s="1307"/>
      <c r="BL69" s="1307"/>
      <c r="BM69" s="1307"/>
      <c r="BN69" s="1307"/>
      <c r="BO69" s="1307"/>
      <c r="BP69" s="1307"/>
      <c r="BQ69" s="1307"/>
      <c r="BR69" s="1307"/>
      <c r="BS69" s="1307"/>
      <c r="BT69" s="1307"/>
      <c r="BU69" s="1307"/>
      <c r="BV69" s="1307"/>
      <c r="BW69" s="1307"/>
      <c r="BX69" s="1307"/>
      <c r="BY69" s="1307"/>
      <c r="BZ69" s="1307"/>
      <c r="CA69" s="1307"/>
      <c r="CB69" s="1307"/>
      <c r="CC69" s="1307"/>
      <c r="CD69" s="1307"/>
      <c r="CE69" s="1307"/>
      <c r="CF69" s="1307"/>
      <c r="CG69" s="1307"/>
      <c r="CH69" s="1307"/>
      <c r="CI69" s="1307"/>
      <c r="CJ69" s="1307"/>
      <c r="CK69" s="1307"/>
      <c r="CL69" s="1307"/>
      <c r="CM69" s="1307"/>
      <c r="CN69" s="1307"/>
      <c r="CO69" s="1307"/>
      <c r="CP69" s="1307"/>
      <c r="CQ69" s="1307"/>
      <c r="CR69" s="1307"/>
      <c r="CS69" s="1307"/>
      <c r="CT69" s="1307"/>
      <c r="CU69" s="1307"/>
      <c r="CV69" s="1307"/>
      <c r="CW69" s="1307"/>
      <c r="CX69" s="1307"/>
      <c r="CY69" s="1307"/>
      <c r="CZ69" s="1307"/>
      <c r="DA69" s="1307"/>
      <c r="DB69" s="1307"/>
      <c r="DC69" s="1307"/>
      <c r="DD69" s="1307"/>
      <c r="DE69" s="1307"/>
      <c r="DF69" s="1307"/>
      <c r="DG69" s="1307"/>
      <c r="DH69" s="1307"/>
      <c r="DI69" s="1307"/>
      <c r="DJ69" s="1307"/>
    </row>
    <row r="70" spans="1:114" s="1738" customFormat="1" ht="13">
      <c r="A70" s="220">
        <v>39</v>
      </c>
      <c r="B70" s="254">
        <f>C70-6+33</f>
        <v>41548</v>
      </c>
      <c r="C70" s="79">
        <v>41521</v>
      </c>
      <c r="D70" s="147">
        <f t="shared" ca="1" si="6"/>
        <v>23</v>
      </c>
      <c r="E70" s="1372" t="s">
        <v>2790</v>
      </c>
      <c r="F70" s="1105" t="s">
        <v>133</v>
      </c>
      <c r="G70" s="1338">
        <v>13</v>
      </c>
      <c r="H70" s="1607" t="s">
        <v>78</v>
      </c>
      <c r="I70" s="1705" t="s">
        <v>2369</v>
      </c>
      <c r="J70" s="1123" t="s">
        <v>1172</v>
      </c>
      <c r="K70" s="77" t="s">
        <v>25</v>
      </c>
      <c r="L70" s="1785" t="s">
        <v>1750</v>
      </c>
      <c r="M70" s="1162">
        <v>529000</v>
      </c>
      <c r="N70" s="1735">
        <v>0</v>
      </c>
      <c r="O70" s="1162">
        <v>529000</v>
      </c>
      <c r="P70" s="1803"/>
      <c r="Q70" s="1511" t="s">
        <v>2370</v>
      </c>
      <c r="R70" s="1956" t="s">
        <v>37</v>
      </c>
      <c r="S70" s="18">
        <v>1047</v>
      </c>
      <c r="T70" s="176">
        <v>93</v>
      </c>
      <c r="U70" s="1359"/>
      <c r="V70" s="254"/>
      <c r="W70" s="1216"/>
      <c r="X70" s="1183"/>
      <c r="Y70" s="1767"/>
      <c r="Z70" s="1216"/>
      <c r="AA70" s="81"/>
      <c r="AB70" s="81"/>
      <c r="AC70" s="1791"/>
      <c r="AD70" s="1763"/>
      <c r="AE70" s="1218"/>
      <c r="AF70" s="662"/>
      <c r="AG70" s="2150"/>
      <c r="AH70" s="1432"/>
      <c r="AI70" s="937"/>
      <c r="AJ70" s="2150"/>
      <c r="AK70" s="662"/>
      <c r="AL70" s="1590"/>
      <c r="AM70" s="829"/>
      <c r="AN70" s="2151"/>
      <c r="AO70" s="829"/>
      <c r="AP70" s="2152"/>
      <c r="AQ70" s="1237"/>
      <c r="AR70" s="1008"/>
      <c r="AS70" s="844"/>
      <c r="AT70" s="926"/>
      <c r="AU70" s="944"/>
      <c r="AV70" s="944"/>
      <c r="AW70" s="944"/>
      <c r="AX70" s="1445"/>
      <c r="AY70" s="1446"/>
      <c r="AZ70" s="1445"/>
      <c r="BA70" s="1307"/>
      <c r="BB70" s="1307"/>
      <c r="BC70" s="1307"/>
      <c r="BD70" s="1307"/>
      <c r="BE70" s="1307"/>
      <c r="BF70" s="1307"/>
      <c r="BG70" s="1307"/>
      <c r="BH70" s="1307"/>
      <c r="BI70" s="1307"/>
      <c r="BJ70" s="1307"/>
      <c r="BK70" s="1307"/>
      <c r="BL70" s="1307"/>
      <c r="BM70" s="1307"/>
      <c r="BN70" s="1307"/>
      <c r="BO70" s="1307"/>
      <c r="BP70" s="1307"/>
      <c r="BQ70" s="1307"/>
      <c r="BR70" s="1307"/>
      <c r="BS70" s="1307"/>
      <c r="BT70" s="1307"/>
      <c r="BU70" s="1307"/>
      <c r="BV70" s="1307"/>
      <c r="BW70" s="1307"/>
      <c r="BX70" s="1307"/>
      <c r="BY70" s="1307"/>
      <c r="BZ70" s="1307"/>
      <c r="CA70" s="1307"/>
      <c r="CB70" s="1307"/>
      <c r="CC70" s="1307"/>
      <c r="CD70" s="1307"/>
      <c r="CE70" s="1307"/>
      <c r="CF70" s="1307"/>
      <c r="CG70" s="1307"/>
      <c r="CH70" s="1307"/>
      <c r="CI70" s="1307"/>
      <c r="CJ70" s="1307"/>
      <c r="CK70" s="1307"/>
      <c r="CL70" s="1307"/>
      <c r="CM70" s="1307"/>
      <c r="CN70" s="1307"/>
      <c r="CO70" s="1307"/>
      <c r="CP70" s="1307"/>
      <c r="CQ70" s="1307"/>
      <c r="CR70" s="1307"/>
      <c r="CS70" s="1307"/>
      <c r="CT70" s="1307"/>
      <c r="CU70" s="1307"/>
      <c r="CV70" s="1307"/>
      <c r="CW70" s="1307"/>
      <c r="CX70" s="1307"/>
      <c r="CY70" s="1307"/>
      <c r="CZ70" s="1307"/>
      <c r="DA70" s="1307"/>
      <c r="DB70" s="1307"/>
      <c r="DC70" s="1307"/>
      <c r="DD70" s="1307"/>
      <c r="DE70" s="1307"/>
      <c r="DF70" s="1307"/>
      <c r="DG70" s="1307"/>
      <c r="DH70" s="1307"/>
      <c r="DI70" s="1307"/>
      <c r="DJ70" s="1307"/>
    </row>
    <row r="71" spans="1:114" s="1738" customFormat="1" ht="13">
      <c r="A71" s="220">
        <v>40</v>
      </c>
      <c r="B71" s="254">
        <f t="shared" ref="B71:B78" si="10">C71-5+33</f>
        <v>41549</v>
      </c>
      <c r="C71" s="79">
        <v>41521</v>
      </c>
      <c r="D71" s="147">
        <f t="shared" ca="1" si="6"/>
        <v>23</v>
      </c>
      <c r="E71" s="1372" t="s">
        <v>2790</v>
      </c>
      <c r="F71" s="1105" t="s">
        <v>133</v>
      </c>
      <c r="G71" s="1338">
        <v>13</v>
      </c>
      <c r="H71" s="1607" t="s">
        <v>78</v>
      </c>
      <c r="I71" s="1705" t="s">
        <v>2371</v>
      </c>
      <c r="J71" s="1123" t="s">
        <v>1172</v>
      </c>
      <c r="K71" s="77" t="s">
        <v>25</v>
      </c>
      <c r="L71" s="1785" t="s">
        <v>1750</v>
      </c>
      <c r="M71" s="1162">
        <v>529000</v>
      </c>
      <c r="N71" s="1735">
        <v>0</v>
      </c>
      <c r="O71" s="1162">
        <v>529000</v>
      </c>
      <c r="P71" s="1803"/>
      <c r="Q71" s="1511" t="s">
        <v>2372</v>
      </c>
      <c r="R71" s="1956" t="s">
        <v>37</v>
      </c>
      <c r="S71" s="18">
        <v>1047</v>
      </c>
      <c r="T71" s="176">
        <v>93</v>
      </c>
      <c r="U71" s="1359"/>
      <c r="V71" s="254"/>
      <c r="W71" s="1216"/>
      <c r="X71" s="1183"/>
      <c r="Y71" s="1767"/>
      <c r="Z71" s="1216"/>
      <c r="AA71" s="81"/>
      <c r="AB71" s="81"/>
      <c r="AC71" s="1791"/>
      <c r="AD71" s="1763"/>
      <c r="AE71" s="1218"/>
      <c r="AF71" s="77"/>
      <c r="AG71" s="1219"/>
      <c r="AH71" s="753"/>
      <c r="AI71" s="664"/>
      <c r="AJ71" s="1219"/>
      <c r="AK71" s="77"/>
      <c r="AL71" s="1216"/>
      <c r="AM71" s="81"/>
      <c r="AN71" s="1777"/>
      <c r="AO71" s="81"/>
      <c r="AP71" s="1217"/>
      <c r="AQ71" s="924"/>
      <c r="AR71" s="844"/>
      <c r="AS71" s="844"/>
      <c r="AT71" s="926"/>
      <c r="AU71" s="944"/>
      <c r="AV71" s="944"/>
      <c r="AW71" s="944"/>
      <c r="AX71" s="1445"/>
      <c r="AY71" s="1446"/>
      <c r="AZ71" s="1445"/>
      <c r="BA71" s="1307"/>
      <c r="BB71" s="1307"/>
      <c r="BC71" s="1307"/>
      <c r="BD71" s="1307"/>
      <c r="BE71" s="1307"/>
      <c r="BF71" s="1307"/>
      <c r="BG71" s="1307"/>
      <c r="BH71" s="1307"/>
      <c r="BI71" s="1307"/>
      <c r="BJ71" s="1307"/>
      <c r="BK71" s="1307"/>
      <c r="BL71" s="1307"/>
      <c r="BM71" s="1307"/>
      <c r="BN71" s="1307"/>
      <c r="BO71" s="1307"/>
      <c r="BP71" s="1307"/>
      <c r="BQ71" s="1307"/>
      <c r="BR71" s="1307"/>
      <c r="BS71" s="1307"/>
      <c r="BT71" s="1307"/>
      <c r="BU71" s="1307"/>
      <c r="BV71" s="1307"/>
      <c r="BW71" s="1307"/>
      <c r="BX71" s="1307"/>
      <c r="BY71" s="1307"/>
      <c r="BZ71" s="1307"/>
      <c r="CA71" s="1307"/>
      <c r="CB71" s="1307"/>
      <c r="CC71" s="1307"/>
      <c r="CD71" s="1307"/>
      <c r="CE71" s="1307"/>
      <c r="CF71" s="1307"/>
      <c r="CG71" s="1307"/>
      <c r="CH71" s="1307"/>
      <c r="CI71" s="1307"/>
      <c r="CJ71" s="1307"/>
      <c r="CK71" s="1307"/>
      <c r="CL71" s="1307"/>
      <c r="CM71" s="1307"/>
      <c r="CN71" s="1307"/>
      <c r="CO71" s="1307"/>
      <c r="CP71" s="1307"/>
      <c r="CQ71" s="1307"/>
      <c r="CR71" s="1307"/>
      <c r="CS71" s="1307"/>
      <c r="CT71" s="1307"/>
      <c r="CU71" s="1307"/>
      <c r="CV71" s="1307"/>
      <c r="CW71" s="1307"/>
      <c r="CX71" s="1307"/>
      <c r="CY71" s="1307"/>
      <c r="CZ71" s="1307"/>
      <c r="DA71" s="1307"/>
      <c r="DB71" s="1307"/>
      <c r="DC71" s="1307"/>
      <c r="DD71" s="1307"/>
      <c r="DE71" s="1307"/>
      <c r="DF71" s="1307"/>
      <c r="DG71" s="1307"/>
      <c r="DH71" s="1307"/>
      <c r="DI71" s="1307"/>
      <c r="DJ71" s="1307"/>
    </row>
    <row r="72" spans="1:114" s="1307" customFormat="1" ht="13">
      <c r="A72" s="220">
        <v>41</v>
      </c>
      <c r="B72" s="254">
        <f t="shared" si="10"/>
        <v>41544</v>
      </c>
      <c r="C72" s="79">
        <v>41516</v>
      </c>
      <c r="D72" s="147">
        <f t="shared" ca="1" si="6"/>
        <v>28</v>
      </c>
      <c r="E72" s="1793" t="s">
        <v>1573</v>
      </c>
      <c r="F72" s="1187" t="s">
        <v>133</v>
      </c>
      <c r="G72" s="1338">
        <v>13</v>
      </c>
      <c r="H72" s="1198" t="s">
        <v>78</v>
      </c>
      <c r="I72" s="1705" t="s">
        <v>2400</v>
      </c>
      <c r="J72" s="2028" t="s">
        <v>1172</v>
      </c>
      <c r="K72" s="77" t="s">
        <v>184</v>
      </c>
      <c r="L72" s="1350" t="s">
        <v>1743</v>
      </c>
      <c r="M72" s="1990">
        <v>529000</v>
      </c>
      <c r="N72" s="1735">
        <v>10000</v>
      </c>
      <c r="O72" s="1735">
        <f t="shared" ref="O72:O91" si="11">M72+N72</f>
        <v>539000</v>
      </c>
      <c r="P72" s="1803"/>
      <c r="Q72" s="1605" t="s">
        <v>2401</v>
      </c>
      <c r="R72" s="1956" t="s">
        <v>37</v>
      </c>
      <c r="S72" s="646">
        <v>1047</v>
      </c>
      <c r="T72" s="176">
        <v>93</v>
      </c>
      <c r="U72" s="1359"/>
      <c r="V72" s="254"/>
      <c r="W72" s="1216"/>
      <c r="X72" s="1183"/>
      <c r="Y72" s="1767"/>
      <c r="Z72" s="1216"/>
      <c r="AA72" s="81"/>
      <c r="AB72" s="81"/>
      <c r="AC72" s="1791"/>
      <c r="AD72" s="1763"/>
      <c r="AE72" s="1218"/>
      <c r="AF72" s="77"/>
      <c r="AG72" s="1219"/>
      <c r="AH72" s="753"/>
      <c r="AI72" s="664"/>
      <c r="AJ72" s="1219"/>
      <c r="AK72" s="77"/>
      <c r="AL72" s="1216"/>
      <c r="AM72" s="81"/>
      <c r="AN72" s="1777"/>
      <c r="AO72" s="81"/>
      <c r="AP72" s="1217"/>
      <c r="AQ72" s="924"/>
      <c r="AR72" s="844"/>
      <c r="AS72" s="844"/>
      <c r="AT72" s="926"/>
      <c r="AU72" s="944"/>
      <c r="AV72" s="944"/>
      <c r="AW72" s="944"/>
      <c r="AX72" s="1445"/>
      <c r="AY72" s="1446"/>
      <c r="AZ72" s="1445"/>
    </row>
    <row r="73" spans="1:114" s="1307" customFormat="1" ht="13">
      <c r="A73" s="220">
        <v>42</v>
      </c>
      <c r="B73" s="254">
        <f t="shared" si="10"/>
        <v>41544</v>
      </c>
      <c r="C73" s="79">
        <v>41516</v>
      </c>
      <c r="D73" s="147">
        <f t="shared" ca="1" si="6"/>
        <v>28</v>
      </c>
      <c r="E73" s="1793" t="s">
        <v>1573</v>
      </c>
      <c r="F73" s="1187" t="s">
        <v>133</v>
      </c>
      <c r="G73" s="1338">
        <v>13</v>
      </c>
      <c r="H73" s="1198" t="s">
        <v>194</v>
      </c>
      <c r="I73" s="1705" t="s">
        <v>2408</v>
      </c>
      <c r="J73" s="1606" t="s">
        <v>1173</v>
      </c>
      <c r="K73" s="1705" t="s">
        <v>25</v>
      </c>
      <c r="L73" s="1785" t="s">
        <v>1750</v>
      </c>
      <c r="M73" s="1990">
        <v>584000</v>
      </c>
      <c r="N73" s="1735">
        <v>0</v>
      </c>
      <c r="O73" s="1735">
        <f t="shared" si="11"/>
        <v>584000</v>
      </c>
      <c r="P73" s="1957"/>
      <c r="Q73" s="1605" t="s">
        <v>2409</v>
      </c>
      <c r="R73" s="1804" t="s">
        <v>37</v>
      </c>
      <c r="S73" s="1342">
        <v>1047</v>
      </c>
      <c r="T73" s="176">
        <v>93</v>
      </c>
      <c r="U73" s="1359"/>
      <c r="V73" s="254"/>
      <c r="W73" s="1590"/>
      <c r="X73" s="1304"/>
      <c r="Y73" s="1794"/>
      <c r="Z73" s="1590"/>
      <c r="AA73" s="829"/>
      <c r="AB73" s="829"/>
      <c r="AC73" s="1795"/>
      <c r="AD73" s="1796"/>
      <c r="AE73" s="1303"/>
      <c r="AF73" s="77"/>
      <c r="AG73" s="1219"/>
      <c r="AH73" s="753"/>
      <c r="AI73" s="664"/>
      <c r="AJ73" s="1219"/>
      <c r="AK73" s="77"/>
      <c r="AL73" s="1216"/>
      <c r="AM73" s="81"/>
      <c r="AN73" s="1777"/>
      <c r="AO73" s="81"/>
      <c r="AP73" s="1217"/>
      <c r="AQ73" s="924"/>
      <c r="AR73" s="844"/>
      <c r="AS73" s="844"/>
      <c r="AT73" s="926"/>
      <c r="AU73" s="944"/>
      <c r="AV73" s="944"/>
      <c r="AW73" s="944"/>
      <c r="AX73" s="1445"/>
      <c r="AY73" s="1446"/>
      <c r="AZ73" s="1445"/>
    </row>
    <row r="74" spans="1:114" s="1307" customFormat="1" ht="13">
      <c r="A74" s="220">
        <v>43</v>
      </c>
      <c r="B74" s="254">
        <f t="shared" si="10"/>
        <v>41544</v>
      </c>
      <c r="C74" s="79">
        <v>41516</v>
      </c>
      <c r="D74" s="147">
        <f t="shared" ca="1" si="6"/>
        <v>28</v>
      </c>
      <c r="E74" s="1793" t="s">
        <v>1573</v>
      </c>
      <c r="F74" s="1187" t="s">
        <v>133</v>
      </c>
      <c r="G74" s="1338">
        <v>13</v>
      </c>
      <c r="H74" s="1198" t="s">
        <v>1578</v>
      </c>
      <c r="I74" s="1705" t="s">
        <v>2423</v>
      </c>
      <c r="J74" s="1606" t="s">
        <v>1173</v>
      </c>
      <c r="K74" s="1705" t="s">
        <v>25</v>
      </c>
      <c r="L74" s="1350" t="s">
        <v>1750</v>
      </c>
      <c r="M74" s="1149">
        <v>617000</v>
      </c>
      <c r="N74" s="1735">
        <v>0</v>
      </c>
      <c r="O74" s="1735">
        <f t="shared" si="11"/>
        <v>617000</v>
      </c>
      <c r="P74" s="1803"/>
      <c r="Q74" s="1605" t="s">
        <v>2424</v>
      </c>
      <c r="R74" s="1804" t="s">
        <v>37</v>
      </c>
      <c r="S74" s="1342">
        <v>1047</v>
      </c>
      <c r="T74" s="176">
        <v>93</v>
      </c>
      <c r="U74" s="1359"/>
      <c r="V74" s="254"/>
      <c r="W74" s="1590"/>
      <c r="X74" s="1304"/>
      <c r="Y74" s="1794"/>
      <c r="Z74" s="1590"/>
      <c r="AA74" s="829"/>
      <c r="AB74" s="829"/>
      <c r="AC74" s="1795"/>
      <c r="AD74" s="1796"/>
      <c r="AE74" s="1303"/>
      <c r="AF74" s="77"/>
      <c r="AG74" s="1219"/>
      <c r="AH74" s="753"/>
      <c r="AI74" s="664"/>
      <c r="AJ74" s="1219"/>
      <c r="AK74" s="77"/>
      <c r="AL74" s="1216"/>
      <c r="AM74" s="81"/>
      <c r="AN74" s="1777"/>
      <c r="AO74" s="81"/>
      <c r="AP74" s="1217"/>
      <c r="AQ74" s="924"/>
      <c r="AR74" s="844"/>
      <c r="AS74" s="844"/>
      <c r="AT74" s="926"/>
      <c r="AU74" s="944"/>
      <c r="AV74" s="944"/>
      <c r="AW74" s="944"/>
      <c r="AX74" s="1445"/>
      <c r="AY74" s="1446"/>
      <c r="AZ74" s="1445"/>
    </row>
    <row r="75" spans="1:114" s="1738" customFormat="1" ht="13">
      <c r="A75" s="220">
        <v>44</v>
      </c>
      <c r="B75" s="254">
        <f t="shared" si="10"/>
        <v>41544</v>
      </c>
      <c r="C75" s="79">
        <v>41516</v>
      </c>
      <c r="D75" s="147">
        <f t="shared" ca="1" si="6"/>
        <v>28</v>
      </c>
      <c r="E75" s="1793" t="s">
        <v>1573</v>
      </c>
      <c r="F75" s="1105" t="s">
        <v>133</v>
      </c>
      <c r="G75" s="1338">
        <v>13</v>
      </c>
      <c r="H75" s="1801" t="s">
        <v>1578</v>
      </c>
      <c r="I75" s="2492" t="s">
        <v>2425</v>
      </c>
      <c r="J75" s="1802" t="s">
        <v>1173</v>
      </c>
      <c r="K75" s="1805" t="s">
        <v>67</v>
      </c>
      <c r="L75" s="1785" t="s">
        <v>2378</v>
      </c>
      <c r="M75" s="1162">
        <v>617000</v>
      </c>
      <c r="N75" s="1736">
        <v>10000</v>
      </c>
      <c r="O75" s="1736">
        <f t="shared" si="11"/>
        <v>627000</v>
      </c>
      <c r="P75" s="1806"/>
      <c r="Q75" s="1511" t="s">
        <v>2427</v>
      </c>
      <c r="R75" s="1804" t="s">
        <v>37</v>
      </c>
      <c r="S75" s="150">
        <v>1047</v>
      </c>
      <c r="T75" s="176">
        <v>93</v>
      </c>
      <c r="U75" s="1786"/>
      <c r="V75" s="1517"/>
      <c r="W75" s="1590"/>
      <c r="X75" s="1304"/>
      <c r="Y75" s="1794"/>
      <c r="Z75" s="1590"/>
      <c r="AA75" s="829"/>
      <c r="AB75" s="829"/>
      <c r="AC75" s="1795"/>
      <c r="AD75" s="1796"/>
      <c r="AE75" s="1303"/>
      <c r="AF75" s="77"/>
      <c r="AG75" s="1219"/>
      <c r="AH75" s="753"/>
      <c r="AI75" s="664"/>
      <c r="AJ75" s="1219"/>
      <c r="AK75" s="77"/>
      <c r="AL75" s="1216"/>
      <c r="AM75" s="81"/>
      <c r="AN75" s="1777"/>
      <c r="AO75" s="81"/>
      <c r="AP75" s="1217"/>
      <c r="AQ75" s="924"/>
      <c r="AR75" s="844"/>
      <c r="AS75" s="844"/>
      <c r="AT75" s="926"/>
      <c r="AU75" s="944"/>
      <c r="AV75" s="944"/>
      <c r="AW75" s="944"/>
      <c r="AX75" s="1445"/>
      <c r="AY75" s="1446"/>
      <c r="AZ75" s="1445"/>
      <c r="BA75" s="1307"/>
      <c r="BB75" s="1307"/>
      <c r="BC75" s="1307"/>
      <c r="BD75" s="1307"/>
      <c r="BE75" s="1307"/>
      <c r="BF75" s="1307"/>
      <c r="BG75" s="1307"/>
      <c r="BH75" s="1307"/>
      <c r="BI75" s="1307"/>
      <c r="BJ75" s="1307"/>
      <c r="BK75" s="1307"/>
      <c r="BL75" s="1307"/>
      <c r="BM75" s="1307"/>
      <c r="BN75" s="1307"/>
      <c r="BO75" s="1307"/>
      <c r="BP75" s="1307"/>
      <c r="BQ75" s="1307"/>
      <c r="BR75" s="1307"/>
      <c r="BS75" s="1307"/>
      <c r="BT75" s="1307"/>
      <c r="BU75" s="1307"/>
      <c r="BV75" s="1307"/>
      <c r="BW75" s="1307"/>
      <c r="BX75" s="1307"/>
      <c r="BY75" s="1307"/>
      <c r="BZ75" s="1307"/>
      <c r="CA75" s="1307"/>
      <c r="CB75" s="1307"/>
      <c r="CC75" s="1307"/>
      <c r="CD75" s="1307"/>
      <c r="CE75" s="1307"/>
      <c r="CF75" s="1307"/>
      <c r="CG75" s="1307"/>
      <c r="CH75" s="1307"/>
      <c r="CI75" s="1307"/>
      <c r="CJ75" s="1307"/>
      <c r="CK75" s="1307"/>
      <c r="CL75" s="1307"/>
      <c r="CM75" s="1307"/>
      <c r="CN75" s="1307"/>
      <c r="CO75" s="1307"/>
      <c r="CP75" s="1307"/>
      <c r="CQ75" s="1307"/>
      <c r="CR75" s="1307"/>
      <c r="CS75" s="1307"/>
      <c r="CT75" s="1307"/>
      <c r="CU75" s="1307"/>
      <c r="CV75" s="1307"/>
      <c r="CW75" s="1307"/>
      <c r="CX75" s="1307"/>
      <c r="CY75" s="1307"/>
      <c r="CZ75" s="1307"/>
      <c r="DA75" s="1307"/>
      <c r="DB75" s="1307"/>
      <c r="DC75" s="1307"/>
      <c r="DD75" s="1307"/>
      <c r="DE75" s="1307"/>
      <c r="DF75" s="1307"/>
      <c r="DG75" s="1307"/>
      <c r="DH75" s="1307"/>
      <c r="DI75" s="1307"/>
      <c r="DJ75" s="1307"/>
    </row>
    <row r="76" spans="1:114" s="1738" customFormat="1" ht="13">
      <c r="A76" s="220">
        <v>45</v>
      </c>
      <c r="B76" s="254">
        <f t="shared" si="10"/>
        <v>41544</v>
      </c>
      <c r="C76" s="79">
        <v>41516</v>
      </c>
      <c r="D76" s="147">
        <f t="shared" ca="1" si="6"/>
        <v>28</v>
      </c>
      <c r="E76" s="1793" t="s">
        <v>1573</v>
      </c>
      <c r="F76" s="1105" t="s">
        <v>133</v>
      </c>
      <c r="G76" s="1338">
        <v>13</v>
      </c>
      <c r="H76" s="1607" t="s">
        <v>1580</v>
      </c>
      <c r="I76" s="1705" t="s">
        <v>2433</v>
      </c>
      <c r="J76" s="1509" t="s">
        <v>1581</v>
      </c>
      <c r="K76" s="1510" t="s">
        <v>184</v>
      </c>
      <c r="L76" s="1350" t="s">
        <v>1743</v>
      </c>
      <c r="M76" s="1109">
        <v>647000</v>
      </c>
      <c r="N76" s="1735">
        <v>10000</v>
      </c>
      <c r="O76" s="1735">
        <f t="shared" si="11"/>
        <v>657000</v>
      </c>
      <c r="P76" s="1803"/>
      <c r="Q76" s="1807" t="s">
        <v>2434</v>
      </c>
      <c r="R76" s="1804" t="s">
        <v>37</v>
      </c>
      <c r="S76" s="150">
        <v>1047</v>
      </c>
      <c r="T76" s="176">
        <v>93</v>
      </c>
      <c r="U76" s="1359"/>
      <c r="V76" s="254"/>
      <c r="W76" s="1590"/>
      <c r="X76" s="1304"/>
      <c r="Y76" s="1794"/>
      <c r="Z76" s="1590"/>
      <c r="AA76" s="829"/>
      <c r="AB76" s="829"/>
      <c r="AC76" s="1795"/>
      <c r="AD76" s="1796"/>
      <c r="AE76" s="1303"/>
      <c r="AF76" s="77"/>
      <c r="AG76" s="1219"/>
      <c r="AH76" s="753"/>
      <c r="AI76" s="664"/>
      <c r="AJ76" s="1219"/>
      <c r="AK76" s="77"/>
      <c r="AL76" s="1216"/>
      <c r="AM76" s="81"/>
      <c r="AN76" s="1777"/>
      <c r="AO76" s="81"/>
      <c r="AP76" s="1217"/>
      <c r="AQ76" s="924"/>
      <c r="AR76" s="844"/>
      <c r="AS76" s="844"/>
      <c r="AT76" s="926"/>
      <c r="AU76" s="944"/>
      <c r="AV76" s="944"/>
      <c r="AW76" s="944"/>
      <c r="AX76" s="1445"/>
      <c r="AY76" s="1446"/>
      <c r="AZ76" s="1445"/>
      <c r="BA76" s="1307"/>
      <c r="BB76" s="1307"/>
      <c r="BC76" s="1307"/>
      <c r="BD76" s="1307"/>
      <c r="BE76" s="1307"/>
      <c r="BF76" s="1307"/>
      <c r="BG76" s="1307"/>
      <c r="BH76" s="1307"/>
      <c r="BI76" s="1307"/>
      <c r="BJ76" s="1307"/>
      <c r="BK76" s="1307"/>
      <c r="BL76" s="1307"/>
      <c r="BM76" s="1307"/>
      <c r="BN76" s="1307"/>
      <c r="BO76" s="1307"/>
      <c r="BP76" s="1307"/>
      <c r="BQ76" s="1307"/>
      <c r="BR76" s="1307"/>
      <c r="BS76" s="1307"/>
      <c r="BT76" s="1307"/>
      <c r="BU76" s="1307"/>
      <c r="BV76" s="1307"/>
      <c r="BW76" s="1307"/>
      <c r="BX76" s="1307"/>
      <c r="BY76" s="1307"/>
      <c r="BZ76" s="1307"/>
      <c r="CA76" s="1307"/>
      <c r="CB76" s="1307"/>
      <c r="CC76" s="1307"/>
      <c r="CD76" s="1307"/>
      <c r="CE76" s="1307"/>
      <c r="CF76" s="1307"/>
      <c r="CG76" s="1307"/>
      <c r="CH76" s="1307"/>
      <c r="CI76" s="1307"/>
      <c r="CJ76" s="1307"/>
      <c r="CK76" s="1307"/>
      <c r="CL76" s="1307"/>
      <c r="CM76" s="1307"/>
      <c r="CN76" s="1307"/>
      <c r="CO76" s="1307"/>
      <c r="CP76" s="1307"/>
      <c r="CQ76" s="1307"/>
      <c r="CR76" s="1307"/>
      <c r="CS76" s="1307"/>
      <c r="CT76" s="1307"/>
      <c r="CU76" s="1307"/>
      <c r="CV76" s="1307"/>
      <c r="CW76" s="1307"/>
      <c r="CX76" s="1307"/>
      <c r="CY76" s="1307"/>
      <c r="CZ76" s="1307"/>
      <c r="DA76" s="1307"/>
      <c r="DB76" s="1307"/>
      <c r="DC76" s="1307"/>
      <c r="DD76" s="1307"/>
      <c r="DE76" s="1307"/>
      <c r="DF76" s="1307"/>
      <c r="DG76" s="1307"/>
      <c r="DH76" s="1307"/>
      <c r="DI76" s="1307"/>
      <c r="DJ76" s="1307"/>
    </row>
    <row r="77" spans="1:114" s="1738" customFormat="1" ht="13">
      <c r="A77" s="220">
        <v>46</v>
      </c>
      <c r="B77" s="254">
        <f t="shared" si="10"/>
        <v>41544</v>
      </c>
      <c r="C77" s="79">
        <v>41516</v>
      </c>
      <c r="D77" s="147">
        <f t="shared" ca="1" si="6"/>
        <v>28</v>
      </c>
      <c r="E77" s="1793" t="s">
        <v>1573</v>
      </c>
      <c r="F77" s="1105" t="s">
        <v>133</v>
      </c>
      <c r="G77" s="1338">
        <v>13</v>
      </c>
      <c r="H77" s="1607" t="s">
        <v>1580</v>
      </c>
      <c r="I77" s="1705" t="s">
        <v>2435</v>
      </c>
      <c r="J77" s="1509" t="s">
        <v>1581</v>
      </c>
      <c r="K77" s="1510" t="s">
        <v>67</v>
      </c>
      <c r="L77" s="1785" t="s">
        <v>2378</v>
      </c>
      <c r="M77" s="1109">
        <v>647000</v>
      </c>
      <c r="N77" s="1735">
        <v>10000</v>
      </c>
      <c r="O77" s="1735">
        <f t="shared" si="11"/>
        <v>657000</v>
      </c>
      <c r="P77" s="1803"/>
      <c r="Q77" s="1807" t="s">
        <v>2436</v>
      </c>
      <c r="R77" s="1804" t="s">
        <v>37</v>
      </c>
      <c r="S77" s="150">
        <v>1047</v>
      </c>
      <c r="T77" s="176">
        <v>93</v>
      </c>
      <c r="U77" s="1359"/>
      <c r="V77" s="254"/>
      <c r="W77" s="1590"/>
      <c r="X77" s="1304"/>
      <c r="Y77" s="1794"/>
      <c r="Z77" s="1590"/>
      <c r="AA77" s="829"/>
      <c r="AB77" s="829"/>
      <c r="AC77" s="1795"/>
      <c r="AD77" s="1796"/>
      <c r="AE77" s="1303"/>
      <c r="AF77" s="77"/>
      <c r="AG77" s="1219"/>
      <c r="AH77" s="753"/>
      <c r="AI77" s="664"/>
      <c r="AJ77" s="1219"/>
      <c r="AK77" s="77"/>
      <c r="AL77" s="1216"/>
      <c r="AM77" s="81"/>
      <c r="AN77" s="1777"/>
      <c r="AO77" s="81"/>
      <c r="AP77" s="1217"/>
      <c r="AQ77" s="924"/>
      <c r="AR77" s="844"/>
      <c r="AS77" s="844"/>
      <c r="AT77" s="926"/>
      <c r="AU77" s="944"/>
      <c r="AV77" s="944"/>
      <c r="AW77" s="944"/>
      <c r="AX77" s="1445"/>
      <c r="AY77" s="1446"/>
      <c r="AZ77" s="1445"/>
      <c r="BA77" s="1307"/>
      <c r="BB77" s="1307"/>
      <c r="BC77" s="1307"/>
      <c r="BD77" s="1307"/>
      <c r="BE77" s="1307"/>
      <c r="BF77" s="1307"/>
      <c r="BG77" s="1307"/>
      <c r="BH77" s="1307"/>
      <c r="BI77" s="1307"/>
      <c r="BJ77" s="1307"/>
      <c r="BK77" s="1307"/>
      <c r="BL77" s="1307"/>
      <c r="BM77" s="1307"/>
      <c r="BN77" s="1307"/>
      <c r="BO77" s="1307"/>
      <c r="BP77" s="1307"/>
      <c r="BQ77" s="1307"/>
      <c r="BR77" s="1307"/>
      <c r="BS77" s="1307"/>
      <c r="BT77" s="1307"/>
      <c r="BU77" s="1307"/>
      <c r="BV77" s="1307"/>
      <c r="BW77" s="1307"/>
      <c r="BX77" s="1307"/>
      <c r="BY77" s="1307"/>
      <c r="BZ77" s="1307"/>
      <c r="CA77" s="1307"/>
      <c r="CB77" s="1307"/>
      <c r="CC77" s="1307"/>
      <c r="CD77" s="1307"/>
      <c r="CE77" s="1307"/>
      <c r="CF77" s="1307"/>
      <c r="CG77" s="1307"/>
      <c r="CH77" s="1307"/>
      <c r="CI77" s="1307"/>
      <c r="CJ77" s="1307"/>
      <c r="CK77" s="1307"/>
      <c r="CL77" s="1307"/>
      <c r="CM77" s="1307"/>
      <c r="CN77" s="1307"/>
      <c r="CO77" s="1307"/>
      <c r="CP77" s="1307"/>
      <c r="CQ77" s="1307"/>
      <c r="CR77" s="1307"/>
      <c r="CS77" s="1307"/>
      <c r="CT77" s="1307"/>
      <c r="CU77" s="1307"/>
      <c r="CV77" s="1307"/>
      <c r="CW77" s="1307"/>
      <c r="CX77" s="1307"/>
      <c r="CY77" s="1307"/>
      <c r="CZ77" s="1307"/>
      <c r="DA77" s="1307"/>
      <c r="DB77" s="1307"/>
      <c r="DC77" s="1307"/>
      <c r="DD77" s="1307"/>
      <c r="DE77" s="1307"/>
      <c r="DF77" s="1307"/>
      <c r="DG77" s="1307"/>
      <c r="DH77" s="1307"/>
      <c r="DI77" s="1307"/>
      <c r="DJ77" s="1307"/>
    </row>
    <row r="78" spans="1:114" s="1738" customFormat="1" ht="13">
      <c r="A78" s="220">
        <v>47</v>
      </c>
      <c r="B78" s="254">
        <f t="shared" si="10"/>
        <v>41549</v>
      </c>
      <c r="C78" s="79">
        <v>41521</v>
      </c>
      <c r="D78" s="664">
        <f t="shared" ca="1" si="6"/>
        <v>23</v>
      </c>
      <c r="E78" s="1365"/>
      <c r="F78" s="1105" t="s">
        <v>133</v>
      </c>
      <c r="G78" s="1338">
        <v>13</v>
      </c>
      <c r="H78" s="1801" t="s">
        <v>1578</v>
      </c>
      <c r="I78" s="1970" t="s">
        <v>2712</v>
      </c>
      <c r="J78" s="1802" t="s">
        <v>1173</v>
      </c>
      <c r="K78" s="2027" t="s">
        <v>64</v>
      </c>
      <c r="L78" s="1350" t="s">
        <v>1749</v>
      </c>
      <c r="M78" s="1162">
        <v>617000</v>
      </c>
      <c r="N78" s="1735">
        <v>10000</v>
      </c>
      <c r="O78" s="1735">
        <f t="shared" si="11"/>
        <v>627000</v>
      </c>
      <c r="P78" s="1806"/>
      <c r="Q78" s="2153" t="s">
        <v>3162</v>
      </c>
      <c r="R78" s="1804" t="s">
        <v>37</v>
      </c>
      <c r="S78" s="150">
        <v>1047</v>
      </c>
      <c r="T78" s="176">
        <v>93</v>
      </c>
      <c r="U78" s="1359"/>
      <c r="V78" s="254"/>
      <c r="W78" s="1590"/>
      <c r="X78" s="1304"/>
      <c r="Y78" s="1794"/>
      <c r="Z78" s="1590"/>
      <c r="AA78" s="829"/>
      <c r="AB78" s="829"/>
      <c r="AC78" s="1795"/>
      <c r="AD78" s="1796"/>
      <c r="AE78" s="1303"/>
      <c r="AF78" s="77"/>
      <c r="AG78" s="1219"/>
      <c r="AH78" s="753"/>
      <c r="AI78" s="664"/>
      <c r="AJ78" s="1219"/>
      <c r="AK78" s="1319"/>
      <c r="AL78" s="1800"/>
      <c r="AM78" s="1603"/>
      <c r="AN78" s="1778"/>
      <c r="AO78" s="1603"/>
      <c r="AP78" s="1589"/>
      <c r="AQ78" s="1709"/>
      <c r="AR78" s="1710"/>
      <c r="AS78" s="1710"/>
      <c r="AT78" s="1615"/>
      <c r="AU78" s="1445"/>
      <c r="AV78" s="1445"/>
      <c r="AW78" s="1445"/>
      <c r="AX78" s="1445"/>
      <c r="AY78" s="1446"/>
      <c r="AZ78" s="1445"/>
      <c r="BA78" s="1307"/>
      <c r="BB78" s="1307"/>
      <c r="BC78" s="1307"/>
      <c r="BD78" s="1307"/>
      <c r="BE78" s="1307"/>
      <c r="BF78" s="1307"/>
      <c r="BG78" s="1307"/>
      <c r="BH78" s="1307"/>
      <c r="BI78" s="1307"/>
      <c r="BJ78" s="1307"/>
      <c r="BK78" s="1307"/>
      <c r="BL78" s="1307"/>
      <c r="BM78" s="1307"/>
      <c r="BN78" s="1307"/>
      <c r="BO78" s="1307"/>
      <c r="BP78" s="1307"/>
      <c r="BQ78" s="1307"/>
      <c r="BR78" s="1307"/>
      <c r="BS78" s="1307"/>
      <c r="BT78" s="1307"/>
      <c r="BU78" s="1307"/>
      <c r="BV78" s="1307"/>
      <c r="BW78" s="1307"/>
      <c r="BX78" s="1307"/>
      <c r="BY78" s="1307"/>
      <c r="BZ78" s="1307"/>
      <c r="CA78" s="1307"/>
      <c r="CB78" s="1307"/>
      <c r="CC78" s="1307"/>
      <c r="CD78" s="1307"/>
      <c r="CE78" s="1307"/>
      <c r="CF78" s="1307"/>
      <c r="CG78" s="1307"/>
      <c r="CH78" s="1307"/>
      <c r="CI78" s="1307"/>
      <c r="CJ78" s="1307"/>
      <c r="CK78" s="1307"/>
      <c r="CL78" s="1307"/>
      <c r="CM78" s="1307"/>
      <c r="CN78" s="1307"/>
      <c r="CO78" s="1307"/>
      <c r="CP78" s="1307"/>
      <c r="CQ78" s="1307"/>
      <c r="CR78" s="1307"/>
      <c r="CS78" s="1307"/>
      <c r="CT78" s="1307"/>
      <c r="CU78" s="1307"/>
      <c r="CV78" s="1307"/>
      <c r="CW78" s="1307"/>
      <c r="CX78" s="1307"/>
      <c r="CY78" s="1307"/>
      <c r="CZ78" s="1307"/>
      <c r="DA78" s="1307"/>
      <c r="DB78" s="1307"/>
      <c r="DC78" s="1307"/>
      <c r="DD78" s="1307"/>
      <c r="DE78" s="1307"/>
      <c r="DF78" s="1307"/>
      <c r="DG78" s="1307"/>
      <c r="DH78" s="1307"/>
      <c r="DI78" s="1307"/>
      <c r="DJ78" s="1307"/>
    </row>
    <row r="79" spans="1:114" s="945" customFormat="1" ht="13">
      <c r="A79" s="220">
        <v>48</v>
      </c>
      <c r="B79" s="11" t="s">
        <v>85</v>
      </c>
      <c r="C79" s="1229">
        <v>41490</v>
      </c>
      <c r="D79" s="8">
        <f t="shared" ca="1" si="6"/>
        <v>54</v>
      </c>
      <c r="E79" s="1367" t="s">
        <v>145</v>
      </c>
      <c r="F79" s="1121" t="s">
        <v>133</v>
      </c>
      <c r="G79" s="1099">
        <v>13</v>
      </c>
      <c r="H79" s="1393" t="s">
        <v>1578</v>
      </c>
      <c r="I79" s="78" t="s">
        <v>1640</v>
      </c>
      <c r="J79" s="1351" t="s">
        <v>1579</v>
      </c>
      <c r="K79" s="78" t="s">
        <v>25</v>
      </c>
      <c r="L79" s="1155" t="s">
        <v>1750</v>
      </c>
      <c r="M79" s="1109">
        <v>647000</v>
      </c>
      <c r="N79" s="1109">
        <v>0</v>
      </c>
      <c r="O79" s="1109">
        <v>647000</v>
      </c>
      <c r="P79" s="1387" t="s">
        <v>1195</v>
      </c>
      <c r="Q79" s="1400" t="s">
        <v>1641</v>
      </c>
      <c r="R79" s="1110" t="s">
        <v>37</v>
      </c>
      <c r="S79" s="18">
        <v>1047</v>
      </c>
      <c r="T79" s="176">
        <v>93</v>
      </c>
      <c r="U79" s="1232"/>
      <c r="V79" s="1233"/>
      <c r="W79" s="1216"/>
      <c r="X79" s="827"/>
      <c r="Y79" s="827"/>
      <c r="Z79" s="535"/>
      <c r="AA79" s="829"/>
      <c r="AB79" s="829"/>
      <c r="AC79" s="829"/>
      <c r="AD79" s="1764"/>
      <c r="AE79" s="829"/>
      <c r="AF79" s="76"/>
      <c r="AG79" s="1234"/>
      <c r="AH79" s="753"/>
      <c r="AI79" s="664"/>
      <c r="AJ79" s="1234"/>
      <c r="AK79" s="662"/>
      <c r="AL79" s="1235"/>
      <c r="AM79" s="957"/>
      <c r="AN79" s="1749"/>
      <c r="AO79" s="868"/>
      <c r="AP79" s="1236"/>
      <c r="AQ79" s="924"/>
      <c r="AR79" s="1008"/>
      <c r="AS79" s="1008"/>
      <c r="AT79" s="1238"/>
      <c r="AU79" s="1239"/>
      <c r="AV79" s="1239"/>
      <c r="AW79" s="1239"/>
      <c r="AX79" s="1239"/>
      <c r="AY79" s="1240"/>
      <c r="AZ79" s="1239"/>
      <c r="BA79" s="1307"/>
      <c r="BB79" s="1307"/>
      <c r="BC79" s="1307"/>
      <c r="BD79" s="1307"/>
      <c r="BE79" s="1307"/>
      <c r="BF79" s="1307"/>
      <c r="BG79" s="1307"/>
      <c r="BH79" s="1307"/>
      <c r="BI79" s="1307"/>
      <c r="BJ79" s="1307"/>
      <c r="BK79" s="1307"/>
      <c r="BL79" s="1307"/>
      <c r="BM79" s="1307"/>
      <c r="BN79" s="1307"/>
      <c r="BO79" s="1307"/>
      <c r="BP79" s="1307"/>
      <c r="BQ79" s="1307"/>
      <c r="BR79" s="1307"/>
      <c r="BS79" s="1307"/>
      <c r="BT79" s="1307"/>
      <c r="BU79" s="1307"/>
      <c r="BV79" s="1307"/>
      <c r="BW79" s="1307"/>
      <c r="BX79" s="1307"/>
      <c r="BY79" s="1307"/>
      <c r="BZ79" s="1307"/>
      <c r="CA79" s="1307"/>
      <c r="CB79" s="1307"/>
      <c r="CC79" s="1307"/>
      <c r="CD79" s="1307"/>
      <c r="CE79" s="1307"/>
      <c r="CF79" s="1307"/>
      <c r="CG79" s="1307"/>
      <c r="CH79" s="1307"/>
      <c r="CI79" s="1307"/>
      <c r="CJ79" s="1307"/>
      <c r="CK79" s="1307"/>
      <c r="CL79" s="1307"/>
      <c r="CM79" s="1307"/>
      <c r="CN79" s="1307"/>
      <c r="CO79" s="1307"/>
      <c r="CP79" s="1307"/>
      <c r="CQ79" s="1307"/>
      <c r="CR79" s="1307"/>
      <c r="CS79" s="1307"/>
      <c r="CT79" s="1307"/>
      <c r="CU79" s="1307"/>
      <c r="CV79" s="1307"/>
      <c r="CW79" s="1307"/>
      <c r="CX79" s="1307"/>
      <c r="CY79" s="1307"/>
      <c r="CZ79" s="1307"/>
      <c r="DA79" s="1307"/>
      <c r="DB79" s="1307"/>
      <c r="DC79" s="1307"/>
      <c r="DD79" s="1307"/>
      <c r="DE79" s="1307"/>
      <c r="DF79" s="1307"/>
      <c r="DG79" s="1307"/>
      <c r="DH79" s="1307"/>
      <c r="DI79" s="1307"/>
      <c r="DJ79" s="1307"/>
    </row>
    <row r="80" spans="1:114" s="1738" customFormat="1" ht="13">
      <c r="A80" s="220">
        <v>49</v>
      </c>
      <c r="B80" s="1233">
        <f>C80-5+33</f>
        <v>41547</v>
      </c>
      <c r="C80" s="1633">
        <v>41519</v>
      </c>
      <c r="D80" s="147">
        <f t="shared" ca="1" si="6"/>
        <v>25</v>
      </c>
      <c r="E80" s="1365" t="s">
        <v>2790</v>
      </c>
      <c r="F80" s="1105" t="s">
        <v>133</v>
      </c>
      <c r="G80" s="1338">
        <v>13</v>
      </c>
      <c r="H80" s="1607" t="s">
        <v>194</v>
      </c>
      <c r="I80" s="1705" t="s">
        <v>2410</v>
      </c>
      <c r="J80" s="1509" t="s">
        <v>1173</v>
      </c>
      <c r="K80" s="1510" t="s">
        <v>64</v>
      </c>
      <c r="L80" s="1350" t="s">
        <v>1749</v>
      </c>
      <c r="M80" s="1109">
        <v>584000</v>
      </c>
      <c r="N80" s="1735">
        <v>10000</v>
      </c>
      <c r="O80" s="1735">
        <f>M80+N80</f>
        <v>594000</v>
      </c>
      <c r="P80" s="1803"/>
      <c r="Q80" s="1511" t="s">
        <v>2411</v>
      </c>
      <c r="R80" s="1804" t="s">
        <v>37</v>
      </c>
      <c r="S80" s="150">
        <v>1047</v>
      </c>
      <c r="T80" s="176">
        <v>93</v>
      </c>
      <c r="U80" s="1786"/>
      <c r="V80" s="1517"/>
      <c r="W80" s="1216"/>
      <c r="X80" s="2032"/>
      <c r="Y80" s="2033"/>
      <c r="Z80" s="2031"/>
      <c r="AA80" s="1603"/>
      <c r="AB80" s="1603"/>
      <c r="AC80" s="2034"/>
      <c r="AD80" s="2035"/>
      <c r="AE80" s="2036"/>
      <c r="AF80" s="1319"/>
      <c r="AG80" s="1797"/>
      <c r="AH80" s="1798"/>
      <c r="AI80" s="1799"/>
      <c r="AJ80" s="1797"/>
      <c r="AK80" s="1319"/>
      <c r="AL80" s="1800"/>
      <c r="AM80" s="1603"/>
      <c r="AN80" s="1778"/>
      <c r="AO80" s="1603"/>
      <c r="AP80" s="1589"/>
      <c r="AQ80" s="1709"/>
      <c r="AR80" s="1710"/>
      <c r="AS80" s="1710"/>
      <c r="AT80" s="1615"/>
      <c r="AU80" s="1445"/>
      <c r="AV80" s="1445"/>
      <c r="AW80" s="1445"/>
      <c r="AX80" s="1445"/>
      <c r="AY80" s="1446"/>
      <c r="AZ80" s="1445"/>
      <c r="BA80" s="1307"/>
      <c r="BB80" s="1307"/>
      <c r="BC80" s="1307"/>
      <c r="BD80" s="1307"/>
      <c r="BE80" s="1307"/>
      <c r="BF80" s="1307"/>
      <c r="BG80" s="1307"/>
      <c r="BH80" s="1307"/>
      <c r="BI80" s="1307"/>
      <c r="BJ80" s="1307"/>
      <c r="BK80" s="1307"/>
      <c r="BL80" s="1307"/>
      <c r="BM80" s="1307"/>
      <c r="BN80" s="1307"/>
      <c r="BO80" s="1307"/>
      <c r="BP80" s="1307"/>
      <c r="BQ80" s="1307"/>
      <c r="BR80" s="1307"/>
      <c r="BS80" s="1307"/>
      <c r="BT80" s="1307"/>
      <c r="BU80" s="1307"/>
      <c r="BV80" s="1307"/>
      <c r="BW80" s="1307"/>
      <c r="BX80" s="1307"/>
      <c r="BY80" s="1307"/>
      <c r="BZ80" s="1307"/>
      <c r="CA80" s="1307"/>
      <c r="CB80" s="1307"/>
      <c r="CC80" s="1307"/>
      <c r="CD80" s="1307"/>
      <c r="CE80" s="1307"/>
      <c r="CF80" s="1307"/>
      <c r="CG80" s="1307"/>
      <c r="CH80" s="1307"/>
      <c r="CI80" s="1307"/>
      <c r="CJ80" s="1307"/>
      <c r="CK80" s="1307"/>
      <c r="CL80" s="1307"/>
      <c r="CM80" s="1307"/>
      <c r="CN80" s="1307"/>
      <c r="CO80" s="1307"/>
      <c r="CP80" s="1307"/>
      <c r="CQ80" s="1307"/>
      <c r="CR80" s="1307"/>
      <c r="CS80" s="1307"/>
      <c r="CT80" s="1307"/>
      <c r="CU80" s="1307"/>
      <c r="CV80" s="1307"/>
      <c r="CW80" s="1307"/>
      <c r="CX80" s="1307"/>
      <c r="CY80" s="1307"/>
      <c r="CZ80" s="1307"/>
      <c r="DA80" s="1307"/>
      <c r="DB80" s="1307"/>
      <c r="DC80" s="1307"/>
      <c r="DD80" s="1307"/>
      <c r="DE80" s="1307"/>
      <c r="DF80" s="1307"/>
      <c r="DG80" s="1307"/>
      <c r="DH80" s="1307"/>
      <c r="DI80" s="1307"/>
      <c r="DJ80" s="1307"/>
    </row>
    <row r="81" spans="1:114" s="945" customFormat="1" ht="13">
      <c r="A81" s="220">
        <v>50</v>
      </c>
      <c r="B81" s="11" t="s">
        <v>85</v>
      </c>
      <c r="C81" s="1120">
        <v>41435</v>
      </c>
      <c r="D81" s="8">
        <f t="shared" ca="1" si="6"/>
        <v>109</v>
      </c>
      <c r="E81" s="47" t="s">
        <v>1551</v>
      </c>
      <c r="F81" s="1105" t="s">
        <v>133</v>
      </c>
      <c r="G81" s="1099">
        <v>13</v>
      </c>
      <c r="H81" s="1390" t="s">
        <v>78</v>
      </c>
      <c r="I81" s="78" t="s">
        <v>1252</v>
      </c>
      <c r="J81" s="1123" t="s">
        <v>1172</v>
      </c>
      <c r="K81" s="1391" t="s">
        <v>34</v>
      </c>
      <c r="L81" s="1155" t="s">
        <v>1746</v>
      </c>
      <c r="M81" s="1109">
        <v>529000</v>
      </c>
      <c r="N81" s="1109">
        <v>10000</v>
      </c>
      <c r="O81" s="1109">
        <f>M81+N81</f>
        <v>539000</v>
      </c>
      <c r="P81" s="1387" t="s">
        <v>1195</v>
      </c>
      <c r="Q81" s="1183" t="s">
        <v>1253</v>
      </c>
      <c r="R81" s="1664" t="s">
        <v>37</v>
      </c>
      <c r="S81" s="18">
        <v>1047</v>
      </c>
      <c r="T81" s="176">
        <v>93</v>
      </c>
      <c r="U81" s="1504"/>
      <c r="V81" s="231"/>
      <c r="W81" s="1257"/>
      <c r="X81" s="80"/>
      <c r="Y81" s="1246"/>
      <c r="Z81" s="1246"/>
      <c r="AA81" s="11"/>
      <c r="AB81" s="11"/>
      <c r="AC81" s="1218"/>
      <c r="AD81" s="1388"/>
      <c r="AE81" s="1335"/>
      <c r="AF81" s="1183"/>
      <c r="AG81" s="1732"/>
      <c r="AH81" s="1430"/>
      <c r="AI81" s="664"/>
      <c r="AJ81" s="1732"/>
      <c r="AK81" s="77"/>
      <c r="AL81" s="1258"/>
      <c r="AM81" s="867" t="s">
        <v>1614</v>
      </c>
      <c r="AN81" s="1747" t="s">
        <v>2337</v>
      </c>
      <c r="AO81" s="868" t="s">
        <v>109</v>
      </c>
      <c r="AP81" s="1730"/>
      <c r="AQ81" s="924"/>
      <c r="AR81" s="844"/>
      <c r="AS81" s="844"/>
      <c r="AT81" s="926"/>
      <c r="AU81" s="944"/>
      <c r="AV81" s="944"/>
      <c r="AW81" s="944"/>
      <c r="AX81" s="944"/>
      <c r="AY81" s="943"/>
      <c r="AZ81" s="944"/>
      <c r="BA81" s="1307"/>
      <c r="BB81" s="1307"/>
      <c r="BC81" s="1307"/>
      <c r="BD81" s="1307"/>
      <c r="BE81" s="1307"/>
      <c r="BF81" s="1307"/>
      <c r="BG81" s="1307"/>
      <c r="BH81" s="1307"/>
      <c r="BI81" s="1307"/>
      <c r="BJ81" s="1307"/>
      <c r="BK81" s="1307"/>
      <c r="BL81" s="1307"/>
      <c r="BM81" s="1307"/>
      <c r="BN81" s="1307"/>
      <c r="BO81" s="1307"/>
      <c r="BP81" s="1307"/>
      <c r="BQ81" s="1307"/>
      <c r="BR81" s="1307"/>
      <c r="BS81" s="1307"/>
      <c r="BT81" s="1307"/>
      <c r="BU81" s="1307"/>
      <c r="BV81" s="1307"/>
      <c r="BW81" s="1307"/>
      <c r="BX81" s="1307"/>
      <c r="BY81" s="1307"/>
      <c r="BZ81" s="1307"/>
      <c r="CA81" s="1307"/>
      <c r="CB81" s="1307"/>
      <c r="CC81" s="1307"/>
      <c r="CD81" s="1307"/>
      <c r="CE81" s="1307"/>
      <c r="CF81" s="1307"/>
      <c r="CG81" s="1307"/>
      <c r="CH81" s="1307"/>
      <c r="CI81" s="1307"/>
      <c r="CJ81" s="1307"/>
      <c r="CK81" s="1307"/>
      <c r="CL81" s="1307"/>
      <c r="CM81" s="1307"/>
      <c r="CN81" s="1307"/>
      <c r="CO81" s="1307"/>
      <c r="CP81" s="1307"/>
      <c r="CQ81" s="1307"/>
      <c r="CR81" s="1307"/>
      <c r="CS81" s="1307"/>
      <c r="CT81" s="1307"/>
      <c r="CU81" s="1307"/>
      <c r="CV81" s="1307"/>
      <c r="CW81" s="1307"/>
      <c r="CX81" s="1307"/>
      <c r="CY81" s="1307"/>
      <c r="CZ81" s="1307"/>
      <c r="DA81" s="1307"/>
      <c r="DB81" s="1307"/>
      <c r="DC81" s="1307"/>
      <c r="DD81" s="1307"/>
      <c r="DE81" s="1307"/>
      <c r="DF81" s="1307"/>
      <c r="DG81" s="1307"/>
      <c r="DH81" s="1307"/>
      <c r="DI81" s="1307"/>
      <c r="DJ81" s="1307"/>
    </row>
    <row r="82" spans="1:114" s="847" customFormat="1" ht="13">
      <c r="A82" s="220">
        <v>51</v>
      </c>
      <c r="B82" s="11" t="s">
        <v>85</v>
      </c>
      <c r="C82" s="1120">
        <v>41457</v>
      </c>
      <c r="D82" s="147">
        <f t="shared" ca="1" si="6"/>
        <v>87</v>
      </c>
      <c r="E82" s="1367" t="s">
        <v>1573</v>
      </c>
      <c r="F82" s="1156" t="s">
        <v>133</v>
      </c>
      <c r="G82" s="1099">
        <v>13</v>
      </c>
      <c r="H82" s="1122" t="s">
        <v>78</v>
      </c>
      <c r="I82" s="78" t="s">
        <v>1285</v>
      </c>
      <c r="J82" s="1123" t="s">
        <v>1172</v>
      </c>
      <c r="K82" s="1107" t="s">
        <v>184</v>
      </c>
      <c r="L82" s="1107" t="s">
        <v>1743</v>
      </c>
      <c r="M82" s="1109">
        <v>529000</v>
      </c>
      <c r="N82" s="1109">
        <v>10000</v>
      </c>
      <c r="O82" s="1109">
        <f>M82+N82</f>
        <v>539000</v>
      </c>
      <c r="P82" s="1387" t="s">
        <v>1195</v>
      </c>
      <c r="Q82" s="1951" t="s">
        <v>1286</v>
      </c>
      <c r="R82" s="1172" t="s">
        <v>37</v>
      </c>
      <c r="S82" s="18">
        <v>1047</v>
      </c>
      <c r="T82" s="176">
        <v>93</v>
      </c>
      <c r="U82" s="162"/>
      <c r="V82" s="231"/>
      <c r="W82" s="1257"/>
      <c r="X82" s="1358"/>
      <c r="Y82" s="1106"/>
      <c r="Z82" s="1177"/>
      <c r="AA82" s="11"/>
      <c r="AB82" s="11"/>
      <c r="AC82" s="1121"/>
      <c r="AD82" s="1121"/>
      <c r="AE82" s="1177"/>
      <c r="AF82" s="1177"/>
      <c r="AG82" s="1178"/>
      <c r="AH82" s="749"/>
      <c r="AI82" s="14"/>
      <c r="AJ82" s="1178"/>
      <c r="AK82" s="17"/>
      <c r="AL82" s="1178"/>
      <c r="AM82" s="850"/>
      <c r="AN82" s="1748"/>
      <c r="AO82" s="848"/>
      <c r="AP82" s="1360"/>
      <c r="AQ82" s="859"/>
      <c r="AR82" s="844"/>
      <c r="AS82" s="844"/>
      <c r="AT82" s="840"/>
      <c r="AU82" s="858"/>
      <c r="AV82" s="858"/>
      <c r="AW82" s="858"/>
      <c r="AX82" s="858"/>
      <c r="AY82" s="870"/>
      <c r="AZ82" s="858"/>
      <c r="BA82" s="858"/>
      <c r="BB82" s="858"/>
      <c r="BC82" s="858"/>
      <c r="BD82" s="858"/>
      <c r="BE82" s="858"/>
      <c r="BF82" s="858"/>
      <c r="BG82" s="858"/>
      <c r="BH82" s="858"/>
      <c r="BI82" s="858"/>
      <c r="BJ82" s="858"/>
      <c r="BK82" s="858"/>
      <c r="BL82" s="858"/>
      <c r="BM82" s="858"/>
      <c r="BN82" s="858"/>
      <c r="BO82" s="858"/>
      <c r="BP82" s="858"/>
      <c r="BQ82" s="858"/>
      <c r="BR82" s="858"/>
      <c r="BS82" s="858"/>
      <c r="BT82" s="858"/>
      <c r="BU82" s="858"/>
      <c r="BV82" s="858"/>
      <c r="BW82" s="858"/>
      <c r="BX82" s="858"/>
      <c r="BY82" s="858"/>
      <c r="BZ82" s="858"/>
      <c r="CA82" s="858"/>
      <c r="CB82" s="858"/>
      <c r="CC82" s="858"/>
      <c r="CD82" s="858"/>
      <c r="CE82" s="858"/>
      <c r="CF82" s="858"/>
      <c r="CG82" s="858"/>
      <c r="CH82" s="858"/>
      <c r="CI82" s="858"/>
      <c r="CJ82" s="858"/>
      <c r="CK82" s="858"/>
      <c r="CL82" s="858"/>
      <c r="CM82" s="858"/>
      <c r="CN82" s="858"/>
      <c r="CO82" s="858"/>
      <c r="CP82" s="858"/>
      <c r="CQ82" s="858"/>
      <c r="CR82" s="858"/>
      <c r="CS82" s="858"/>
      <c r="CT82" s="858"/>
      <c r="CU82" s="858"/>
      <c r="CV82" s="858"/>
      <c r="CW82" s="858"/>
      <c r="CX82" s="858"/>
      <c r="CY82" s="858"/>
      <c r="CZ82" s="858"/>
      <c r="DA82" s="858"/>
      <c r="DB82" s="858"/>
      <c r="DC82" s="858"/>
      <c r="DD82" s="858"/>
      <c r="DE82" s="858"/>
      <c r="DF82" s="858"/>
      <c r="DG82" s="858"/>
      <c r="DH82" s="858"/>
      <c r="DI82" s="858"/>
      <c r="DJ82" s="858"/>
    </row>
    <row r="83" spans="1:114" s="1738" customFormat="1" ht="13">
      <c r="A83" s="220">
        <v>52</v>
      </c>
      <c r="B83" s="254">
        <f>C83-10+33</f>
        <v>41549</v>
      </c>
      <c r="C83" s="79">
        <v>41526</v>
      </c>
      <c r="D83" s="147">
        <f t="shared" ca="1" si="6"/>
        <v>18</v>
      </c>
      <c r="E83" s="1372" t="s">
        <v>2790</v>
      </c>
      <c r="F83" s="1105" t="s">
        <v>133</v>
      </c>
      <c r="G83" s="1338">
        <v>13</v>
      </c>
      <c r="H83" s="1607" t="s">
        <v>78</v>
      </c>
      <c r="I83" s="1705" t="s">
        <v>2392</v>
      </c>
      <c r="J83" s="1123" t="s">
        <v>1172</v>
      </c>
      <c r="K83" s="77" t="s">
        <v>25</v>
      </c>
      <c r="L83" s="1350" t="s">
        <v>1750</v>
      </c>
      <c r="M83" s="1162">
        <v>529000</v>
      </c>
      <c r="N83" s="1735">
        <v>10000</v>
      </c>
      <c r="O83" s="1735">
        <f>M83+N83</f>
        <v>539000</v>
      </c>
      <c r="P83" s="1803"/>
      <c r="Q83" s="1966" t="s">
        <v>2393</v>
      </c>
      <c r="R83" s="1956" t="s">
        <v>37</v>
      </c>
      <c r="S83" s="18">
        <v>1047</v>
      </c>
      <c r="T83" s="176">
        <v>93</v>
      </c>
      <c r="U83" s="1359"/>
      <c r="V83" s="254"/>
      <c r="W83" s="1216"/>
      <c r="X83" s="1183"/>
      <c r="Y83" s="1767"/>
      <c r="Z83" s="1216"/>
      <c r="AA83" s="81"/>
      <c r="AB83" s="81"/>
      <c r="AC83" s="1791"/>
      <c r="AD83" s="1763"/>
      <c r="AE83" s="1218"/>
      <c r="AF83" s="77"/>
      <c r="AG83" s="1219"/>
      <c r="AH83" s="753"/>
      <c r="AI83" s="664"/>
      <c r="AJ83" s="1219"/>
      <c r="AK83" s="77"/>
      <c r="AL83" s="1216"/>
      <c r="AM83" s="81"/>
      <c r="AN83" s="1777"/>
      <c r="AO83" s="81"/>
      <c r="AP83" s="1217"/>
      <c r="AQ83" s="924"/>
      <c r="AR83" s="844"/>
      <c r="AS83" s="844"/>
      <c r="AT83" s="926"/>
      <c r="AU83" s="944"/>
      <c r="AV83" s="944"/>
      <c r="AW83" s="944"/>
      <c r="AX83" s="1445"/>
      <c r="AY83" s="1446"/>
      <c r="AZ83" s="1445"/>
      <c r="BA83" s="1307"/>
      <c r="BB83" s="1307"/>
      <c r="BC83" s="1307"/>
      <c r="BD83" s="1307"/>
      <c r="BE83" s="1307"/>
      <c r="BF83" s="1307"/>
      <c r="BG83" s="1307"/>
      <c r="BH83" s="1307"/>
      <c r="BI83" s="1307"/>
      <c r="BJ83" s="1307"/>
      <c r="BK83" s="1307"/>
      <c r="BL83" s="1307"/>
      <c r="BM83" s="1307"/>
      <c r="BN83" s="1307"/>
      <c r="BO83" s="1307"/>
      <c r="BP83" s="1307"/>
      <c r="BQ83" s="1307"/>
      <c r="BR83" s="1307"/>
      <c r="BS83" s="1307"/>
      <c r="BT83" s="1307"/>
      <c r="BU83" s="1307"/>
      <c r="BV83" s="1307"/>
      <c r="BW83" s="1307"/>
      <c r="BX83" s="1307"/>
      <c r="BY83" s="1307"/>
      <c r="BZ83" s="1307"/>
      <c r="CA83" s="1307"/>
      <c r="CB83" s="1307"/>
      <c r="CC83" s="1307"/>
      <c r="CD83" s="1307"/>
      <c r="CE83" s="1307"/>
      <c r="CF83" s="1307"/>
      <c r="CG83" s="1307"/>
      <c r="CH83" s="1307"/>
      <c r="CI83" s="1307"/>
      <c r="CJ83" s="1307"/>
      <c r="CK83" s="1307"/>
      <c r="CL83" s="1307"/>
      <c r="CM83" s="1307"/>
      <c r="CN83" s="1307"/>
      <c r="CO83" s="1307"/>
      <c r="CP83" s="1307"/>
      <c r="CQ83" s="1307"/>
      <c r="CR83" s="1307"/>
      <c r="CS83" s="1307"/>
      <c r="CT83" s="1307"/>
      <c r="CU83" s="1307"/>
      <c r="CV83" s="1307"/>
      <c r="CW83" s="1307"/>
      <c r="CX83" s="1307"/>
      <c r="CY83" s="1307"/>
      <c r="CZ83" s="1307"/>
      <c r="DA83" s="1307"/>
      <c r="DB83" s="1307"/>
      <c r="DC83" s="1307"/>
      <c r="DD83" s="1307"/>
      <c r="DE83" s="1307"/>
      <c r="DF83" s="1307"/>
      <c r="DG83" s="1307"/>
      <c r="DH83" s="1307"/>
      <c r="DI83" s="1307"/>
      <c r="DJ83" s="1307"/>
    </row>
    <row r="84" spans="1:114" s="945" customFormat="1" ht="13">
      <c r="A84" s="220">
        <v>53</v>
      </c>
      <c r="B84" s="11" t="s">
        <v>85</v>
      </c>
      <c r="C84" s="1339">
        <v>41477</v>
      </c>
      <c r="D84" s="1602">
        <f t="shared" ca="1" si="6"/>
        <v>67</v>
      </c>
      <c r="E84" s="1365" t="s">
        <v>145</v>
      </c>
      <c r="F84" s="1156" t="s">
        <v>133</v>
      </c>
      <c r="G84" s="1099">
        <v>13</v>
      </c>
      <c r="H84" s="144" t="s">
        <v>1577</v>
      </c>
      <c r="I84" s="78" t="s">
        <v>1626</v>
      </c>
      <c r="J84" s="1351" t="s">
        <v>1173</v>
      </c>
      <c r="K84" s="78" t="s">
        <v>184</v>
      </c>
      <c r="L84" s="78" t="s">
        <v>1743</v>
      </c>
      <c r="M84" s="1109">
        <v>584000</v>
      </c>
      <c r="N84" s="1109">
        <v>10000</v>
      </c>
      <c r="O84" s="1109">
        <f>M84+N84</f>
        <v>594000</v>
      </c>
      <c r="P84" s="1586" t="s">
        <v>1195</v>
      </c>
      <c r="Q84" s="3034" t="s">
        <v>1627</v>
      </c>
      <c r="R84" s="1217" t="s">
        <v>37</v>
      </c>
      <c r="S84" s="646">
        <v>1047</v>
      </c>
      <c r="T84" s="176">
        <v>93</v>
      </c>
      <c r="U84" s="1357"/>
      <c r="V84" s="1357"/>
      <c r="W84" s="1257"/>
      <c r="X84" s="827"/>
      <c r="Y84" s="827"/>
      <c r="Z84" s="535"/>
      <c r="AA84" s="829"/>
      <c r="AB84" s="829"/>
      <c r="AC84" s="829"/>
      <c r="AD84" s="1764"/>
      <c r="AE84" s="829"/>
      <c r="AF84" s="662"/>
      <c r="AG84" s="1234"/>
      <c r="AH84" s="1432"/>
      <c r="AI84" s="937"/>
      <c r="AJ84" s="1234"/>
      <c r="AK84" s="662"/>
      <c r="AL84" s="1235"/>
      <c r="AM84" s="957"/>
      <c r="AN84" s="1749"/>
      <c r="AO84" s="958"/>
      <c r="AP84" s="1236"/>
      <c r="AQ84" s="1237"/>
      <c r="AR84" s="1008"/>
      <c r="AS84" s="1008"/>
      <c r="AT84" s="1238"/>
      <c r="AU84" s="1239"/>
      <c r="AV84" s="1239"/>
      <c r="AW84" s="1239"/>
      <c r="AX84" s="1239"/>
      <c r="AY84" s="1240"/>
      <c r="AZ84" s="1239"/>
      <c r="BA84" s="1307"/>
      <c r="BB84" s="1307"/>
      <c r="BC84" s="1307"/>
      <c r="BD84" s="1307"/>
      <c r="BE84" s="1307"/>
      <c r="BF84" s="1307"/>
      <c r="BG84" s="1307"/>
      <c r="BH84" s="1307"/>
      <c r="BI84" s="1307"/>
      <c r="BJ84" s="1307"/>
      <c r="BK84" s="1307"/>
      <c r="BL84" s="1307"/>
      <c r="BM84" s="1307"/>
      <c r="BN84" s="1307"/>
      <c r="BO84" s="1307"/>
      <c r="BP84" s="1307"/>
      <c r="BQ84" s="1307"/>
      <c r="BR84" s="1307"/>
      <c r="BS84" s="1307"/>
      <c r="BT84" s="1307"/>
      <c r="BU84" s="1307"/>
      <c r="BV84" s="1307"/>
      <c r="BW84" s="1307"/>
      <c r="BX84" s="1307"/>
      <c r="BY84" s="1307"/>
      <c r="BZ84" s="1307"/>
      <c r="CA84" s="1307"/>
      <c r="CB84" s="1307"/>
      <c r="CC84" s="1307"/>
      <c r="CD84" s="1307"/>
      <c r="CE84" s="1307"/>
      <c r="CF84" s="1307"/>
      <c r="CG84" s="1307"/>
      <c r="CH84" s="1307"/>
      <c r="CI84" s="1307"/>
      <c r="CJ84" s="1307"/>
      <c r="CK84" s="1307"/>
      <c r="CL84" s="1307"/>
      <c r="CM84" s="1307"/>
      <c r="CN84" s="1307"/>
      <c r="CO84" s="1307"/>
      <c r="CP84" s="1307"/>
      <c r="CQ84" s="1307"/>
      <c r="CR84" s="1307"/>
      <c r="CS84" s="1307"/>
      <c r="CT84" s="1307"/>
      <c r="CU84" s="1307"/>
      <c r="CV84" s="1307"/>
      <c r="CW84" s="1307"/>
      <c r="CX84" s="1307"/>
      <c r="CY84" s="1307"/>
      <c r="CZ84" s="1307"/>
      <c r="DA84" s="1307"/>
      <c r="DB84" s="1307"/>
      <c r="DC84" s="1307"/>
      <c r="DD84" s="1307"/>
      <c r="DE84" s="1307"/>
      <c r="DF84" s="1307"/>
      <c r="DG84" s="1307"/>
      <c r="DH84" s="1307"/>
      <c r="DI84" s="1307"/>
      <c r="DJ84" s="1307"/>
    </row>
    <row r="85" spans="1:114" s="847" customFormat="1" ht="13">
      <c r="A85" s="220">
        <v>54</v>
      </c>
      <c r="B85" s="11" t="s">
        <v>85</v>
      </c>
      <c r="C85" s="1120">
        <v>41443</v>
      </c>
      <c r="D85" s="147">
        <f t="shared" ca="1" si="6"/>
        <v>101</v>
      </c>
      <c r="E85" s="1367" t="s">
        <v>145</v>
      </c>
      <c r="F85" s="805" t="s">
        <v>45</v>
      </c>
      <c r="G85" s="1099">
        <v>13</v>
      </c>
      <c r="H85" s="806" t="s">
        <v>298</v>
      </c>
      <c r="I85" s="78" t="s">
        <v>1261</v>
      </c>
      <c r="J85" s="1159" t="s">
        <v>1262</v>
      </c>
      <c r="K85" s="807" t="s">
        <v>987</v>
      </c>
      <c r="L85" s="14" t="s">
        <v>1750</v>
      </c>
      <c r="M85" s="1378">
        <v>1342000</v>
      </c>
      <c r="N85" s="1109">
        <v>0</v>
      </c>
      <c r="O85" s="1162">
        <f t="shared" si="11"/>
        <v>1342000</v>
      </c>
      <c r="P85" s="1162"/>
      <c r="Q85" s="1340" t="s">
        <v>1263</v>
      </c>
      <c r="R85" s="1217" t="s">
        <v>37</v>
      </c>
      <c r="S85" s="18">
        <v>1047</v>
      </c>
      <c r="T85" s="176">
        <v>93</v>
      </c>
      <c r="U85" s="162"/>
      <c r="V85" s="231"/>
      <c r="W85" s="1216"/>
      <c r="X85" s="1184"/>
      <c r="Y85" s="1185"/>
      <c r="Z85" s="1177"/>
      <c r="AA85" s="1121"/>
      <c r="AB85" s="11"/>
      <c r="AC85" s="1120"/>
      <c r="AD85" s="1121"/>
      <c r="AE85" s="805"/>
      <c r="AF85" s="1121"/>
      <c r="AG85" s="12"/>
      <c r="AH85" s="749"/>
      <c r="AI85" s="1181"/>
      <c r="AJ85" s="1182"/>
      <c r="AK85" s="142"/>
      <c r="AL85" s="1824"/>
      <c r="AM85" s="954"/>
      <c r="AN85" s="1762"/>
      <c r="AO85" s="955"/>
      <c r="AP85" s="953"/>
      <c r="AQ85" s="859"/>
      <c r="AR85" s="844"/>
      <c r="AS85" s="844"/>
      <c r="AT85" s="840"/>
      <c r="AU85" s="858"/>
      <c r="AV85" s="858"/>
      <c r="AW85" s="858"/>
      <c r="AX85" s="858"/>
      <c r="AY85" s="870"/>
      <c r="AZ85" s="858"/>
      <c r="BA85" s="858"/>
      <c r="BB85" s="858"/>
      <c r="BC85" s="858"/>
      <c r="BD85" s="858"/>
      <c r="BE85" s="858"/>
      <c r="BF85" s="858"/>
      <c r="BG85" s="858"/>
      <c r="BH85" s="858"/>
      <c r="BI85" s="858"/>
      <c r="BJ85" s="858"/>
      <c r="BK85" s="858"/>
      <c r="BL85" s="858"/>
      <c r="BM85" s="858"/>
      <c r="BN85" s="858"/>
      <c r="BO85" s="858"/>
      <c r="BP85" s="858"/>
      <c r="BQ85" s="858"/>
      <c r="BR85" s="858"/>
      <c r="BS85" s="858"/>
      <c r="BT85" s="858"/>
      <c r="BU85" s="858"/>
      <c r="BV85" s="858"/>
      <c r="BW85" s="858"/>
      <c r="BX85" s="858"/>
      <c r="BY85" s="858"/>
      <c r="BZ85" s="858"/>
      <c r="CA85" s="858"/>
      <c r="CB85" s="858"/>
      <c r="CC85" s="858"/>
      <c r="CD85" s="858"/>
      <c r="CE85" s="858"/>
      <c r="CF85" s="858"/>
      <c r="CG85" s="858"/>
      <c r="CH85" s="858"/>
      <c r="CI85" s="858"/>
      <c r="CJ85" s="858"/>
      <c r="CK85" s="858"/>
      <c r="CL85" s="858"/>
      <c r="CM85" s="858"/>
      <c r="CN85" s="858"/>
      <c r="CO85" s="858"/>
      <c r="CP85" s="858"/>
      <c r="CQ85" s="858"/>
      <c r="CR85" s="858"/>
      <c r="CS85" s="858"/>
      <c r="CT85" s="858"/>
      <c r="CU85" s="858"/>
      <c r="CV85" s="858"/>
      <c r="CW85" s="858"/>
      <c r="CX85" s="858"/>
      <c r="CY85" s="858"/>
      <c r="CZ85" s="858"/>
      <c r="DA85" s="858"/>
      <c r="DB85" s="858"/>
      <c r="DC85" s="858"/>
      <c r="DD85" s="858"/>
      <c r="DE85" s="858"/>
      <c r="DF85" s="858"/>
      <c r="DG85" s="858"/>
      <c r="DH85" s="858"/>
      <c r="DI85" s="858"/>
      <c r="DJ85" s="858"/>
    </row>
    <row r="86" spans="1:114" s="950" customFormat="1" ht="13">
      <c r="A86" s="220">
        <v>55</v>
      </c>
      <c r="B86" s="11" t="s">
        <v>85</v>
      </c>
      <c r="C86" s="1120">
        <v>41394</v>
      </c>
      <c r="D86" s="1147">
        <f t="shared" ca="1" si="6"/>
        <v>150</v>
      </c>
      <c r="E86" s="47" t="s">
        <v>145</v>
      </c>
      <c r="F86" s="1121" t="s">
        <v>61</v>
      </c>
      <c r="G86" s="1099">
        <v>13</v>
      </c>
      <c r="H86" s="1122" t="s">
        <v>193</v>
      </c>
      <c r="I86" s="1039" t="s">
        <v>1265</v>
      </c>
      <c r="J86" s="1123" t="s">
        <v>331</v>
      </c>
      <c r="K86" s="1167" t="s">
        <v>117</v>
      </c>
      <c r="L86" s="1167" t="s">
        <v>1747</v>
      </c>
      <c r="M86" s="1162">
        <v>834000</v>
      </c>
      <c r="N86" s="1162">
        <v>11000</v>
      </c>
      <c r="O86" s="1109">
        <f t="shared" si="11"/>
        <v>845000</v>
      </c>
      <c r="P86" s="1109">
        <v>30000</v>
      </c>
      <c r="Q86" s="1335" t="s">
        <v>1266</v>
      </c>
      <c r="R86" s="1121" t="s">
        <v>37</v>
      </c>
      <c r="S86" s="18">
        <v>1047</v>
      </c>
      <c r="T86" s="176">
        <v>93</v>
      </c>
      <c r="U86" s="34"/>
      <c r="V86" s="231" t="s">
        <v>1267</v>
      </c>
      <c r="W86" s="1216"/>
      <c r="X86" s="80"/>
      <c r="Y86" s="47"/>
      <c r="Z86" s="47"/>
      <c r="AA86" s="12"/>
      <c r="AB86" s="11"/>
      <c r="AC86" s="12"/>
      <c r="AD86" s="1752"/>
      <c r="AE86" s="14"/>
      <c r="AF86" s="17"/>
      <c r="AG86" s="12"/>
      <c r="AH86" s="749"/>
      <c r="AI86" s="36"/>
      <c r="AJ86" s="228"/>
      <c r="AK86" s="41"/>
      <c r="AL86" s="209"/>
      <c r="AM86" s="948" t="s">
        <v>2030</v>
      </c>
      <c r="AN86" s="1756" t="s">
        <v>2350</v>
      </c>
      <c r="AO86" s="949" t="s">
        <v>109</v>
      </c>
      <c r="AP86" s="947"/>
      <c r="AQ86" s="2574"/>
      <c r="AR86" s="1459"/>
      <c r="AS86" s="1459"/>
      <c r="AT86" s="1459"/>
      <c r="AU86" s="1306"/>
      <c r="AV86" s="1306"/>
      <c r="AW86" s="1306"/>
      <c r="AX86" s="1306"/>
      <c r="AY86" s="1460"/>
      <c r="AZ86" s="1306"/>
      <c r="BA86" s="1306"/>
      <c r="BB86" s="1306"/>
      <c r="BC86" s="1306"/>
      <c r="BD86" s="1306"/>
      <c r="BE86" s="1306"/>
      <c r="BF86" s="1306"/>
      <c r="BG86" s="1306"/>
      <c r="BH86" s="1306"/>
      <c r="BI86" s="1306"/>
      <c r="BJ86" s="1306"/>
      <c r="BK86" s="1306"/>
      <c r="BL86" s="1306"/>
      <c r="BM86" s="1306"/>
      <c r="BN86" s="1306"/>
      <c r="BO86" s="1306"/>
      <c r="BP86" s="1306"/>
      <c r="BQ86" s="1306"/>
      <c r="BR86" s="1306"/>
      <c r="BS86" s="1306"/>
      <c r="BT86" s="1306"/>
      <c r="BU86" s="1306"/>
      <c r="BV86" s="1306"/>
      <c r="BW86" s="1306"/>
      <c r="BX86" s="1306"/>
      <c r="BY86" s="1306"/>
      <c r="BZ86" s="1306"/>
      <c r="CA86" s="1306"/>
      <c r="CB86" s="1306"/>
      <c r="CC86" s="1306"/>
      <c r="CD86" s="1306"/>
      <c r="CE86" s="1306"/>
      <c r="CF86" s="1306"/>
      <c r="CG86" s="1306"/>
      <c r="CH86" s="1306"/>
      <c r="CI86" s="1306"/>
      <c r="CJ86" s="1306"/>
      <c r="CK86" s="1306"/>
      <c r="CL86" s="1306"/>
      <c r="CM86" s="1306"/>
      <c r="CN86" s="1306"/>
      <c r="CO86" s="1306"/>
      <c r="CP86" s="1306"/>
      <c r="CQ86" s="1306"/>
      <c r="CR86" s="1306"/>
      <c r="CS86" s="1306"/>
      <c r="CT86" s="1306"/>
      <c r="CU86" s="1306"/>
      <c r="CV86" s="1306"/>
      <c r="CW86" s="1306"/>
      <c r="CX86" s="1306"/>
      <c r="CY86" s="1306"/>
      <c r="CZ86" s="1306"/>
      <c r="DA86" s="1306"/>
      <c r="DB86" s="1306"/>
      <c r="DC86" s="1306"/>
      <c r="DD86" s="1306"/>
      <c r="DE86" s="1306"/>
      <c r="DF86" s="1306"/>
      <c r="DG86" s="1306"/>
      <c r="DH86" s="1306"/>
      <c r="DI86" s="1306"/>
      <c r="DJ86" s="1306"/>
    </row>
    <row r="87" spans="1:114" s="839" customFormat="1" ht="13">
      <c r="A87" s="220">
        <v>56</v>
      </c>
      <c r="B87" s="11" t="s">
        <v>85</v>
      </c>
      <c r="C87" s="1120">
        <v>41407</v>
      </c>
      <c r="D87" s="1147">
        <f t="shared" ca="1" si="6"/>
        <v>137</v>
      </c>
      <c r="E87" s="47" t="s">
        <v>145</v>
      </c>
      <c r="F87" s="1124" t="s">
        <v>61</v>
      </c>
      <c r="G87" s="1099">
        <v>13</v>
      </c>
      <c r="H87" s="806" t="s">
        <v>193</v>
      </c>
      <c r="I87" s="2493" t="s">
        <v>1646</v>
      </c>
      <c r="J87" s="1123" t="s">
        <v>331</v>
      </c>
      <c r="K87" s="807" t="s">
        <v>138</v>
      </c>
      <c r="L87" s="807" t="s">
        <v>1748</v>
      </c>
      <c r="M87" s="1109">
        <v>834000</v>
      </c>
      <c r="N87" s="1109">
        <v>11000</v>
      </c>
      <c r="O87" s="1109">
        <f t="shared" si="11"/>
        <v>845000</v>
      </c>
      <c r="P87" s="1109">
        <v>30000</v>
      </c>
      <c r="Q87" s="1340" t="s">
        <v>1270</v>
      </c>
      <c r="R87" s="1120" t="s">
        <v>37</v>
      </c>
      <c r="S87" s="18">
        <v>1047</v>
      </c>
      <c r="T87" s="176">
        <v>93</v>
      </c>
      <c r="U87" s="34"/>
      <c r="V87" s="11" t="s">
        <v>1267</v>
      </c>
      <c r="W87" s="1216"/>
      <c r="X87" s="80"/>
      <c r="Y87" s="47"/>
      <c r="Z87" s="47"/>
      <c r="AA87" s="11"/>
      <c r="AB87" s="11"/>
      <c r="AC87" s="11"/>
      <c r="AD87" s="1752"/>
      <c r="AE87" s="11"/>
      <c r="AF87" s="14"/>
      <c r="AG87" s="11"/>
      <c r="AH87" s="749"/>
      <c r="AI87" s="11"/>
      <c r="AJ87" s="11"/>
      <c r="AK87" s="14"/>
      <c r="AL87" s="47"/>
      <c r="AM87" s="850"/>
      <c r="AN87" s="1748"/>
      <c r="AO87" s="848"/>
      <c r="AP87" s="834"/>
      <c r="AQ87" s="840"/>
      <c r="AR87" s="844"/>
      <c r="AS87" s="844"/>
      <c r="AT87" s="844"/>
      <c r="AU87" s="1454"/>
      <c r="AV87" s="845"/>
      <c r="AW87" s="845"/>
      <c r="AX87" s="845"/>
      <c r="AY87" s="846"/>
      <c r="AZ87" s="845"/>
      <c r="BA87" s="845"/>
      <c r="BB87" s="845"/>
      <c r="BC87" s="845"/>
      <c r="BD87" s="845"/>
      <c r="BE87" s="845"/>
      <c r="BF87" s="845"/>
      <c r="BG87" s="845"/>
      <c r="BH87" s="845"/>
      <c r="BI87" s="845"/>
      <c r="BJ87" s="845"/>
      <c r="BK87" s="845"/>
      <c r="BL87" s="845"/>
      <c r="BM87" s="845"/>
      <c r="BN87" s="845"/>
      <c r="BO87" s="845"/>
      <c r="BP87" s="845"/>
      <c r="BQ87" s="845"/>
      <c r="BR87" s="845"/>
      <c r="BS87" s="845"/>
      <c r="BT87" s="845"/>
      <c r="BU87" s="845"/>
      <c r="BV87" s="845"/>
      <c r="BW87" s="845"/>
      <c r="BX87" s="845"/>
      <c r="BY87" s="845"/>
      <c r="BZ87" s="845"/>
      <c r="CA87" s="845"/>
      <c r="CB87" s="845"/>
      <c r="CC87" s="845"/>
      <c r="CD87" s="845"/>
      <c r="CE87" s="845"/>
      <c r="CF87" s="845"/>
      <c r="CG87" s="845"/>
      <c r="CH87" s="845"/>
      <c r="CI87" s="845"/>
      <c r="CJ87" s="845"/>
      <c r="CK87" s="845"/>
      <c r="CL87" s="845"/>
      <c r="CM87" s="845"/>
      <c r="CN87" s="845"/>
      <c r="CO87" s="845"/>
      <c r="CP87" s="845"/>
      <c r="CQ87" s="845"/>
      <c r="CR87" s="845"/>
      <c r="CS87" s="845"/>
      <c r="CT87" s="845"/>
      <c r="CU87" s="845"/>
      <c r="CV87" s="845"/>
      <c r="CW87" s="845"/>
      <c r="CX87" s="845"/>
      <c r="CY87" s="845"/>
      <c r="CZ87" s="845"/>
      <c r="DA87" s="845"/>
      <c r="DB87" s="845"/>
      <c r="DC87" s="845"/>
      <c r="DD87" s="845"/>
      <c r="DE87" s="845"/>
      <c r="DF87" s="845"/>
      <c r="DG87" s="845"/>
      <c r="DH87" s="845"/>
      <c r="DI87" s="845"/>
      <c r="DJ87" s="845"/>
    </row>
    <row r="88" spans="1:114" s="847" customFormat="1" ht="13">
      <c r="A88" s="220">
        <v>57</v>
      </c>
      <c r="B88" s="11" t="s">
        <v>85</v>
      </c>
      <c r="C88" s="1120">
        <v>41451</v>
      </c>
      <c r="D88" s="147">
        <f t="shared" ca="1" si="6"/>
        <v>93</v>
      </c>
      <c r="E88" s="1365" t="s">
        <v>145</v>
      </c>
      <c r="F88" s="1156" t="s">
        <v>61</v>
      </c>
      <c r="G88" s="1099">
        <v>13</v>
      </c>
      <c r="H88" s="1122" t="s">
        <v>1190</v>
      </c>
      <c r="I88" s="1039" t="s">
        <v>1250</v>
      </c>
      <c r="J88" s="1123" t="s">
        <v>1191</v>
      </c>
      <c r="K88" s="1155" t="s">
        <v>25</v>
      </c>
      <c r="L88" s="1155" t="s">
        <v>1750</v>
      </c>
      <c r="M88" s="1109">
        <v>782000</v>
      </c>
      <c r="N88" s="1109">
        <v>0</v>
      </c>
      <c r="O88" s="1109">
        <f>M88+N88</f>
        <v>782000</v>
      </c>
      <c r="P88" s="1109">
        <v>30000</v>
      </c>
      <c r="Q88" s="1732" t="s">
        <v>1251</v>
      </c>
      <c r="R88" s="1116" t="s">
        <v>1188</v>
      </c>
      <c r="S88" s="18">
        <v>1047</v>
      </c>
      <c r="T88" s="176">
        <v>93</v>
      </c>
      <c r="U88" s="1179"/>
      <c r="V88" s="254"/>
      <c r="W88" s="1216"/>
      <c r="X88" s="1180"/>
      <c r="Y88" s="1175"/>
      <c r="Z88" s="1169"/>
      <c r="AA88" s="81"/>
      <c r="AB88" s="81"/>
      <c r="AC88" s="1170"/>
      <c r="AD88" s="1170"/>
      <c r="AE88" s="1169"/>
      <c r="AF88" s="1169"/>
      <c r="AG88" s="1169"/>
      <c r="AH88" s="749"/>
      <c r="AI88" s="78"/>
      <c r="AJ88" s="1177"/>
      <c r="AK88" s="17"/>
      <c r="AL88" s="1177"/>
      <c r="AM88" s="867" t="s">
        <v>2474</v>
      </c>
      <c r="AN88" s="1747" t="s">
        <v>2475</v>
      </c>
      <c r="AO88" s="848" t="s">
        <v>109</v>
      </c>
      <c r="AP88" s="835"/>
      <c r="AQ88" s="859"/>
      <c r="AR88" s="844"/>
      <c r="AS88" s="844"/>
      <c r="AT88" s="840"/>
      <c r="AU88" s="858"/>
      <c r="AV88" s="858"/>
      <c r="AW88" s="858"/>
      <c r="AX88" s="858"/>
      <c r="AY88" s="870"/>
      <c r="AZ88" s="858"/>
      <c r="BA88" s="858"/>
      <c r="BB88" s="858"/>
      <c r="BC88" s="858"/>
      <c r="BD88" s="858"/>
      <c r="BE88" s="858"/>
      <c r="BF88" s="858"/>
      <c r="BG88" s="858"/>
      <c r="BH88" s="858"/>
      <c r="BI88" s="858"/>
      <c r="BJ88" s="858"/>
      <c r="BK88" s="858"/>
      <c r="BL88" s="858"/>
      <c r="BM88" s="858"/>
      <c r="BN88" s="858"/>
      <c r="BO88" s="858"/>
      <c r="BP88" s="858"/>
      <c r="BQ88" s="858"/>
      <c r="BR88" s="858"/>
      <c r="BS88" s="858"/>
      <c r="BT88" s="858"/>
      <c r="BU88" s="858"/>
      <c r="BV88" s="858"/>
      <c r="BW88" s="858"/>
      <c r="BX88" s="858"/>
      <c r="BY88" s="858"/>
      <c r="BZ88" s="858"/>
      <c r="CA88" s="858"/>
      <c r="CB88" s="858"/>
      <c r="CC88" s="858"/>
      <c r="CD88" s="858"/>
      <c r="CE88" s="858"/>
      <c r="CF88" s="858"/>
      <c r="CG88" s="858"/>
      <c r="CH88" s="858"/>
      <c r="CI88" s="858"/>
      <c r="CJ88" s="858"/>
      <c r="CK88" s="858"/>
      <c r="CL88" s="858"/>
      <c r="CM88" s="858"/>
      <c r="CN88" s="858"/>
      <c r="CO88" s="858"/>
      <c r="CP88" s="858"/>
      <c r="CQ88" s="858"/>
      <c r="CR88" s="858"/>
      <c r="CS88" s="858"/>
      <c r="CT88" s="858"/>
      <c r="CU88" s="858"/>
      <c r="CV88" s="858"/>
      <c r="CW88" s="858"/>
      <c r="CX88" s="858"/>
      <c r="CY88" s="858"/>
      <c r="CZ88" s="858"/>
      <c r="DA88" s="858"/>
      <c r="DB88" s="858"/>
      <c r="DC88" s="858"/>
      <c r="DD88" s="858"/>
      <c r="DE88" s="858"/>
      <c r="DF88" s="858"/>
      <c r="DG88" s="858"/>
      <c r="DH88" s="858"/>
      <c r="DI88" s="858"/>
      <c r="DJ88" s="858"/>
    </row>
    <row r="89" spans="1:114" s="1738" customFormat="1" ht="14" thickBot="1">
      <c r="A89" s="220">
        <v>58</v>
      </c>
      <c r="B89" s="254">
        <f>C89-5+33</f>
        <v>41543</v>
      </c>
      <c r="C89" s="79">
        <v>41515</v>
      </c>
      <c r="D89" s="664">
        <f t="shared" ca="1" si="6"/>
        <v>29</v>
      </c>
      <c r="E89" s="1793" t="s">
        <v>2790</v>
      </c>
      <c r="F89" s="1121" t="s">
        <v>61</v>
      </c>
      <c r="G89" s="1338">
        <v>13</v>
      </c>
      <c r="H89" s="144" t="s">
        <v>1582</v>
      </c>
      <c r="I89" s="1705" t="s">
        <v>2568</v>
      </c>
      <c r="J89" s="1509" t="s">
        <v>1175</v>
      </c>
      <c r="K89" s="1510" t="s">
        <v>138</v>
      </c>
      <c r="L89" s="78" t="s">
        <v>2546</v>
      </c>
      <c r="M89" s="1109">
        <v>756000</v>
      </c>
      <c r="N89" s="1735">
        <v>11000</v>
      </c>
      <c r="O89" s="1735">
        <f t="shared" si="11"/>
        <v>767000</v>
      </c>
      <c r="P89" s="1803"/>
      <c r="Q89" s="1807" t="s">
        <v>2569</v>
      </c>
      <c r="R89" s="1257" t="s">
        <v>1188</v>
      </c>
      <c r="S89" s="150">
        <v>1047</v>
      </c>
      <c r="T89" s="176">
        <v>93</v>
      </c>
      <c r="U89" s="1359"/>
      <c r="V89" s="254"/>
      <c r="W89" s="1216"/>
      <c r="X89" s="1304"/>
      <c r="Y89" s="1794"/>
      <c r="Z89" s="1590"/>
      <c r="AA89" s="829"/>
      <c r="AB89" s="829"/>
      <c r="AC89" s="1795"/>
      <c r="AD89" s="1796"/>
      <c r="AE89" s="1218"/>
      <c r="AF89" s="77"/>
      <c r="AG89" s="1219"/>
      <c r="AH89" s="753"/>
      <c r="AI89" s="664"/>
      <c r="AJ89" s="1219"/>
      <c r="AK89" s="77"/>
      <c r="AL89" s="1216"/>
      <c r="AM89" s="867" t="s">
        <v>2474</v>
      </c>
      <c r="AN89" s="1747" t="s">
        <v>2475</v>
      </c>
      <c r="AO89" s="868" t="s">
        <v>109</v>
      </c>
      <c r="AP89" s="1217"/>
      <c r="AQ89" s="924"/>
      <c r="AR89" s="844"/>
      <c r="AS89" s="844"/>
      <c r="AT89" s="926"/>
      <c r="AU89" s="944"/>
      <c r="AV89" s="944"/>
      <c r="AW89" s="944"/>
      <c r="AX89" s="1445"/>
      <c r="AY89" s="1446"/>
      <c r="AZ89" s="1445"/>
      <c r="BA89" s="1307"/>
      <c r="BB89" s="1307"/>
      <c r="BC89" s="1307"/>
      <c r="BD89" s="1307"/>
      <c r="BE89" s="1307"/>
      <c r="BF89" s="1307"/>
      <c r="BG89" s="1307"/>
      <c r="BH89" s="1307"/>
      <c r="BI89" s="1307"/>
      <c r="BJ89" s="1307"/>
      <c r="BK89" s="1307"/>
      <c r="BL89" s="1307"/>
      <c r="BM89" s="1307"/>
      <c r="BN89" s="1307"/>
      <c r="BO89" s="1307"/>
      <c r="BP89" s="1307"/>
      <c r="BQ89" s="1307"/>
      <c r="BR89" s="1307"/>
      <c r="BS89" s="1307"/>
      <c r="BT89" s="1307"/>
      <c r="BU89" s="1307"/>
      <c r="BV89" s="1307"/>
      <c r="BW89" s="1307"/>
      <c r="BX89" s="1307"/>
      <c r="BY89" s="1307"/>
      <c r="BZ89" s="1307"/>
      <c r="CA89" s="1307"/>
      <c r="CB89" s="1307"/>
      <c r="CC89" s="1307"/>
      <c r="CD89" s="1307"/>
      <c r="CE89" s="1307"/>
      <c r="CF89" s="1307"/>
      <c r="CG89" s="1307"/>
      <c r="CH89" s="1307"/>
      <c r="CI89" s="1307"/>
      <c r="CJ89" s="1307"/>
      <c r="CK89" s="1307"/>
      <c r="CL89" s="1307"/>
      <c r="CM89" s="1307"/>
      <c r="CN89" s="1307"/>
      <c r="CO89" s="1307"/>
      <c r="CP89" s="1307"/>
      <c r="CQ89" s="1307"/>
      <c r="CR89" s="1307"/>
      <c r="CS89" s="1307"/>
      <c r="CT89" s="1307"/>
      <c r="CU89" s="1307"/>
      <c r="CV89" s="1307"/>
      <c r="CW89" s="1307"/>
      <c r="CX89" s="1307"/>
      <c r="CY89" s="1307"/>
      <c r="CZ89" s="1307"/>
      <c r="DA89" s="1307"/>
      <c r="DB89" s="1307"/>
      <c r="DC89" s="1307"/>
      <c r="DD89" s="1307"/>
      <c r="DE89" s="1307"/>
      <c r="DF89" s="1307"/>
      <c r="DG89" s="1307"/>
      <c r="DH89" s="1307"/>
      <c r="DI89" s="1307"/>
      <c r="DJ89" s="1307"/>
    </row>
    <row r="90" spans="1:114" s="1738" customFormat="1" ht="14" thickBot="1">
      <c r="A90" s="220">
        <v>59</v>
      </c>
      <c r="B90" s="254">
        <f>C90-10+33</f>
        <v>41549</v>
      </c>
      <c r="C90" s="79">
        <v>41526</v>
      </c>
      <c r="D90" s="664">
        <f t="shared" ca="1" si="6"/>
        <v>18</v>
      </c>
      <c r="E90" s="1372" t="s">
        <v>2790</v>
      </c>
      <c r="F90" s="1121" t="s">
        <v>61</v>
      </c>
      <c r="G90" s="1338">
        <v>13</v>
      </c>
      <c r="H90" s="144" t="s">
        <v>1582</v>
      </c>
      <c r="I90" s="1705" t="s">
        <v>2563</v>
      </c>
      <c r="J90" s="1509" t="s">
        <v>1175</v>
      </c>
      <c r="K90" s="1510" t="s">
        <v>64</v>
      </c>
      <c r="L90" s="78" t="s">
        <v>1745</v>
      </c>
      <c r="M90" s="1109">
        <v>756000</v>
      </c>
      <c r="N90" s="1735">
        <v>11000</v>
      </c>
      <c r="O90" s="1735">
        <f t="shared" si="11"/>
        <v>767000</v>
      </c>
      <c r="P90" s="1735"/>
      <c r="Q90" s="1835" t="s">
        <v>2564</v>
      </c>
      <c r="R90" s="1804" t="s">
        <v>37</v>
      </c>
      <c r="S90" s="150">
        <v>1047</v>
      </c>
      <c r="T90" s="176">
        <v>93</v>
      </c>
      <c r="U90" s="1359"/>
      <c r="V90" s="254"/>
      <c r="W90" s="1216"/>
      <c r="X90" s="1304"/>
      <c r="Y90" s="1794"/>
      <c r="Z90" s="1590"/>
      <c r="AA90" s="829"/>
      <c r="AB90" s="829"/>
      <c r="AC90" s="1795"/>
      <c r="AD90" s="1796"/>
      <c r="AE90" s="1303"/>
      <c r="AF90" s="1319"/>
      <c r="AG90" s="1797"/>
      <c r="AH90" s="1798"/>
      <c r="AI90" s="1799"/>
      <c r="AJ90" s="1797"/>
      <c r="AK90" s="1319"/>
      <c r="AL90" s="1800"/>
      <c r="AM90" s="1603"/>
      <c r="AN90" s="1778"/>
      <c r="AO90" s="1603"/>
      <c r="AP90" s="1589"/>
      <c r="AQ90" s="1709"/>
      <c r="AR90" s="1710"/>
      <c r="AS90" s="1710"/>
      <c r="AT90" s="1615"/>
      <c r="AU90" s="1445"/>
      <c r="AV90" s="1445"/>
      <c r="AW90" s="1445"/>
      <c r="AX90" s="1445"/>
      <c r="AY90" s="1446"/>
      <c r="AZ90" s="1445"/>
      <c r="BA90" s="1307"/>
      <c r="BB90" s="1307"/>
      <c r="BC90" s="1307"/>
      <c r="BD90" s="1307"/>
      <c r="BE90" s="1307"/>
      <c r="BF90" s="1307"/>
      <c r="BG90" s="1307"/>
      <c r="BH90" s="1307"/>
      <c r="BI90" s="1307"/>
      <c r="BJ90" s="1307"/>
      <c r="BK90" s="1307"/>
      <c r="BL90" s="1307"/>
      <c r="BM90" s="1307"/>
      <c r="BN90" s="1307"/>
      <c r="BO90" s="1307"/>
      <c r="BP90" s="1307"/>
      <c r="BQ90" s="1307"/>
      <c r="BR90" s="1307"/>
      <c r="BS90" s="1307"/>
      <c r="BT90" s="1307"/>
      <c r="BU90" s="1307"/>
      <c r="BV90" s="1307"/>
      <c r="BW90" s="1307"/>
      <c r="BX90" s="1307"/>
      <c r="BY90" s="1307"/>
      <c r="BZ90" s="1307"/>
      <c r="CA90" s="1307"/>
      <c r="CB90" s="1307"/>
      <c r="CC90" s="1307"/>
      <c r="CD90" s="1307"/>
      <c r="CE90" s="1307"/>
      <c r="CF90" s="1307"/>
      <c r="CG90" s="1307"/>
      <c r="CH90" s="1307"/>
      <c r="CI90" s="1307"/>
      <c r="CJ90" s="1307"/>
      <c r="CK90" s="1307"/>
      <c r="CL90" s="1307"/>
      <c r="CM90" s="1307"/>
      <c r="CN90" s="1307"/>
      <c r="CO90" s="1307"/>
      <c r="CP90" s="1307"/>
      <c r="CQ90" s="1307"/>
      <c r="CR90" s="1307"/>
      <c r="CS90" s="1307"/>
      <c r="CT90" s="1307"/>
      <c r="CU90" s="1307"/>
      <c r="CV90" s="1307"/>
      <c r="CW90" s="1307"/>
      <c r="CX90" s="1307"/>
      <c r="CY90" s="1307"/>
      <c r="CZ90" s="1307"/>
      <c r="DA90" s="1307"/>
      <c r="DB90" s="1307"/>
      <c r="DC90" s="1307"/>
      <c r="DD90" s="1307"/>
      <c r="DE90" s="1307"/>
      <c r="DF90" s="1307"/>
      <c r="DG90" s="1307"/>
      <c r="DH90" s="1307"/>
      <c r="DI90" s="1307"/>
      <c r="DJ90" s="1307"/>
    </row>
    <row r="91" spans="1:114" s="1738" customFormat="1" ht="14" thickBot="1">
      <c r="A91" s="220">
        <v>60</v>
      </c>
      <c r="B91" s="254">
        <f>C91-10+33</f>
        <v>41549</v>
      </c>
      <c r="C91" s="79">
        <v>41526</v>
      </c>
      <c r="D91" s="664">
        <f t="shared" ca="1" si="6"/>
        <v>18</v>
      </c>
      <c r="E91" s="1830" t="s">
        <v>2790</v>
      </c>
      <c r="F91" s="1121" t="s">
        <v>61</v>
      </c>
      <c r="G91" s="1338">
        <v>13</v>
      </c>
      <c r="H91" s="144" t="s">
        <v>1582</v>
      </c>
      <c r="I91" s="1705" t="s">
        <v>2565</v>
      </c>
      <c r="J91" s="1509" t="s">
        <v>1175</v>
      </c>
      <c r="K91" s="1510" t="s">
        <v>117</v>
      </c>
      <c r="L91" s="78" t="s">
        <v>2566</v>
      </c>
      <c r="M91" s="1109">
        <v>756000</v>
      </c>
      <c r="N91" s="1735">
        <v>11000</v>
      </c>
      <c r="O91" s="1735">
        <f t="shared" si="11"/>
        <v>767000</v>
      </c>
      <c r="P91" s="1735"/>
      <c r="Q91" s="1835" t="s">
        <v>2567</v>
      </c>
      <c r="R91" s="1804" t="s">
        <v>37</v>
      </c>
      <c r="S91" s="150">
        <v>1047</v>
      </c>
      <c r="T91" s="176">
        <v>93</v>
      </c>
      <c r="U91" s="1359"/>
      <c r="V91" s="254"/>
      <c r="W91" s="1216"/>
      <c r="X91" s="1304"/>
      <c r="Y91" s="1794"/>
      <c r="Z91" s="1590"/>
      <c r="AA91" s="829"/>
      <c r="AB91" s="829"/>
      <c r="AC91" s="1795"/>
      <c r="AD91" s="1796"/>
      <c r="AE91" s="1303"/>
      <c r="AF91" s="1319"/>
      <c r="AG91" s="1797"/>
      <c r="AH91" s="1798"/>
      <c r="AI91" s="1799"/>
      <c r="AJ91" s="1797"/>
      <c r="AK91" s="1319"/>
      <c r="AL91" s="1800"/>
      <c r="AM91" s="1603"/>
      <c r="AN91" s="1778"/>
      <c r="AO91" s="1603"/>
      <c r="AP91" s="1589"/>
      <c r="AQ91" s="1709"/>
      <c r="AR91" s="1710"/>
      <c r="AS91" s="1710"/>
      <c r="AT91" s="1615"/>
      <c r="AU91" s="1445"/>
      <c r="AV91" s="1445"/>
      <c r="AW91" s="1445"/>
      <c r="AX91" s="1445"/>
      <c r="AY91" s="1446"/>
      <c r="AZ91" s="1445"/>
      <c r="BA91" s="1307"/>
      <c r="BB91" s="1307"/>
      <c r="BC91" s="1307"/>
      <c r="BD91" s="1307"/>
      <c r="BE91" s="1307"/>
      <c r="BF91" s="1307"/>
      <c r="BG91" s="1307"/>
      <c r="BH91" s="1307"/>
      <c r="BI91" s="1307"/>
      <c r="BJ91" s="1307"/>
      <c r="BK91" s="1307"/>
      <c r="BL91" s="1307"/>
      <c r="BM91" s="1307"/>
      <c r="BN91" s="1307"/>
      <c r="BO91" s="1307"/>
      <c r="BP91" s="1307"/>
      <c r="BQ91" s="1307"/>
      <c r="BR91" s="1307"/>
      <c r="BS91" s="1307"/>
      <c r="BT91" s="1307"/>
      <c r="BU91" s="1307"/>
      <c r="BV91" s="1307"/>
      <c r="BW91" s="1307"/>
      <c r="BX91" s="1307"/>
      <c r="BY91" s="1307"/>
      <c r="BZ91" s="1307"/>
      <c r="CA91" s="1307"/>
      <c r="CB91" s="1307"/>
      <c r="CC91" s="1307"/>
      <c r="CD91" s="1307"/>
      <c r="CE91" s="1307"/>
      <c r="CF91" s="1307"/>
      <c r="CG91" s="1307"/>
      <c r="CH91" s="1307"/>
      <c r="CI91" s="1307"/>
      <c r="CJ91" s="1307"/>
      <c r="CK91" s="1307"/>
      <c r="CL91" s="1307"/>
      <c r="CM91" s="1307"/>
      <c r="CN91" s="1307"/>
      <c r="CO91" s="1307"/>
      <c r="CP91" s="1307"/>
      <c r="CQ91" s="1307"/>
      <c r="CR91" s="1307"/>
      <c r="CS91" s="1307"/>
      <c r="CT91" s="1307"/>
      <c r="CU91" s="1307"/>
      <c r="CV91" s="1307"/>
      <c r="CW91" s="1307"/>
      <c r="CX91" s="1307"/>
      <c r="CY91" s="1307"/>
      <c r="CZ91" s="1307"/>
      <c r="DA91" s="1307"/>
      <c r="DB91" s="1307"/>
      <c r="DC91" s="1307"/>
      <c r="DD91" s="1307"/>
      <c r="DE91" s="1307"/>
      <c r="DF91" s="1307"/>
      <c r="DG91" s="1307"/>
      <c r="DH91" s="1307"/>
      <c r="DI91" s="1307"/>
      <c r="DJ91" s="1307"/>
    </row>
    <row r="92" spans="1:114" s="945" customFormat="1" ht="13">
      <c r="A92" s="220">
        <v>61</v>
      </c>
      <c r="B92" s="11" t="s">
        <v>85</v>
      </c>
      <c r="C92" s="110">
        <v>41519</v>
      </c>
      <c r="D92" s="664">
        <f t="shared" ca="1" si="6"/>
        <v>25</v>
      </c>
      <c r="E92" s="1334" t="s">
        <v>145</v>
      </c>
      <c r="F92" s="78" t="s">
        <v>61</v>
      </c>
      <c r="G92" s="1338">
        <v>13</v>
      </c>
      <c r="H92" s="1607" t="s">
        <v>174</v>
      </c>
      <c r="I92" s="196" t="s">
        <v>814</v>
      </c>
      <c r="J92" s="669" t="s">
        <v>792</v>
      </c>
      <c r="K92" s="927" t="s">
        <v>117</v>
      </c>
      <c r="L92" s="2039" t="s">
        <v>1747</v>
      </c>
      <c r="M92" s="2040">
        <v>816000</v>
      </c>
      <c r="N92" s="2040">
        <v>11000</v>
      </c>
      <c r="O92" s="2043">
        <v>827000</v>
      </c>
      <c r="P92" s="2041">
        <v>30000</v>
      </c>
      <c r="Q92" s="2044" t="s">
        <v>806</v>
      </c>
      <c r="R92" s="1257" t="s">
        <v>37</v>
      </c>
      <c r="S92" s="1453" t="s">
        <v>2835</v>
      </c>
      <c r="T92" s="176">
        <v>93</v>
      </c>
      <c r="U92" s="1301"/>
      <c r="V92" s="254"/>
      <c r="W92" s="1216"/>
      <c r="X92" s="144"/>
      <c r="Y92" s="144"/>
      <c r="Z92" s="80"/>
      <c r="AA92" s="81"/>
      <c r="AB92" s="81"/>
      <c r="AC92" s="81"/>
      <c r="AD92" s="2042"/>
      <c r="AE92" s="81"/>
      <c r="AF92" s="77"/>
      <c r="AG92" s="79"/>
      <c r="AH92" s="753"/>
      <c r="AI92" s="1234"/>
      <c r="AJ92" s="1234"/>
      <c r="AK92" s="77"/>
      <c r="AL92" s="1670"/>
      <c r="AM92" s="867"/>
      <c r="AN92" s="1769"/>
      <c r="AO92" s="1707"/>
      <c r="AP92" s="1708"/>
      <c r="AQ92" s="1709"/>
      <c r="AR92" s="1710"/>
      <c r="AS92" s="1710"/>
      <c r="AT92" s="1615"/>
      <c r="AU92" s="1445"/>
      <c r="AV92" s="1445"/>
      <c r="AW92" s="1445"/>
      <c r="AX92" s="1445"/>
      <c r="AY92" s="1711"/>
      <c r="AZ92" s="1712"/>
      <c r="BA92" s="1307"/>
      <c r="BB92" s="1307"/>
      <c r="BC92" s="1307"/>
      <c r="BD92" s="1307"/>
      <c r="BE92" s="1307"/>
      <c r="BF92" s="1307"/>
      <c r="BG92" s="1307"/>
      <c r="BH92" s="1307"/>
      <c r="BI92" s="1307"/>
      <c r="BJ92" s="1307"/>
      <c r="BK92" s="1307"/>
      <c r="BL92" s="1307"/>
      <c r="BM92" s="1307"/>
      <c r="BN92" s="1307"/>
      <c r="BO92" s="1307"/>
      <c r="BP92" s="1307"/>
      <c r="BQ92" s="1307"/>
      <c r="BR92" s="1307"/>
      <c r="BS92" s="1307"/>
      <c r="BT92" s="1307"/>
      <c r="BU92" s="1307"/>
      <c r="BV92" s="1307"/>
      <c r="BW92" s="1307"/>
      <c r="BX92" s="1307"/>
      <c r="BY92" s="1307"/>
      <c r="BZ92" s="1307"/>
      <c r="CA92" s="1307"/>
      <c r="CB92" s="1307"/>
      <c r="CC92" s="1307"/>
      <c r="CD92" s="1307"/>
      <c r="CE92" s="1307"/>
      <c r="CF92" s="1307"/>
      <c r="CG92" s="1307"/>
      <c r="CH92" s="1307"/>
      <c r="CI92" s="1307"/>
      <c r="CJ92" s="1307"/>
      <c r="CK92" s="1307"/>
      <c r="CL92" s="1307"/>
      <c r="CM92" s="1307"/>
      <c r="CN92" s="1307"/>
      <c r="CO92" s="1307"/>
      <c r="CP92" s="1307"/>
      <c r="CQ92" s="1307"/>
      <c r="CR92" s="1307"/>
      <c r="CS92" s="1307"/>
      <c r="CT92" s="1307"/>
      <c r="CU92" s="1307"/>
      <c r="CV92" s="1307"/>
      <c r="CW92" s="1307"/>
      <c r="CX92" s="1307"/>
      <c r="CY92" s="1307"/>
      <c r="CZ92" s="1307"/>
      <c r="DA92" s="1307"/>
      <c r="DB92" s="1307"/>
      <c r="DC92" s="1307"/>
      <c r="DD92" s="1307"/>
      <c r="DE92" s="1307"/>
      <c r="DF92" s="1307"/>
      <c r="DG92" s="1307"/>
      <c r="DH92" s="1307"/>
      <c r="DI92" s="1307"/>
      <c r="DJ92" s="1307"/>
    </row>
    <row r="93" spans="1:114" s="945" customFormat="1" ht="13">
      <c r="A93" s="220">
        <v>62</v>
      </c>
      <c r="B93" s="11" t="s">
        <v>85</v>
      </c>
      <c r="C93" s="110">
        <v>41519</v>
      </c>
      <c r="D93" s="664">
        <f t="shared" ca="1" si="6"/>
        <v>25</v>
      </c>
      <c r="E93" s="3035" t="s">
        <v>145</v>
      </c>
      <c r="F93" s="78" t="s">
        <v>61</v>
      </c>
      <c r="G93" s="1338">
        <v>13</v>
      </c>
      <c r="H93" s="1607" t="s">
        <v>219</v>
      </c>
      <c r="I93" s="829" t="s">
        <v>1596</v>
      </c>
      <c r="J93" s="669" t="s">
        <v>307</v>
      </c>
      <c r="K93" s="927" t="s">
        <v>64</v>
      </c>
      <c r="L93" s="2039" t="s">
        <v>1745</v>
      </c>
      <c r="M93" s="2040">
        <v>760000</v>
      </c>
      <c r="N93" s="2040">
        <v>11000</v>
      </c>
      <c r="O93" s="2043">
        <v>771000</v>
      </c>
      <c r="P93" s="2041">
        <v>30000</v>
      </c>
      <c r="Q93" s="2045" t="s">
        <v>1562</v>
      </c>
      <c r="R93" s="1257" t="s">
        <v>37</v>
      </c>
      <c r="S93" s="1453" t="s">
        <v>2835</v>
      </c>
      <c r="T93" s="176">
        <v>93</v>
      </c>
      <c r="U93" s="1301"/>
      <c r="V93" s="254"/>
      <c r="W93" s="1216"/>
      <c r="X93" s="144"/>
      <c r="Y93" s="144"/>
      <c r="Z93" s="80"/>
      <c r="AA93" s="81"/>
      <c r="AB93" s="81"/>
      <c r="AC93" s="81"/>
      <c r="AD93" s="2042"/>
      <c r="AE93" s="81"/>
      <c r="AF93" s="77"/>
      <c r="AG93" s="79"/>
      <c r="AH93" s="753"/>
      <c r="AI93" s="1234"/>
      <c r="AJ93" s="1234"/>
      <c r="AK93" s="77"/>
      <c r="AL93" s="1670"/>
      <c r="AM93" s="867"/>
      <c r="AN93" s="1769"/>
      <c r="AO93" s="1707"/>
      <c r="AP93" s="1708"/>
      <c r="AQ93" s="1709"/>
      <c r="AR93" s="1710"/>
      <c r="AS93" s="1710"/>
      <c r="AT93" s="1615"/>
      <c r="AU93" s="1445"/>
      <c r="AV93" s="1445"/>
      <c r="AW93" s="1445"/>
      <c r="AX93" s="1445"/>
      <c r="AY93" s="1711"/>
      <c r="AZ93" s="1712"/>
      <c r="BA93" s="1307"/>
      <c r="BB93" s="1307"/>
      <c r="BC93" s="1307"/>
      <c r="BD93" s="1307"/>
      <c r="BE93" s="1307"/>
      <c r="BF93" s="1307"/>
      <c r="BG93" s="1307"/>
      <c r="BH93" s="1307"/>
      <c r="BI93" s="1307"/>
      <c r="BJ93" s="1307"/>
      <c r="BK93" s="1307"/>
      <c r="BL93" s="1307"/>
      <c r="BM93" s="1307"/>
      <c r="BN93" s="1307"/>
      <c r="BO93" s="1307"/>
      <c r="BP93" s="1307"/>
      <c r="BQ93" s="1307"/>
      <c r="BR93" s="1307"/>
      <c r="BS93" s="1307"/>
      <c r="BT93" s="1307"/>
      <c r="BU93" s="1307"/>
      <c r="BV93" s="1307"/>
      <c r="BW93" s="1307"/>
      <c r="BX93" s="1307"/>
      <c r="BY93" s="1307"/>
      <c r="BZ93" s="1307"/>
      <c r="CA93" s="1307"/>
      <c r="CB93" s="1307"/>
      <c r="CC93" s="1307"/>
      <c r="CD93" s="1307"/>
      <c r="CE93" s="1307"/>
      <c r="CF93" s="1307"/>
      <c r="CG93" s="1307"/>
      <c r="CH93" s="1307"/>
      <c r="CI93" s="1307"/>
      <c r="CJ93" s="1307"/>
      <c r="CK93" s="1307"/>
      <c r="CL93" s="1307"/>
      <c r="CM93" s="1307"/>
      <c r="CN93" s="1307"/>
      <c r="CO93" s="1307"/>
      <c r="CP93" s="1307"/>
      <c r="CQ93" s="1307"/>
      <c r="CR93" s="1307"/>
      <c r="CS93" s="1307"/>
      <c r="CT93" s="1307"/>
      <c r="CU93" s="1307"/>
      <c r="CV93" s="1307"/>
      <c r="CW93" s="1307"/>
      <c r="CX93" s="1307"/>
      <c r="CY93" s="1307"/>
      <c r="CZ93" s="1307"/>
      <c r="DA93" s="1307"/>
      <c r="DB93" s="1307"/>
      <c r="DC93" s="1307"/>
      <c r="DD93" s="1307"/>
      <c r="DE93" s="1307"/>
      <c r="DF93" s="1307"/>
      <c r="DG93" s="1307"/>
      <c r="DH93" s="1307"/>
      <c r="DI93" s="1307"/>
      <c r="DJ93" s="1307"/>
    </row>
    <row r="94" spans="1:114" s="258" customFormat="1" ht="13">
      <c r="A94" s="220">
        <v>63</v>
      </c>
      <c r="B94" s="81" t="s">
        <v>85</v>
      </c>
      <c r="C94" s="79">
        <v>41328</v>
      </c>
      <c r="D94" s="1308">
        <f ca="1">TODAY()-C94</f>
        <v>216</v>
      </c>
      <c r="E94" s="1410" t="s">
        <v>145</v>
      </c>
      <c r="F94" s="2646" t="s">
        <v>61</v>
      </c>
      <c r="G94" s="1099">
        <v>13</v>
      </c>
      <c r="H94" s="1199" t="s">
        <v>219</v>
      </c>
      <c r="I94" s="77" t="s">
        <v>344</v>
      </c>
      <c r="J94" s="1349" t="s">
        <v>307</v>
      </c>
      <c r="K94" s="1350" t="s">
        <v>117</v>
      </c>
      <c r="L94" s="77" t="s">
        <v>1747</v>
      </c>
      <c r="M94" s="1990">
        <v>760000</v>
      </c>
      <c r="N94" s="2508">
        <v>11000</v>
      </c>
      <c r="O94" s="2508">
        <f>M94+N94</f>
        <v>771000</v>
      </c>
      <c r="P94" s="2647">
        <v>30000</v>
      </c>
      <c r="Q94" s="1183" t="s">
        <v>338</v>
      </c>
      <c r="R94" s="1956" t="s">
        <v>1188</v>
      </c>
      <c r="S94" s="1342">
        <v>1047</v>
      </c>
      <c r="T94" s="646">
        <v>93</v>
      </c>
      <c r="U94" s="1359"/>
      <c r="V94" s="254"/>
      <c r="W94" s="77"/>
      <c r="X94" s="80"/>
      <c r="Y94" s="78"/>
      <c r="Z94" s="1216"/>
      <c r="AA94" s="81"/>
      <c r="AB94" s="81"/>
      <c r="AC94" s="79"/>
      <c r="AD94" s="937"/>
      <c r="AE94" s="1218"/>
      <c r="AF94" s="1419"/>
      <c r="AG94" s="1217"/>
      <c r="AH94" s="78"/>
      <c r="AI94" s="81"/>
      <c r="AJ94" s="81"/>
      <c r="AK94" s="78"/>
      <c r="AL94" s="2029"/>
      <c r="AM94" s="867" t="s">
        <v>2046</v>
      </c>
      <c r="AN94" s="1747" t="s">
        <v>2346</v>
      </c>
      <c r="AO94" s="868" t="s">
        <v>109</v>
      </c>
      <c r="AP94" s="133"/>
      <c r="AQ94" s="240"/>
      <c r="AR94" s="139"/>
      <c r="AS94" s="139"/>
      <c r="AT94" s="139"/>
      <c r="AY94" s="2056"/>
    </row>
    <row r="95" spans="1:114" s="1738" customFormat="1" ht="13">
      <c r="A95" s="220">
        <v>64</v>
      </c>
      <c r="B95" s="254">
        <f>C95-9+33</f>
        <v>41549</v>
      </c>
      <c r="C95" s="79">
        <v>41525</v>
      </c>
      <c r="D95" s="664">
        <f t="shared" ca="1" si="6"/>
        <v>19</v>
      </c>
      <c r="E95" s="1365" t="s">
        <v>2790</v>
      </c>
      <c r="F95" s="1124" t="s">
        <v>61</v>
      </c>
      <c r="G95" s="1338">
        <v>13</v>
      </c>
      <c r="H95" s="144" t="s">
        <v>3165</v>
      </c>
      <c r="I95" s="1705" t="s">
        <v>3166</v>
      </c>
      <c r="J95" s="16" t="s">
        <v>307</v>
      </c>
      <c r="K95" s="1705" t="s">
        <v>67</v>
      </c>
      <c r="L95" s="78" t="s">
        <v>1754</v>
      </c>
      <c r="M95" s="1109">
        <v>760000</v>
      </c>
      <c r="N95" s="1736">
        <v>11000</v>
      </c>
      <c r="O95" s="1736">
        <f t="shared" ref="O95:O143" si="12">M95+N95</f>
        <v>771000</v>
      </c>
      <c r="P95" s="1806"/>
      <c r="Q95" s="1967" t="s">
        <v>3167</v>
      </c>
      <c r="R95" s="1804" t="s">
        <v>37</v>
      </c>
      <c r="S95" s="150">
        <v>1047</v>
      </c>
      <c r="T95" s="176">
        <v>93</v>
      </c>
      <c r="U95" s="1359"/>
      <c r="V95" s="254"/>
      <c r="W95" s="1590"/>
      <c r="X95" s="1183"/>
      <c r="Y95" s="1794"/>
      <c r="Z95" s="1590"/>
      <c r="AA95" s="829"/>
      <c r="AB95" s="829"/>
      <c r="AC95" s="1795"/>
      <c r="AD95" s="1796"/>
      <c r="AE95" s="1303"/>
      <c r="AF95" s="1319"/>
      <c r="AG95" s="1797"/>
      <c r="AH95" s="1798"/>
      <c r="AI95" s="1799"/>
      <c r="AJ95" s="1797"/>
      <c r="AK95" s="1319"/>
      <c r="AL95" s="1800"/>
      <c r="AM95" s="1603"/>
      <c r="AN95" s="1778"/>
      <c r="AO95" s="1603"/>
      <c r="AP95" s="1589"/>
      <c r="AQ95" s="1709"/>
      <c r="AR95" s="1710"/>
      <c r="AS95" s="1710"/>
      <c r="AT95" s="1615"/>
      <c r="AU95" s="1445"/>
      <c r="AV95" s="1445"/>
      <c r="AW95" s="1445"/>
      <c r="AX95" s="1445"/>
      <c r="AY95" s="1446"/>
      <c r="AZ95" s="1445"/>
      <c r="BA95" s="1307"/>
      <c r="BB95" s="1307"/>
      <c r="BC95" s="1307"/>
      <c r="BD95" s="1307"/>
      <c r="BE95" s="1307"/>
      <c r="BF95" s="1307"/>
      <c r="BG95" s="1307"/>
      <c r="BH95" s="1307"/>
      <c r="BI95" s="1307"/>
      <c r="BJ95" s="1307"/>
      <c r="BK95" s="1307"/>
      <c r="BL95" s="1307"/>
      <c r="BM95" s="1307"/>
      <c r="BN95" s="1307"/>
      <c r="BO95" s="1307"/>
      <c r="BP95" s="1307"/>
      <c r="BQ95" s="1307"/>
      <c r="BR95" s="1307"/>
      <c r="BS95" s="1307"/>
      <c r="BT95" s="1307"/>
      <c r="BU95" s="1307"/>
      <c r="BV95" s="1307"/>
      <c r="BW95" s="1307"/>
      <c r="BX95" s="1307"/>
      <c r="BY95" s="1307"/>
      <c r="BZ95" s="1307"/>
      <c r="CA95" s="1307"/>
      <c r="CB95" s="1307"/>
      <c r="CC95" s="1307"/>
      <c r="CD95" s="1307"/>
      <c r="CE95" s="1307"/>
      <c r="CF95" s="1307"/>
      <c r="CG95" s="1307"/>
      <c r="CH95" s="1307"/>
      <c r="CI95" s="1307"/>
      <c r="CJ95" s="1307"/>
      <c r="CK95" s="1307"/>
      <c r="CL95" s="1307"/>
      <c r="CM95" s="1307"/>
      <c r="CN95" s="1307"/>
      <c r="CO95" s="1307"/>
      <c r="CP95" s="1307"/>
      <c r="CQ95" s="1307"/>
      <c r="CR95" s="1307"/>
      <c r="CS95" s="1307"/>
      <c r="CT95" s="1307"/>
      <c r="CU95" s="1307"/>
      <c r="CV95" s="1307"/>
      <c r="CW95" s="1307"/>
      <c r="CX95" s="1307"/>
      <c r="CY95" s="1307"/>
      <c r="CZ95" s="1307"/>
      <c r="DA95" s="1307"/>
      <c r="DB95" s="1307"/>
      <c r="DC95" s="1307"/>
      <c r="DD95" s="1307"/>
      <c r="DE95" s="1307"/>
      <c r="DF95" s="1307"/>
      <c r="DG95" s="1307"/>
      <c r="DH95" s="1307"/>
      <c r="DI95" s="1307"/>
      <c r="DJ95" s="1307"/>
    </row>
    <row r="96" spans="1:114" s="1738" customFormat="1" ht="13">
      <c r="A96" s="220">
        <v>65</v>
      </c>
      <c r="B96" s="254">
        <f>C96-9+33</f>
        <v>41549</v>
      </c>
      <c r="C96" s="79">
        <v>41525</v>
      </c>
      <c r="D96" s="664">
        <f t="shared" ref="D96:D148" ca="1" si="13">TODAY()-C96</f>
        <v>19</v>
      </c>
      <c r="E96" s="1365" t="s">
        <v>2790</v>
      </c>
      <c r="F96" s="1124" t="s">
        <v>61</v>
      </c>
      <c r="G96" s="1338">
        <v>13</v>
      </c>
      <c r="H96" s="144" t="s">
        <v>3165</v>
      </c>
      <c r="I96" s="1705" t="s">
        <v>3170</v>
      </c>
      <c r="J96" s="16" t="s">
        <v>307</v>
      </c>
      <c r="K96" s="1705" t="s">
        <v>14</v>
      </c>
      <c r="L96" s="78" t="s">
        <v>1743</v>
      </c>
      <c r="M96" s="1109">
        <v>760000</v>
      </c>
      <c r="N96" s="1736">
        <v>11000</v>
      </c>
      <c r="O96" s="1736">
        <f t="shared" si="12"/>
        <v>771000</v>
      </c>
      <c r="P96" s="1806"/>
      <c r="Q96" s="1967" t="s">
        <v>3171</v>
      </c>
      <c r="R96" s="1804" t="s">
        <v>37</v>
      </c>
      <c r="S96" s="150">
        <v>1047</v>
      </c>
      <c r="T96" s="176">
        <v>93</v>
      </c>
      <c r="U96" s="1359"/>
      <c r="V96" s="254"/>
      <c r="W96" s="1590"/>
      <c r="X96" s="1183"/>
      <c r="Y96" s="1794"/>
      <c r="Z96" s="1590"/>
      <c r="AA96" s="829"/>
      <c r="AB96" s="829"/>
      <c r="AC96" s="1795"/>
      <c r="AD96" s="1796"/>
      <c r="AE96" s="1303"/>
      <c r="AF96" s="77"/>
      <c r="AG96" s="1219"/>
      <c r="AH96" s="753"/>
      <c r="AI96" s="664"/>
      <c r="AJ96" s="1219"/>
      <c r="AK96" s="77"/>
      <c r="AL96" s="1216"/>
      <c r="AM96" s="81"/>
      <c r="AN96" s="1777"/>
      <c r="AO96" s="81"/>
      <c r="AP96" s="1217"/>
      <c r="AQ96" s="924"/>
      <c r="AR96" s="844"/>
      <c r="AS96" s="844"/>
      <c r="AT96" s="926"/>
      <c r="AU96" s="944"/>
      <c r="AV96" s="944"/>
      <c r="AW96" s="944"/>
      <c r="AX96" s="1445"/>
      <c r="AY96" s="1446"/>
      <c r="AZ96" s="1445"/>
      <c r="BA96" s="1307"/>
      <c r="BB96" s="1307"/>
      <c r="BC96" s="1307"/>
      <c r="BD96" s="1307"/>
      <c r="BE96" s="1307"/>
      <c r="BF96" s="1307"/>
      <c r="BG96" s="1307"/>
      <c r="BH96" s="1307"/>
      <c r="BI96" s="1307"/>
      <c r="BJ96" s="1307"/>
      <c r="BK96" s="1307"/>
      <c r="BL96" s="1307"/>
      <c r="BM96" s="1307"/>
      <c r="BN96" s="1307"/>
      <c r="BO96" s="1307"/>
      <c r="BP96" s="1307"/>
      <c r="BQ96" s="1307"/>
      <c r="BR96" s="1307"/>
      <c r="BS96" s="1307"/>
      <c r="BT96" s="1307"/>
      <c r="BU96" s="1307"/>
      <c r="BV96" s="1307"/>
      <c r="BW96" s="1307"/>
      <c r="BX96" s="1307"/>
      <c r="BY96" s="1307"/>
      <c r="BZ96" s="1307"/>
      <c r="CA96" s="1307"/>
      <c r="CB96" s="1307"/>
      <c r="CC96" s="1307"/>
      <c r="CD96" s="1307"/>
      <c r="CE96" s="1307"/>
      <c r="CF96" s="1307"/>
      <c r="CG96" s="1307"/>
      <c r="CH96" s="1307"/>
      <c r="CI96" s="1307"/>
      <c r="CJ96" s="1307"/>
      <c r="CK96" s="1307"/>
      <c r="CL96" s="1307"/>
      <c r="CM96" s="1307"/>
      <c r="CN96" s="1307"/>
      <c r="CO96" s="1307"/>
      <c r="CP96" s="1307"/>
      <c r="CQ96" s="1307"/>
      <c r="CR96" s="1307"/>
      <c r="CS96" s="1307"/>
      <c r="CT96" s="1307"/>
      <c r="CU96" s="1307"/>
      <c r="CV96" s="1307"/>
      <c r="CW96" s="1307"/>
      <c r="CX96" s="1307"/>
      <c r="CY96" s="1307"/>
      <c r="CZ96" s="1307"/>
      <c r="DA96" s="1307"/>
      <c r="DB96" s="1307"/>
      <c r="DC96" s="1307"/>
      <c r="DD96" s="1307"/>
      <c r="DE96" s="1307"/>
      <c r="DF96" s="1307"/>
      <c r="DG96" s="1307"/>
      <c r="DH96" s="1307"/>
      <c r="DI96" s="1307"/>
      <c r="DJ96" s="1307"/>
    </row>
    <row r="97" spans="1:114" s="1738" customFormat="1" ht="13">
      <c r="A97" s="220">
        <v>66</v>
      </c>
      <c r="B97" s="254">
        <f>C97-8+33</f>
        <v>41550</v>
      </c>
      <c r="C97" s="79">
        <v>41525</v>
      </c>
      <c r="D97" s="664">
        <f t="shared" ca="1" si="13"/>
        <v>19</v>
      </c>
      <c r="E97" s="1365" t="s">
        <v>2790</v>
      </c>
      <c r="F97" s="1124" t="s">
        <v>61</v>
      </c>
      <c r="G97" s="1338">
        <v>13</v>
      </c>
      <c r="H97" s="144" t="s">
        <v>3172</v>
      </c>
      <c r="I97" s="1705" t="s">
        <v>3173</v>
      </c>
      <c r="J97" s="1606" t="s">
        <v>3240</v>
      </c>
      <c r="K97" s="1705" t="s">
        <v>117</v>
      </c>
      <c r="L97" s="78" t="s">
        <v>2551</v>
      </c>
      <c r="M97" s="1109">
        <v>842000</v>
      </c>
      <c r="N97" s="1736">
        <v>11000</v>
      </c>
      <c r="O97" s="1736">
        <f>M97+N97</f>
        <v>853000</v>
      </c>
      <c r="P97" s="1806"/>
      <c r="Q97" s="1807" t="s">
        <v>3174</v>
      </c>
      <c r="R97" s="1804" t="s">
        <v>37</v>
      </c>
      <c r="S97" s="150">
        <v>1047</v>
      </c>
      <c r="T97" s="176">
        <v>93</v>
      </c>
      <c r="U97" s="1359"/>
      <c r="V97" s="254"/>
      <c r="W97" s="1590"/>
      <c r="X97" s="1183"/>
      <c r="Y97" s="1794"/>
      <c r="Z97" s="1590"/>
      <c r="AA97" s="829"/>
      <c r="AB97" s="829"/>
      <c r="AC97" s="1795"/>
      <c r="AD97" s="1796"/>
      <c r="AE97" s="1303"/>
      <c r="AF97" s="809"/>
      <c r="AG97" s="2163"/>
      <c r="AH97" s="1441"/>
      <c r="AI97" s="1734"/>
      <c r="AJ97" s="2163"/>
      <c r="AK97" s="809"/>
      <c r="AL97" s="1257"/>
      <c r="AM97" s="1071"/>
      <c r="AN97" s="3036"/>
      <c r="AO97" s="1071"/>
      <c r="AP97" s="1259"/>
      <c r="AQ97" s="1788"/>
      <c r="AR97" s="1459"/>
      <c r="AS97" s="844"/>
      <c r="AT97" s="926"/>
      <c r="AU97" s="944"/>
      <c r="AV97" s="944"/>
      <c r="AW97" s="944"/>
      <c r="AX97" s="1445"/>
      <c r="AY97" s="1446"/>
      <c r="AZ97" s="1445"/>
      <c r="BA97" s="1307"/>
      <c r="BB97" s="1307"/>
      <c r="BC97" s="1307"/>
      <c r="BD97" s="1307"/>
      <c r="BE97" s="1307"/>
      <c r="BF97" s="1307"/>
      <c r="BG97" s="1307"/>
      <c r="BH97" s="1307"/>
      <c r="BI97" s="1307"/>
      <c r="BJ97" s="1307"/>
      <c r="BK97" s="1307"/>
      <c r="BL97" s="1307"/>
      <c r="BM97" s="1307"/>
      <c r="BN97" s="1307"/>
      <c r="BO97" s="1307"/>
      <c r="BP97" s="1307"/>
      <c r="BQ97" s="1307"/>
      <c r="BR97" s="1307"/>
      <c r="BS97" s="1307"/>
      <c r="BT97" s="1307"/>
      <c r="BU97" s="1307"/>
      <c r="BV97" s="1307"/>
      <c r="BW97" s="1307"/>
      <c r="BX97" s="1307"/>
      <c r="BY97" s="1307"/>
      <c r="BZ97" s="1307"/>
      <c r="CA97" s="1307"/>
      <c r="CB97" s="1307"/>
      <c r="CC97" s="1307"/>
      <c r="CD97" s="1307"/>
      <c r="CE97" s="1307"/>
      <c r="CF97" s="1307"/>
      <c r="CG97" s="1307"/>
      <c r="CH97" s="1307"/>
      <c r="CI97" s="1307"/>
      <c r="CJ97" s="1307"/>
      <c r="CK97" s="1307"/>
      <c r="CL97" s="1307"/>
      <c r="CM97" s="1307"/>
      <c r="CN97" s="1307"/>
      <c r="CO97" s="1307"/>
      <c r="CP97" s="1307"/>
      <c r="CQ97" s="1307"/>
      <c r="CR97" s="1307"/>
      <c r="CS97" s="1307"/>
      <c r="CT97" s="1307"/>
      <c r="CU97" s="1307"/>
      <c r="CV97" s="1307"/>
      <c r="CW97" s="1307"/>
      <c r="CX97" s="1307"/>
      <c r="CY97" s="1307"/>
      <c r="CZ97" s="1307"/>
      <c r="DA97" s="1307"/>
      <c r="DB97" s="1307"/>
      <c r="DC97" s="1307"/>
      <c r="DD97" s="1307"/>
      <c r="DE97" s="1307"/>
      <c r="DF97" s="1307"/>
      <c r="DG97" s="1307"/>
      <c r="DH97" s="1307"/>
      <c r="DI97" s="1307"/>
      <c r="DJ97" s="1307"/>
    </row>
    <row r="98" spans="1:114" s="1738" customFormat="1" ht="13">
      <c r="A98" s="220">
        <v>67</v>
      </c>
      <c r="B98" s="254">
        <f>C98-9+33</f>
        <v>41549</v>
      </c>
      <c r="C98" s="79">
        <v>41525</v>
      </c>
      <c r="D98" s="664">
        <f t="shared" ca="1" si="13"/>
        <v>19</v>
      </c>
      <c r="E98" s="1365" t="s">
        <v>2790</v>
      </c>
      <c r="F98" s="1115" t="s">
        <v>61</v>
      </c>
      <c r="G98" s="1099">
        <v>13</v>
      </c>
      <c r="H98" s="1543" t="s">
        <v>1910</v>
      </c>
      <c r="I98" s="2494" t="s">
        <v>2224</v>
      </c>
      <c r="J98" s="669" t="s">
        <v>1911</v>
      </c>
      <c r="K98" s="77" t="s">
        <v>25</v>
      </c>
      <c r="L98" s="1785" t="s">
        <v>1750</v>
      </c>
      <c r="M98" s="1149">
        <v>842000</v>
      </c>
      <c r="N98" s="1149">
        <v>0</v>
      </c>
      <c r="O98" s="1149">
        <v>842000</v>
      </c>
      <c r="P98" s="1149"/>
      <c r="Q98" s="1605" t="s">
        <v>1912</v>
      </c>
      <c r="R98" s="1257" t="s">
        <v>37</v>
      </c>
      <c r="S98" s="646">
        <v>1047</v>
      </c>
      <c r="T98" s="176">
        <v>93</v>
      </c>
      <c r="U98" s="1301"/>
      <c r="V98" s="254"/>
      <c r="W98" s="809"/>
      <c r="X98" s="1183"/>
      <c r="Y98" s="77"/>
      <c r="Z98" s="77"/>
      <c r="AA98" s="81"/>
      <c r="AB98" s="1603"/>
      <c r="AC98" s="79"/>
      <c r="AD98" s="2164"/>
      <c r="AE98" s="2036"/>
      <c r="AF98" s="1216"/>
      <c r="AG98" s="1589"/>
      <c r="AH98" s="2031"/>
      <c r="AI98" s="1603"/>
      <c r="AJ98" s="3037"/>
      <c r="AK98" s="1319"/>
      <c r="AL98" s="1800"/>
      <c r="AM98" s="1662"/>
      <c r="AN98" s="1769"/>
      <c r="AO98" s="1707"/>
      <c r="AP98" s="1589"/>
      <c r="AQ98" s="1709"/>
      <c r="AR98" s="1710"/>
      <c r="AS98" s="1710"/>
      <c r="AT98" s="1615"/>
      <c r="AU98" s="1445"/>
      <c r="AV98" s="1445"/>
      <c r="AW98" s="1445"/>
      <c r="AX98" s="1445"/>
      <c r="AY98" s="1446"/>
      <c r="AZ98" s="1445"/>
      <c r="BA98" s="1307"/>
      <c r="BB98" s="1307"/>
      <c r="BC98" s="1307"/>
      <c r="BD98" s="1307"/>
      <c r="BE98" s="1307"/>
      <c r="BF98" s="1307"/>
      <c r="BG98" s="1307"/>
      <c r="BH98" s="1307"/>
      <c r="BI98" s="1307"/>
      <c r="BJ98" s="1307"/>
      <c r="BK98" s="1307"/>
      <c r="BL98" s="1307"/>
      <c r="BM98" s="1307"/>
      <c r="BN98" s="1307"/>
      <c r="BO98" s="1307"/>
      <c r="BP98" s="1307"/>
      <c r="BQ98" s="1307"/>
      <c r="BR98" s="1307"/>
      <c r="BS98" s="1307"/>
      <c r="BT98" s="1307"/>
      <c r="BU98" s="1307"/>
      <c r="BV98" s="1307"/>
      <c r="BW98" s="1307"/>
      <c r="BX98" s="1307"/>
      <c r="BY98" s="1307"/>
      <c r="BZ98" s="1307"/>
      <c r="CA98" s="1307"/>
      <c r="CB98" s="1307"/>
      <c r="CC98" s="1307"/>
      <c r="CD98" s="1307"/>
      <c r="CE98" s="1307"/>
      <c r="CF98" s="1307"/>
      <c r="CG98" s="1307"/>
      <c r="CH98" s="1307"/>
      <c r="CI98" s="1307"/>
      <c r="CJ98" s="1307"/>
      <c r="CK98" s="1307"/>
      <c r="CL98" s="1307"/>
      <c r="CM98" s="1307"/>
      <c r="CN98" s="1307"/>
      <c r="CO98" s="1307"/>
      <c r="CP98" s="1307"/>
      <c r="CQ98" s="1307"/>
      <c r="CR98" s="1307"/>
      <c r="CS98" s="1307"/>
      <c r="CT98" s="1307"/>
      <c r="CU98" s="1307"/>
      <c r="CV98" s="1307"/>
      <c r="CW98" s="1307"/>
      <c r="CX98" s="1307"/>
      <c r="CY98" s="1307"/>
      <c r="CZ98" s="1307"/>
      <c r="DA98" s="1307"/>
      <c r="DB98" s="1307"/>
      <c r="DC98" s="1307"/>
      <c r="DD98" s="1307"/>
      <c r="DE98" s="1307"/>
      <c r="DF98" s="1307"/>
      <c r="DG98" s="1307"/>
      <c r="DH98" s="1307"/>
      <c r="DI98" s="1307"/>
      <c r="DJ98" s="1307"/>
    </row>
    <row r="99" spans="1:114" s="945" customFormat="1" ht="13">
      <c r="A99" s="220">
        <v>68</v>
      </c>
      <c r="B99" s="11" t="s">
        <v>85</v>
      </c>
      <c r="C99" s="1120">
        <v>41457</v>
      </c>
      <c r="D99" s="147">
        <f t="shared" ca="1" si="13"/>
        <v>87</v>
      </c>
      <c r="E99" s="1367" t="s">
        <v>145</v>
      </c>
      <c r="F99" s="1105" t="s">
        <v>61</v>
      </c>
      <c r="G99" s="1099">
        <v>13</v>
      </c>
      <c r="H99" s="1194" t="s">
        <v>1190</v>
      </c>
      <c r="I99" s="78" t="s">
        <v>1423</v>
      </c>
      <c r="J99" s="1123" t="s">
        <v>1191</v>
      </c>
      <c r="K99" s="1107" t="s">
        <v>64</v>
      </c>
      <c r="L99" s="1107" t="s">
        <v>1745</v>
      </c>
      <c r="M99" s="1109">
        <v>782000</v>
      </c>
      <c r="N99" s="1109">
        <v>11000</v>
      </c>
      <c r="O99" s="1109">
        <f t="shared" ref="O99:O109" si="14">M99+N99</f>
        <v>793000</v>
      </c>
      <c r="P99" s="2532">
        <v>30000</v>
      </c>
      <c r="Q99" s="1246" t="s">
        <v>1424</v>
      </c>
      <c r="R99" s="2648" t="s">
        <v>37</v>
      </c>
      <c r="S99" s="18">
        <v>1047</v>
      </c>
      <c r="T99" s="176">
        <v>93</v>
      </c>
      <c r="U99" s="1193"/>
      <c r="V99" s="231"/>
      <c r="W99" s="1257"/>
      <c r="X99" s="3038"/>
      <c r="Y99" s="1246"/>
      <c r="Z99" s="1246"/>
      <c r="AA99" s="11"/>
      <c r="AB99" s="11"/>
      <c r="AC99" s="1218"/>
      <c r="AD99" s="1388"/>
      <c r="AE99" s="1335"/>
      <c r="AF99" s="1183"/>
      <c r="AG99" s="1732"/>
      <c r="AH99" s="1430"/>
      <c r="AI99" s="664"/>
      <c r="AJ99" s="1732"/>
      <c r="AK99" s="77"/>
      <c r="AL99" s="1183"/>
      <c r="AM99" s="867"/>
      <c r="AN99" s="1747"/>
      <c r="AO99" s="868"/>
      <c r="AP99" s="925"/>
      <c r="AQ99" s="924"/>
      <c r="AR99" s="844"/>
      <c r="AS99" s="844"/>
      <c r="AT99" s="926"/>
      <c r="AU99" s="944"/>
      <c r="AV99" s="944"/>
      <c r="AW99" s="944"/>
      <c r="AX99" s="944"/>
      <c r="AY99" s="943"/>
      <c r="AZ99" s="944"/>
      <c r="BA99" s="1307"/>
      <c r="BB99" s="1307"/>
      <c r="BC99" s="1307"/>
      <c r="BD99" s="1307"/>
      <c r="BE99" s="1307"/>
      <c r="BF99" s="1307"/>
      <c r="BG99" s="1307"/>
      <c r="BH99" s="1307"/>
      <c r="BI99" s="1307"/>
      <c r="BJ99" s="1307"/>
      <c r="BK99" s="1307"/>
      <c r="BL99" s="1307"/>
      <c r="BM99" s="1307"/>
      <c r="BN99" s="1307"/>
      <c r="BO99" s="1307"/>
      <c r="BP99" s="1307"/>
      <c r="BQ99" s="1307"/>
      <c r="BR99" s="1307"/>
      <c r="BS99" s="1307"/>
      <c r="BT99" s="1307"/>
      <c r="BU99" s="1307"/>
      <c r="BV99" s="1307"/>
      <c r="BW99" s="1307"/>
      <c r="BX99" s="1307"/>
      <c r="BY99" s="1307"/>
      <c r="BZ99" s="1307"/>
      <c r="CA99" s="1307"/>
      <c r="CB99" s="1307"/>
      <c r="CC99" s="1307"/>
      <c r="CD99" s="1307"/>
      <c r="CE99" s="1307"/>
      <c r="CF99" s="1307"/>
      <c r="CG99" s="1307"/>
      <c r="CH99" s="1307"/>
      <c r="CI99" s="1307"/>
      <c r="CJ99" s="1307"/>
      <c r="CK99" s="1307"/>
      <c r="CL99" s="1307"/>
      <c r="CM99" s="1307"/>
      <c r="CN99" s="1307"/>
      <c r="CO99" s="1307"/>
      <c r="CP99" s="1307"/>
      <c r="CQ99" s="1307"/>
      <c r="CR99" s="1307"/>
      <c r="CS99" s="1307"/>
      <c r="CT99" s="1307"/>
      <c r="CU99" s="1307"/>
      <c r="CV99" s="1307"/>
      <c r="CW99" s="1307"/>
      <c r="CX99" s="1307"/>
      <c r="CY99" s="1307"/>
      <c r="CZ99" s="1307"/>
      <c r="DA99" s="1307"/>
      <c r="DB99" s="1307"/>
      <c r="DC99" s="1307"/>
      <c r="DD99" s="1307"/>
      <c r="DE99" s="1307"/>
      <c r="DF99" s="1307"/>
      <c r="DG99" s="1307"/>
      <c r="DH99" s="1307"/>
      <c r="DI99" s="1307"/>
      <c r="DJ99" s="1307"/>
    </row>
    <row r="100" spans="1:114" s="1307" customFormat="1" ht="13">
      <c r="A100" s="220">
        <v>69</v>
      </c>
      <c r="B100" s="254">
        <f>C100-4+33</f>
        <v>41559</v>
      </c>
      <c r="C100" s="196">
        <v>41530</v>
      </c>
      <c r="D100" s="147">
        <f t="shared" ca="1" si="13"/>
        <v>14</v>
      </c>
      <c r="E100" s="1365" t="s">
        <v>2790</v>
      </c>
      <c r="F100" s="1170" t="s">
        <v>61</v>
      </c>
      <c r="G100" s="1099">
        <v>13</v>
      </c>
      <c r="H100" s="144" t="s">
        <v>3619</v>
      </c>
      <c r="I100" s="1705" t="s">
        <v>2557</v>
      </c>
      <c r="J100" s="1606" t="s">
        <v>1272</v>
      </c>
      <c r="K100" s="1705" t="s">
        <v>67</v>
      </c>
      <c r="L100" s="78" t="s">
        <v>1754</v>
      </c>
      <c r="M100" s="1735">
        <v>700000</v>
      </c>
      <c r="N100" s="1149">
        <v>11000</v>
      </c>
      <c r="O100" s="1149">
        <f t="shared" si="14"/>
        <v>711000</v>
      </c>
      <c r="P100" s="1803"/>
      <c r="Q100" s="2534" t="s">
        <v>2558</v>
      </c>
      <c r="R100" s="1804" t="s">
        <v>37</v>
      </c>
      <c r="S100" s="1342">
        <v>1047</v>
      </c>
      <c r="T100" s="176">
        <v>93</v>
      </c>
      <c r="U100" s="1359"/>
      <c r="V100" s="254"/>
      <c r="W100" s="1216"/>
      <c r="X100" s="1304"/>
      <c r="Y100" s="1794"/>
      <c r="Z100" s="1590"/>
      <c r="AA100" s="829"/>
      <c r="AB100" s="829"/>
      <c r="AC100" s="1795"/>
      <c r="AD100" s="1796"/>
      <c r="AE100" s="1303"/>
      <c r="AF100" s="662"/>
      <c r="AG100" s="2150"/>
      <c r="AH100" s="1432"/>
      <c r="AI100" s="937"/>
      <c r="AJ100" s="2150"/>
      <c r="AK100" s="662"/>
      <c r="AL100" s="1800"/>
      <c r="AM100" s="1603"/>
      <c r="AN100" s="1778"/>
      <c r="AO100" s="1603"/>
      <c r="AP100" s="1589"/>
      <c r="AQ100" s="1709"/>
      <c r="AR100" s="1710"/>
      <c r="AS100" s="1710"/>
      <c r="AT100" s="1615"/>
      <c r="AU100" s="1445"/>
      <c r="AV100" s="1445"/>
      <c r="AW100" s="1445"/>
      <c r="AX100" s="1445"/>
      <c r="AY100" s="1446"/>
      <c r="AZ100" s="1445"/>
    </row>
    <row r="101" spans="1:114" s="1307" customFormat="1" ht="13">
      <c r="A101" s="220">
        <v>70</v>
      </c>
      <c r="B101" s="254">
        <f>C101-4+33</f>
        <v>41559</v>
      </c>
      <c r="C101" s="196">
        <v>41530</v>
      </c>
      <c r="D101" s="147">
        <f t="shared" ca="1" si="13"/>
        <v>14</v>
      </c>
      <c r="E101" s="1365" t="s">
        <v>2790</v>
      </c>
      <c r="F101" s="1170" t="s">
        <v>61</v>
      </c>
      <c r="G101" s="1099">
        <v>13</v>
      </c>
      <c r="H101" s="144" t="s">
        <v>3619</v>
      </c>
      <c r="I101" s="1705" t="s">
        <v>2548</v>
      </c>
      <c r="J101" s="1606" t="s">
        <v>1272</v>
      </c>
      <c r="K101" s="1705" t="s">
        <v>64</v>
      </c>
      <c r="L101" s="78" t="s">
        <v>1745</v>
      </c>
      <c r="M101" s="1735">
        <v>700000</v>
      </c>
      <c r="N101" s="1149">
        <v>11000</v>
      </c>
      <c r="O101" s="1149">
        <f t="shared" si="14"/>
        <v>711000</v>
      </c>
      <c r="P101" s="1803"/>
      <c r="Q101" s="1968" t="s">
        <v>2549</v>
      </c>
      <c r="R101" s="1804" t="s">
        <v>37</v>
      </c>
      <c r="S101" s="1342">
        <v>1047</v>
      </c>
      <c r="T101" s="176">
        <v>93</v>
      </c>
      <c r="U101" s="1359"/>
      <c r="V101" s="254"/>
      <c r="W101" s="1590"/>
      <c r="X101" s="1304"/>
      <c r="Y101" s="1794"/>
      <c r="Z101" s="1590"/>
      <c r="AA101" s="829"/>
      <c r="AB101" s="829"/>
      <c r="AC101" s="1795"/>
      <c r="AD101" s="1796"/>
      <c r="AE101" s="1303"/>
      <c r="AF101" s="1319"/>
      <c r="AG101" s="1797"/>
      <c r="AH101" s="1798"/>
      <c r="AI101" s="1799"/>
      <c r="AJ101" s="1797"/>
      <c r="AK101" s="1319"/>
      <c r="AL101" s="1800"/>
      <c r="AM101" s="1603"/>
      <c r="AN101" s="1778"/>
      <c r="AO101" s="1603"/>
      <c r="AP101" s="1589"/>
      <c r="AQ101" s="1709"/>
      <c r="AR101" s="1710"/>
      <c r="AS101" s="1710"/>
      <c r="AT101" s="1615"/>
      <c r="AU101" s="1445"/>
      <c r="AV101" s="1445"/>
      <c r="AW101" s="1445"/>
      <c r="AX101" s="1445"/>
      <c r="AY101" s="1446"/>
      <c r="AZ101" s="1445"/>
    </row>
    <row r="102" spans="1:114" s="1738" customFormat="1" ht="13">
      <c r="A102" s="220">
        <v>71</v>
      </c>
      <c r="B102" s="254">
        <f>C102-5+33</f>
        <v>41562</v>
      </c>
      <c r="C102" s="1836">
        <v>41534</v>
      </c>
      <c r="D102" s="147">
        <f t="shared" ca="1" si="13"/>
        <v>10</v>
      </c>
      <c r="E102" s="1365" t="s">
        <v>2790</v>
      </c>
      <c r="F102" s="1121" t="s">
        <v>61</v>
      </c>
      <c r="G102" s="1338">
        <v>13</v>
      </c>
      <c r="H102" s="144" t="s">
        <v>3619</v>
      </c>
      <c r="I102" s="2398" t="s">
        <v>2543</v>
      </c>
      <c r="J102" s="1509" t="s">
        <v>1272</v>
      </c>
      <c r="K102" s="1510" t="s">
        <v>25</v>
      </c>
      <c r="L102" s="78" t="s">
        <v>1750</v>
      </c>
      <c r="M102" s="1109">
        <v>700000</v>
      </c>
      <c r="N102" s="1735">
        <v>0</v>
      </c>
      <c r="O102" s="1735">
        <f t="shared" si="14"/>
        <v>700000</v>
      </c>
      <c r="P102" s="1803"/>
      <c r="Q102" s="2377" t="s">
        <v>2544</v>
      </c>
      <c r="R102" s="1804" t="s">
        <v>37</v>
      </c>
      <c r="S102" s="150">
        <v>1047</v>
      </c>
      <c r="T102" s="176">
        <v>93</v>
      </c>
      <c r="U102" s="1359"/>
      <c r="V102" s="254"/>
      <c r="W102" s="1216"/>
      <c r="X102" s="1183"/>
      <c r="Y102" s="1767"/>
      <c r="Z102" s="1216"/>
      <c r="AA102" s="829"/>
      <c r="AB102" s="829"/>
      <c r="AC102" s="1791"/>
      <c r="AD102" s="1763"/>
      <c r="AE102" s="1303"/>
      <c r="AF102" s="1319"/>
      <c r="AG102" s="1797"/>
      <c r="AH102" s="1798"/>
      <c r="AI102" s="1799"/>
      <c r="AJ102" s="1797"/>
      <c r="AK102" s="1319"/>
      <c r="AL102" s="1800"/>
      <c r="AM102" s="1603"/>
      <c r="AN102" s="1778"/>
      <c r="AO102" s="1603"/>
      <c r="AP102" s="1589"/>
      <c r="AQ102" s="1709"/>
      <c r="AR102" s="1710"/>
      <c r="AS102" s="1710"/>
      <c r="AT102" s="1615"/>
      <c r="AU102" s="1445"/>
      <c r="AV102" s="1445"/>
      <c r="AW102" s="1445"/>
      <c r="AX102" s="1445"/>
      <c r="AY102" s="1446"/>
      <c r="AZ102" s="1445"/>
      <c r="BA102" s="1307"/>
      <c r="BB102" s="1307"/>
      <c r="BC102" s="1307"/>
      <c r="BD102" s="1307"/>
      <c r="BE102" s="1307"/>
      <c r="BF102" s="1307"/>
      <c r="BG102" s="1307"/>
      <c r="BH102" s="1307"/>
      <c r="BI102" s="1307"/>
      <c r="BJ102" s="1307"/>
      <c r="BK102" s="1307"/>
      <c r="BL102" s="1307"/>
      <c r="BM102" s="1307"/>
      <c r="BN102" s="1307"/>
      <c r="BO102" s="1307"/>
      <c r="BP102" s="1307"/>
      <c r="BQ102" s="1307"/>
      <c r="BR102" s="1307"/>
      <c r="BS102" s="1307"/>
      <c r="BT102" s="1307"/>
      <c r="BU102" s="1307"/>
      <c r="BV102" s="1307"/>
      <c r="BW102" s="1307"/>
      <c r="BX102" s="1307"/>
      <c r="BY102" s="1307"/>
      <c r="BZ102" s="1307"/>
      <c r="CA102" s="1307"/>
      <c r="CB102" s="1307"/>
      <c r="CC102" s="1307"/>
      <c r="CD102" s="1307"/>
      <c r="CE102" s="1307"/>
      <c r="CF102" s="1307"/>
      <c r="CG102" s="1307"/>
      <c r="CH102" s="1307"/>
      <c r="CI102" s="1307"/>
      <c r="CJ102" s="1307"/>
      <c r="CK102" s="1307"/>
      <c r="CL102" s="1307"/>
      <c r="CM102" s="1307"/>
      <c r="CN102" s="1307"/>
      <c r="CO102" s="1307"/>
      <c r="CP102" s="1307"/>
      <c r="CQ102" s="1307"/>
      <c r="CR102" s="1307"/>
      <c r="CS102" s="1307"/>
      <c r="CT102" s="1307"/>
      <c r="CU102" s="1307"/>
      <c r="CV102" s="1307"/>
      <c r="CW102" s="1307"/>
      <c r="CX102" s="1307"/>
      <c r="CY102" s="1307"/>
      <c r="CZ102" s="1307"/>
      <c r="DA102" s="1307"/>
      <c r="DB102" s="1307"/>
      <c r="DC102" s="1307"/>
      <c r="DD102" s="1307"/>
      <c r="DE102" s="1307"/>
      <c r="DF102" s="1307"/>
      <c r="DG102" s="1307"/>
      <c r="DH102" s="1307"/>
      <c r="DI102" s="1307"/>
      <c r="DJ102" s="1307"/>
    </row>
    <row r="103" spans="1:114" s="1738" customFormat="1" ht="13">
      <c r="A103" s="220">
        <v>72</v>
      </c>
      <c r="B103" s="254">
        <f>C103-5+33</f>
        <v>41562</v>
      </c>
      <c r="C103" s="1836">
        <v>41534</v>
      </c>
      <c r="D103" s="147">
        <f t="shared" ca="1" si="13"/>
        <v>10</v>
      </c>
      <c r="E103" s="1365" t="s">
        <v>2790</v>
      </c>
      <c r="F103" s="1121" t="s">
        <v>61</v>
      </c>
      <c r="G103" s="1338">
        <v>13</v>
      </c>
      <c r="H103" s="144" t="s">
        <v>3619</v>
      </c>
      <c r="I103" s="2398" t="s">
        <v>2545</v>
      </c>
      <c r="J103" s="1509" t="s">
        <v>1272</v>
      </c>
      <c r="K103" s="1510" t="s">
        <v>138</v>
      </c>
      <c r="L103" s="78" t="s">
        <v>2546</v>
      </c>
      <c r="M103" s="1332">
        <v>700000</v>
      </c>
      <c r="N103" s="1109">
        <v>11000</v>
      </c>
      <c r="O103" s="1109">
        <f t="shared" si="14"/>
        <v>711000</v>
      </c>
      <c r="P103" s="1803"/>
      <c r="Q103" s="2377" t="s">
        <v>2547</v>
      </c>
      <c r="R103" s="1804" t="s">
        <v>37</v>
      </c>
      <c r="S103" s="150">
        <v>1047</v>
      </c>
      <c r="T103" s="176">
        <v>93</v>
      </c>
      <c r="U103" s="1359"/>
      <c r="V103" s="254"/>
      <c r="W103" s="1216"/>
      <c r="X103" s="1183"/>
      <c r="Y103" s="1767"/>
      <c r="Z103" s="1216"/>
      <c r="AA103" s="81"/>
      <c r="AB103" s="1603"/>
      <c r="AC103" s="3039"/>
      <c r="AD103" s="3040"/>
      <c r="AE103" s="2036"/>
      <c r="AF103" s="1319"/>
      <c r="AG103" s="1797"/>
      <c r="AH103" s="1798"/>
      <c r="AI103" s="1799"/>
      <c r="AJ103" s="1797"/>
      <c r="AK103" s="1319"/>
      <c r="AL103" s="1800"/>
      <c r="AM103" s="1603"/>
      <c r="AN103" s="1778"/>
      <c r="AO103" s="1603"/>
      <c r="AP103" s="1589"/>
      <c r="AQ103" s="1709"/>
      <c r="AR103" s="1710"/>
      <c r="AS103" s="1710"/>
      <c r="AT103" s="1615"/>
      <c r="AU103" s="1445"/>
      <c r="AV103" s="1445"/>
      <c r="AW103" s="1445"/>
      <c r="AX103" s="1445"/>
      <c r="AY103" s="1446"/>
      <c r="AZ103" s="1445"/>
      <c r="BA103" s="1307"/>
      <c r="BB103" s="1307"/>
      <c r="BC103" s="1307"/>
      <c r="BD103" s="1307"/>
      <c r="BE103" s="1307"/>
      <c r="BF103" s="1307"/>
      <c r="BG103" s="1307"/>
      <c r="BH103" s="1307"/>
      <c r="BI103" s="1307"/>
      <c r="BJ103" s="1307"/>
      <c r="BK103" s="1307"/>
      <c r="BL103" s="1307"/>
      <c r="BM103" s="1307"/>
      <c r="BN103" s="1307"/>
      <c r="BO103" s="1307"/>
      <c r="BP103" s="1307"/>
      <c r="BQ103" s="1307"/>
      <c r="BR103" s="1307"/>
      <c r="BS103" s="1307"/>
      <c r="BT103" s="1307"/>
      <c r="BU103" s="1307"/>
      <c r="BV103" s="1307"/>
      <c r="BW103" s="1307"/>
      <c r="BX103" s="1307"/>
      <c r="BY103" s="1307"/>
      <c r="BZ103" s="1307"/>
      <c r="CA103" s="1307"/>
      <c r="CB103" s="1307"/>
      <c r="CC103" s="1307"/>
      <c r="CD103" s="1307"/>
      <c r="CE103" s="1307"/>
      <c r="CF103" s="1307"/>
      <c r="CG103" s="1307"/>
      <c r="CH103" s="1307"/>
      <c r="CI103" s="1307"/>
      <c r="CJ103" s="1307"/>
      <c r="CK103" s="1307"/>
      <c r="CL103" s="1307"/>
      <c r="CM103" s="1307"/>
      <c r="CN103" s="1307"/>
      <c r="CO103" s="1307"/>
      <c r="CP103" s="1307"/>
      <c r="CQ103" s="1307"/>
      <c r="CR103" s="1307"/>
      <c r="CS103" s="1307"/>
      <c r="CT103" s="1307"/>
      <c r="CU103" s="1307"/>
      <c r="CV103" s="1307"/>
      <c r="CW103" s="1307"/>
      <c r="CX103" s="1307"/>
      <c r="CY103" s="1307"/>
      <c r="CZ103" s="1307"/>
      <c r="DA103" s="1307"/>
      <c r="DB103" s="1307"/>
      <c r="DC103" s="1307"/>
      <c r="DD103" s="1307"/>
      <c r="DE103" s="1307"/>
      <c r="DF103" s="1307"/>
      <c r="DG103" s="1307"/>
      <c r="DH103" s="1307"/>
      <c r="DI103" s="1307"/>
      <c r="DJ103" s="1307"/>
    </row>
    <row r="104" spans="1:114" s="1738" customFormat="1" ht="13">
      <c r="A104" s="220">
        <v>73</v>
      </c>
      <c r="B104" s="254">
        <f>C104-5+33</f>
        <v>41562</v>
      </c>
      <c r="C104" s="1836">
        <v>41534</v>
      </c>
      <c r="D104" s="147">
        <f t="shared" ca="1" si="13"/>
        <v>10</v>
      </c>
      <c r="E104" s="1365" t="s">
        <v>2790</v>
      </c>
      <c r="F104" s="1121" t="s">
        <v>61</v>
      </c>
      <c r="G104" s="1338">
        <v>13</v>
      </c>
      <c r="H104" s="144" t="s">
        <v>3619</v>
      </c>
      <c r="I104" s="2398" t="s">
        <v>2559</v>
      </c>
      <c r="J104" s="1509" t="s">
        <v>1272</v>
      </c>
      <c r="K104" s="1510" t="s">
        <v>34</v>
      </c>
      <c r="L104" s="78" t="s">
        <v>1746</v>
      </c>
      <c r="M104" s="1332">
        <v>700000</v>
      </c>
      <c r="N104" s="1109">
        <v>11000</v>
      </c>
      <c r="O104" s="1109">
        <f t="shared" si="14"/>
        <v>711000</v>
      </c>
      <c r="P104" s="1803"/>
      <c r="Q104" s="2377" t="s">
        <v>2560</v>
      </c>
      <c r="R104" s="1804" t="s">
        <v>37</v>
      </c>
      <c r="S104" s="150">
        <v>1047</v>
      </c>
      <c r="T104" s="176">
        <v>93</v>
      </c>
      <c r="U104" s="1359"/>
      <c r="V104" s="254"/>
      <c r="W104" s="1216"/>
      <c r="X104" s="1183"/>
      <c r="Y104" s="1767"/>
      <c r="Z104" s="1216"/>
      <c r="AA104" s="81"/>
      <c r="AB104" s="829"/>
      <c r="AC104" s="1795"/>
      <c r="AD104" s="1796"/>
      <c r="AE104" s="1303"/>
      <c r="AF104" s="77"/>
      <c r="AG104" s="1219"/>
      <c r="AH104" s="753"/>
      <c r="AI104" s="664"/>
      <c r="AJ104" s="1219"/>
      <c r="AK104" s="77"/>
      <c r="AL104" s="1800"/>
      <c r="AM104" s="1603"/>
      <c r="AN104" s="1778"/>
      <c r="AO104" s="1603"/>
      <c r="AP104" s="1589"/>
      <c r="AQ104" s="1709"/>
      <c r="AR104" s="1710"/>
      <c r="AS104" s="1710"/>
      <c r="AT104" s="1615"/>
      <c r="AU104" s="1445"/>
      <c r="AV104" s="1445"/>
      <c r="AW104" s="1445"/>
      <c r="AX104" s="1445"/>
      <c r="AY104" s="1446"/>
      <c r="AZ104" s="1445"/>
      <c r="BA104" s="1307"/>
      <c r="BB104" s="1307"/>
      <c r="BC104" s="1307"/>
      <c r="BD104" s="1307"/>
      <c r="BE104" s="1307"/>
      <c r="BF104" s="1307"/>
      <c r="BG104" s="1307"/>
      <c r="BH104" s="1307"/>
      <c r="BI104" s="1307"/>
      <c r="BJ104" s="1307"/>
      <c r="BK104" s="1307"/>
      <c r="BL104" s="1307"/>
      <c r="BM104" s="1307"/>
      <c r="BN104" s="1307"/>
      <c r="BO104" s="1307"/>
      <c r="BP104" s="1307"/>
      <c r="BQ104" s="1307"/>
      <c r="BR104" s="1307"/>
      <c r="BS104" s="1307"/>
      <c r="BT104" s="1307"/>
      <c r="BU104" s="1307"/>
      <c r="BV104" s="1307"/>
      <c r="BW104" s="1307"/>
      <c r="BX104" s="1307"/>
      <c r="BY104" s="1307"/>
      <c r="BZ104" s="1307"/>
      <c r="CA104" s="1307"/>
      <c r="CB104" s="1307"/>
      <c r="CC104" s="1307"/>
      <c r="CD104" s="1307"/>
      <c r="CE104" s="1307"/>
      <c r="CF104" s="1307"/>
      <c r="CG104" s="1307"/>
      <c r="CH104" s="1307"/>
      <c r="CI104" s="1307"/>
      <c r="CJ104" s="1307"/>
      <c r="CK104" s="1307"/>
      <c r="CL104" s="1307"/>
      <c r="CM104" s="1307"/>
      <c r="CN104" s="1307"/>
      <c r="CO104" s="1307"/>
      <c r="CP104" s="1307"/>
      <c r="CQ104" s="1307"/>
      <c r="CR104" s="1307"/>
      <c r="CS104" s="1307"/>
      <c r="CT104" s="1307"/>
      <c r="CU104" s="1307"/>
      <c r="CV104" s="1307"/>
      <c r="CW104" s="1307"/>
      <c r="CX104" s="1307"/>
      <c r="CY104" s="1307"/>
      <c r="CZ104" s="1307"/>
      <c r="DA104" s="1307"/>
      <c r="DB104" s="1307"/>
      <c r="DC104" s="1307"/>
      <c r="DD104" s="1307"/>
      <c r="DE104" s="1307"/>
      <c r="DF104" s="1307"/>
      <c r="DG104" s="1307"/>
      <c r="DH104" s="1307"/>
      <c r="DI104" s="1307"/>
      <c r="DJ104" s="1307"/>
    </row>
    <row r="105" spans="1:114" s="1738" customFormat="1" ht="13">
      <c r="A105" s="220">
        <v>74</v>
      </c>
      <c r="B105" s="254">
        <f>C105-5+33</f>
        <v>41562</v>
      </c>
      <c r="C105" s="1836">
        <v>41534</v>
      </c>
      <c r="D105" s="147">
        <f t="shared" ca="1" si="13"/>
        <v>10</v>
      </c>
      <c r="E105" s="1365" t="s">
        <v>2790</v>
      </c>
      <c r="F105" s="1156" t="s">
        <v>61</v>
      </c>
      <c r="G105" s="1338">
        <v>13</v>
      </c>
      <c r="H105" s="144" t="s">
        <v>3619</v>
      </c>
      <c r="I105" s="2398" t="s">
        <v>2561</v>
      </c>
      <c r="J105" s="1509" t="s">
        <v>1272</v>
      </c>
      <c r="K105" s="1510" t="s">
        <v>25</v>
      </c>
      <c r="L105" s="78" t="s">
        <v>1750</v>
      </c>
      <c r="M105" s="1109">
        <v>700000</v>
      </c>
      <c r="N105" s="1735">
        <v>0</v>
      </c>
      <c r="O105" s="1735">
        <f t="shared" si="14"/>
        <v>700000</v>
      </c>
      <c r="P105" s="1803"/>
      <c r="Q105" s="2377" t="s">
        <v>2562</v>
      </c>
      <c r="R105" s="1804" t="s">
        <v>37</v>
      </c>
      <c r="S105" s="150">
        <v>1047</v>
      </c>
      <c r="T105" s="176">
        <v>93</v>
      </c>
      <c r="U105" s="1359"/>
      <c r="V105" s="254"/>
      <c r="W105" s="1216"/>
      <c r="X105" s="1183"/>
      <c r="Y105" s="1767"/>
      <c r="Z105" s="1216"/>
      <c r="AA105" s="81"/>
      <c r="AB105" s="829"/>
      <c r="AC105" s="1795"/>
      <c r="AD105" s="1796"/>
      <c r="AE105" s="1303"/>
      <c r="AF105" s="77"/>
      <c r="AG105" s="1219"/>
      <c r="AH105" s="753"/>
      <c r="AI105" s="664"/>
      <c r="AJ105" s="1219"/>
      <c r="AK105" s="77"/>
      <c r="AL105" s="1800"/>
      <c r="AM105" s="1603"/>
      <c r="AN105" s="1778"/>
      <c r="AO105" s="1603"/>
      <c r="AP105" s="1589"/>
      <c r="AQ105" s="1709"/>
      <c r="AR105" s="1710"/>
      <c r="AS105" s="1710"/>
      <c r="AT105" s="1615"/>
      <c r="AU105" s="1445"/>
      <c r="AV105" s="1445"/>
      <c r="AW105" s="1445"/>
      <c r="AX105" s="1445"/>
      <c r="AY105" s="1446"/>
      <c r="AZ105" s="1445"/>
      <c r="BA105" s="1307"/>
      <c r="BB105" s="1307"/>
      <c r="BC105" s="1307"/>
      <c r="BD105" s="1307"/>
      <c r="BE105" s="1307"/>
      <c r="BF105" s="1307"/>
      <c r="BG105" s="1307"/>
      <c r="BH105" s="1307"/>
      <c r="BI105" s="1307"/>
      <c r="BJ105" s="1307"/>
      <c r="BK105" s="1307"/>
      <c r="BL105" s="1307"/>
      <c r="BM105" s="1307"/>
      <c r="BN105" s="1307"/>
      <c r="BO105" s="1307"/>
      <c r="BP105" s="1307"/>
      <c r="BQ105" s="1307"/>
      <c r="BR105" s="1307"/>
      <c r="BS105" s="1307"/>
      <c r="BT105" s="1307"/>
      <c r="BU105" s="1307"/>
      <c r="BV105" s="1307"/>
      <c r="BW105" s="1307"/>
      <c r="BX105" s="1307"/>
      <c r="BY105" s="1307"/>
      <c r="BZ105" s="1307"/>
      <c r="CA105" s="1307"/>
      <c r="CB105" s="1307"/>
      <c r="CC105" s="1307"/>
      <c r="CD105" s="1307"/>
      <c r="CE105" s="1307"/>
      <c r="CF105" s="1307"/>
      <c r="CG105" s="1307"/>
      <c r="CH105" s="1307"/>
      <c r="CI105" s="1307"/>
      <c r="CJ105" s="1307"/>
      <c r="CK105" s="1307"/>
      <c r="CL105" s="1307"/>
      <c r="CM105" s="1307"/>
      <c r="CN105" s="1307"/>
      <c r="CO105" s="1307"/>
      <c r="CP105" s="1307"/>
      <c r="CQ105" s="1307"/>
      <c r="CR105" s="1307"/>
      <c r="CS105" s="1307"/>
      <c r="CT105" s="1307"/>
      <c r="CU105" s="1307"/>
      <c r="CV105" s="1307"/>
      <c r="CW105" s="1307"/>
      <c r="CX105" s="1307"/>
      <c r="CY105" s="1307"/>
      <c r="CZ105" s="1307"/>
      <c r="DA105" s="1307"/>
      <c r="DB105" s="1307"/>
      <c r="DC105" s="1307"/>
      <c r="DD105" s="1307"/>
      <c r="DE105" s="1307"/>
      <c r="DF105" s="1307"/>
      <c r="DG105" s="1307"/>
      <c r="DH105" s="1307"/>
      <c r="DI105" s="1307"/>
      <c r="DJ105" s="1307"/>
    </row>
    <row r="106" spans="1:114" s="945" customFormat="1" ht="13">
      <c r="A106" s="220">
        <v>75</v>
      </c>
      <c r="B106" s="254">
        <f>C106-5+33</f>
        <v>41562</v>
      </c>
      <c r="C106" s="1836">
        <v>41534</v>
      </c>
      <c r="D106" s="147">
        <f t="shared" ca="1" si="13"/>
        <v>10</v>
      </c>
      <c r="E106" s="1372" t="s">
        <v>2790</v>
      </c>
      <c r="F106" s="1124" t="s">
        <v>61</v>
      </c>
      <c r="G106" s="1099">
        <v>13</v>
      </c>
      <c r="H106" s="144" t="s">
        <v>3619</v>
      </c>
      <c r="I106" s="2398" t="s">
        <v>1914</v>
      </c>
      <c r="J106" s="16" t="s">
        <v>727</v>
      </c>
      <c r="K106" s="14" t="s">
        <v>64</v>
      </c>
      <c r="L106" s="87" t="s">
        <v>1745</v>
      </c>
      <c r="M106" s="1126">
        <v>700000</v>
      </c>
      <c r="N106" s="1126">
        <v>11000</v>
      </c>
      <c r="O106" s="1126">
        <f t="shared" si="14"/>
        <v>711000</v>
      </c>
      <c r="P106" s="2649"/>
      <c r="Q106" s="1511" t="s">
        <v>1915</v>
      </c>
      <c r="R106" s="1956" t="s">
        <v>37</v>
      </c>
      <c r="S106" s="18">
        <v>1047</v>
      </c>
      <c r="T106" s="176">
        <v>93</v>
      </c>
      <c r="U106" s="1301"/>
      <c r="V106" s="254"/>
      <c r="W106" s="1216"/>
      <c r="X106" s="1183"/>
      <c r="Y106" s="77"/>
      <c r="Z106" s="77"/>
      <c r="AA106" s="81"/>
      <c r="AB106" s="1071"/>
      <c r="AC106" s="1259"/>
      <c r="AD106" s="3041"/>
      <c r="AE106" s="1415"/>
      <c r="AF106" s="2031"/>
      <c r="AG106" s="1589"/>
      <c r="AH106" s="2031"/>
      <c r="AI106" s="1603"/>
      <c r="AJ106" s="3037"/>
      <c r="AK106" s="1319"/>
      <c r="AL106" s="2031"/>
      <c r="AM106" s="1662"/>
      <c r="AN106" s="1769"/>
      <c r="AO106" s="1707"/>
      <c r="AP106" s="1589"/>
      <c r="AQ106" s="1709"/>
      <c r="AR106" s="1710"/>
      <c r="AS106" s="844"/>
      <c r="AT106" s="926"/>
      <c r="AU106" s="944"/>
      <c r="AV106" s="944"/>
      <c r="AW106" s="944"/>
      <c r="AX106" s="944"/>
      <c r="AY106" s="943"/>
      <c r="AZ106" s="944"/>
      <c r="BA106" s="1307"/>
      <c r="BB106" s="1307"/>
      <c r="BC106" s="1307"/>
      <c r="BD106" s="1307"/>
      <c r="BE106" s="1307"/>
      <c r="BF106" s="1307"/>
      <c r="BG106" s="1307"/>
      <c r="BH106" s="1307"/>
      <c r="BI106" s="1307"/>
      <c r="BJ106" s="1307"/>
      <c r="BK106" s="1307"/>
      <c r="BL106" s="1307"/>
      <c r="BM106" s="1307"/>
      <c r="BN106" s="1307"/>
      <c r="BO106" s="1307"/>
      <c r="BP106" s="1307"/>
      <c r="BQ106" s="1307"/>
      <c r="BR106" s="1307"/>
      <c r="BS106" s="1307"/>
      <c r="BT106" s="1307"/>
      <c r="BU106" s="1307"/>
      <c r="BV106" s="1307"/>
      <c r="BW106" s="1307"/>
      <c r="BX106" s="1307"/>
      <c r="BY106" s="1307"/>
      <c r="BZ106" s="1307"/>
      <c r="CA106" s="1307"/>
      <c r="CB106" s="1307"/>
      <c r="CC106" s="1307"/>
      <c r="CD106" s="1307"/>
      <c r="CE106" s="1307"/>
      <c r="CF106" s="1307"/>
      <c r="CG106" s="1307"/>
      <c r="CH106" s="1307"/>
      <c r="CI106" s="1307"/>
      <c r="CJ106" s="1307"/>
      <c r="CK106" s="1307"/>
      <c r="CL106" s="1307"/>
      <c r="CM106" s="1307"/>
      <c r="CN106" s="1307"/>
      <c r="CO106" s="1307"/>
      <c r="CP106" s="1307"/>
      <c r="CQ106" s="1307"/>
      <c r="CR106" s="1307"/>
      <c r="CS106" s="1307"/>
      <c r="CT106" s="1307"/>
      <c r="CU106" s="1307"/>
      <c r="CV106" s="1307"/>
      <c r="CW106" s="1307"/>
      <c r="CX106" s="1307"/>
      <c r="CY106" s="1307"/>
      <c r="CZ106" s="1307"/>
      <c r="DA106" s="1307"/>
      <c r="DB106" s="1307"/>
      <c r="DC106" s="1307"/>
      <c r="DD106" s="1307"/>
      <c r="DE106" s="1307"/>
      <c r="DF106" s="1307"/>
      <c r="DG106" s="1307"/>
      <c r="DH106" s="1307"/>
      <c r="DI106" s="1307"/>
      <c r="DJ106" s="1307"/>
    </row>
    <row r="107" spans="1:114" s="1738" customFormat="1" ht="13">
      <c r="A107" s="220">
        <v>76</v>
      </c>
      <c r="B107" s="254">
        <f>C107-6+33</f>
        <v>41562</v>
      </c>
      <c r="C107" s="1633">
        <v>41535</v>
      </c>
      <c r="D107" s="147">
        <f t="shared" ca="1" si="13"/>
        <v>9</v>
      </c>
      <c r="E107" s="1365" t="s">
        <v>2790</v>
      </c>
      <c r="F107" s="1121" t="s">
        <v>61</v>
      </c>
      <c r="G107" s="1338">
        <v>13</v>
      </c>
      <c r="H107" s="144" t="s">
        <v>3619</v>
      </c>
      <c r="I107" s="2398" t="s">
        <v>2553</v>
      </c>
      <c r="J107" s="1509" t="s">
        <v>1272</v>
      </c>
      <c r="K107" s="1510" t="s">
        <v>184</v>
      </c>
      <c r="L107" s="78" t="s">
        <v>1743</v>
      </c>
      <c r="M107" s="1332">
        <v>700000</v>
      </c>
      <c r="N107" s="1109">
        <v>11000</v>
      </c>
      <c r="O107" s="1109">
        <f t="shared" si="14"/>
        <v>711000</v>
      </c>
      <c r="P107" s="1803"/>
      <c r="Q107" s="2377" t="s">
        <v>2554</v>
      </c>
      <c r="R107" s="1804" t="s">
        <v>37</v>
      </c>
      <c r="S107" s="150">
        <v>1047</v>
      </c>
      <c r="T107" s="1342">
        <v>85</v>
      </c>
      <c r="U107" s="1359"/>
      <c r="V107" s="254"/>
      <c r="W107" s="1216"/>
      <c r="X107" s="1183"/>
      <c r="Y107" s="1767"/>
      <c r="Z107" s="1216"/>
      <c r="AA107" s="81"/>
      <c r="AB107" s="829"/>
      <c r="AC107" s="1795"/>
      <c r="AD107" s="1796"/>
      <c r="AE107" s="1303"/>
      <c r="AF107" s="809"/>
      <c r="AG107" s="2163"/>
      <c r="AH107" s="1441"/>
      <c r="AI107" s="1734"/>
      <c r="AJ107" s="2163"/>
      <c r="AK107" s="809"/>
      <c r="AL107" s="1800"/>
      <c r="AM107" s="1603"/>
      <c r="AN107" s="1778"/>
      <c r="AO107" s="1603"/>
      <c r="AP107" s="1589"/>
      <c r="AQ107" s="1709"/>
      <c r="AR107" s="1710"/>
      <c r="AS107" s="1710"/>
      <c r="AT107" s="1615"/>
      <c r="AU107" s="1445"/>
      <c r="AV107" s="1445"/>
      <c r="AW107" s="1445"/>
      <c r="AX107" s="1445"/>
      <c r="AY107" s="1446"/>
      <c r="AZ107" s="1445"/>
      <c r="BA107" s="1307"/>
      <c r="BB107" s="1307"/>
      <c r="BC107" s="1307"/>
      <c r="BD107" s="1307"/>
      <c r="BE107" s="1307"/>
      <c r="BF107" s="1307"/>
      <c r="BG107" s="1307"/>
      <c r="BH107" s="1307"/>
      <c r="BI107" s="1307"/>
      <c r="BJ107" s="1307"/>
      <c r="BK107" s="1307"/>
      <c r="BL107" s="1307"/>
      <c r="BM107" s="1307"/>
      <c r="BN107" s="1307"/>
      <c r="BO107" s="1307"/>
      <c r="BP107" s="1307"/>
      <c r="BQ107" s="1307"/>
      <c r="BR107" s="1307"/>
      <c r="BS107" s="1307"/>
      <c r="BT107" s="1307"/>
      <c r="BU107" s="1307"/>
      <c r="BV107" s="1307"/>
      <c r="BW107" s="1307"/>
      <c r="BX107" s="1307"/>
      <c r="BY107" s="1307"/>
      <c r="BZ107" s="1307"/>
      <c r="CA107" s="1307"/>
      <c r="CB107" s="1307"/>
      <c r="CC107" s="1307"/>
      <c r="CD107" s="1307"/>
      <c r="CE107" s="1307"/>
      <c r="CF107" s="1307"/>
      <c r="CG107" s="1307"/>
      <c r="CH107" s="1307"/>
      <c r="CI107" s="1307"/>
      <c r="CJ107" s="1307"/>
      <c r="CK107" s="1307"/>
      <c r="CL107" s="1307"/>
      <c r="CM107" s="1307"/>
      <c r="CN107" s="1307"/>
      <c r="CO107" s="1307"/>
      <c r="CP107" s="1307"/>
      <c r="CQ107" s="1307"/>
      <c r="CR107" s="1307"/>
      <c r="CS107" s="1307"/>
      <c r="CT107" s="1307"/>
      <c r="CU107" s="1307"/>
      <c r="CV107" s="1307"/>
      <c r="CW107" s="1307"/>
      <c r="CX107" s="1307"/>
      <c r="CY107" s="1307"/>
      <c r="CZ107" s="1307"/>
      <c r="DA107" s="1307"/>
      <c r="DB107" s="1307"/>
      <c r="DC107" s="1307"/>
      <c r="DD107" s="1307"/>
      <c r="DE107" s="1307"/>
      <c r="DF107" s="1307"/>
      <c r="DG107" s="1307"/>
      <c r="DH107" s="1307"/>
      <c r="DI107" s="1307"/>
      <c r="DJ107" s="1307"/>
    </row>
    <row r="108" spans="1:114" s="847" customFormat="1" ht="13">
      <c r="A108" s="220">
        <v>77</v>
      </c>
      <c r="B108" s="11" t="s">
        <v>85</v>
      </c>
      <c r="C108" s="1120">
        <v>41457</v>
      </c>
      <c r="D108" s="147">
        <f t="shared" ca="1" si="13"/>
        <v>87</v>
      </c>
      <c r="E108" s="1367" t="s">
        <v>1573</v>
      </c>
      <c r="F108" s="1156" t="s">
        <v>61</v>
      </c>
      <c r="G108" s="1099">
        <v>13</v>
      </c>
      <c r="H108" s="1820" t="s">
        <v>1249</v>
      </c>
      <c r="I108" s="78" t="s">
        <v>1283</v>
      </c>
      <c r="J108" s="1123" t="s">
        <v>1175</v>
      </c>
      <c r="K108" s="1107" t="s">
        <v>64</v>
      </c>
      <c r="L108" s="1107" t="s">
        <v>1745</v>
      </c>
      <c r="M108" s="1109">
        <v>756000</v>
      </c>
      <c r="N108" s="1109">
        <v>11000</v>
      </c>
      <c r="O108" s="1109">
        <f t="shared" si="14"/>
        <v>767000</v>
      </c>
      <c r="P108" s="2532">
        <v>30000</v>
      </c>
      <c r="Q108" s="1335" t="s">
        <v>1284</v>
      </c>
      <c r="R108" s="2650" t="s">
        <v>37</v>
      </c>
      <c r="S108" s="18">
        <v>1047</v>
      </c>
      <c r="T108" s="176">
        <v>93</v>
      </c>
      <c r="U108" s="1179"/>
      <c r="V108" s="231"/>
      <c r="W108" s="1257"/>
      <c r="X108" s="1177"/>
      <c r="Y108" s="1106"/>
      <c r="Z108" s="1177"/>
      <c r="AA108" s="11"/>
      <c r="AB108" s="11"/>
      <c r="AC108" s="1170"/>
      <c r="AD108" s="1170"/>
      <c r="AE108" s="1169"/>
      <c r="AF108" s="1169"/>
      <c r="AG108" s="1169"/>
      <c r="AH108" s="1430"/>
      <c r="AI108" s="78"/>
      <c r="AJ108" s="1169"/>
      <c r="AK108" s="77"/>
      <c r="AL108" s="1169"/>
      <c r="AM108" s="867"/>
      <c r="AN108" s="1747"/>
      <c r="AO108" s="868"/>
      <c r="AP108" s="1311"/>
      <c r="AQ108" s="859"/>
      <c r="AR108" s="844"/>
      <c r="AS108" s="844"/>
      <c r="AT108" s="840"/>
      <c r="AU108" s="858"/>
      <c r="AV108" s="858"/>
      <c r="AW108" s="858"/>
      <c r="AX108" s="858"/>
      <c r="AY108" s="870"/>
      <c r="AZ108" s="858"/>
      <c r="BA108" s="858"/>
      <c r="BB108" s="858"/>
      <c r="BC108" s="858"/>
      <c r="BD108" s="858"/>
      <c r="BE108" s="858"/>
      <c r="BF108" s="858"/>
      <c r="BG108" s="858"/>
      <c r="BH108" s="858"/>
      <c r="BI108" s="858"/>
      <c r="BJ108" s="858"/>
      <c r="BK108" s="858"/>
      <c r="BL108" s="858"/>
      <c r="BM108" s="858"/>
      <c r="BN108" s="858"/>
      <c r="BO108" s="858"/>
      <c r="BP108" s="858"/>
      <c r="BQ108" s="858"/>
      <c r="BR108" s="858"/>
      <c r="BS108" s="858"/>
      <c r="BT108" s="858"/>
      <c r="BU108" s="858"/>
      <c r="BV108" s="858"/>
      <c r="BW108" s="858"/>
      <c r="BX108" s="858"/>
      <c r="BY108" s="858"/>
      <c r="BZ108" s="858"/>
      <c r="CA108" s="858"/>
      <c r="CB108" s="858"/>
      <c r="CC108" s="858"/>
      <c r="CD108" s="858"/>
      <c r="CE108" s="858"/>
      <c r="CF108" s="858"/>
      <c r="CG108" s="858"/>
      <c r="CH108" s="858"/>
      <c r="CI108" s="858"/>
      <c r="CJ108" s="858"/>
      <c r="CK108" s="858"/>
      <c r="CL108" s="858"/>
      <c r="CM108" s="858"/>
      <c r="CN108" s="858"/>
      <c r="CO108" s="858"/>
      <c r="CP108" s="858"/>
      <c r="CQ108" s="858"/>
      <c r="CR108" s="858"/>
      <c r="CS108" s="858"/>
      <c r="CT108" s="858"/>
      <c r="CU108" s="858"/>
      <c r="CV108" s="858"/>
      <c r="CW108" s="858"/>
      <c r="CX108" s="858"/>
      <c r="CY108" s="858"/>
      <c r="CZ108" s="858"/>
      <c r="DA108" s="858"/>
      <c r="DB108" s="858"/>
      <c r="DC108" s="858"/>
      <c r="DD108" s="858"/>
      <c r="DE108" s="858"/>
      <c r="DF108" s="858"/>
      <c r="DG108" s="858"/>
      <c r="DH108" s="858"/>
      <c r="DI108" s="858"/>
      <c r="DJ108" s="858"/>
    </row>
    <row r="109" spans="1:114" s="945" customFormat="1" ht="13">
      <c r="A109" s="220">
        <v>78</v>
      </c>
      <c r="B109" s="11" t="s">
        <v>85</v>
      </c>
      <c r="C109" s="1229">
        <v>41478</v>
      </c>
      <c r="D109" s="1602">
        <f t="shared" ca="1" si="13"/>
        <v>66</v>
      </c>
      <c r="E109" s="1365" t="s">
        <v>145</v>
      </c>
      <c r="F109" s="1156" t="s">
        <v>61</v>
      </c>
      <c r="G109" s="1099">
        <v>13</v>
      </c>
      <c r="H109" s="144" t="s">
        <v>1582</v>
      </c>
      <c r="I109" s="78" t="s">
        <v>1642</v>
      </c>
      <c r="J109" s="1351" t="s">
        <v>1175</v>
      </c>
      <c r="K109" s="78" t="s">
        <v>184</v>
      </c>
      <c r="L109" s="78" t="s">
        <v>1743</v>
      </c>
      <c r="M109" s="1109">
        <v>756000</v>
      </c>
      <c r="N109" s="1109">
        <v>11000</v>
      </c>
      <c r="O109" s="1109">
        <f t="shared" si="14"/>
        <v>767000</v>
      </c>
      <c r="P109" s="2532">
        <v>30000</v>
      </c>
      <c r="Q109" s="1400" t="s">
        <v>1643</v>
      </c>
      <c r="R109" s="2599" t="s">
        <v>37</v>
      </c>
      <c r="S109" s="18">
        <v>1047</v>
      </c>
      <c r="T109" s="176">
        <v>93</v>
      </c>
      <c r="U109" s="1232"/>
      <c r="V109" s="1233"/>
      <c r="W109" s="1216"/>
      <c r="X109" s="827"/>
      <c r="Y109" s="827"/>
      <c r="Z109" s="535"/>
      <c r="AA109" s="829"/>
      <c r="AB109" s="829"/>
      <c r="AC109" s="829"/>
      <c r="AD109" s="1764"/>
      <c r="AE109" s="829"/>
      <c r="AF109" s="662"/>
      <c r="AG109" s="1234"/>
      <c r="AH109" s="1432"/>
      <c r="AI109" s="937"/>
      <c r="AJ109" s="1234"/>
      <c r="AK109" s="662"/>
      <c r="AL109" s="1235"/>
      <c r="AM109" s="957"/>
      <c r="AN109" s="1749"/>
      <c r="AO109" s="958"/>
      <c r="AP109" s="1236"/>
      <c r="AQ109" s="1237"/>
      <c r="AR109" s="1008"/>
      <c r="AS109" s="1008"/>
      <c r="AT109" s="1238"/>
      <c r="AU109" s="1239"/>
      <c r="AV109" s="1239"/>
      <c r="AW109" s="1239"/>
      <c r="AX109" s="1239"/>
      <c r="AY109" s="1240"/>
      <c r="AZ109" s="1239"/>
      <c r="BA109" s="1307"/>
      <c r="BB109" s="1307"/>
      <c r="BC109" s="1307"/>
      <c r="BD109" s="1307"/>
      <c r="BE109" s="1307"/>
      <c r="BF109" s="1307"/>
      <c r="BG109" s="1307"/>
      <c r="BH109" s="1307"/>
      <c r="BI109" s="1307"/>
      <c r="BJ109" s="1307"/>
      <c r="BK109" s="1307"/>
      <c r="BL109" s="1307"/>
      <c r="BM109" s="1307"/>
      <c r="BN109" s="1307"/>
      <c r="BO109" s="1307"/>
      <c r="BP109" s="1307"/>
      <c r="BQ109" s="1307"/>
      <c r="BR109" s="1307"/>
      <c r="BS109" s="1307"/>
      <c r="BT109" s="1307"/>
      <c r="BU109" s="1307"/>
      <c r="BV109" s="1307"/>
      <c r="BW109" s="1307"/>
      <c r="BX109" s="1307"/>
      <c r="BY109" s="1307"/>
      <c r="BZ109" s="1307"/>
      <c r="CA109" s="1307"/>
      <c r="CB109" s="1307"/>
      <c r="CC109" s="1307"/>
      <c r="CD109" s="1307"/>
      <c r="CE109" s="1307"/>
      <c r="CF109" s="1307"/>
      <c r="CG109" s="1307"/>
      <c r="CH109" s="1307"/>
      <c r="CI109" s="1307"/>
      <c r="CJ109" s="1307"/>
      <c r="CK109" s="1307"/>
      <c r="CL109" s="1307"/>
      <c r="CM109" s="1307"/>
      <c r="CN109" s="1307"/>
      <c r="CO109" s="1307"/>
      <c r="CP109" s="1307"/>
      <c r="CQ109" s="1307"/>
      <c r="CR109" s="1307"/>
      <c r="CS109" s="1307"/>
      <c r="CT109" s="1307"/>
      <c r="CU109" s="1307"/>
      <c r="CV109" s="1307"/>
      <c r="CW109" s="1307"/>
      <c r="CX109" s="1307"/>
      <c r="CY109" s="1307"/>
      <c r="CZ109" s="1307"/>
      <c r="DA109" s="1307"/>
      <c r="DB109" s="1307"/>
      <c r="DC109" s="1307"/>
      <c r="DD109" s="1307"/>
      <c r="DE109" s="1307"/>
      <c r="DF109" s="1307"/>
      <c r="DG109" s="1307"/>
      <c r="DH109" s="1307"/>
      <c r="DI109" s="1307"/>
      <c r="DJ109" s="1307"/>
    </row>
    <row r="110" spans="1:114" s="839" customFormat="1" ht="13">
      <c r="A110" s="220">
        <v>79</v>
      </c>
      <c r="B110" s="11" t="s">
        <v>85</v>
      </c>
      <c r="C110" s="1120">
        <v>41373</v>
      </c>
      <c r="D110" s="1147">
        <f t="shared" ca="1" si="13"/>
        <v>171</v>
      </c>
      <c r="E110" s="47" t="s">
        <v>145</v>
      </c>
      <c r="F110" s="805" t="s">
        <v>57</v>
      </c>
      <c r="G110" s="1099">
        <v>13</v>
      </c>
      <c r="H110" s="2575" t="s">
        <v>1273</v>
      </c>
      <c r="I110" s="1389" t="s">
        <v>1277</v>
      </c>
      <c r="J110" s="1123" t="s">
        <v>1275</v>
      </c>
      <c r="K110" s="1107" t="s">
        <v>34</v>
      </c>
      <c r="L110" s="14" t="s">
        <v>1746</v>
      </c>
      <c r="M110" s="1332">
        <v>911000</v>
      </c>
      <c r="N110" s="1109">
        <v>13000</v>
      </c>
      <c r="O110" s="1162">
        <f t="shared" si="12"/>
        <v>924000</v>
      </c>
      <c r="P110" s="2532">
        <v>60000</v>
      </c>
      <c r="Q110" s="1825" t="s">
        <v>1278</v>
      </c>
      <c r="R110" s="1804" t="s">
        <v>37</v>
      </c>
      <c r="S110" s="18">
        <v>1047</v>
      </c>
      <c r="T110" s="176">
        <v>93</v>
      </c>
      <c r="U110" s="566"/>
      <c r="V110" s="11"/>
      <c r="W110" s="1216"/>
      <c r="X110" s="80"/>
      <c r="Y110" s="47"/>
      <c r="Z110" s="47"/>
      <c r="AA110" s="11"/>
      <c r="AB110" s="11"/>
      <c r="AC110" s="81"/>
      <c r="AD110" s="1754"/>
      <c r="AE110" s="81"/>
      <c r="AF110" s="78"/>
      <c r="AG110" s="81"/>
      <c r="AH110" s="1430"/>
      <c r="AI110" s="81"/>
      <c r="AJ110" s="81"/>
      <c r="AK110" s="78"/>
      <c r="AL110" s="80"/>
      <c r="AM110" s="867"/>
      <c r="AN110" s="1747"/>
      <c r="AO110" s="868"/>
      <c r="AP110" s="841"/>
      <c r="AQ110" s="840"/>
      <c r="AR110" s="844"/>
      <c r="AS110" s="844"/>
      <c r="AT110" s="844"/>
      <c r="AU110" s="845"/>
      <c r="AV110" s="845"/>
      <c r="AW110" s="845"/>
      <c r="AX110" s="845"/>
      <c r="AY110" s="846"/>
      <c r="AZ110" s="845"/>
      <c r="BA110" s="845"/>
      <c r="BB110" s="845"/>
      <c r="BC110" s="845"/>
      <c r="BD110" s="845"/>
      <c r="BE110" s="845"/>
      <c r="BF110" s="845"/>
      <c r="BG110" s="845"/>
      <c r="BH110" s="845"/>
      <c r="BI110" s="845"/>
      <c r="BJ110" s="845"/>
      <c r="BK110" s="845"/>
      <c r="BL110" s="845"/>
      <c r="BM110" s="845"/>
      <c r="BN110" s="845"/>
      <c r="BO110" s="845"/>
      <c r="BP110" s="845"/>
      <c r="BQ110" s="845"/>
      <c r="BR110" s="845"/>
      <c r="BS110" s="845"/>
      <c r="BT110" s="845"/>
      <c r="BU110" s="845"/>
      <c r="BV110" s="845"/>
      <c r="BW110" s="845"/>
      <c r="BX110" s="845"/>
      <c r="BY110" s="845"/>
      <c r="BZ110" s="845"/>
      <c r="CA110" s="845"/>
      <c r="CB110" s="845"/>
      <c r="CC110" s="845"/>
      <c r="CD110" s="845"/>
      <c r="CE110" s="845"/>
      <c r="CF110" s="845"/>
      <c r="CG110" s="845"/>
      <c r="CH110" s="845"/>
      <c r="CI110" s="845"/>
      <c r="CJ110" s="845"/>
      <c r="CK110" s="845"/>
      <c r="CL110" s="845"/>
      <c r="CM110" s="845"/>
      <c r="CN110" s="845"/>
      <c r="CO110" s="845"/>
      <c r="CP110" s="845"/>
      <c r="CQ110" s="845"/>
      <c r="CR110" s="845"/>
      <c r="CS110" s="845"/>
      <c r="CT110" s="845"/>
      <c r="CU110" s="845"/>
      <c r="CV110" s="845"/>
      <c r="CW110" s="845"/>
      <c r="CX110" s="845"/>
      <c r="CY110" s="845"/>
      <c r="CZ110" s="845"/>
      <c r="DA110" s="845"/>
      <c r="DB110" s="845"/>
      <c r="DC110" s="845"/>
      <c r="DD110" s="845"/>
      <c r="DE110" s="845"/>
      <c r="DF110" s="845"/>
      <c r="DG110" s="845"/>
      <c r="DH110" s="845"/>
      <c r="DI110" s="845"/>
      <c r="DJ110" s="845"/>
    </row>
    <row r="111" spans="1:114" s="839" customFormat="1" ht="13">
      <c r="A111" s="220">
        <v>80</v>
      </c>
      <c r="B111" s="11" t="s">
        <v>85</v>
      </c>
      <c r="C111" s="1120">
        <v>41368</v>
      </c>
      <c r="D111" s="1147">
        <f t="shared" ca="1" si="13"/>
        <v>176</v>
      </c>
      <c r="E111" s="47" t="s">
        <v>145</v>
      </c>
      <c r="F111" s="805" t="s">
        <v>57</v>
      </c>
      <c r="G111" s="1099">
        <v>13</v>
      </c>
      <c r="H111" s="2575" t="s">
        <v>1279</v>
      </c>
      <c r="I111" s="1389" t="s">
        <v>1280</v>
      </c>
      <c r="J111" s="1123" t="s">
        <v>1281</v>
      </c>
      <c r="K111" s="1107" t="s">
        <v>64</v>
      </c>
      <c r="L111" s="1107" t="s">
        <v>1745</v>
      </c>
      <c r="M111" s="1332">
        <v>971000</v>
      </c>
      <c r="N111" s="1109">
        <v>13000</v>
      </c>
      <c r="O111" s="1162">
        <f t="shared" si="12"/>
        <v>984000</v>
      </c>
      <c r="P111" s="2532">
        <v>60000</v>
      </c>
      <c r="Q111" s="1825" t="s">
        <v>1282</v>
      </c>
      <c r="R111" s="2536" t="s">
        <v>37</v>
      </c>
      <c r="S111" s="18">
        <v>1047</v>
      </c>
      <c r="T111" s="176">
        <v>93</v>
      </c>
      <c r="U111" s="2309"/>
      <c r="V111" s="11"/>
      <c r="W111" s="1216"/>
      <c r="X111" s="80"/>
      <c r="Y111" s="47"/>
      <c r="Z111" s="47"/>
      <c r="AA111" s="11"/>
      <c r="AB111" s="11"/>
      <c r="AC111" s="81"/>
      <c r="AD111" s="1754"/>
      <c r="AE111" s="81"/>
      <c r="AF111" s="78"/>
      <c r="AG111" s="81"/>
      <c r="AH111" s="1430"/>
      <c r="AI111" s="81"/>
      <c r="AJ111" s="81"/>
      <c r="AK111" s="78"/>
      <c r="AL111" s="80"/>
      <c r="AM111" s="867"/>
      <c r="AN111" s="1747"/>
      <c r="AO111" s="868"/>
      <c r="AP111" s="841"/>
      <c r="AQ111" s="840"/>
      <c r="AR111" s="844"/>
      <c r="AS111" s="844"/>
      <c r="AT111" s="844"/>
      <c r="AU111" s="845"/>
      <c r="AV111" s="845"/>
      <c r="AW111" s="845"/>
      <c r="AX111" s="845"/>
      <c r="AY111" s="846"/>
      <c r="AZ111" s="845"/>
      <c r="BA111" s="845"/>
      <c r="BB111" s="845"/>
      <c r="BC111" s="845"/>
      <c r="BD111" s="845"/>
      <c r="BE111" s="845"/>
      <c r="BF111" s="845"/>
      <c r="BG111" s="845"/>
      <c r="BH111" s="845"/>
      <c r="BI111" s="845"/>
      <c r="BJ111" s="845"/>
      <c r="BK111" s="845"/>
      <c r="BL111" s="845"/>
      <c r="BM111" s="845"/>
      <c r="BN111" s="845"/>
      <c r="BO111" s="845"/>
      <c r="BP111" s="845"/>
      <c r="BQ111" s="845"/>
      <c r="BR111" s="845"/>
      <c r="BS111" s="845"/>
      <c r="BT111" s="845"/>
      <c r="BU111" s="845"/>
      <c r="BV111" s="845"/>
      <c r="BW111" s="845"/>
      <c r="BX111" s="845"/>
      <c r="BY111" s="845"/>
      <c r="BZ111" s="845"/>
      <c r="CA111" s="845"/>
      <c r="CB111" s="845"/>
      <c r="CC111" s="845"/>
      <c r="CD111" s="845"/>
      <c r="CE111" s="845"/>
      <c r="CF111" s="845"/>
      <c r="CG111" s="845"/>
      <c r="CH111" s="845"/>
      <c r="CI111" s="845"/>
      <c r="CJ111" s="845"/>
      <c r="CK111" s="845"/>
      <c r="CL111" s="845"/>
      <c r="CM111" s="845"/>
      <c r="CN111" s="845"/>
      <c r="CO111" s="845"/>
      <c r="CP111" s="845"/>
      <c r="CQ111" s="845"/>
      <c r="CR111" s="845"/>
      <c r="CS111" s="845"/>
      <c r="CT111" s="845"/>
      <c r="CU111" s="845"/>
      <c r="CV111" s="845"/>
      <c r="CW111" s="845"/>
      <c r="CX111" s="845"/>
      <c r="CY111" s="845"/>
      <c r="CZ111" s="845"/>
      <c r="DA111" s="845"/>
      <c r="DB111" s="845"/>
      <c r="DC111" s="845"/>
      <c r="DD111" s="845"/>
      <c r="DE111" s="845"/>
      <c r="DF111" s="845"/>
      <c r="DG111" s="845"/>
      <c r="DH111" s="845"/>
      <c r="DI111" s="845"/>
      <c r="DJ111" s="845"/>
    </row>
    <row r="112" spans="1:114" s="845" customFormat="1" ht="13">
      <c r="A112" s="220">
        <v>81</v>
      </c>
      <c r="B112" s="79" t="s">
        <v>85</v>
      </c>
      <c r="C112" s="1229">
        <v>41511</v>
      </c>
      <c r="D112" s="664">
        <f t="shared" ca="1" si="13"/>
        <v>33</v>
      </c>
      <c r="E112" s="1442" t="s">
        <v>145</v>
      </c>
      <c r="F112" s="1114" t="s">
        <v>57</v>
      </c>
      <c r="G112" s="1099">
        <v>13</v>
      </c>
      <c r="H112" s="144" t="s">
        <v>1585</v>
      </c>
      <c r="I112" s="1705" t="s">
        <v>2229</v>
      </c>
      <c r="J112" s="1351" t="s">
        <v>409</v>
      </c>
      <c r="K112" s="78" t="s">
        <v>184</v>
      </c>
      <c r="L112" s="1242" t="s">
        <v>1743</v>
      </c>
      <c r="M112" s="1332">
        <v>904000</v>
      </c>
      <c r="N112" s="1109">
        <v>13000</v>
      </c>
      <c r="O112" s="1109">
        <f>M112+N112</f>
        <v>917000</v>
      </c>
      <c r="P112" s="2532">
        <v>60000</v>
      </c>
      <c r="Q112" s="1510" t="s">
        <v>2230</v>
      </c>
      <c r="R112" s="2531" t="s">
        <v>1188</v>
      </c>
      <c r="S112" s="646">
        <v>1047</v>
      </c>
      <c r="T112" s="176">
        <v>93</v>
      </c>
      <c r="U112" s="1359"/>
      <c r="V112" s="1674"/>
      <c r="W112" s="77"/>
      <c r="X112" s="80"/>
      <c r="Y112" s="1349"/>
      <c r="Z112" s="77"/>
      <c r="AA112" s="81"/>
      <c r="AB112" s="81"/>
      <c r="AC112" s="81"/>
      <c r="AD112" s="2003"/>
      <c r="AE112" s="2004"/>
      <c r="AF112" s="78"/>
      <c r="AG112" s="81"/>
      <c r="AH112" s="78"/>
      <c r="AI112" s="664"/>
      <c r="AJ112" s="81"/>
      <c r="AK112" s="78"/>
      <c r="AL112" s="1337"/>
      <c r="AM112" s="867" t="s">
        <v>2474</v>
      </c>
      <c r="AN112" s="1747" t="s">
        <v>2475</v>
      </c>
      <c r="AO112" s="868" t="s">
        <v>109</v>
      </c>
      <c r="AP112" s="81">
        <v>41547</v>
      </c>
      <c r="AQ112" s="840"/>
      <c r="AR112" s="926"/>
      <c r="AS112" s="926"/>
      <c r="AT112" s="926"/>
      <c r="AU112" s="944"/>
      <c r="AV112" s="944"/>
      <c r="AW112" s="944"/>
      <c r="AX112" s="944"/>
      <c r="AY112" s="943"/>
      <c r="AZ112" s="944"/>
    </row>
    <row r="113" spans="1:114" s="1738" customFormat="1" ht="13">
      <c r="A113" s="220">
        <v>82</v>
      </c>
      <c r="B113" s="254">
        <f>C113-6+33</f>
        <v>41552</v>
      </c>
      <c r="C113" s="79">
        <v>41525</v>
      </c>
      <c r="D113" s="664">
        <f t="shared" ca="1" si="13"/>
        <v>19</v>
      </c>
      <c r="E113" s="1365" t="s">
        <v>2790</v>
      </c>
      <c r="F113" s="1114" t="s">
        <v>57</v>
      </c>
      <c r="G113" s="1338">
        <v>13</v>
      </c>
      <c r="H113" s="144" t="s">
        <v>3175</v>
      </c>
      <c r="I113" s="1705" t="s">
        <v>3176</v>
      </c>
      <c r="J113" s="1353" t="s">
        <v>410</v>
      </c>
      <c r="K113" s="1705" t="s">
        <v>155</v>
      </c>
      <c r="L113" s="78" t="s">
        <v>1794</v>
      </c>
      <c r="M113" s="1109">
        <v>844000</v>
      </c>
      <c r="N113" s="1736">
        <v>13000</v>
      </c>
      <c r="O113" s="1736">
        <f t="shared" si="12"/>
        <v>857000</v>
      </c>
      <c r="P113" s="1806">
        <f>O113-60000</f>
        <v>797000</v>
      </c>
      <c r="Q113" s="1044" t="s">
        <v>3177</v>
      </c>
      <c r="R113" s="1804" t="s">
        <v>37</v>
      </c>
      <c r="S113" s="150">
        <v>1047</v>
      </c>
      <c r="T113" s="176">
        <v>93</v>
      </c>
      <c r="U113" s="1359"/>
      <c r="V113" s="254"/>
      <c r="W113" s="1590"/>
      <c r="X113" s="1183"/>
      <c r="Y113" s="1794"/>
      <c r="Z113" s="1590"/>
      <c r="AA113" s="829"/>
      <c r="AB113" s="829"/>
      <c r="AC113" s="1795"/>
      <c r="AD113" s="1796"/>
      <c r="AE113" s="1303"/>
      <c r="AF113" s="77"/>
      <c r="AG113" s="1219"/>
      <c r="AH113" s="753"/>
      <c r="AI113" s="664"/>
      <c r="AJ113" s="1219"/>
      <c r="AK113" s="77"/>
      <c r="AL113" s="1216"/>
      <c r="AM113" s="81"/>
      <c r="AN113" s="1777"/>
      <c r="AO113" s="81"/>
      <c r="AP113" s="1217"/>
      <c r="AQ113" s="924"/>
      <c r="AR113" s="844"/>
      <c r="AS113" s="1710"/>
      <c r="AT113" s="1615"/>
      <c r="AU113" s="1445"/>
      <c r="AV113" s="1445"/>
      <c r="AW113" s="1445"/>
      <c r="AX113" s="1445"/>
      <c r="AY113" s="1446"/>
      <c r="AZ113" s="1445"/>
      <c r="BA113" s="1307"/>
      <c r="BB113" s="1307"/>
      <c r="BC113" s="1307"/>
      <c r="BD113" s="1307"/>
      <c r="BE113" s="1307"/>
      <c r="BF113" s="1307"/>
      <c r="BG113" s="1307"/>
      <c r="BH113" s="1307"/>
      <c r="BI113" s="1307"/>
      <c r="BJ113" s="1307"/>
      <c r="BK113" s="1307"/>
      <c r="BL113" s="1307"/>
      <c r="BM113" s="1307"/>
      <c r="BN113" s="1307"/>
      <c r="BO113" s="1307"/>
      <c r="BP113" s="1307"/>
      <c r="BQ113" s="1307"/>
      <c r="BR113" s="1307"/>
      <c r="BS113" s="1307"/>
      <c r="BT113" s="1307"/>
      <c r="BU113" s="1307"/>
      <c r="BV113" s="1307"/>
      <c r="BW113" s="1307"/>
      <c r="BX113" s="1307"/>
      <c r="BY113" s="1307"/>
      <c r="BZ113" s="1307"/>
      <c r="CA113" s="1307"/>
      <c r="CB113" s="1307"/>
      <c r="CC113" s="1307"/>
      <c r="CD113" s="1307"/>
      <c r="CE113" s="1307"/>
      <c r="CF113" s="1307"/>
      <c r="CG113" s="1307"/>
      <c r="CH113" s="1307"/>
      <c r="CI113" s="1307"/>
      <c r="CJ113" s="1307"/>
      <c r="CK113" s="1307"/>
      <c r="CL113" s="1307"/>
      <c r="CM113" s="1307"/>
      <c r="CN113" s="1307"/>
      <c r="CO113" s="1307"/>
      <c r="CP113" s="1307"/>
      <c r="CQ113" s="1307"/>
      <c r="CR113" s="1307"/>
      <c r="CS113" s="1307"/>
      <c r="CT113" s="1307"/>
      <c r="CU113" s="1307"/>
      <c r="CV113" s="1307"/>
      <c r="CW113" s="1307"/>
      <c r="CX113" s="1307"/>
      <c r="CY113" s="1307"/>
      <c r="CZ113" s="1307"/>
      <c r="DA113" s="1307"/>
      <c r="DB113" s="1307"/>
      <c r="DC113" s="1307"/>
      <c r="DD113" s="1307"/>
      <c r="DE113" s="1307"/>
      <c r="DF113" s="1307"/>
      <c r="DG113" s="1307"/>
      <c r="DH113" s="1307"/>
      <c r="DI113" s="1307"/>
      <c r="DJ113" s="1307"/>
    </row>
    <row r="114" spans="1:114" s="1738" customFormat="1" ht="13">
      <c r="A114" s="220">
        <v>83</v>
      </c>
      <c r="B114" s="254">
        <f>C114-6+33</f>
        <v>41552</v>
      </c>
      <c r="C114" s="79">
        <v>41525</v>
      </c>
      <c r="D114" s="664">
        <f t="shared" ca="1" si="13"/>
        <v>19</v>
      </c>
      <c r="E114" s="1365" t="s">
        <v>2790</v>
      </c>
      <c r="F114" s="1114" t="s">
        <v>57</v>
      </c>
      <c r="G114" s="1338">
        <v>13</v>
      </c>
      <c r="H114" s="144" t="s">
        <v>3175</v>
      </c>
      <c r="I114" s="1705" t="s">
        <v>3178</v>
      </c>
      <c r="J114" s="1353" t="s">
        <v>410</v>
      </c>
      <c r="K114" s="1705" t="s">
        <v>34</v>
      </c>
      <c r="L114" s="78" t="s">
        <v>1746</v>
      </c>
      <c r="M114" s="1109">
        <v>844000</v>
      </c>
      <c r="N114" s="1736">
        <v>13000</v>
      </c>
      <c r="O114" s="1736">
        <f t="shared" si="12"/>
        <v>857000</v>
      </c>
      <c r="P114" s="1806"/>
      <c r="Q114" s="1044" t="s">
        <v>3179</v>
      </c>
      <c r="R114" s="1804" t="s">
        <v>37</v>
      </c>
      <c r="S114" s="150">
        <v>1047</v>
      </c>
      <c r="T114" s="176">
        <v>93</v>
      </c>
      <c r="U114" s="1359"/>
      <c r="V114" s="254"/>
      <c r="W114" s="1590"/>
      <c r="X114" s="1183"/>
      <c r="Y114" s="1794"/>
      <c r="Z114" s="1590"/>
      <c r="AA114" s="829"/>
      <c r="AB114" s="829"/>
      <c r="AC114" s="1795"/>
      <c r="AD114" s="1796"/>
      <c r="AE114" s="1303"/>
      <c r="AF114" s="77"/>
      <c r="AG114" s="1219"/>
      <c r="AH114" s="753"/>
      <c r="AI114" s="664"/>
      <c r="AJ114" s="1219"/>
      <c r="AK114" s="77"/>
      <c r="AL114" s="1216"/>
      <c r="AM114" s="81"/>
      <c r="AN114" s="1777"/>
      <c r="AO114" s="81"/>
      <c r="AP114" s="1217"/>
      <c r="AQ114" s="924"/>
      <c r="AR114" s="844"/>
      <c r="AS114" s="1710"/>
      <c r="AT114" s="1615"/>
      <c r="AU114" s="1445"/>
      <c r="AV114" s="1445"/>
      <c r="AW114" s="1445"/>
      <c r="AX114" s="1445"/>
      <c r="AY114" s="1446"/>
      <c r="AZ114" s="1445"/>
      <c r="BA114" s="1307"/>
      <c r="BB114" s="1307"/>
      <c r="BC114" s="1307"/>
      <c r="BD114" s="1307"/>
      <c r="BE114" s="1307"/>
      <c r="BF114" s="1307"/>
      <c r="BG114" s="1307"/>
      <c r="BH114" s="1307"/>
      <c r="BI114" s="1307"/>
      <c r="BJ114" s="1307"/>
      <c r="BK114" s="1307"/>
      <c r="BL114" s="1307"/>
      <c r="BM114" s="1307"/>
      <c r="BN114" s="1307"/>
      <c r="BO114" s="1307"/>
      <c r="BP114" s="1307"/>
      <c r="BQ114" s="1307"/>
      <c r="BR114" s="1307"/>
      <c r="BS114" s="1307"/>
      <c r="BT114" s="1307"/>
      <c r="BU114" s="1307"/>
      <c r="BV114" s="1307"/>
      <c r="BW114" s="1307"/>
      <c r="BX114" s="1307"/>
      <c r="BY114" s="1307"/>
      <c r="BZ114" s="1307"/>
      <c r="CA114" s="1307"/>
      <c r="CB114" s="1307"/>
      <c r="CC114" s="1307"/>
      <c r="CD114" s="1307"/>
      <c r="CE114" s="1307"/>
      <c r="CF114" s="1307"/>
      <c r="CG114" s="1307"/>
      <c r="CH114" s="1307"/>
      <c r="CI114" s="1307"/>
      <c r="CJ114" s="1307"/>
      <c r="CK114" s="1307"/>
      <c r="CL114" s="1307"/>
      <c r="CM114" s="1307"/>
      <c r="CN114" s="1307"/>
      <c r="CO114" s="1307"/>
      <c r="CP114" s="1307"/>
      <c r="CQ114" s="1307"/>
      <c r="CR114" s="1307"/>
      <c r="CS114" s="1307"/>
      <c r="CT114" s="1307"/>
      <c r="CU114" s="1307"/>
      <c r="CV114" s="1307"/>
      <c r="CW114" s="1307"/>
      <c r="CX114" s="1307"/>
      <c r="CY114" s="1307"/>
      <c r="CZ114" s="1307"/>
      <c r="DA114" s="1307"/>
      <c r="DB114" s="1307"/>
      <c r="DC114" s="1307"/>
      <c r="DD114" s="1307"/>
      <c r="DE114" s="1307"/>
      <c r="DF114" s="1307"/>
      <c r="DG114" s="1307"/>
      <c r="DH114" s="1307"/>
      <c r="DI114" s="1307"/>
      <c r="DJ114" s="1307"/>
    </row>
    <row r="115" spans="1:114" s="847" customFormat="1" ht="13">
      <c r="A115" s="220">
        <v>84</v>
      </c>
      <c r="B115" s="11" t="s">
        <v>85</v>
      </c>
      <c r="C115" s="1120">
        <v>41444</v>
      </c>
      <c r="D115" s="147">
        <f t="shared" ca="1" si="13"/>
        <v>100</v>
      </c>
      <c r="E115" s="1367" t="s">
        <v>145</v>
      </c>
      <c r="F115" s="1127" t="s">
        <v>142</v>
      </c>
      <c r="G115" s="1099">
        <v>13</v>
      </c>
      <c r="H115" s="2576" t="s">
        <v>1288</v>
      </c>
      <c r="I115" s="78" t="s">
        <v>1289</v>
      </c>
      <c r="J115" s="1171" t="s">
        <v>1290</v>
      </c>
      <c r="K115" s="807" t="s">
        <v>64</v>
      </c>
      <c r="L115" s="1107" t="s">
        <v>1745</v>
      </c>
      <c r="M115" s="1332">
        <v>998500</v>
      </c>
      <c r="N115" s="1109">
        <v>13000</v>
      </c>
      <c r="O115" s="1109">
        <f t="shared" si="12"/>
        <v>1011500</v>
      </c>
      <c r="P115" s="2532">
        <v>60000</v>
      </c>
      <c r="Q115" s="1334" t="s">
        <v>1291</v>
      </c>
      <c r="R115" s="2536" t="s">
        <v>37</v>
      </c>
      <c r="S115" s="18">
        <v>1047</v>
      </c>
      <c r="T115" s="176">
        <v>93</v>
      </c>
      <c r="U115" s="1179"/>
      <c r="V115" s="231"/>
      <c r="W115" s="1257"/>
      <c r="AD115" s="1770"/>
      <c r="AH115" s="1433"/>
      <c r="AN115" s="1771"/>
      <c r="AP115" s="2154"/>
      <c r="AQ115" s="858"/>
      <c r="AR115" s="844"/>
      <c r="AS115" s="844"/>
      <c r="AT115" s="840"/>
      <c r="AU115" s="858"/>
      <c r="AV115" s="858"/>
      <c r="AW115" s="858"/>
      <c r="AX115" s="858"/>
      <c r="AY115" s="870"/>
      <c r="AZ115" s="858"/>
      <c r="BA115" s="858"/>
      <c r="BB115" s="858"/>
      <c r="BC115" s="858"/>
      <c r="BD115" s="858"/>
      <c r="BE115" s="858"/>
      <c r="BF115" s="858"/>
      <c r="BG115" s="858"/>
      <c r="BH115" s="858"/>
      <c r="BI115" s="858"/>
      <c r="BJ115" s="858"/>
      <c r="BK115" s="858"/>
      <c r="BL115" s="858"/>
      <c r="BM115" s="858"/>
      <c r="BN115" s="858"/>
      <c r="BO115" s="858"/>
      <c r="BP115" s="858"/>
      <c r="BQ115" s="858"/>
      <c r="BR115" s="858"/>
      <c r="BS115" s="858"/>
      <c r="BT115" s="858"/>
      <c r="BU115" s="858"/>
      <c r="BV115" s="858"/>
      <c r="BW115" s="858"/>
      <c r="BX115" s="858"/>
      <c r="BY115" s="858"/>
      <c r="BZ115" s="858"/>
      <c r="CA115" s="858"/>
      <c r="CB115" s="858"/>
      <c r="CC115" s="858"/>
      <c r="CD115" s="858"/>
      <c r="CE115" s="858"/>
      <c r="CF115" s="858"/>
      <c r="CG115" s="858"/>
      <c r="CH115" s="858"/>
      <c r="CI115" s="858"/>
      <c r="CJ115" s="858"/>
      <c r="CK115" s="858"/>
      <c r="CL115" s="858"/>
      <c r="CM115" s="858"/>
      <c r="CN115" s="858"/>
      <c r="CO115" s="858"/>
      <c r="CP115" s="858"/>
      <c r="CQ115" s="858"/>
      <c r="CR115" s="858"/>
      <c r="CS115" s="858"/>
      <c r="CT115" s="858"/>
      <c r="CU115" s="858"/>
      <c r="CV115" s="858"/>
      <c r="CW115" s="858"/>
      <c r="CX115" s="858"/>
      <c r="CY115" s="858"/>
      <c r="CZ115" s="858"/>
      <c r="DA115" s="858"/>
      <c r="DB115" s="858"/>
      <c r="DC115" s="858"/>
      <c r="DD115" s="858"/>
      <c r="DE115" s="858"/>
      <c r="DF115" s="858"/>
      <c r="DG115" s="858"/>
      <c r="DH115" s="858"/>
      <c r="DI115" s="858"/>
      <c r="DJ115" s="858"/>
    </row>
    <row r="116" spans="1:114" s="1738" customFormat="1" ht="13">
      <c r="A116" s="220">
        <v>85</v>
      </c>
      <c r="B116" s="81" t="s">
        <v>85</v>
      </c>
      <c r="C116" s="1166">
        <v>41471</v>
      </c>
      <c r="D116" s="664">
        <f t="shared" ca="1" si="13"/>
        <v>73</v>
      </c>
      <c r="E116" s="1793" t="s">
        <v>145</v>
      </c>
      <c r="F116" s="2380" t="s">
        <v>57</v>
      </c>
      <c r="G116" s="1099">
        <v>13</v>
      </c>
      <c r="H116" s="144" t="s">
        <v>1193</v>
      </c>
      <c r="I116" s="1705" t="s">
        <v>3843</v>
      </c>
      <c r="J116" s="1509" t="s">
        <v>1194</v>
      </c>
      <c r="K116" s="1350" t="s">
        <v>34</v>
      </c>
      <c r="L116" s="1310" t="s">
        <v>1746</v>
      </c>
      <c r="M116" s="1332">
        <v>849000</v>
      </c>
      <c r="N116" s="1109">
        <v>13000</v>
      </c>
      <c r="O116" s="1109">
        <f t="shared" si="12"/>
        <v>862000</v>
      </c>
      <c r="P116" s="2530"/>
      <c r="Q116" s="1807" t="s">
        <v>3844</v>
      </c>
      <c r="R116" s="1804" t="s">
        <v>37</v>
      </c>
      <c r="S116" s="646">
        <v>1047</v>
      </c>
      <c r="T116" s="176">
        <v>93</v>
      </c>
      <c r="U116" s="1256"/>
      <c r="V116" s="254"/>
      <c r="W116" s="77"/>
      <c r="X116" s="1974"/>
      <c r="Y116" s="662"/>
      <c r="Z116" s="1590"/>
      <c r="AA116" s="829"/>
      <c r="AB116" s="829"/>
      <c r="AC116" s="1633"/>
      <c r="AD116" s="3042"/>
      <c r="AE116" s="1303"/>
      <c r="AF116" s="1216"/>
      <c r="AG116" s="1217"/>
      <c r="AH116" s="1216"/>
      <c r="AI116" s="81"/>
      <c r="AJ116" s="1217"/>
      <c r="AK116" s="77"/>
      <c r="AL116" s="1216"/>
      <c r="AM116" s="867"/>
      <c r="AN116" s="1747"/>
      <c r="AO116" s="868"/>
      <c r="AP116" s="1259"/>
      <c r="AQ116" s="924"/>
      <c r="AR116" s="844"/>
      <c r="AS116" s="1710"/>
      <c r="AT116" s="1615"/>
      <c r="AU116" s="1445"/>
      <c r="AV116" s="1445"/>
      <c r="AW116" s="1445"/>
      <c r="AX116" s="1445"/>
      <c r="AY116" s="1446"/>
      <c r="AZ116" s="1445"/>
      <c r="BA116" s="1307"/>
      <c r="BB116" s="1307"/>
      <c r="BC116" s="1307"/>
      <c r="BD116" s="1307"/>
      <c r="BE116" s="1307"/>
      <c r="BF116" s="1307"/>
      <c r="BG116" s="1307"/>
      <c r="BH116" s="1307"/>
      <c r="BI116" s="1307"/>
      <c r="BJ116" s="1307"/>
      <c r="BK116" s="1307"/>
      <c r="BL116" s="1307"/>
      <c r="BM116" s="1307"/>
      <c r="BN116" s="1307"/>
      <c r="BO116" s="1307"/>
      <c r="BP116" s="1307"/>
      <c r="BQ116" s="1307"/>
      <c r="BR116" s="1307"/>
      <c r="BS116" s="1307"/>
      <c r="BT116" s="1307"/>
      <c r="BU116" s="1307"/>
      <c r="BV116" s="1307"/>
      <c r="BW116" s="1307"/>
      <c r="BX116" s="1307"/>
      <c r="BY116" s="1307"/>
      <c r="BZ116" s="1307"/>
      <c r="CA116" s="1307"/>
      <c r="CB116" s="1307"/>
      <c r="CC116" s="1307"/>
      <c r="CD116" s="1307"/>
      <c r="CE116" s="1307"/>
      <c r="CF116" s="1307"/>
      <c r="CG116" s="1307"/>
      <c r="CH116" s="1307"/>
      <c r="CI116" s="1307"/>
      <c r="CJ116" s="1307"/>
      <c r="CK116" s="1307"/>
      <c r="CL116" s="1307"/>
      <c r="CM116" s="1307"/>
      <c r="CN116" s="1307"/>
      <c r="CO116" s="1307"/>
      <c r="CP116" s="1307"/>
      <c r="CQ116" s="1307"/>
      <c r="CR116" s="1307"/>
      <c r="CS116" s="1307"/>
      <c r="CT116" s="1307"/>
      <c r="CU116" s="1307"/>
      <c r="CV116" s="1307"/>
      <c r="CW116" s="1307"/>
      <c r="CX116" s="1307"/>
      <c r="CY116" s="1307"/>
      <c r="CZ116" s="1307"/>
      <c r="DA116" s="1307"/>
      <c r="DB116" s="1307"/>
      <c r="DC116" s="1307"/>
      <c r="DD116" s="1307"/>
      <c r="DE116" s="1307"/>
      <c r="DF116" s="1307"/>
      <c r="DG116" s="1307"/>
      <c r="DH116" s="1307"/>
      <c r="DI116" s="1307"/>
      <c r="DJ116" s="1307"/>
    </row>
    <row r="117" spans="1:114" s="1738" customFormat="1" ht="13">
      <c r="A117" s="220">
        <v>86</v>
      </c>
      <c r="B117" s="1233">
        <f>C117-4+33</f>
        <v>41559</v>
      </c>
      <c r="C117" s="79">
        <v>41530</v>
      </c>
      <c r="D117" s="664">
        <f t="shared" ca="1" si="13"/>
        <v>14</v>
      </c>
      <c r="E117" s="1793"/>
      <c r="F117" s="1114" t="s">
        <v>57</v>
      </c>
      <c r="G117" s="1338">
        <v>13</v>
      </c>
      <c r="H117" s="144" t="s">
        <v>1193</v>
      </c>
      <c r="I117" s="1705" t="s">
        <v>2529</v>
      </c>
      <c r="J117" s="1509" t="s">
        <v>1194</v>
      </c>
      <c r="K117" s="1510" t="s">
        <v>138</v>
      </c>
      <c r="L117" s="87" t="s">
        <v>1748</v>
      </c>
      <c r="M117" s="1332">
        <v>849000</v>
      </c>
      <c r="N117" s="1109">
        <v>13000</v>
      </c>
      <c r="O117" s="1109">
        <f t="shared" si="12"/>
        <v>862000</v>
      </c>
      <c r="P117" s="1803"/>
      <c r="Q117" s="1807" t="s">
        <v>2530</v>
      </c>
      <c r="R117" s="1804" t="s">
        <v>37</v>
      </c>
      <c r="S117" s="150">
        <v>1047</v>
      </c>
      <c r="T117" s="176">
        <v>93</v>
      </c>
      <c r="U117" s="1359"/>
      <c r="V117" s="254"/>
      <c r="W117" s="1216"/>
      <c r="X117" s="1304"/>
      <c r="Y117" s="1794"/>
      <c r="Z117" s="1590"/>
      <c r="AA117" s="829"/>
      <c r="AB117" s="829"/>
      <c r="AC117" s="1795"/>
      <c r="AD117" s="1796"/>
      <c r="AE117" s="1303"/>
      <c r="AF117" s="77"/>
      <c r="AG117" s="1219"/>
      <c r="AH117" s="753"/>
      <c r="AI117" s="664"/>
      <c r="AJ117" s="1219"/>
      <c r="AK117" s="77"/>
      <c r="AL117" s="1216"/>
      <c r="AM117" s="81"/>
      <c r="AN117" s="1777"/>
      <c r="AO117" s="81"/>
      <c r="AP117" s="1217"/>
      <c r="AQ117" s="924"/>
      <c r="AR117" s="844"/>
      <c r="AS117" s="1710"/>
      <c r="AT117" s="1615"/>
      <c r="AU117" s="1445"/>
      <c r="AV117" s="1445"/>
      <c r="AW117" s="1445"/>
      <c r="AX117" s="1445"/>
      <c r="AY117" s="1446"/>
      <c r="AZ117" s="1445"/>
      <c r="BA117" s="1307"/>
      <c r="BB117" s="1307"/>
      <c r="BC117" s="1307"/>
      <c r="BD117" s="1307"/>
      <c r="BE117" s="1307"/>
      <c r="BF117" s="1307"/>
      <c r="BG117" s="1307"/>
      <c r="BH117" s="1307"/>
      <c r="BI117" s="1307"/>
      <c r="BJ117" s="1307"/>
      <c r="BK117" s="1307"/>
      <c r="BL117" s="1307"/>
      <c r="BM117" s="1307"/>
      <c r="BN117" s="1307"/>
      <c r="BO117" s="1307"/>
      <c r="BP117" s="1307"/>
      <c r="BQ117" s="1307"/>
      <c r="BR117" s="1307"/>
      <c r="BS117" s="1307"/>
      <c r="BT117" s="1307"/>
      <c r="BU117" s="1307"/>
      <c r="BV117" s="1307"/>
      <c r="BW117" s="1307"/>
      <c r="BX117" s="1307"/>
      <c r="BY117" s="1307"/>
      <c r="BZ117" s="1307"/>
      <c r="CA117" s="1307"/>
      <c r="CB117" s="1307"/>
      <c r="CC117" s="1307"/>
      <c r="CD117" s="1307"/>
      <c r="CE117" s="1307"/>
      <c r="CF117" s="1307"/>
      <c r="CG117" s="1307"/>
      <c r="CH117" s="1307"/>
      <c r="CI117" s="1307"/>
      <c r="CJ117" s="1307"/>
      <c r="CK117" s="1307"/>
      <c r="CL117" s="1307"/>
      <c r="CM117" s="1307"/>
      <c r="CN117" s="1307"/>
      <c r="CO117" s="1307"/>
      <c r="CP117" s="1307"/>
      <c r="CQ117" s="1307"/>
      <c r="CR117" s="1307"/>
      <c r="CS117" s="1307"/>
      <c r="CT117" s="1307"/>
      <c r="CU117" s="1307"/>
      <c r="CV117" s="1307"/>
      <c r="CW117" s="1307"/>
      <c r="CX117" s="1307"/>
      <c r="CY117" s="1307"/>
      <c r="CZ117" s="1307"/>
      <c r="DA117" s="1307"/>
      <c r="DB117" s="1307"/>
      <c r="DC117" s="1307"/>
      <c r="DD117" s="1307"/>
      <c r="DE117" s="1307"/>
      <c r="DF117" s="1307"/>
      <c r="DG117" s="1307"/>
      <c r="DH117" s="1307"/>
      <c r="DI117" s="1307"/>
      <c r="DJ117" s="1307"/>
    </row>
    <row r="118" spans="1:114" s="1738" customFormat="1" ht="13">
      <c r="A118" s="220">
        <v>87</v>
      </c>
      <c r="B118" s="1233">
        <f>C118-5+33</f>
        <v>41562</v>
      </c>
      <c r="C118" s="1633">
        <v>41534</v>
      </c>
      <c r="D118" s="664">
        <f t="shared" ca="1" si="13"/>
        <v>10</v>
      </c>
      <c r="E118" s="1793" t="s">
        <v>2790</v>
      </c>
      <c r="F118" s="1114" t="s">
        <v>57</v>
      </c>
      <c r="G118" s="1338">
        <v>13</v>
      </c>
      <c r="H118" s="144" t="s">
        <v>1193</v>
      </c>
      <c r="I118" s="2398" t="s">
        <v>2531</v>
      </c>
      <c r="J118" s="1509" t="s">
        <v>1194</v>
      </c>
      <c r="K118" s="1510" t="s">
        <v>64</v>
      </c>
      <c r="L118" s="14" t="s">
        <v>1745</v>
      </c>
      <c r="M118" s="1332">
        <v>849000</v>
      </c>
      <c r="N118" s="1109">
        <v>13000</v>
      </c>
      <c r="O118" s="1109">
        <f t="shared" si="12"/>
        <v>862000</v>
      </c>
      <c r="P118" s="1803"/>
      <c r="Q118" s="2377" t="s">
        <v>2532</v>
      </c>
      <c r="R118" s="1804" t="s">
        <v>37</v>
      </c>
      <c r="S118" s="150">
        <v>1047</v>
      </c>
      <c r="T118" s="176">
        <v>93</v>
      </c>
      <c r="U118" s="1359"/>
      <c r="V118" s="254"/>
      <c r="W118" s="1216"/>
      <c r="X118" s="1304"/>
      <c r="Y118" s="1794"/>
      <c r="Z118" s="1590"/>
      <c r="AA118" s="829"/>
      <c r="AB118" s="829"/>
      <c r="AC118" s="1795"/>
      <c r="AD118" s="1796"/>
      <c r="AE118" s="1303"/>
      <c r="AF118" s="77"/>
      <c r="AG118" s="1219"/>
      <c r="AH118" s="753"/>
      <c r="AI118" s="664"/>
      <c r="AJ118" s="1219"/>
      <c r="AK118" s="77"/>
      <c r="AL118" s="1216"/>
      <c r="AM118" s="81"/>
      <c r="AN118" s="1777"/>
      <c r="AO118" s="81"/>
      <c r="AP118" s="1217"/>
      <c r="AQ118" s="924"/>
      <c r="AR118" s="844"/>
      <c r="AS118" s="1710"/>
      <c r="AT118" s="1615"/>
      <c r="AU118" s="1445"/>
      <c r="AV118" s="1445"/>
      <c r="AW118" s="1445"/>
      <c r="AX118" s="1445"/>
      <c r="AY118" s="1446"/>
      <c r="AZ118" s="1445"/>
      <c r="BA118" s="1307"/>
      <c r="BB118" s="1307"/>
      <c r="BC118" s="1307"/>
      <c r="BD118" s="1307"/>
      <c r="BE118" s="1307"/>
      <c r="BF118" s="1307"/>
      <c r="BG118" s="1307"/>
      <c r="BH118" s="1307"/>
      <c r="BI118" s="1307"/>
      <c r="BJ118" s="1307"/>
      <c r="BK118" s="1307"/>
      <c r="BL118" s="1307"/>
      <c r="BM118" s="1307"/>
      <c r="BN118" s="1307"/>
      <c r="BO118" s="1307"/>
      <c r="BP118" s="1307"/>
      <c r="BQ118" s="1307"/>
      <c r="BR118" s="1307"/>
      <c r="BS118" s="1307"/>
      <c r="BT118" s="1307"/>
      <c r="BU118" s="1307"/>
      <c r="BV118" s="1307"/>
      <c r="BW118" s="1307"/>
      <c r="BX118" s="1307"/>
      <c r="BY118" s="1307"/>
      <c r="BZ118" s="1307"/>
      <c r="CA118" s="1307"/>
      <c r="CB118" s="1307"/>
      <c r="CC118" s="1307"/>
      <c r="CD118" s="1307"/>
      <c r="CE118" s="1307"/>
      <c r="CF118" s="1307"/>
      <c r="CG118" s="1307"/>
      <c r="CH118" s="1307"/>
      <c r="CI118" s="1307"/>
      <c r="CJ118" s="1307"/>
      <c r="CK118" s="1307"/>
      <c r="CL118" s="1307"/>
      <c r="CM118" s="1307"/>
      <c r="CN118" s="1307"/>
      <c r="CO118" s="1307"/>
      <c r="CP118" s="1307"/>
      <c r="CQ118" s="1307"/>
      <c r="CR118" s="1307"/>
      <c r="CS118" s="1307"/>
      <c r="CT118" s="1307"/>
      <c r="CU118" s="1307"/>
      <c r="CV118" s="1307"/>
      <c r="CW118" s="1307"/>
      <c r="CX118" s="1307"/>
      <c r="CY118" s="1307"/>
      <c r="CZ118" s="1307"/>
      <c r="DA118" s="1307"/>
      <c r="DB118" s="1307"/>
      <c r="DC118" s="1307"/>
      <c r="DD118" s="1307"/>
      <c r="DE118" s="1307"/>
      <c r="DF118" s="1307"/>
      <c r="DG118" s="1307"/>
      <c r="DH118" s="1307"/>
      <c r="DI118" s="1307"/>
      <c r="DJ118" s="1307"/>
    </row>
    <row r="119" spans="1:114" s="1738" customFormat="1" ht="13">
      <c r="A119" s="220">
        <v>88</v>
      </c>
      <c r="B119" s="1233">
        <f>C119-6+33</f>
        <v>41562</v>
      </c>
      <c r="C119" s="1633">
        <v>41535</v>
      </c>
      <c r="D119" s="664">
        <f t="shared" ca="1" si="13"/>
        <v>9</v>
      </c>
      <c r="E119" s="1793" t="s">
        <v>2790</v>
      </c>
      <c r="F119" s="1114" t="s">
        <v>57</v>
      </c>
      <c r="G119" s="1338">
        <v>13</v>
      </c>
      <c r="H119" s="144" t="s">
        <v>1193</v>
      </c>
      <c r="I119" s="2398" t="s">
        <v>2539</v>
      </c>
      <c r="J119" s="1509" t="s">
        <v>1194</v>
      </c>
      <c r="K119" s="1510" t="s">
        <v>64</v>
      </c>
      <c r="L119" s="14" t="s">
        <v>1745</v>
      </c>
      <c r="M119" s="1332">
        <v>849000</v>
      </c>
      <c r="N119" s="1109">
        <v>13000</v>
      </c>
      <c r="O119" s="1109">
        <f t="shared" si="12"/>
        <v>862000</v>
      </c>
      <c r="P119" s="1803"/>
      <c r="Q119" s="2377" t="s">
        <v>2540</v>
      </c>
      <c r="R119" s="1804" t="s">
        <v>37</v>
      </c>
      <c r="S119" s="150">
        <v>1047</v>
      </c>
      <c r="T119" s="1342">
        <v>85</v>
      </c>
      <c r="U119" s="1359"/>
      <c r="V119" s="254"/>
      <c r="W119" s="1590"/>
      <c r="X119" s="1304"/>
      <c r="Y119" s="1794"/>
      <c r="Z119" s="1590"/>
      <c r="AA119" s="829"/>
      <c r="AB119" s="829"/>
      <c r="AC119" s="1791"/>
      <c r="AD119" s="1763"/>
      <c r="AE119" s="1303"/>
      <c r="AF119" s="77"/>
      <c r="AG119" s="1219"/>
      <c r="AH119" s="753"/>
      <c r="AI119" s="664"/>
      <c r="AJ119" s="1219"/>
      <c r="AK119" s="77"/>
      <c r="AL119" s="1216"/>
      <c r="AM119" s="81"/>
      <c r="AN119" s="1777"/>
      <c r="AO119" s="81"/>
      <c r="AP119" s="1217"/>
      <c r="AQ119" s="924"/>
      <c r="AR119" s="844"/>
      <c r="AS119" s="1710"/>
      <c r="AT119" s="1615"/>
      <c r="AU119" s="1445"/>
      <c r="AV119" s="1445"/>
      <c r="AW119" s="1445"/>
      <c r="AX119" s="1445"/>
      <c r="AY119" s="1446"/>
      <c r="AZ119" s="1445"/>
      <c r="BA119" s="1307"/>
      <c r="BB119" s="1307"/>
      <c r="BC119" s="1307"/>
      <c r="BD119" s="1307"/>
      <c r="BE119" s="1307"/>
      <c r="BF119" s="1307"/>
      <c r="BG119" s="1307"/>
      <c r="BH119" s="1307"/>
      <c r="BI119" s="1307"/>
      <c r="BJ119" s="1307"/>
      <c r="BK119" s="1307"/>
      <c r="BL119" s="1307"/>
      <c r="BM119" s="1307"/>
      <c r="BN119" s="1307"/>
      <c r="BO119" s="1307"/>
      <c r="BP119" s="1307"/>
      <c r="BQ119" s="1307"/>
      <c r="BR119" s="1307"/>
      <c r="BS119" s="1307"/>
      <c r="BT119" s="1307"/>
      <c r="BU119" s="1307"/>
      <c r="BV119" s="1307"/>
      <c r="BW119" s="1307"/>
      <c r="BX119" s="1307"/>
      <c r="BY119" s="1307"/>
      <c r="BZ119" s="1307"/>
      <c r="CA119" s="1307"/>
      <c r="CB119" s="1307"/>
      <c r="CC119" s="1307"/>
      <c r="CD119" s="1307"/>
      <c r="CE119" s="1307"/>
      <c r="CF119" s="1307"/>
      <c r="CG119" s="1307"/>
      <c r="CH119" s="1307"/>
      <c r="CI119" s="1307"/>
      <c r="CJ119" s="1307"/>
      <c r="CK119" s="1307"/>
      <c r="CL119" s="1307"/>
      <c r="CM119" s="1307"/>
      <c r="CN119" s="1307"/>
      <c r="CO119" s="1307"/>
      <c r="CP119" s="1307"/>
      <c r="CQ119" s="1307"/>
      <c r="CR119" s="1307"/>
      <c r="CS119" s="1307"/>
      <c r="CT119" s="1307"/>
      <c r="CU119" s="1307"/>
      <c r="CV119" s="1307"/>
      <c r="CW119" s="1307"/>
      <c r="CX119" s="1307"/>
      <c r="CY119" s="1307"/>
      <c r="CZ119" s="1307"/>
      <c r="DA119" s="1307"/>
      <c r="DB119" s="1307"/>
      <c r="DC119" s="1307"/>
      <c r="DD119" s="1307"/>
      <c r="DE119" s="1307"/>
      <c r="DF119" s="1307"/>
      <c r="DG119" s="1307"/>
      <c r="DH119" s="1307"/>
      <c r="DI119" s="1307"/>
      <c r="DJ119" s="1307"/>
    </row>
    <row r="120" spans="1:114" s="1738" customFormat="1" ht="13">
      <c r="A120" s="220">
        <v>89</v>
      </c>
      <c r="B120" s="1233">
        <f t="shared" ref="B120:B123" si="15">C120-6+33</f>
        <v>41562</v>
      </c>
      <c r="C120" s="1633">
        <v>41535</v>
      </c>
      <c r="D120" s="664">
        <f t="shared" ca="1" si="13"/>
        <v>9</v>
      </c>
      <c r="E120" s="1365" t="s">
        <v>2790</v>
      </c>
      <c r="F120" s="1114" t="s">
        <v>57</v>
      </c>
      <c r="G120" s="1338">
        <v>13</v>
      </c>
      <c r="H120" s="144" t="s">
        <v>1193</v>
      </c>
      <c r="I120" s="2398" t="s">
        <v>2527</v>
      </c>
      <c r="J120" s="1509" t="s">
        <v>1194</v>
      </c>
      <c r="K120" s="1510" t="s">
        <v>171</v>
      </c>
      <c r="L120" s="78" t="s">
        <v>1752</v>
      </c>
      <c r="M120" s="1332">
        <v>849000</v>
      </c>
      <c r="N120" s="1109">
        <v>13000</v>
      </c>
      <c r="O120" s="1109">
        <f t="shared" si="12"/>
        <v>862000</v>
      </c>
      <c r="P120" s="1803"/>
      <c r="Q120" s="2377" t="s">
        <v>2528</v>
      </c>
      <c r="R120" s="1804" t="s">
        <v>37</v>
      </c>
      <c r="S120" s="150">
        <v>1047</v>
      </c>
      <c r="T120" s="1342">
        <v>85</v>
      </c>
      <c r="U120" s="1359"/>
      <c r="V120" s="254"/>
      <c r="W120" s="1257"/>
      <c r="X120" s="1304"/>
      <c r="Y120" s="1794"/>
      <c r="Z120" s="1590"/>
      <c r="AA120" s="829"/>
      <c r="AB120" s="829"/>
      <c r="AC120" s="1795"/>
      <c r="AD120" s="1796"/>
      <c r="AE120" s="1303"/>
      <c r="AF120" s="77"/>
      <c r="AG120" s="1219"/>
      <c r="AH120" s="753"/>
      <c r="AI120" s="664"/>
      <c r="AJ120" s="1219"/>
      <c r="AK120" s="77"/>
      <c r="AL120" s="1216"/>
      <c r="AM120" s="81"/>
      <c r="AN120" s="1777"/>
      <c r="AO120" s="81"/>
      <c r="AP120" s="1217"/>
      <c r="AQ120" s="924"/>
      <c r="AR120" s="844"/>
      <c r="AS120" s="1710"/>
      <c r="AT120" s="1615"/>
      <c r="AU120" s="1445"/>
      <c r="AV120" s="1445"/>
      <c r="AW120" s="1445"/>
      <c r="AX120" s="1445"/>
      <c r="AY120" s="1446"/>
      <c r="AZ120" s="1445"/>
      <c r="BA120" s="1307"/>
      <c r="BB120" s="1307"/>
      <c r="BC120" s="1307"/>
      <c r="BD120" s="1307"/>
      <c r="BE120" s="1307"/>
      <c r="BF120" s="1307"/>
      <c r="BG120" s="1307"/>
      <c r="BH120" s="1307"/>
      <c r="BI120" s="1307"/>
      <c r="BJ120" s="1307"/>
      <c r="BK120" s="1307"/>
      <c r="BL120" s="1307"/>
      <c r="BM120" s="1307"/>
      <c r="BN120" s="1307"/>
      <c r="BO120" s="1307"/>
      <c r="BP120" s="1307"/>
      <c r="BQ120" s="1307"/>
      <c r="BR120" s="1307"/>
      <c r="BS120" s="1307"/>
      <c r="BT120" s="1307"/>
      <c r="BU120" s="1307"/>
      <c r="BV120" s="1307"/>
      <c r="BW120" s="1307"/>
      <c r="BX120" s="1307"/>
      <c r="BY120" s="1307"/>
      <c r="BZ120" s="1307"/>
      <c r="CA120" s="1307"/>
      <c r="CB120" s="1307"/>
      <c r="CC120" s="1307"/>
      <c r="CD120" s="1307"/>
      <c r="CE120" s="1307"/>
      <c r="CF120" s="1307"/>
      <c r="CG120" s="1307"/>
      <c r="CH120" s="1307"/>
      <c r="CI120" s="1307"/>
      <c r="CJ120" s="1307"/>
      <c r="CK120" s="1307"/>
      <c r="CL120" s="1307"/>
      <c r="CM120" s="1307"/>
      <c r="CN120" s="1307"/>
      <c r="CO120" s="1307"/>
      <c r="CP120" s="1307"/>
      <c r="CQ120" s="1307"/>
      <c r="CR120" s="1307"/>
      <c r="CS120" s="1307"/>
      <c r="CT120" s="1307"/>
      <c r="CU120" s="1307"/>
      <c r="CV120" s="1307"/>
      <c r="CW120" s="1307"/>
      <c r="CX120" s="1307"/>
      <c r="CY120" s="1307"/>
      <c r="CZ120" s="1307"/>
      <c r="DA120" s="1307"/>
      <c r="DB120" s="1307"/>
      <c r="DC120" s="1307"/>
      <c r="DD120" s="1307"/>
      <c r="DE120" s="1307"/>
      <c r="DF120" s="1307"/>
      <c r="DG120" s="1307"/>
      <c r="DH120" s="1307"/>
      <c r="DI120" s="1307"/>
      <c r="DJ120" s="1307"/>
    </row>
    <row r="121" spans="1:114" s="1738" customFormat="1" ht="13">
      <c r="A121" s="220">
        <v>90</v>
      </c>
      <c r="B121" s="1233">
        <f t="shared" si="15"/>
        <v>41562</v>
      </c>
      <c r="C121" s="1633">
        <v>41535</v>
      </c>
      <c r="D121" s="664">
        <f t="shared" ca="1" si="13"/>
        <v>9</v>
      </c>
      <c r="E121" s="1365" t="s">
        <v>2790</v>
      </c>
      <c r="F121" s="1114" t="s">
        <v>57</v>
      </c>
      <c r="G121" s="1338">
        <v>13</v>
      </c>
      <c r="H121" s="144" t="s">
        <v>1193</v>
      </c>
      <c r="I121" s="2398" t="s">
        <v>2535</v>
      </c>
      <c r="J121" s="1509" t="s">
        <v>1194</v>
      </c>
      <c r="K121" s="1510" t="s">
        <v>171</v>
      </c>
      <c r="L121" s="78" t="s">
        <v>1752</v>
      </c>
      <c r="M121" s="1332">
        <v>849000</v>
      </c>
      <c r="N121" s="1109">
        <v>13000</v>
      </c>
      <c r="O121" s="1109">
        <f t="shared" si="12"/>
        <v>862000</v>
      </c>
      <c r="P121" s="1803"/>
      <c r="Q121" s="2377" t="s">
        <v>2536</v>
      </c>
      <c r="R121" s="1804" t="s">
        <v>37</v>
      </c>
      <c r="S121" s="150">
        <v>1047</v>
      </c>
      <c r="T121" s="1342">
        <v>85</v>
      </c>
      <c r="U121" s="1359"/>
      <c r="V121" s="254"/>
      <c r="W121" s="1590"/>
      <c r="X121" s="1304"/>
      <c r="Y121" s="1794"/>
      <c r="Z121" s="1590"/>
      <c r="AA121" s="829"/>
      <c r="AB121" s="829"/>
      <c r="AC121" s="1795"/>
      <c r="AD121" s="1796"/>
      <c r="AE121" s="1303"/>
      <c r="AF121" s="662"/>
      <c r="AG121" s="2150"/>
      <c r="AH121" s="1432"/>
      <c r="AI121" s="937"/>
      <c r="AJ121" s="2150"/>
      <c r="AK121" s="662"/>
      <c r="AL121" s="1590"/>
      <c r="AM121" s="81"/>
      <c r="AN121" s="1777"/>
      <c r="AO121" s="81"/>
      <c r="AP121" s="1217"/>
      <c r="AQ121" s="924"/>
      <c r="AR121" s="844"/>
      <c r="AS121" s="1710"/>
      <c r="AT121" s="1615"/>
      <c r="AU121" s="1445"/>
      <c r="AV121" s="1445"/>
      <c r="AW121" s="1445"/>
      <c r="AX121" s="1445"/>
      <c r="AY121" s="1446"/>
      <c r="AZ121" s="1445"/>
      <c r="BA121" s="1307"/>
      <c r="BB121" s="1307"/>
      <c r="BC121" s="1307"/>
      <c r="BD121" s="1307"/>
      <c r="BE121" s="1307"/>
      <c r="BF121" s="1307"/>
      <c r="BG121" s="1307"/>
      <c r="BH121" s="1307"/>
      <c r="BI121" s="1307"/>
      <c r="BJ121" s="1307"/>
      <c r="BK121" s="1307"/>
      <c r="BL121" s="1307"/>
      <c r="BM121" s="1307"/>
      <c r="BN121" s="1307"/>
      <c r="BO121" s="1307"/>
      <c r="BP121" s="1307"/>
      <c r="BQ121" s="1307"/>
      <c r="BR121" s="1307"/>
      <c r="BS121" s="1307"/>
      <c r="BT121" s="1307"/>
      <c r="BU121" s="1307"/>
      <c r="BV121" s="1307"/>
      <c r="BW121" s="1307"/>
      <c r="BX121" s="1307"/>
      <c r="BY121" s="1307"/>
      <c r="BZ121" s="1307"/>
      <c r="CA121" s="1307"/>
      <c r="CB121" s="1307"/>
      <c r="CC121" s="1307"/>
      <c r="CD121" s="1307"/>
      <c r="CE121" s="1307"/>
      <c r="CF121" s="1307"/>
      <c r="CG121" s="1307"/>
      <c r="CH121" s="1307"/>
      <c r="CI121" s="1307"/>
      <c r="CJ121" s="1307"/>
      <c r="CK121" s="1307"/>
      <c r="CL121" s="1307"/>
      <c r="CM121" s="1307"/>
      <c r="CN121" s="1307"/>
      <c r="CO121" s="1307"/>
      <c r="CP121" s="1307"/>
      <c r="CQ121" s="1307"/>
      <c r="CR121" s="1307"/>
      <c r="CS121" s="1307"/>
      <c r="CT121" s="1307"/>
      <c r="CU121" s="1307"/>
      <c r="CV121" s="1307"/>
      <c r="CW121" s="1307"/>
      <c r="CX121" s="1307"/>
      <c r="CY121" s="1307"/>
      <c r="CZ121" s="1307"/>
      <c r="DA121" s="1307"/>
      <c r="DB121" s="1307"/>
      <c r="DC121" s="1307"/>
      <c r="DD121" s="1307"/>
      <c r="DE121" s="1307"/>
      <c r="DF121" s="1307"/>
      <c r="DG121" s="1307"/>
      <c r="DH121" s="1307"/>
      <c r="DI121" s="1307"/>
      <c r="DJ121" s="1307"/>
    </row>
    <row r="122" spans="1:114" s="1738" customFormat="1" ht="13">
      <c r="A122" s="220">
        <v>91</v>
      </c>
      <c r="B122" s="1233">
        <f t="shared" si="15"/>
        <v>41562</v>
      </c>
      <c r="C122" s="1633">
        <v>41535</v>
      </c>
      <c r="D122" s="664">
        <f t="shared" ca="1" si="13"/>
        <v>9</v>
      </c>
      <c r="E122" s="1365" t="s">
        <v>2790</v>
      </c>
      <c r="F122" s="1114" t="s">
        <v>57</v>
      </c>
      <c r="G122" s="1338">
        <v>13</v>
      </c>
      <c r="H122" s="144" t="s">
        <v>1193</v>
      </c>
      <c r="I122" s="2398" t="s">
        <v>2541</v>
      </c>
      <c r="J122" s="1509" t="s">
        <v>1194</v>
      </c>
      <c r="K122" s="1805" t="s">
        <v>171</v>
      </c>
      <c r="L122" s="699" t="s">
        <v>1752</v>
      </c>
      <c r="M122" s="1332">
        <v>849000</v>
      </c>
      <c r="N122" s="1109">
        <v>13000</v>
      </c>
      <c r="O122" s="1109">
        <f t="shared" si="12"/>
        <v>862000</v>
      </c>
      <c r="P122" s="1806"/>
      <c r="Q122" s="2377" t="s">
        <v>2542</v>
      </c>
      <c r="R122" s="1804" t="s">
        <v>37</v>
      </c>
      <c r="S122" s="150">
        <v>1047</v>
      </c>
      <c r="T122" s="1342">
        <v>85</v>
      </c>
      <c r="U122" s="1786"/>
      <c r="V122" s="1517"/>
      <c r="W122" s="1590"/>
      <c r="X122" s="1304"/>
      <c r="Y122" s="1794"/>
      <c r="Z122" s="1590"/>
      <c r="AA122" s="829"/>
      <c r="AB122" s="829"/>
      <c r="AC122" s="1795"/>
      <c r="AD122" s="1796"/>
      <c r="AE122" s="1303"/>
      <c r="AF122" s="77"/>
      <c r="AG122" s="1219"/>
      <c r="AH122" s="753"/>
      <c r="AI122" s="664"/>
      <c r="AJ122" s="1219"/>
      <c r="AK122" s="77"/>
      <c r="AL122" s="1216"/>
      <c r="AM122" s="81"/>
      <c r="AN122" s="1777"/>
      <c r="AO122" s="81"/>
      <c r="AP122" s="1217"/>
      <c r="AQ122" s="924"/>
      <c r="AR122" s="844"/>
      <c r="AS122" s="1710"/>
      <c r="AT122" s="1615"/>
      <c r="AU122" s="1445"/>
      <c r="AV122" s="1445"/>
      <c r="AW122" s="1445"/>
      <c r="AX122" s="1445"/>
      <c r="AY122" s="1446"/>
      <c r="AZ122" s="1445"/>
      <c r="BA122" s="1307"/>
      <c r="BB122" s="1307"/>
      <c r="BC122" s="1307"/>
      <c r="BD122" s="1307"/>
      <c r="BE122" s="1307"/>
      <c r="BF122" s="1307"/>
      <c r="BG122" s="1307"/>
      <c r="BH122" s="1307"/>
      <c r="BI122" s="1307"/>
      <c r="BJ122" s="1307"/>
      <c r="BK122" s="1307"/>
      <c r="BL122" s="1307"/>
      <c r="BM122" s="1307"/>
      <c r="BN122" s="1307"/>
      <c r="BO122" s="1307"/>
      <c r="BP122" s="1307"/>
      <c r="BQ122" s="1307"/>
      <c r="BR122" s="1307"/>
      <c r="BS122" s="1307"/>
      <c r="BT122" s="1307"/>
      <c r="BU122" s="1307"/>
      <c r="BV122" s="1307"/>
      <c r="BW122" s="1307"/>
      <c r="BX122" s="1307"/>
      <c r="BY122" s="1307"/>
      <c r="BZ122" s="1307"/>
      <c r="CA122" s="1307"/>
      <c r="CB122" s="1307"/>
      <c r="CC122" s="1307"/>
      <c r="CD122" s="1307"/>
      <c r="CE122" s="1307"/>
      <c r="CF122" s="1307"/>
      <c r="CG122" s="1307"/>
      <c r="CH122" s="1307"/>
      <c r="CI122" s="1307"/>
      <c r="CJ122" s="1307"/>
      <c r="CK122" s="1307"/>
      <c r="CL122" s="1307"/>
      <c r="CM122" s="1307"/>
      <c r="CN122" s="1307"/>
      <c r="CO122" s="1307"/>
      <c r="CP122" s="1307"/>
      <c r="CQ122" s="1307"/>
      <c r="CR122" s="1307"/>
      <c r="CS122" s="1307"/>
      <c r="CT122" s="1307"/>
      <c r="CU122" s="1307"/>
      <c r="CV122" s="1307"/>
      <c r="CW122" s="1307"/>
      <c r="CX122" s="1307"/>
      <c r="CY122" s="1307"/>
      <c r="CZ122" s="1307"/>
      <c r="DA122" s="1307"/>
      <c r="DB122" s="1307"/>
      <c r="DC122" s="1307"/>
      <c r="DD122" s="1307"/>
      <c r="DE122" s="1307"/>
      <c r="DF122" s="1307"/>
      <c r="DG122" s="1307"/>
      <c r="DH122" s="1307"/>
      <c r="DI122" s="1307"/>
      <c r="DJ122" s="1307"/>
    </row>
    <row r="123" spans="1:114" s="1738" customFormat="1" ht="13">
      <c r="A123" s="220">
        <v>92</v>
      </c>
      <c r="B123" s="1233">
        <f t="shared" si="15"/>
        <v>41562</v>
      </c>
      <c r="C123" s="1633">
        <v>41535</v>
      </c>
      <c r="D123" s="664">
        <f t="shared" ca="1" si="13"/>
        <v>9</v>
      </c>
      <c r="E123" s="1365" t="s">
        <v>2790</v>
      </c>
      <c r="F123" s="1114" t="s">
        <v>57</v>
      </c>
      <c r="G123" s="1338">
        <v>13</v>
      </c>
      <c r="H123" s="144" t="s">
        <v>1193</v>
      </c>
      <c r="I123" s="2398" t="s">
        <v>2537</v>
      </c>
      <c r="J123" s="1509" t="s">
        <v>1194</v>
      </c>
      <c r="K123" s="1510" t="s">
        <v>138</v>
      </c>
      <c r="L123" s="87" t="s">
        <v>1748</v>
      </c>
      <c r="M123" s="1332">
        <v>849000</v>
      </c>
      <c r="N123" s="1109">
        <v>13000</v>
      </c>
      <c r="O123" s="1109">
        <f t="shared" si="12"/>
        <v>862000</v>
      </c>
      <c r="P123" s="1803"/>
      <c r="Q123" s="2377" t="s">
        <v>2538</v>
      </c>
      <c r="R123" s="1804" t="s">
        <v>37</v>
      </c>
      <c r="S123" s="150">
        <v>1047</v>
      </c>
      <c r="T123" s="1342">
        <v>85</v>
      </c>
      <c r="U123" s="1359"/>
      <c r="V123" s="254"/>
      <c r="W123" s="1590"/>
      <c r="X123" s="1304"/>
      <c r="Y123" s="1794"/>
      <c r="Z123" s="1590"/>
      <c r="AA123" s="829"/>
      <c r="AB123" s="829"/>
      <c r="AC123" s="1795"/>
      <c r="AD123" s="1796"/>
      <c r="AE123" s="1303"/>
      <c r="AF123" s="77"/>
      <c r="AG123" s="1219"/>
      <c r="AH123" s="753"/>
      <c r="AI123" s="664"/>
      <c r="AJ123" s="1219"/>
      <c r="AK123" s="77"/>
      <c r="AL123" s="1216"/>
      <c r="AM123" s="81"/>
      <c r="AN123" s="1777"/>
      <c r="AO123" s="81"/>
      <c r="AP123" s="1217"/>
      <c r="AQ123" s="924"/>
      <c r="AR123" s="844"/>
      <c r="AS123" s="1710"/>
      <c r="AT123" s="1615"/>
      <c r="AU123" s="1445"/>
      <c r="AV123" s="1445"/>
      <c r="AW123" s="1445"/>
      <c r="AX123" s="1445"/>
      <c r="AY123" s="1446"/>
      <c r="AZ123" s="1445"/>
      <c r="BA123" s="1307"/>
      <c r="BB123" s="1307"/>
      <c r="BC123" s="1307"/>
      <c r="BD123" s="1307"/>
      <c r="BE123" s="1307"/>
      <c r="BF123" s="1307"/>
      <c r="BG123" s="1307"/>
      <c r="BH123" s="1307"/>
      <c r="BI123" s="1307"/>
      <c r="BJ123" s="1307"/>
      <c r="BK123" s="1307"/>
      <c r="BL123" s="1307"/>
      <c r="BM123" s="1307"/>
      <c r="BN123" s="1307"/>
      <c r="BO123" s="1307"/>
      <c r="BP123" s="1307"/>
      <c r="BQ123" s="1307"/>
      <c r="BR123" s="1307"/>
      <c r="BS123" s="1307"/>
      <c r="BT123" s="1307"/>
      <c r="BU123" s="1307"/>
      <c r="BV123" s="1307"/>
      <c r="BW123" s="1307"/>
      <c r="BX123" s="1307"/>
      <c r="BY123" s="1307"/>
      <c r="BZ123" s="1307"/>
      <c r="CA123" s="1307"/>
      <c r="CB123" s="1307"/>
      <c r="CC123" s="1307"/>
      <c r="CD123" s="1307"/>
      <c r="CE123" s="1307"/>
      <c r="CF123" s="1307"/>
      <c r="CG123" s="1307"/>
      <c r="CH123" s="1307"/>
      <c r="CI123" s="1307"/>
      <c r="CJ123" s="1307"/>
      <c r="CK123" s="1307"/>
      <c r="CL123" s="1307"/>
      <c r="CM123" s="1307"/>
      <c r="CN123" s="1307"/>
      <c r="CO123" s="1307"/>
      <c r="CP123" s="1307"/>
      <c r="CQ123" s="1307"/>
      <c r="CR123" s="1307"/>
      <c r="CS123" s="1307"/>
      <c r="CT123" s="1307"/>
      <c r="CU123" s="1307"/>
      <c r="CV123" s="1307"/>
      <c r="CW123" s="1307"/>
      <c r="CX123" s="1307"/>
      <c r="CY123" s="1307"/>
      <c r="CZ123" s="1307"/>
      <c r="DA123" s="1307"/>
      <c r="DB123" s="1307"/>
      <c r="DC123" s="1307"/>
      <c r="DD123" s="1307"/>
      <c r="DE123" s="1307"/>
      <c r="DF123" s="1307"/>
      <c r="DG123" s="1307"/>
      <c r="DH123" s="1307"/>
      <c r="DI123" s="1307"/>
      <c r="DJ123" s="1307"/>
    </row>
    <row r="124" spans="1:114" s="945" customFormat="1" ht="13">
      <c r="A124" s="220">
        <v>93</v>
      </c>
      <c r="B124" s="11" t="s">
        <v>85</v>
      </c>
      <c r="C124" s="1120">
        <v>41498</v>
      </c>
      <c r="D124" s="1419">
        <f t="shared" ca="1" si="13"/>
        <v>46</v>
      </c>
      <c r="E124" s="1372" t="s">
        <v>1551</v>
      </c>
      <c r="F124" s="1124" t="s">
        <v>1185</v>
      </c>
      <c r="G124" s="1099">
        <v>13</v>
      </c>
      <c r="H124" s="1198" t="s">
        <v>1186</v>
      </c>
      <c r="I124" s="1510" t="s">
        <v>1897</v>
      </c>
      <c r="J124" s="1123" t="s">
        <v>1178</v>
      </c>
      <c r="K124" s="807" t="s">
        <v>143</v>
      </c>
      <c r="L124" s="807" t="s">
        <v>1746</v>
      </c>
      <c r="M124" s="1109">
        <v>1060000</v>
      </c>
      <c r="N124" s="1109">
        <v>16000</v>
      </c>
      <c r="O124" s="1109">
        <f t="shared" si="12"/>
        <v>1076000</v>
      </c>
      <c r="P124" s="2532"/>
      <c r="Q124" s="1334" t="s">
        <v>1898</v>
      </c>
      <c r="R124" s="1956" t="s">
        <v>37</v>
      </c>
      <c r="S124" s="18">
        <v>1047</v>
      </c>
      <c r="T124" s="176">
        <v>93</v>
      </c>
      <c r="U124" s="1359"/>
      <c r="V124" s="254"/>
      <c r="W124" s="77"/>
      <c r="X124" s="1183"/>
      <c r="Y124" s="77"/>
      <c r="Z124" s="78"/>
      <c r="AA124" s="81"/>
      <c r="AB124" s="81"/>
      <c r="AC124" s="79"/>
      <c r="AD124" s="2003"/>
      <c r="AE124" s="2004"/>
      <c r="AF124" s="77"/>
      <c r="AG124" s="1217"/>
      <c r="AH124" s="1216"/>
      <c r="AI124" s="81"/>
      <c r="AJ124" s="1663"/>
      <c r="AK124" s="77"/>
      <c r="AL124" s="1216"/>
      <c r="AM124" s="867"/>
      <c r="AN124" s="1747"/>
      <c r="AO124" s="868"/>
      <c r="AP124" s="1217"/>
      <c r="AQ124" s="924"/>
      <c r="AR124" s="844"/>
      <c r="AS124" s="844"/>
      <c r="AT124" s="926"/>
      <c r="AU124" s="944"/>
      <c r="AV124" s="944"/>
      <c r="AW124" s="944"/>
      <c r="AX124" s="944"/>
      <c r="AY124" s="943"/>
      <c r="AZ124" s="944"/>
      <c r="BA124" s="1307"/>
      <c r="BB124" s="1307"/>
      <c r="BC124" s="1307"/>
      <c r="BD124" s="1307"/>
      <c r="BE124" s="1307"/>
      <c r="BF124" s="1307"/>
      <c r="BG124" s="1307"/>
      <c r="BH124" s="1307"/>
      <c r="BI124" s="1307"/>
      <c r="BJ124" s="1307"/>
      <c r="BK124" s="1307"/>
      <c r="BL124" s="1307"/>
      <c r="BM124" s="1307"/>
      <c r="BN124" s="1307"/>
      <c r="BO124" s="1307"/>
      <c r="BP124" s="1307"/>
      <c r="BQ124" s="1307"/>
      <c r="BR124" s="1307"/>
      <c r="BS124" s="1307"/>
      <c r="BT124" s="1307"/>
      <c r="BU124" s="1307"/>
      <c r="BV124" s="1307"/>
      <c r="BW124" s="1307"/>
      <c r="BX124" s="1307"/>
      <c r="BY124" s="1307"/>
      <c r="BZ124" s="1307"/>
      <c r="CA124" s="1307"/>
      <c r="CB124" s="1307"/>
      <c r="CC124" s="1307"/>
      <c r="CD124" s="1307"/>
      <c r="CE124" s="1307"/>
      <c r="CF124" s="1307"/>
      <c r="CG124" s="1307"/>
      <c r="CH124" s="1307"/>
      <c r="CI124" s="1307"/>
      <c r="CJ124" s="1307"/>
      <c r="CK124" s="1307"/>
      <c r="CL124" s="1307"/>
      <c r="CM124" s="1307"/>
      <c r="CN124" s="1307"/>
      <c r="CO124" s="1307"/>
      <c r="CP124" s="1307"/>
      <c r="CQ124" s="1307"/>
      <c r="CR124" s="1307"/>
      <c r="CS124" s="1307"/>
      <c r="CT124" s="1307"/>
      <c r="CU124" s="1307"/>
      <c r="CV124" s="1307"/>
      <c r="CW124" s="1307"/>
      <c r="CX124" s="1307"/>
      <c r="CY124" s="1307"/>
      <c r="CZ124" s="1307"/>
      <c r="DA124" s="1307"/>
      <c r="DB124" s="1307"/>
      <c r="DC124" s="1307"/>
      <c r="DD124" s="1307"/>
      <c r="DE124" s="1307"/>
      <c r="DF124" s="1307"/>
      <c r="DG124" s="1307"/>
      <c r="DH124" s="1307"/>
      <c r="DI124" s="1307"/>
      <c r="DJ124" s="1307"/>
    </row>
    <row r="125" spans="1:114" s="945" customFormat="1" ht="13">
      <c r="A125" s="220">
        <v>94</v>
      </c>
      <c r="B125" s="11" t="s">
        <v>85</v>
      </c>
      <c r="C125" s="1120">
        <v>41498</v>
      </c>
      <c r="D125" s="1602">
        <f t="shared" ca="1" si="13"/>
        <v>46</v>
      </c>
      <c r="E125" s="1372" t="s">
        <v>1573</v>
      </c>
      <c r="F125" s="1124" t="s">
        <v>1185</v>
      </c>
      <c r="G125" s="1099">
        <v>13</v>
      </c>
      <c r="H125" s="1198" t="s">
        <v>1186</v>
      </c>
      <c r="I125" s="1705" t="s">
        <v>1899</v>
      </c>
      <c r="J125" s="1123" t="s">
        <v>1178</v>
      </c>
      <c r="K125" s="807" t="s">
        <v>143</v>
      </c>
      <c r="L125" s="807" t="s">
        <v>1746</v>
      </c>
      <c r="M125" s="1109">
        <v>1060000</v>
      </c>
      <c r="N125" s="1109">
        <v>16000</v>
      </c>
      <c r="O125" s="1109">
        <f t="shared" si="12"/>
        <v>1076000</v>
      </c>
      <c r="P125" s="2532"/>
      <c r="Q125" s="1334" t="s">
        <v>1900</v>
      </c>
      <c r="R125" s="1804" t="s">
        <v>37</v>
      </c>
      <c r="S125" s="18">
        <v>1047</v>
      </c>
      <c r="T125" s="176">
        <v>93</v>
      </c>
      <c r="U125" s="1341"/>
      <c r="V125" s="254"/>
      <c r="W125" s="1216"/>
      <c r="X125" s="1183"/>
      <c r="Y125" s="1183"/>
      <c r="Z125" s="77"/>
      <c r="AA125" s="81"/>
      <c r="AB125" s="81"/>
      <c r="AC125" s="1217"/>
      <c r="AD125" s="1766"/>
      <c r="AE125" s="1218"/>
      <c r="AF125" s="1216"/>
      <c r="AG125" s="1217"/>
      <c r="AH125" s="1216"/>
      <c r="AI125" s="81"/>
      <c r="AJ125" s="1663"/>
      <c r="AK125" s="77"/>
      <c r="AL125" s="1216"/>
      <c r="AM125" s="867"/>
      <c r="AN125" s="1747"/>
      <c r="AO125" s="868"/>
      <c r="AP125" s="1217"/>
      <c r="AQ125" s="924"/>
      <c r="AR125" s="844"/>
      <c r="AS125" s="844"/>
      <c r="AT125" s="926"/>
      <c r="AU125" s="944"/>
      <c r="AV125" s="944"/>
      <c r="AW125" s="944"/>
      <c r="AX125" s="944"/>
      <c r="AY125" s="943"/>
      <c r="AZ125" s="944"/>
      <c r="BA125" s="1307"/>
      <c r="BB125" s="1307"/>
      <c r="BC125" s="1307"/>
      <c r="BD125" s="1307"/>
      <c r="BE125" s="1307"/>
      <c r="BF125" s="1307"/>
      <c r="BG125" s="1307"/>
      <c r="BH125" s="1307"/>
      <c r="BI125" s="1307"/>
      <c r="BJ125" s="1307"/>
      <c r="BK125" s="1307"/>
      <c r="BL125" s="1307"/>
      <c r="BM125" s="1307"/>
      <c r="BN125" s="1307"/>
      <c r="BO125" s="1307"/>
      <c r="BP125" s="1307"/>
      <c r="BQ125" s="1307"/>
      <c r="BR125" s="1307"/>
      <c r="BS125" s="1307"/>
      <c r="BT125" s="1307"/>
      <c r="BU125" s="1307"/>
      <c r="BV125" s="1307"/>
      <c r="BW125" s="1307"/>
      <c r="BX125" s="1307"/>
      <c r="BY125" s="1307"/>
      <c r="BZ125" s="1307"/>
      <c r="CA125" s="1307"/>
      <c r="CB125" s="1307"/>
      <c r="CC125" s="1307"/>
      <c r="CD125" s="1307"/>
      <c r="CE125" s="1307"/>
      <c r="CF125" s="1307"/>
      <c r="CG125" s="1307"/>
      <c r="CH125" s="1307"/>
      <c r="CI125" s="1307"/>
      <c r="CJ125" s="1307"/>
      <c r="CK125" s="1307"/>
      <c r="CL125" s="1307"/>
      <c r="CM125" s="1307"/>
      <c r="CN125" s="1307"/>
      <c r="CO125" s="1307"/>
      <c r="CP125" s="1307"/>
      <c r="CQ125" s="1307"/>
      <c r="CR125" s="1307"/>
      <c r="CS125" s="1307"/>
      <c r="CT125" s="1307"/>
      <c r="CU125" s="1307"/>
      <c r="CV125" s="1307"/>
      <c r="CW125" s="1307"/>
      <c r="CX125" s="1307"/>
      <c r="CY125" s="1307"/>
      <c r="CZ125" s="1307"/>
      <c r="DA125" s="1307"/>
      <c r="DB125" s="1307"/>
      <c r="DC125" s="1307"/>
      <c r="DD125" s="1307"/>
      <c r="DE125" s="1307"/>
      <c r="DF125" s="1307"/>
      <c r="DG125" s="1307"/>
      <c r="DH125" s="1307"/>
      <c r="DI125" s="1307"/>
      <c r="DJ125" s="1307"/>
    </row>
    <row r="126" spans="1:114" s="1738" customFormat="1" ht="13">
      <c r="A126" s="220">
        <v>95</v>
      </c>
      <c r="B126" s="254">
        <f t="shared" ref="B126:B137" si="16">C126-5+33</f>
        <v>41542</v>
      </c>
      <c r="C126" s="79">
        <v>41514</v>
      </c>
      <c r="D126" s="1602">
        <f t="shared" ca="1" si="13"/>
        <v>30</v>
      </c>
      <c r="E126" s="1365"/>
      <c r="F126" s="1124" t="s">
        <v>1185</v>
      </c>
      <c r="G126" s="1338">
        <v>13</v>
      </c>
      <c r="H126" s="1198" t="s">
        <v>2483</v>
      </c>
      <c r="I126" s="1705" t="s">
        <v>2484</v>
      </c>
      <c r="J126" s="1509" t="s">
        <v>1176</v>
      </c>
      <c r="K126" s="1510" t="s">
        <v>90</v>
      </c>
      <c r="L126" s="78" t="s">
        <v>1743</v>
      </c>
      <c r="M126" s="1109">
        <v>1185500</v>
      </c>
      <c r="N126" s="1735">
        <v>16000</v>
      </c>
      <c r="O126" s="1735">
        <f t="shared" si="12"/>
        <v>1201500</v>
      </c>
      <c r="P126" s="1803"/>
      <c r="Q126" s="1968" t="s">
        <v>2485</v>
      </c>
      <c r="R126" s="1804" t="s">
        <v>37</v>
      </c>
      <c r="S126" s="150">
        <v>1047</v>
      </c>
      <c r="T126" s="176">
        <v>93</v>
      </c>
      <c r="U126" s="1359"/>
      <c r="V126" s="254"/>
      <c r="W126" s="1590"/>
      <c r="X126" s="1304"/>
      <c r="Y126" s="1794"/>
      <c r="Z126" s="1590"/>
      <c r="AA126" s="829"/>
      <c r="AB126" s="829"/>
      <c r="AC126" s="1795"/>
      <c r="AD126" s="1796"/>
      <c r="AE126" s="1303"/>
      <c r="AF126" s="77"/>
      <c r="AG126" s="1219"/>
      <c r="AH126" s="753"/>
      <c r="AI126" s="664"/>
      <c r="AJ126" s="1219"/>
      <c r="AK126" s="77"/>
      <c r="AL126" s="1216"/>
      <c r="AM126" s="81"/>
      <c r="AN126" s="1777"/>
      <c r="AO126" s="81"/>
      <c r="AP126" s="1217"/>
      <c r="AQ126" s="924"/>
      <c r="AR126" s="844"/>
      <c r="AS126" s="844"/>
      <c r="AT126" s="926"/>
      <c r="AU126" s="944"/>
      <c r="AV126" s="944"/>
      <c r="AW126" s="944"/>
      <c r="AX126" s="1445"/>
      <c r="AY126" s="1446"/>
      <c r="AZ126" s="1445"/>
      <c r="BA126" s="1307"/>
      <c r="BB126" s="1307"/>
      <c r="BC126" s="1307"/>
      <c r="BD126" s="1307"/>
      <c r="BE126" s="1307"/>
      <c r="BF126" s="1307"/>
      <c r="BG126" s="1307"/>
      <c r="BH126" s="1307"/>
      <c r="BI126" s="1307"/>
      <c r="BJ126" s="1307"/>
      <c r="BK126" s="1307"/>
      <c r="BL126" s="1307"/>
      <c r="BM126" s="1307"/>
      <c r="BN126" s="1307"/>
      <c r="BO126" s="1307"/>
      <c r="BP126" s="1307"/>
      <c r="BQ126" s="1307"/>
      <c r="BR126" s="1307"/>
      <c r="BS126" s="1307"/>
      <c r="BT126" s="1307"/>
      <c r="BU126" s="1307"/>
      <c r="BV126" s="1307"/>
      <c r="BW126" s="1307"/>
      <c r="BX126" s="1307"/>
      <c r="BY126" s="1307"/>
      <c r="BZ126" s="1307"/>
      <c r="CA126" s="1307"/>
      <c r="CB126" s="1307"/>
      <c r="CC126" s="1307"/>
      <c r="CD126" s="1307"/>
      <c r="CE126" s="1307"/>
      <c r="CF126" s="1307"/>
      <c r="CG126" s="1307"/>
      <c r="CH126" s="1307"/>
      <c r="CI126" s="1307"/>
      <c r="CJ126" s="1307"/>
      <c r="CK126" s="1307"/>
      <c r="CL126" s="1307"/>
      <c r="CM126" s="1307"/>
      <c r="CN126" s="1307"/>
      <c r="CO126" s="1307"/>
      <c r="CP126" s="1307"/>
      <c r="CQ126" s="1307"/>
      <c r="CR126" s="1307"/>
      <c r="CS126" s="1307"/>
      <c r="CT126" s="1307"/>
      <c r="CU126" s="1307"/>
      <c r="CV126" s="1307"/>
      <c r="CW126" s="1307"/>
      <c r="CX126" s="1307"/>
      <c r="CY126" s="1307"/>
      <c r="CZ126" s="1307"/>
      <c r="DA126" s="1307"/>
      <c r="DB126" s="1307"/>
      <c r="DC126" s="1307"/>
      <c r="DD126" s="1307"/>
      <c r="DE126" s="1307"/>
      <c r="DF126" s="1307"/>
      <c r="DG126" s="1307"/>
      <c r="DH126" s="1307"/>
      <c r="DI126" s="1307"/>
      <c r="DJ126" s="1307"/>
    </row>
    <row r="127" spans="1:114" s="1738" customFormat="1" ht="13">
      <c r="A127" s="220">
        <v>96</v>
      </c>
      <c r="B127" s="254">
        <f t="shared" si="16"/>
        <v>41542</v>
      </c>
      <c r="C127" s="79">
        <v>41514</v>
      </c>
      <c r="D127" s="1602">
        <f t="shared" ca="1" si="13"/>
        <v>30</v>
      </c>
      <c r="E127" s="1793"/>
      <c r="F127" s="1124" t="s">
        <v>1185</v>
      </c>
      <c r="G127" s="1338">
        <v>13</v>
      </c>
      <c r="H127" s="1198" t="s">
        <v>2483</v>
      </c>
      <c r="I127" s="1705" t="s">
        <v>2486</v>
      </c>
      <c r="J127" s="1509" t="s">
        <v>1176</v>
      </c>
      <c r="K127" s="1510" t="s">
        <v>54</v>
      </c>
      <c r="L127" s="1160" t="s">
        <v>1745</v>
      </c>
      <c r="M127" s="1109">
        <v>1185500</v>
      </c>
      <c r="N127" s="1735">
        <v>16000</v>
      </c>
      <c r="O127" s="1735">
        <f t="shared" si="12"/>
        <v>1201500</v>
      </c>
      <c r="P127" s="1803"/>
      <c r="Q127" s="1968" t="s">
        <v>2487</v>
      </c>
      <c r="R127" s="1804" t="s">
        <v>37</v>
      </c>
      <c r="S127" s="150">
        <v>1047</v>
      </c>
      <c r="T127" s="176">
        <v>93</v>
      </c>
      <c r="U127" s="1359"/>
      <c r="V127" s="254"/>
      <c r="W127" s="1590"/>
      <c r="X127" s="1304"/>
      <c r="Y127" s="1794"/>
      <c r="Z127" s="1590"/>
      <c r="AA127" s="829"/>
      <c r="AB127" s="829"/>
      <c r="AC127" s="1795"/>
      <c r="AD127" s="1796"/>
      <c r="AE127" s="1303"/>
      <c r="AF127" s="77"/>
      <c r="AG127" s="1219"/>
      <c r="AH127" s="753"/>
      <c r="AI127" s="664"/>
      <c r="AJ127" s="1219"/>
      <c r="AK127" s="77"/>
      <c r="AL127" s="1216"/>
      <c r="AM127" s="81"/>
      <c r="AN127" s="1777"/>
      <c r="AO127" s="81"/>
      <c r="AP127" s="1217"/>
      <c r="AQ127" s="924"/>
      <c r="AR127" s="844"/>
      <c r="AS127" s="844"/>
      <c r="AT127" s="926"/>
      <c r="AU127" s="944"/>
      <c r="AV127" s="944"/>
      <c r="AW127" s="944"/>
      <c r="AX127" s="1445"/>
      <c r="AY127" s="1446"/>
      <c r="AZ127" s="1445"/>
      <c r="BA127" s="1307"/>
      <c r="BB127" s="1307"/>
      <c r="BC127" s="1307"/>
      <c r="BD127" s="1307"/>
      <c r="BE127" s="1307"/>
      <c r="BF127" s="1307"/>
      <c r="BG127" s="1307"/>
      <c r="BH127" s="1307"/>
      <c r="BI127" s="1307"/>
      <c r="BJ127" s="1307"/>
      <c r="BK127" s="1307"/>
      <c r="BL127" s="1307"/>
      <c r="BM127" s="1307"/>
      <c r="BN127" s="1307"/>
      <c r="BO127" s="1307"/>
      <c r="BP127" s="1307"/>
      <c r="BQ127" s="1307"/>
      <c r="BR127" s="1307"/>
      <c r="BS127" s="1307"/>
      <c r="BT127" s="1307"/>
      <c r="BU127" s="1307"/>
      <c r="BV127" s="1307"/>
      <c r="BW127" s="1307"/>
      <c r="BX127" s="1307"/>
      <c r="BY127" s="1307"/>
      <c r="BZ127" s="1307"/>
      <c r="CA127" s="1307"/>
      <c r="CB127" s="1307"/>
      <c r="CC127" s="1307"/>
      <c r="CD127" s="1307"/>
      <c r="CE127" s="1307"/>
      <c r="CF127" s="1307"/>
      <c r="CG127" s="1307"/>
      <c r="CH127" s="1307"/>
      <c r="CI127" s="1307"/>
      <c r="CJ127" s="1307"/>
      <c r="CK127" s="1307"/>
      <c r="CL127" s="1307"/>
      <c r="CM127" s="1307"/>
      <c r="CN127" s="1307"/>
      <c r="CO127" s="1307"/>
      <c r="CP127" s="1307"/>
      <c r="CQ127" s="1307"/>
      <c r="CR127" s="1307"/>
      <c r="CS127" s="1307"/>
      <c r="CT127" s="1307"/>
      <c r="CU127" s="1307"/>
      <c r="CV127" s="1307"/>
      <c r="CW127" s="1307"/>
      <c r="CX127" s="1307"/>
      <c r="CY127" s="1307"/>
      <c r="CZ127" s="1307"/>
      <c r="DA127" s="1307"/>
      <c r="DB127" s="1307"/>
      <c r="DC127" s="1307"/>
      <c r="DD127" s="1307"/>
      <c r="DE127" s="1307"/>
      <c r="DF127" s="1307"/>
      <c r="DG127" s="1307"/>
      <c r="DH127" s="1307"/>
      <c r="DI127" s="1307"/>
      <c r="DJ127" s="1307"/>
    </row>
    <row r="128" spans="1:114" s="1738" customFormat="1" ht="13">
      <c r="A128" s="220">
        <v>97</v>
      </c>
      <c r="B128" s="254">
        <f t="shared" si="16"/>
        <v>41542</v>
      </c>
      <c r="C128" s="79">
        <v>41514</v>
      </c>
      <c r="D128" s="1602">
        <f t="shared" ca="1" si="13"/>
        <v>30</v>
      </c>
      <c r="E128" s="1793"/>
      <c r="F128" s="1124" t="s">
        <v>1185</v>
      </c>
      <c r="G128" s="1338">
        <v>13</v>
      </c>
      <c r="H128" s="1198" t="s">
        <v>2483</v>
      </c>
      <c r="I128" s="1705" t="s">
        <v>2490</v>
      </c>
      <c r="J128" s="1509" t="s">
        <v>1176</v>
      </c>
      <c r="K128" s="1510" t="s">
        <v>143</v>
      </c>
      <c r="L128" s="807" t="s">
        <v>1746</v>
      </c>
      <c r="M128" s="1109">
        <v>1185500</v>
      </c>
      <c r="N128" s="1735">
        <v>16000</v>
      </c>
      <c r="O128" s="1735">
        <f t="shared" si="12"/>
        <v>1201500</v>
      </c>
      <c r="P128" s="1803"/>
      <c r="Q128" s="1968" t="s">
        <v>2491</v>
      </c>
      <c r="R128" s="1804" t="s">
        <v>37</v>
      </c>
      <c r="S128" s="150">
        <v>1047</v>
      </c>
      <c r="T128" s="176">
        <v>93</v>
      </c>
      <c r="U128" s="1359"/>
      <c r="V128" s="254"/>
      <c r="W128" s="1590"/>
      <c r="X128" s="1304"/>
      <c r="Y128" s="1794"/>
      <c r="Z128" s="1590"/>
      <c r="AA128" s="829"/>
      <c r="AB128" s="829"/>
      <c r="AC128" s="1795"/>
      <c r="AD128" s="1796"/>
      <c r="AE128" s="1303"/>
      <c r="AF128" s="77"/>
      <c r="AG128" s="1219"/>
      <c r="AH128" s="753"/>
      <c r="AI128" s="664"/>
      <c r="AJ128" s="1219"/>
      <c r="AK128" s="77"/>
      <c r="AL128" s="1216"/>
      <c r="AM128" s="81"/>
      <c r="AN128" s="1777"/>
      <c r="AO128" s="81"/>
      <c r="AP128" s="1217"/>
      <c r="AQ128" s="924"/>
      <c r="AR128" s="844"/>
      <c r="AS128" s="844"/>
      <c r="AT128" s="926"/>
      <c r="AU128" s="944"/>
      <c r="AV128" s="944"/>
      <c r="AW128" s="944"/>
      <c r="AX128" s="1445"/>
      <c r="AY128" s="1446"/>
      <c r="AZ128" s="1445"/>
      <c r="BA128" s="1307"/>
      <c r="BB128" s="1307"/>
      <c r="BC128" s="1307"/>
      <c r="BD128" s="1307"/>
      <c r="BE128" s="1307"/>
      <c r="BF128" s="1307"/>
      <c r="BG128" s="1307"/>
      <c r="BH128" s="1307"/>
      <c r="BI128" s="1307"/>
      <c r="BJ128" s="1307"/>
      <c r="BK128" s="1307"/>
      <c r="BL128" s="1307"/>
      <c r="BM128" s="1307"/>
      <c r="BN128" s="1307"/>
      <c r="BO128" s="1307"/>
      <c r="BP128" s="1307"/>
      <c r="BQ128" s="1307"/>
      <c r="BR128" s="1307"/>
      <c r="BS128" s="1307"/>
      <c r="BT128" s="1307"/>
      <c r="BU128" s="1307"/>
      <c r="BV128" s="1307"/>
      <c r="BW128" s="1307"/>
      <c r="BX128" s="1307"/>
      <c r="BY128" s="1307"/>
      <c r="BZ128" s="1307"/>
      <c r="CA128" s="1307"/>
      <c r="CB128" s="1307"/>
      <c r="CC128" s="1307"/>
      <c r="CD128" s="1307"/>
      <c r="CE128" s="1307"/>
      <c r="CF128" s="1307"/>
      <c r="CG128" s="1307"/>
      <c r="CH128" s="1307"/>
      <c r="CI128" s="1307"/>
      <c r="CJ128" s="1307"/>
      <c r="CK128" s="1307"/>
      <c r="CL128" s="1307"/>
      <c r="CM128" s="1307"/>
      <c r="CN128" s="1307"/>
      <c r="CO128" s="1307"/>
      <c r="CP128" s="1307"/>
      <c r="CQ128" s="1307"/>
      <c r="CR128" s="1307"/>
      <c r="CS128" s="1307"/>
      <c r="CT128" s="1307"/>
      <c r="CU128" s="1307"/>
      <c r="CV128" s="1307"/>
      <c r="CW128" s="1307"/>
      <c r="CX128" s="1307"/>
      <c r="CY128" s="1307"/>
      <c r="CZ128" s="1307"/>
      <c r="DA128" s="1307"/>
      <c r="DB128" s="1307"/>
      <c r="DC128" s="1307"/>
      <c r="DD128" s="1307"/>
      <c r="DE128" s="1307"/>
      <c r="DF128" s="1307"/>
      <c r="DG128" s="1307"/>
      <c r="DH128" s="1307"/>
      <c r="DI128" s="1307"/>
      <c r="DJ128" s="1307"/>
    </row>
    <row r="129" spans="1:114" s="1738" customFormat="1" ht="13">
      <c r="A129" s="220">
        <v>98</v>
      </c>
      <c r="B129" s="254">
        <f t="shared" si="16"/>
        <v>41542</v>
      </c>
      <c r="C129" s="79">
        <v>41514</v>
      </c>
      <c r="D129" s="1602">
        <f t="shared" ca="1" si="13"/>
        <v>30</v>
      </c>
      <c r="E129" s="1365"/>
      <c r="F129" s="1124" t="s">
        <v>1185</v>
      </c>
      <c r="G129" s="1338">
        <v>13</v>
      </c>
      <c r="H129" s="1198" t="s">
        <v>2483</v>
      </c>
      <c r="I129" s="1705" t="s">
        <v>2492</v>
      </c>
      <c r="J129" s="1509" t="s">
        <v>1176</v>
      </c>
      <c r="K129" s="1510" t="s">
        <v>90</v>
      </c>
      <c r="L129" s="78" t="s">
        <v>1743</v>
      </c>
      <c r="M129" s="1109">
        <v>1185500</v>
      </c>
      <c r="N129" s="1735">
        <v>16000</v>
      </c>
      <c r="O129" s="1735">
        <f t="shared" si="12"/>
        <v>1201500</v>
      </c>
      <c r="P129" s="1803"/>
      <c r="Q129" s="1968" t="s">
        <v>2493</v>
      </c>
      <c r="R129" s="1804" t="s">
        <v>37</v>
      </c>
      <c r="S129" s="150">
        <v>1047</v>
      </c>
      <c r="T129" s="176">
        <v>93</v>
      </c>
      <c r="U129" s="1359"/>
      <c r="V129" s="254"/>
      <c r="W129" s="1590"/>
      <c r="X129" s="1304"/>
      <c r="Y129" s="1794"/>
      <c r="Z129" s="1590"/>
      <c r="AA129" s="829"/>
      <c r="AB129" s="829"/>
      <c r="AC129" s="1795"/>
      <c r="AD129" s="1796"/>
      <c r="AE129" s="1303"/>
      <c r="AF129" s="77"/>
      <c r="AG129" s="1219"/>
      <c r="AH129" s="753"/>
      <c r="AI129" s="664"/>
      <c r="AJ129" s="1219"/>
      <c r="AK129" s="77"/>
      <c r="AL129" s="1216"/>
      <c r="AM129" s="81"/>
      <c r="AN129" s="1777"/>
      <c r="AO129" s="81"/>
      <c r="AP129" s="1217"/>
      <c r="AQ129" s="924"/>
      <c r="AR129" s="844"/>
      <c r="AS129" s="844"/>
      <c r="AT129" s="926"/>
      <c r="AU129" s="944"/>
      <c r="AV129" s="944"/>
      <c r="AW129" s="944"/>
      <c r="AX129" s="1445"/>
      <c r="AY129" s="1446"/>
      <c r="AZ129" s="1445"/>
      <c r="BA129" s="1307"/>
      <c r="BB129" s="1307"/>
      <c r="BC129" s="1307"/>
      <c r="BD129" s="1307"/>
      <c r="BE129" s="1307"/>
      <c r="BF129" s="1307"/>
      <c r="BG129" s="1307"/>
      <c r="BH129" s="1307"/>
      <c r="BI129" s="1307"/>
      <c r="BJ129" s="1307"/>
      <c r="BK129" s="1307"/>
      <c r="BL129" s="1307"/>
      <c r="BM129" s="1307"/>
      <c r="BN129" s="1307"/>
      <c r="BO129" s="1307"/>
      <c r="BP129" s="1307"/>
      <c r="BQ129" s="1307"/>
      <c r="BR129" s="1307"/>
      <c r="BS129" s="1307"/>
      <c r="BT129" s="1307"/>
      <c r="BU129" s="1307"/>
      <c r="BV129" s="1307"/>
      <c r="BW129" s="1307"/>
      <c r="BX129" s="1307"/>
      <c r="BY129" s="1307"/>
      <c r="BZ129" s="1307"/>
      <c r="CA129" s="1307"/>
      <c r="CB129" s="1307"/>
      <c r="CC129" s="1307"/>
      <c r="CD129" s="1307"/>
      <c r="CE129" s="1307"/>
      <c r="CF129" s="1307"/>
      <c r="CG129" s="1307"/>
      <c r="CH129" s="1307"/>
      <c r="CI129" s="1307"/>
      <c r="CJ129" s="1307"/>
      <c r="CK129" s="1307"/>
      <c r="CL129" s="1307"/>
      <c r="CM129" s="1307"/>
      <c r="CN129" s="1307"/>
      <c r="CO129" s="1307"/>
      <c r="CP129" s="1307"/>
      <c r="CQ129" s="1307"/>
      <c r="CR129" s="1307"/>
      <c r="CS129" s="1307"/>
      <c r="CT129" s="1307"/>
      <c r="CU129" s="1307"/>
      <c r="CV129" s="1307"/>
      <c r="CW129" s="1307"/>
      <c r="CX129" s="1307"/>
      <c r="CY129" s="1307"/>
      <c r="CZ129" s="1307"/>
      <c r="DA129" s="1307"/>
      <c r="DB129" s="1307"/>
      <c r="DC129" s="1307"/>
      <c r="DD129" s="1307"/>
      <c r="DE129" s="1307"/>
      <c r="DF129" s="1307"/>
      <c r="DG129" s="1307"/>
      <c r="DH129" s="1307"/>
      <c r="DI129" s="1307"/>
      <c r="DJ129" s="1307"/>
    </row>
    <row r="130" spans="1:114" s="1738" customFormat="1" ht="13">
      <c r="A130" s="220">
        <v>99</v>
      </c>
      <c r="B130" s="254">
        <f t="shared" si="16"/>
        <v>41542</v>
      </c>
      <c r="C130" s="79">
        <v>41514</v>
      </c>
      <c r="D130" s="1602">
        <f t="shared" ca="1" si="13"/>
        <v>30</v>
      </c>
      <c r="E130" s="1793"/>
      <c r="F130" s="1124" t="s">
        <v>1185</v>
      </c>
      <c r="G130" s="1338">
        <v>13</v>
      </c>
      <c r="H130" s="1392" t="s">
        <v>2483</v>
      </c>
      <c r="I130" s="1970" t="s">
        <v>2494</v>
      </c>
      <c r="J130" s="1802" t="s">
        <v>1176</v>
      </c>
      <c r="K130" s="1805" t="s">
        <v>54</v>
      </c>
      <c r="L130" s="699" t="s">
        <v>1745</v>
      </c>
      <c r="M130" s="1109">
        <v>1185500</v>
      </c>
      <c r="N130" s="1735">
        <v>16000</v>
      </c>
      <c r="O130" s="1735">
        <f t="shared" si="12"/>
        <v>1201500</v>
      </c>
      <c r="P130" s="1806"/>
      <c r="Q130" s="1968" t="s">
        <v>2495</v>
      </c>
      <c r="R130" s="1804" t="s">
        <v>37</v>
      </c>
      <c r="S130" s="150">
        <v>1047</v>
      </c>
      <c r="T130" s="176">
        <v>93</v>
      </c>
      <c r="U130" s="1359"/>
      <c r="V130" s="254"/>
      <c r="W130" s="1590"/>
      <c r="X130" s="1304"/>
      <c r="Y130" s="1794"/>
      <c r="Z130" s="1590"/>
      <c r="AA130" s="829"/>
      <c r="AB130" s="829"/>
      <c r="AC130" s="1795"/>
      <c r="AD130" s="1796"/>
      <c r="AE130" s="1303"/>
      <c r="AF130" s="77"/>
      <c r="AG130" s="1219"/>
      <c r="AH130" s="753"/>
      <c r="AI130" s="664"/>
      <c r="AJ130" s="1219"/>
      <c r="AK130" s="77"/>
      <c r="AL130" s="1216"/>
      <c r="AM130" s="81"/>
      <c r="AN130" s="1777"/>
      <c r="AO130" s="81"/>
      <c r="AP130" s="1217"/>
      <c r="AQ130" s="924"/>
      <c r="AR130" s="844"/>
      <c r="AS130" s="844"/>
      <c r="AT130" s="926"/>
      <c r="AU130" s="944"/>
      <c r="AV130" s="944"/>
      <c r="AW130" s="944"/>
      <c r="AX130" s="1445"/>
      <c r="AY130" s="1446"/>
      <c r="AZ130" s="1445"/>
      <c r="BA130" s="1307"/>
      <c r="BB130" s="1307"/>
      <c r="BC130" s="1307"/>
      <c r="BD130" s="1307"/>
      <c r="BE130" s="1307"/>
      <c r="BF130" s="1307"/>
      <c r="BG130" s="1307"/>
      <c r="BH130" s="1307"/>
      <c r="BI130" s="1307"/>
      <c r="BJ130" s="1307"/>
      <c r="BK130" s="1307"/>
      <c r="BL130" s="1307"/>
      <c r="BM130" s="1307"/>
      <c r="BN130" s="1307"/>
      <c r="BO130" s="1307"/>
      <c r="BP130" s="1307"/>
      <c r="BQ130" s="1307"/>
      <c r="BR130" s="1307"/>
      <c r="BS130" s="1307"/>
      <c r="BT130" s="1307"/>
      <c r="BU130" s="1307"/>
      <c r="BV130" s="1307"/>
      <c r="BW130" s="1307"/>
      <c r="BX130" s="1307"/>
      <c r="BY130" s="1307"/>
      <c r="BZ130" s="1307"/>
      <c r="CA130" s="1307"/>
      <c r="CB130" s="1307"/>
      <c r="CC130" s="1307"/>
      <c r="CD130" s="1307"/>
      <c r="CE130" s="1307"/>
      <c r="CF130" s="1307"/>
      <c r="CG130" s="1307"/>
      <c r="CH130" s="1307"/>
      <c r="CI130" s="1307"/>
      <c r="CJ130" s="1307"/>
      <c r="CK130" s="1307"/>
      <c r="CL130" s="1307"/>
      <c r="CM130" s="1307"/>
      <c r="CN130" s="1307"/>
      <c r="CO130" s="1307"/>
      <c r="CP130" s="1307"/>
      <c r="CQ130" s="1307"/>
      <c r="CR130" s="1307"/>
      <c r="CS130" s="1307"/>
      <c r="CT130" s="1307"/>
      <c r="CU130" s="1307"/>
      <c r="CV130" s="1307"/>
      <c r="CW130" s="1307"/>
      <c r="CX130" s="1307"/>
      <c r="CY130" s="1307"/>
      <c r="CZ130" s="1307"/>
      <c r="DA130" s="1307"/>
      <c r="DB130" s="1307"/>
      <c r="DC130" s="1307"/>
      <c r="DD130" s="1307"/>
      <c r="DE130" s="1307"/>
      <c r="DF130" s="1307"/>
      <c r="DG130" s="1307"/>
      <c r="DH130" s="1307"/>
      <c r="DI130" s="1307"/>
      <c r="DJ130" s="1307"/>
    </row>
    <row r="131" spans="1:114" s="1738" customFormat="1" ht="13">
      <c r="A131" s="220">
        <v>100</v>
      </c>
      <c r="B131" s="254">
        <f t="shared" si="16"/>
        <v>41542</v>
      </c>
      <c r="C131" s="79">
        <v>41514</v>
      </c>
      <c r="D131" s="1602">
        <f t="shared" ca="1" si="13"/>
        <v>30</v>
      </c>
      <c r="E131" s="1793"/>
      <c r="F131" s="1124" t="s">
        <v>1185</v>
      </c>
      <c r="G131" s="1338">
        <v>13</v>
      </c>
      <c r="H131" s="1392" t="s">
        <v>2483</v>
      </c>
      <c r="I131" s="1970" t="s">
        <v>2715</v>
      </c>
      <c r="J131" s="1964" t="s">
        <v>1176</v>
      </c>
      <c r="K131" s="1705" t="s">
        <v>16</v>
      </c>
      <c r="L131" s="1350" t="s">
        <v>1748</v>
      </c>
      <c r="M131" s="1109">
        <v>1185500</v>
      </c>
      <c r="N131" s="1735">
        <v>16000</v>
      </c>
      <c r="O131" s="1735">
        <f t="shared" si="12"/>
        <v>1201500</v>
      </c>
      <c r="P131" s="1806"/>
      <c r="Q131" s="1511" t="s">
        <v>2716</v>
      </c>
      <c r="R131" s="1804" t="s">
        <v>37</v>
      </c>
      <c r="S131" s="150">
        <v>1047</v>
      </c>
      <c r="T131" s="176">
        <v>93</v>
      </c>
      <c r="U131" s="1359"/>
      <c r="V131" s="254"/>
      <c r="W131" s="1590"/>
      <c r="X131" s="1304"/>
      <c r="Y131" s="1794"/>
      <c r="Z131" s="1590"/>
      <c r="AA131" s="829"/>
      <c r="AB131" s="829"/>
      <c r="AC131" s="1795"/>
      <c r="AD131" s="1796"/>
      <c r="AE131" s="1303"/>
      <c r="AF131" s="77"/>
      <c r="AG131" s="1219"/>
      <c r="AH131" s="753"/>
      <c r="AI131" s="664"/>
      <c r="AJ131" s="1219"/>
      <c r="AK131" s="77"/>
      <c r="AL131" s="1216"/>
      <c r="AM131" s="81"/>
      <c r="AN131" s="1777"/>
      <c r="AO131" s="81"/>
      <c r="AP131" s="1217"/>
      <c r="AQ131" s="924"/>
      <c r="AR131" s="844"/>
      <c r="AS131" s="844"/>
      <c r="AT131" s="926"/>
      <c r="AU131" s="944"/>
      <c r="AV131" s="944"/>
      <c r="AW131" s="944"/>
      <c r="AX131" s="1445"/>
      <c r="AY131" s="1446"/>
      <c r="AZ131" s="1445"/>
      <c r="BA131" s="1307"/>
      <c r="BB131" s="1307"/>
      <c r="BC131" s="1307"/>
      <c r="BD131" s="1307"/>
      <c r="BE131" s="1307"/>
      <c r="BF131" s="1307"/>
      <c r="BG131" s="1307"/>
      <c r="BH131" s="1307"/>
      <c r="BI131" s="1307"/>
      <c r="BJ131" s="1307"/>
      <c r="BK131" s="1307"/>
      <c r="BL131" s="1307"/>
      <c r="BM131" s="1307"/>
      <c r="BN131" s="1307"/>
      <c r="BO131" s="1307"/>
      <c r="BP131" s="1307"/>
      <c r="BQ131" s="1307"/>
      <c r="BR131" s="1307"/>
      <c r="BS131" s="1307"/>
      <c r="BT131" s="1307"/>
      <c r="BU131" s="1307"/>
      <c r="BV131" s="1307"/>
      <c r="BW131" s="1307"/>
      <c r="BX131" s="1307"/>
      <c r="BY131" s="1307"/>
      <c r="BZ131" s="1307"/>
      <c r="CA131" s="1307"/>
      <c r="CB131" s="1307"/>
      <c r="CC131" s="1307"/>
      <c r="CD131" s="1307"/>
      <c r="CE131" s="1307"/>
      <c r="CF131" s="1307"/>
      <c r="CG131" s="1307"/>
      <c r="CH131" s="1307"/>
      <c r="CI131" s="1307"/>
      <c r="CJ131" s="1307"/>
      <c r="CK131" s="1307"/>
      <c r="CL131" s="1307"/>
      <c r="CM131" s="1307"/>
      <c r="CN131" s="1307"/>
      <c r="CO131" s="1307"/>
      <c r="CP131" s="1307"/>
      <c r="CQ131" s="1307"/>
      <c r="CR131" s="1307"/>
      <c r="CS131" s="1307"/>
      <c r="CT131" s="1307"/>
      <c r="CU131" s="1307"/>
      <c r="CV131" s="1307"/>
      <c r="CW131" s="1307"/>
      <c r="CX131" s="1307"/>
      <c r="CY131" s="1307"/>
      <c r="CZ131" s="1307"/>
      <c r="DA131" s="1307"/>
      <c r="DB131" s="1307"/>
      <c r="DC131" s="1307"/>
      <c r="DD131" s="1307"/>
      <c r="DE131" s="1307"/>
      <c r="DF131" s="1307"/>
      <c r="DG131" s="1307"/>
      <c r="DH131" s="1307"/>
      <c r="DI131" s="1307"/>
      <c r="DJ131" s="1307"/>
    </row>
    <row r="132" spans="1:114" s="1738" customFormat="1" ht="13">
      <c r="A132" s="220">
        <v>101</v>
      </c>
      <c r="B132" s="1233">
        <f t="shared" si="16"/>
        <v>41547</v>
      </c>
      <c r="C132" s="1633">
        <v>41519</v>
      </c>
      <c r="D132" s="1602">
        <f t="shared" ca="1" si="13"/>
        <v>25</v>
      </c>
      <c r="E132" s="1365"/>
      <c r="F132" s="1124" t="s">
        <v>1185</v>
      </c>
      <c r="G132" s="1338">
        <v>13</v>
      </c>
      <c r="H132" s="1392" t="s">
        <v>2506</v>
      </c>
      <c r="I132" s="1970" t="s">
        <v>2517</v>
      </c>
      <c r="J132" s="1802" t="s">
        <v>1178</v>
      </c>
      <c r="K132" s="1805" t="s">
        <v>262</v>
      </c>
      <c r="L132" s="699" t="s">
        <v>1891</v>
      </c>
      <c r="M132" s="1109">
        <v>1060000</v>
      </c>
      <c r="N132" s="1735">
        <v>16000</v>
      </c>
      <c r="O132" s="1735">
        <f t="shared" si="12"/>
        <v>1076000</v>
      </c>
      <c r="P132" s="1806"/>
      <c r="Q132" s="1807" t="s">
        <v>2518</v>
      </c>
      <c r="R132" s="1804" t="s">
        <v>37</v>
      </c>
      <c r="S132" s="150">
        <v>1047</v>
      </c>
      <c r="T132" s="176">
        <v>93</v>
      </c>
      <c r="U132" s="1359"/>
      <c r="V132" s="254"/>
      <c r="W132" s="1590"/>
      <c r="X132" s="1304"/>
      <c r="Y132" s="1794"/>
      <c r="Z132" s="1590"/>
      <c r="AA132" s="829"/>
      <c r="AB132" s="829"/>
      <c r="AC132" s="1795"/>
      <c r="AD132" s="1796"/>
      <c r="AE132" s="1303"/>
      <c r="AF132" s="1319"/>
      <c r="AG132" s="1797"/>
      <c r="AH132" s="1798"/>
      <c r="AI132" s="1799"/>
      <c r="AJ132" s="1797"/>
      <c r="AK132" s="1319"/>
      <c r="AL132" s="1800"/>
      <c r="AM132" s="1603"/>
      <c r="AN132" s="1778"/>
      <c r="AO132" s="1603"/>
      <c r="AP132" s="1589"/>
      <c r="AQ132" s="1709"/>
      <c r="AR132" s="1710"/>
      <c r="AS132" s="1710"/>
      <c r="AT132" s="1615"/>
      <c r="AU132" s="1445"/>
      <c r="AV132" s="1445"/>
      <c r="AW132" s="1445"/>
      <c r="AX132" s="1445"/>
      <c r="AY132" s="1446"/>
      <c r="AZ132" s="1445"/>
      <c r="BA132" s="1307"/>
      <c r="BB132" s="1307"/>
      <c r="BC132" s="1307"/>
      <c r="BD132" s="1307"/>
      <c r="BE132" s="1307"/>
      <c r="BF132" s="1307"/>
      <c r="BG132" s="1307"/>
      <c r="BH132" s="1307"/>
      <c r="BI132" s="1307"/>
      <c r="BJ132" s="1307"/>
      <c r="BK132" s="1307"/>
      <c r="BL132" s="1307"/>
      <c r="BM132" s="1307"/>
      <c r="BN132" s="1307"/>
      <c r="BO132" s="1307"/>
      <c r="BP132" s="1307"/>
      <c r="BQ132" s="1307"/>
      <c r="BR132" s="1307"/>
      <c r="BS132" s="1307"/>
      <c r="BT132" s="1307"/>
      <c r="BU132" s="1307"/>
      <c r="BV132" s="1307"/>
      <c r="BW132" s="1307"/>
      <c r="BX132" s="1307"/>
      <c r="BY132" s="1307"/>
      <c r="BZ132" s="1307"/>
      <c r="CA132" s="1307"/>
      <c r="CB132" s="1307"/>
      <c r="CC132" s="1307"/>
      <c r="CD132" s="1307"/>
      <c r="CE132" s="1307"/>
      <c r="CF132" s="1307"/>
      <c r="CG132" s="1307"/>
      <c r="CH132" s="1307"/>
      <c r="CI132" s="1307"/>
      <c r="CJ132" s="1307"/>
      <c r="CK132" s="1307"/>
      <c r="CL132" s="1307"/>
      <c r="CM132" s="1307"/>
      <c r="CN132" s="1307"/>
      <c r="CO132" s="1307"/>
      <c r="CP132" s="1307"/>
      <c r="CQ132" s="1307"/>
      <c r="CR132" s="1307"/>
      <c r="CS132" s="1307"/>
      <c r="CT132" s="1307"/>
      <c r="CU132" s="1307"/>
      <c r="CV132" s="1307"/>
      <c r="CW132" s="1307"/>
      <c r="CX132" s="1307"/>
      <c r="CY132" s="1307"/>
      <c r="CZ132" s="1307"/>
      <c r="DA132" s="1307"/>
      <c r="DB132" s="1307"/>
      <c r="DC132" s="1307"/>
      <c r="DD132" s="1307"/>
      <c r="DE132" s="1307"/>
      <c r="DF132" s="1307"/>
      <c r="DG132" s="1307"/>
      <c r="DH132" s="1307"/>
      <c r="DI132" s="1307"/>
      <c r="DJ132" s="1307"/>
    </row>
    <row r="133" spans="1:114" s="1738" customFormat="1" ht="13">
      <c r="A133" s="220">
        <v>102</v>
      </c>
      <c r="B133" s="254">
        <f t="shared" si="16"/>
        <v>41542</v>
      </c>
      <c r="C133" s="79">
        <v>41514</v>
      </c>
      <c r="D133" s="1602">
        <f t="shared" ca="1" si="13"/>
        <v>30</v>
      </c>
      <c r="E133" s="1365"/>
      <c r="F133" s="1124" t="s">
        <v>1185</v>
      </c>
      <c r="G133" s="1338">
        <v>13</v>
      </c>
      <c r="H133" s="1198" t="s">
        <v>2496</v>
      </c>
      <c r="I133" s="1705" t="s">
        <v>2502</v>
      </c>
      <c r="J133" s="1606" t="s">
        <v>2498</v>
      </c>
      <c r="K133" s="1705" t="s">
        <v>90</v>
      </c>
      <c r="L133" s="78" t="s">
        <v>1743</v>
      </c>
      <c r="M133" s="1109">
        <v>1109000</v>
      </c>
      <c r="N133" s="1735">
        <v>16000</v>
      </c>
      <c r="O133" s="1735">
        <f t="shared" si="12"/>
        <v>1125000</v>
      </c>
      <c r="P133" s="1803"/>
      <c r="Q133" s="1807" t="s">
        <v>2503</v>
      </c>
      <c r="R133" s="1804" t="s">
        <v>37</v>
      </c>
      <c r="S133" s="150">
        <v>1047</v>
      </c>
      <c r="T133" s="176">
        <v>93</v>
      </c>
      <c r="U133" s="1359"/>
      <c r="V133" s="254"/>
      <c r="W133" s="1590"/>
      <c r="X133" s="1304"/>
      <c r="Y133" s="1794"/>
      <c r="Z133" s="1590"/>
      <c r="AA133" s="829"/>
      <c r="AB133" s="829"/>
      <c r="AC133" s="1795"/>
      <c r="AD133" s="1796"/>
      <c r="AE133" s="1303"/>
      <c r="AF133" s="77"/>
      <c r="AG133" s="1219"/>
      <c r="AH133" s="753"/>
      <c r="AI133" s="664"/>
      <c r="AJ133" s="1219"/>
      <c r="AK133" s="77"/>
      <c r="AL133" s="1216"/>
      <c r="AM133" s="81"/>
      <c r="AN133" s="1777"/>
      <c r="AO133" s="81"/>
      <c r="AP133" s="1217"/>
      <c r="AQ133" s="924"/>
      <c r="AR133" s="844"/>
      <c r="AS133" s="844"/>
      <c r="AT133" s="926"/>
      <c r="AU133" s="944"/>
      <c r="AV133" s="944"/>
      <c r="AW133" s="944"/>
      <c r="AX133" s="1445"/>
      <c r="AY133" s="1446"/>
      <c r="AZ133" s="1445"/>
      <c r="BA133" s="1307"/>
      <c r="BB133" s="1307"/>
      <c r="BC133" s="1307"/>
      <c r="BD133" s="1307"/>
      <c r="BE133" s="1307"/>
      <c r="BF133" s="1307"/>
      <c r="BG133" s="1307"/>
      <c r="BH133" s="1307"/>
      <c r="BI133" s="1307"/>
      <c r="BJ133" s="1307"/>
      <c r="BK133" s="1307"/>
      <c r="BL133" s="1307"/>
      <c r="BM133" s="1307"/>
      <c r="BN133" s="1307"/>
      <c r="BO133" s="1307"/>
      <c r="BP133" s="1307"/>
      <c r="BQ133" s="1307"/>
      <c r="BR133" s="1307"/>
      <c r="BS133" s="1307"/>
      <c r="BT133" s="1307"/>
      <c r="BU133" s="1307"/>
      <c r="BV133" s="1307"/>
      <c r="BW133" s="1307"/>
      <c r="BX133" s="1307"/>
      <c r="BY133" s="1307"/>
      <c r="BZ133" s="1307"/>
      <c r="CA133" s="1307"/>
      <c r="CB133" s="1307"/>
      <c r="CC133" s="1307"/>
      <c r="CD133" s="1307"/>
      <c r="CE133" s="1307"/>
      <c r="CF133" s="1307"/>
      <c r="CG133" s="1307"/>
      <c r="CH133" s="1307"/>
      <c r="CI133" s="1307"/>
      <c r="CJ133" s="1307"/>
      <c r="CK133" s="1307"/>
      <c r="CL133" s="1307"/>
      <c r="CM133" s="1307"/>
      <c r="CN133" s="1307"/>
      <c r="CO133" s="1307"/>
      <c r="CP133" s="1307"/>
      <c r="CQ133" s="1307"/>
      <c r="CR133" s="1307"/>
      <c r="CS133" s="1307"/>
      <c r="CT133" s="1307"/>
      <c r="CU133" s="1307"/>
      <c r="CV133" s="1307"/>
      <c r="CW133" s="1307"/>
      <c r="CX133" s="1307"/>
      <c r="CY133" s="1307"/>
      <c r="CZ133" s="1307"/>
      <c r="DA133" s="1307"/>
      <c r="DB133" s="1307"/>
      <c r="DC133" s="1307"/>
      <c r="DD133" s="1307"/>
      <c r="DE133" s="1307"/>
      <c r="DF133" s="1307"/>
      <c r="DG133" s="1307"/>
      <c r="DH133" s="1307"/>
      <c r="DI133" s="1307"/>
      <c r="DJ133" s="1307"/>
    </row>
    <row r="134" spans="1:114" s="1738" customFormat="1" ht="13">
      <c r="A134" s="220">
        <v>103</v>
      </c>
      <c r="B134" s="254">
        <f t="shared" si="16"/>
        <v>41542</v>
      </c>
      <c r="C134" s="79">
        <v>41514</v>
      </c>
      <c r="D134" s="1602">
        <f t="shared" ca="1" si="13"/>
        <v>30</v>
      </c>
      <c r="E134" s="1793"/>
      <c r="F134" s="1124" t="s">
        <v>1185</v>
      </c>
      <c r="G134" s="1338">
        <v>13</v>
      </c>
      <c r="H134" s="1392" t="s">
        <v>2496</v>
      </c>
      <c r="I134" s="1970" t="s">
        <v>2504</v>
      </c>
      <c r="J134" s="1964" t="s">
        <v>2498</v>
      </c>
      <c r="K134" s="1970" t="s">
        <v>262</v>
      </c>
      <c r="L134" s="699" t="s">
        <v>1754</v>
      </c>
      <c r="M134" s="1109">
        <v>1109000</v>
      </c>
      <c r="N134" s="1735">
        <v>16000</v>
      </c>
      <c r="O134" s="1735">
        <f t="shared" si="12"/>
        <v>1125000</v>
      </c>
      <c r="P134" s="1806"/>
      <c r="Q134" s="1807" t="s">
        <v>2505</v>
      </c>
      <c r="R134" s="1804" t="s">
        <v>37</v>
      </c>
      <c r="S134" s="150">
        <v>1047</v>
      </c>
      <c r="T134" s="176">
        <v>93</v>
      </c>
      <c r="U134" s="1359"/>
      <c r="V134" s="254"/>
      <c r="W134" s="1590"/>
      <c r="X134" s="1304"/>
      <c r="Y134" s="1794"/>
      <c r="Z134" s="1590"/>
      <c r="AA134" s="829"/>
      <c r="AB134" s="829"/>
      <c r="AC134" s="1795"/>
      <c r="AD134" s="1796"/>
      <c r="AE134" s="1303"/>
      <c r="AF134" s="77"/>
      <c r="AG134" s="1219"/>
      <c r="AH134" s="753"/>
      <c r="AI134" s="664"/>
      <c r="AJ134" s="1219"/>
      <c r="AK134" s="77"/>
      <c r="AL134" s="1216"/>
      <c r="AM134" s="81"/>
      <c r="AN134" s="1777"/>
      <c r="AO134" s="81"/>
      <c r="AP134" s="1217"/>
      <c r="AQ134" s="924"/>
      <c r="AR134" s="844"/>
      <c r="AS134" s="844"/>
      <c r="AT134" s="926"/>
      <c r="AU134" s="944"/>
      <c r="AV134" s="944"/>
      <c r="AW134" s="944"/>
      <c r="AX134" s="1445"/>
      <c r="AY134" s="1446"/>
      <c r="AZ134" s="1445"/>
      <c r="BA134" s="1307"/>
      <c r="BB134" s="1307"/>
      <c r="BC134" s="1307"/>
      <c r="BD134" s="1307"/>
      <c r="BE134" s="1307"/>
      <c r="BF134" s="1307"/>
      <c r="BG134" s="1307"/>
      <c r="BH134" s="1307"/>
      <c r="BI134" s="1307"/>
      <c r="BJ134" s="1307"/>
      <c r="BK134" s="1307"/>
      <c r="BL134" s="1307"/>
      <c r="BM134" s="1307"/>
      <c r="BN134" s="1307"/>
      <c r="BO134" s="1307"/>
      <c r="BP134" s="1307"/>
      <c r="BQ134" s="1307"/>
      <c r="BR134" s="1307"/>
      <c r="BS134" s="1307"/>
      <c r="BT134" s="1307"/>
      <c r="BU134" s="1307"/>
      <c r="BV134" s="1307"/>
      <c r="BW134" s="1307"/>
      <c r="BX134" s="1307"/>
      <c r="BY134" s="1307"/>
      <c r="BZ134" s="1307"/>
      <c r="CA134" s="1307"/>
      <c r="CB134" s="1307"/>
      <c r="CC134" s="1307"/>
      <c r="CD134" s="1307"/>
      <c r="CE134" s="1307"/>
      <c r="CF134" s="1307"/>
      <c r="CG134" s="1307"/>
      <c r="CH134" s="1307"/>
      <c r="CI134" s="1307"/>
      <c r="CJ134" s="1307"/>
      <c r="CK134" s="1307"/>
      <c r="CL134" s="1307"/>
      <c r="CM134" s="1307"/>
      <c r="CN134" s="1307"/>
      <c r="CO134" s="1307"/>
      <c r="CP134" s="1307"/>
      <c r="CQ134" s="1307"/>
      <c r="CR134" s="1307"/>
      <c r="CS134" s="1307"/>
      <c r="CT134" s="1307"/>
      <c r="CU134" s="1307"/>
      <c r="CV134" s="1307"/>
      <c r="CW134" s="1307"/>
      <c r="CX134" s="1307"/>
      <c r="CY134" s="1307"/>
      <c r="CZ134" s="1307"/>
      <c r="DA134" s="1307"/>
      <c r="DB134" s="1307"/>
      <c r="DC134" s="1307"/>
      <c r="DD134" s="1307"/>
      <c r="DE134" s="1307"/>
      <c r="DF134" s="1307"/>
      <c r="DG134" s="1307"/>
      <c r="DH134" s="1307"/>
      <c r="DI134" s="1307"/>
      <c r="DJ134" s="1307"/>
    </row>
    <row r="135" spans="1:114" s="1738" customFormat="1" ht="13">
      <c r="A135" s="220">
        <v>104</v>
      </c>
      <c r="B135" s="1233">
        <f>C135-5+33</f>
        <v>41547</v>
      </c>
      <c r="C135" s="1633">
        <v>41519</v>
      </c>
      <c r="D135" s="1602">
        <f ca="1">TODAY()-C135</f>
        <v>25</v>
      </c>
      <c r="E135" s="1793"/>
      <c r="F135" s="1124" t="s">
        <v>1185</v>
      </c>
      <c r="G135" s="1338">
        <v>13</v>
      </c>
      <c r="H135" s="1198" t="s">
        <v>2496</v>
      </c>
      <c r="I135" s="1705" t="s">
        <v>2497</v>
      </c>
      <c r="J135" s="1606" t="s">
        <v>2498</v>
      </c>
      <c r="K135" s="1705" t="s">
        <v>54</v>
      </c>
      <c r="L135" s="699" t="s">
        <v>1745</v>
      </c>
      <c r="M135" s="1109">
        <v>1109000</v>
      </c>
      <c r="N135" s="1735">
        <v>16000</v>
      </c>
      <c r="O135" s="1735">
        <f>M135+N135</f>
        <v>1125000</v>
      </c>
      <c r="P135" s="1803"/>
      <c r="Q135" s="1967" t="s">
        <v>2499</v>
      </c>
      <c r="R135" s="1804" t="s">
        <v>37</v>
      </c>
      <c r="S135" s="150">
        <v>1047</v>
      </c>
      <c r="T135" s="176">
        <v>93</v>
      </c>
      <c r="U135" s="1359"/>
      <c r="V135" s="254"/>
      <c r="W135" s="77"/>
      <c r="X135" s="1304"/>
      <c r="Y135" s="662"/>
      <c r="Z135" s="1590"/>
      <c r="AA135" s="81"/>
      <c r="AB135" s="81"/>
      <c r="AC135" s="1166"/>
      <c r="AD135" s="1796"/>
      <c r="AE135" s="2244"/>
      <c r="AF135" s="77"/>
      <c r="AG135" s="1219"/>
      <c r="AH135" s="753"/>
      <c r="AI135" s="664"/>
      <c r="AJ135" s="1219"/>
      <c r="AK135" s="77"/>
      <c r="AL135" s="1216"/>
      <c r="AM135" s="81"/>
      <c r="AN135" s="1777"/>
      <c r="AO135" s="81"/>
      <c r="AP135" s="1217"/>
      <c r="AQ135" s="924"/>
      <c r="AR135" s="844"/>
      <c r="AS135" s="844"/>
      <c r="AT135" s="926"/>
      <c r="AU135" s="944"/>
      <c r="AV135" s="944"/>
      <c r="AW135" s="944"/>
      <c r="AX135" s="944"/>
      <c r="AY135" s="1446"/>
      <c r="AZ135" s="1445"/>
      <c r="BA135" s="1307"/>
      <c r="BB135" s="1307"/>
      <c r="BC135" s="1307"/>
      <c r="BD135" s="1307"/>
      <c r="BE135" s="1307"/>
      <c r="BF135" s="1307"/>
      <c r="BG135" s="1307"/>
      <c r="BH135" s="1307"/>
      <c r="BI135" s="1307"/>
      <c r="BJ135" s="1307"/>
      <c r="BK135" s="1307"/>
      <c r="BL135" s="1307"/>
      <c r="BM135" s="1307"/>
      <c r="BN135" s="1307"/>
      <c r="BO135" s="1307"/>
      <c r="BP135" s="1307"/>
      <c r="BQ135" s="1307"/>
      <c r="BR135" s="1307"/>
      <c r="BS135" s="1307"/>
      <c r="BT135" s="1307"/>
      <c r="BU135" s="1307"/>
      <c r="BV135" s="1307"/>
      <c r="BW135" s="1307"/>
      <c r="BX135" s="1307"/>
      <c r="BY135" s="1307"/>
      <c r="BZ135" s="1307"/>
      <c r="CA135" s="1307"/>
      <c r="CB135" s="1307"/>
      <c r="CC135" s="1307"/>
      <c r="CD135" s="1307"/>
      <c r="CE135" s="1307"/>
      <c r="CF135" s="1307"/>
      <c r="CG135" s="1307"/>
      <c r="CH135" s="1307"/>
      <c r="CI135" s="1307"/>
      <c r="CJ135" s="1307"/>
      <c r="CK135" s="1307"/>
      <c r="CL135" s="1307"/>
      <c r="CM135" s="1307"/>
      <c r="CN135" s="1307"/>
      <c r="CO135" s="1307"/>
      <c r="CP135" s="1307"/>
      <c r="CQ135" s="1307"/>
      <c r="CR135" s="1307"/>
      <c r="CS135" s="1307"/>
      <c r="CT135" s="1307"/>
      <c r="CU135" s="1307"/>
      <c r="CV135" s="1307"/>
      <c r="CW135" s="1307"/>
      <c r="CX135" s="1307"/>
      <c r="CY135" s="1307"/>
      <c r="CZ135" s="1307"/>
      <c r="DA135" s="1307"/>
      <c r="DB135" s="1307"/>
      <c r="DC135" s="1307"/>
      <c r="DD135" s="1307"/>
      <c r="DE135" s="1307"/>
      <c r="DF135" s="1307"/>
      <c r="DG135" s="1307"/>
      <c r="DH135" s="1307"/>
      <c r="DI135" s="1307"/>
      <c r="DJ135" s="1307"/>
    </row>
    <row r="136" spans="1:114" s="1738" customFormat="1" ht="13">
      <c r="A136" s="220">
        <v>105</v>
      </c>
      <c r="B136" s="254">
        <f t="shared" si="16"/>
        <v>41542</v>
      </c>
      <c r="C136" s="79">
        <v>41514</v>
      </c>
      <c r="D136" s="1602">
        <f t="shared" ca="1" si="13"/>
        <v>30</v>
      </c>
      <c r="E136" s="1793"/>
      <c r="F136" s="1124" t="s">
        <v>1185</v>
      </c>
      <c r="G136" s="1338">
        <v>13</v>
      </c>
      <c r="H136" s="1198" t="s">
        <v>2506</v>
      </c>
      <c r="I136" s="1705" t="s">
        <v>2513</v>
      </c>
      <c r="J136" s="1606" t="s">
        <v>1178</v>
      </c>
      <c r="K136" s="1705" t="s">
        <v>16</v>
      </c>
      <c r="L136" s="1350" t="s">
        <v>1748</v>
      </c>
      <c r="M136" s="1109">
        <v>1060000</v>
      </c>
      <c r="N136" s="1735">
        <v>16000</v>
      </c>
      <c r="O136" s="1735">
        <f t="shared" si="12"/>
        <v>1076000</v>
      </c>
      <c r="P136" s="1803"/>
      <c r="Q136" s="1807" t="s">
        <v>2514</v>
      </c>
      <c r="R136" s="1804" t="s">
        <v>37</v>
      </c>
      <c r="S136" s="150">
        <v>1047</v>
      </c>
      <c r="T136" s="176">
        <v>93</v>
      </c>
      <c r="U136" s="1359"/>
      <c r="V136" s="254"/>
      <c r="W136" s="1590"/>
      <c r="X136" s="1304"/>
      <c r="Y136" s="1794"/>
      <c r="Z136" s="1590"/>
      <c r="AA136" s="829"/>
      <c r="AB136" s="829"/>
      <c r="AC136" s="1795"/>
      <c r="AD136" s="1796"/>
      <c r="AE136" s="1303"/>
      <c r="AF136" s="77"/>
      <c r="AG136" s="1219"/>
      <c r="AH136" s="753"/>
      <c r="AI136" s="664"/>
      <c r="AJ136" s="1219"/>
      <c r="AK136" s="77"/>
      <c r="AL136" s="1216"/>
      <c r="AM136" s="81"/>
      <c r="AN136" s="1777"/>
      <c r="AO136" s="81"/>
      <c r="AP136" s="1217"/>
      <c r="AQ136" s="924"/>
      <c r="AR136" s="844"/>
      <c r="AS136" s="844"/>
      <c r="AT136" s="926"/>
      <c r="AU136" s="944"/>
      <c r="AV136" s="944"/>
      <c r="AW136" s="944"/>
      <c r="AX136" s="1445"/>
      <c r="AY136" s="1446"/>
      <c r="AZ136" s="1445"/>
      <c r="BA136" s="1307"/>
      <c r="BB136" s="1307"/>
      <c r="BC136" s="1307"/>
      <c r="BD136" s="1307"/>
      <c r="BE136" s="1307"/>
      <c r="BF136" s="1307"/>
      <c r="BG136" s="1307"/>
      <c r="BH136" s="1307"/>
      <c r="BI136" s="1307"/>
      <c r="BJ136" s="1307"/>
      <c r="BK136" s="1307"/>
      <c r="BL136" s="1307"/>
      <c r="BM136" s="1307"/>
      <c r="BN136" s="1307"/>
      <c r="BO136" s="1307"/>
      <c r="BP136" s="1307"/>
      <c r="BQ136" s="1307"/>
      <c r="BR136" s="1307"/>
      <c r="BS136" s="1307"/>
      <c r="BT136" s="1307"/>
      <c r="BU136" s="1307"/>
      <c r="BV136" s="1307"/>
      <c r="BW136" s="1307"/>
      <c r="BX136" s="1307"/>
      <c r="BY136" s="1307"/>
      <c r="BZ136" s="1307"/>
      <c r="CA136" s="1307"/>
      <c r="CB136" s="1307"/>
      <c r="CC136" s="1307"/>
      <c r="CD136" s="1307"/>
      <c r="CE136" s="1307"/>
      <c r="CF136" s="1307"/>
      <c r="CG136" s="1307"/>
      <c r="CH136" s="1307"/>
      <c r="CI136" s="1307"/>
      <c r="CJ136" s="1307"/>
      <c r="CK136" s="1307"/>
      <c r="CL136" s="1307"/>
      <c r="CM136" s="1307"/>
      <c r="CN136" s="1307"/>
      <c r="CO136" s="1307"/>
      <c r="CP136" s="1307"/>
      <c r="CQ136" s="1307"/>
      <c r="CR136" s="1307"/>
      <c r="CS136" s="1307"/>
      <c r="CT136" s="1307"/>
      <c r="CU136" s="1307"/>
      <c r="CV136" s="1307"/>
      <c r="CW136" s="1307"/>
      <c r="CX136" s="1307"/>
      <c r="CY136" s="1307"/>
      <c r="CZ136" s="1307"/>
      <c r="DA136" s="1307"/>
      <c r="DB136" s="1307"/>
      <c r="DC136" s="1307"/>
      <c r="DD136" s="1307"/>
      <c r="DE136" s="1307"/>
      <c r="DF136" s="1307"/>
      <c r="DG136" s="1307"/>
      <c r="DH136" s="1307"/>
      <c r="DI136" s="1307"/>
      <c r="DJ136" s="1307"/>
    </row>
    <row r="137" spans="1:114" s="1738" customFormat="1" ht="13">
      <c r="A137" s="220">
        <v>106</v>
      </c>
      <c r="B137" s="254">
        <f t="shared" si="16"/>
        <v>41542</v>
      </c>
      <c r="C137" s="79">
        <v>41514</v>
      </c>
      <c r="D137" s="1602">
        <f t="shared" ca="1" si="13"/>
        <v>30</v>
      </c>
      <c r="E137" s="1793" t="s">
        <v>2790</v>
      </c>
      <c r="F137" s="1124" t="s">
        <v>1185</v>
      </c>
      <c r="G137" s="1338">
        <v>13</v>
      </c>
      <c r="H137" s="1198" t="s">
        <v>2506</v>
      </c>
      <c r="I137" s="1705" t="s">
        <v>2515</v>
      </c>
      <c r="J137" s="1606" t="s">
        <v>1178</v>
      </c>
      <c r="K137" s="1705" t="s">
        <v>39</v>
      </c>
      <c r="L137" s="830" t="s">
        <v>1750</v>
      </c>
      <c r="M137" s="1109">
        <v>1060000</v>
      </c>
      <c r="N137" s="1735">
        <v>0</v>
      </c>
      <c r="O137" s="1735">
        <f t="shared" si="12"/>
        <v>1060000</v>
      </c>
      <c r="P137" s="1803"/>
      <c r="Q137" s="1807" t="s">
        <v>2516</v>
      </c>
      <c r="R137" s="1804" t="s">
        <v>37</v>
      </c>
      <c r="S137" s="150">
        <v>1047</v>
      </c>
      <c r="T137" s="176">
        <v>93</v>
      </c>
      <c r="U137" s="1359"/>
      <c r="V137" s="254"/>
      <c r="W137" s="1590"/>
      <c r="X137" s="1304"/>
      <c r="Y137" s="1794"/>
      <c r="Z137" s="1590"/>
      <c r="AA137" s="829"/>
      <c r="AB137" s="829"/>
      <c r="AC137" s="1795"/>
      <c r="AD137" s="1796"/>
      <c r="AE137" s="1303"/>
      <c r="AF137" s="77"/>
      <c r="AG137" s="1219"/>
      <c r="AH137" s="753"/>
      <c r="AI137" s="664"/>
      <c r="AJ137" s="1219"/>
      <c r="AK137" s="77"/>
      <c r="AL137" s="1216"/>
      <c r="AM137" s="81"/>
      <c r="AN137" s="1777"/>
      <c r="AO137" s="81"/>
      <c r="AP137" s="1217"/>
      <c r="AQ137" s="924"/>
      <c r="AR137" s="844"/>
      <c r="AS137" s="844"/>
      <c r="AT137" s="926"/>
      <c r="AU137" s="944"/>
      <c r="AV137" s="944"/>
      <c r="AW137" s="944"/>
      <c r="AX137" s="1445"/>
      <c r="AY137" s="1446"/>
      <c r="AZ137" s="1445"/>
      <c r="BA137" s="1307"/>
      <c r="BB137" s="1307"/>
      <c r="BC137" s="1307"/>
      <c r="BD137" s="1307"/>
      <c r="BE137" s="1307"/>
      <c r="BF137" s="1307"/>
      <c r="BG137" s="1307"/>
      <c r="BH137" s="1307"/>
      <c r="BI137" s="1307"/>
      <c r="BJ137" s="1307"/>
      <c r="BK137" s="1307"/>
      <c r="BL137" s="1307"/>
      <c r="BM137" s="1307"/>
      <c r="BN137" s="1307"/>
      <c r="BO137" s="1307"/>
      <c r="BP137" s="1307"/>
      <c r="BQ137" s="1307"/>
      <c r="BR137" s="1307"/>
      <c r="BS137" s="1307"/>
      <c r="BT137" s="1307"/>
      <c r="BU137" s="1307"/>
      <c r="BV137" s="1307"/>
      <c r="BW137" s="1307"/>
      <c r="BX137" s="1307"/>
      <c r="BY137" s="1307"/>
      <c r="BZ137" s="1307"/>
      <c r="CA137" s="1307"/>
      <c r="CB137" s="1307"/>
      <c r="CC137" s="1307"/>
      <c r="CD137" s="1307"/>
      <c r="CE137" s="1307"/>
      <c r="CF137" s="1307"/>
      <c r="CG137" s="1307"/>
      <c r="CH137" s="1307"/>
      <c r="CI137" s="1307"/>
      <c r="CJ137" s="1307"/>
      <c r="CK137" s="1307"/>
      <c r="CL137" s="1307"/>
      <c r="CM137" s="1307"/>
      <c r="CN137" s="1307"/>
      <c r="CO137" s="1307"/>
      <c r="CP137" s="1307"/>
      <c r="CQ137" s="1307"/>
      <c r="CR137" s="1307"/>
      <c r="CS137" s="1307"/>
      <c r="CT137" s="1307"/>
      <c r="CU137" s="1307"/>
      <c r="CV137" s="1307"/>
      <c r="CW137" s="1307"/>
      <c r="CX137" s="1307"/>
      <c r="CY137" s="1307"/>
      <c r="CZ137" s="1307"/>
      <c r="DA137" s="1307"/>
      <c r="DB137" s="1307"/>
      <c r="DC137" s="1307"/>
      <c r="DD137" s="1307"/>
      <c r="DE137" s="1307"/>
      <c r="DF137" s="1307"/>
      <c r="DG137" s="1307"/>
      <c r="DH137" s="1307"/>
      <c r="DI137" s="1307"/>
      <c r="DJ137" s="1307"/>
    </row>
    <row r="138" spans="1:114" s="1738" customFormat="1" ht="13">
      <c r="A138" s="220">
        <v>107</v>
      </c>
      <c r="B138" s="1233">
        <f>C138-7+33</f>
        <v>41542</v>
      </c>
      <c r="C138" s="1633">
        <v>41516</v>
      </c>
      <c r="D138" s="937">
        <f t="shared" ca="1" si="13"/>
        <v>28</v>
      </c>
      <c r="E138" s="1793"/>
      <c r="F138" s="1124" t="s">
        <v>1185</v>
      </c>
      <c r="G138" s="1338">
        <v>13</v>
      </c>
      <c r="H138" s="1198" t="s">
        <v>2483</v>
      </c>
      <c r="I138" s="1705" t="s">
        <v>2488</v>
      </c>
      <c r="J138" s="1509" t="s">
        <v>1176</v>
      </c>
      <c r="K138" s="1510" t="s">
        <v>16</v>
      </c>
      <c r="L138" s="1350" t="s">
        <v>1748</v>
      </c>
      <c r="M138" s="1109">
        <v>1185500</v>
      </c>
      <c r="N138" s="1735">
        <v>16000</v>
      </c>
      <c r="O138" s="1735">
        <f t="shared" si="12"/>
        <v>1201500</v>
      </c>
      <c r="P138" s="1803"/>
      <c r="Q138" s="1969" t="s">
        <v>2489</v>
      </c>
      <c r="R138" s="1804" t="s">
        <v>37</v>
      </c>
      <c r="S138" s="150">
        <v>1047</v>
      </c>
      <c r="T138" s="176">
        <v>93</v>
      </c>
      <c r="U138" s="1359"/>
      <c r="V138" s="254"/>
      <c r="W138" s="1590"/>
      <c r="X138" s="1304"/>
      <c r="Y138" s="1794"/>
      <c r="Z138" s="1590"/>
      <c r="AA138" s="829"/>
      <c r="AB138" s="829"/>
      <c r="AC138" s="1795"/>
      <c r="AD138" s="1796"/>
      <c r="AE138" s="1303"/>
      <c r="AF138" s="77"/>
      <c r="AG138" s="1219"/>
      <c r="AH138" s="753"/>
      <c r="AI138" s="664"/>
      <c r="AJ138" s="1219"/>
      <c r="AK138" s="77"/>
      <c r="AL138" s="1216"/>
      <c r="AM138" s="81"/>
      <c r="AN138" s="1777"/>
      <c r="AO138" s="81"/>
      <c r="AP138" s="1217"/>
      <c r="AQ138" s="924"/>
      <c r="AR138" s="844"/>
      <c r="AS138" s="844"/>
      <c r="AT138" s="926"/>
      <c r="AU138" s="944"/>
      <c r="AV138" s="944"/>
      <c r="AW138" s="944"/>
      <c r="AX138" s="1445"/>
      <c r="AY138" s="1446"/>
      <c r="AZ138" s="1445"/>
      <c r="BA138" s="1307"/>
      <c r="BB138" s="1307"/>
      <c r="BC138" s="1307"/>
      <c r="BD138" s="1307"/>
      <c r="BE138" s="1307"/>
      <c r="BF138" s="1307"/>
      <c r="BG138" s="1307"/>
      <c r="BH138" s="1307"/>
      <c r="BI138" s="1307"/>
      <c r="BJ138" s="1307"/>
      <c r="BK138" s="1307"/>
      <c r="BL138" s="1307"/>
      <c r="BM138" s="1307"/>
      <c r="BN138" s="1307"/>
      <c r="BO138" s="1307"/>
      <c r="BP138" s="1307"/>
      <c r="BQ138" s="1307"/>
      <c r="BR138" s="1307"/>
      <c r="BS138" s="1307"/>
      <c r="BT138" s="1307"/>
      <c r="BU138" s="1307"/>
      <c r="BV138" s="1307"/>
      <c r="BW138" s="1307"/>
      <c r="BX138" s="1307"/>
      <c r="BY138" s="1307"/>
      <c r="BZ138" s="1307"/>
      <c r="CA138" s="1307"/>
      <c r="CB138" s="1307"/>
      <c r="CC138" s="1307"/>
      <c r="CD138" s="1307"/>
      <c r="CE138" s="1307"/>
      <c r="CF138" s="1307"/>
      <c r="CG138" s="1307"/>
      <c r="CH138" s="1307"/>
      <c r="CI138" s="1307"/>
      <c r="CJ138" s="1307"/>
      <c r="CK138" s="1307"/>
      <c r="CL138" s="1307"/>
      <c r="CM138" s="1307"/>
      <c r="CN138" s="1307"/>
      <c r="CO138" s="1307"/>
      <c r="CP138" s="1307"/>
      <c r="CQ138" s="1307"/>
      <c r="CR138" s="1307"/>
      <c r="CS138" s="1307"/>
      <c r="CT138" s="1307"/>
      <c r="CU138" s="1307"/>
      <c r="CV138" s="1307"/>
      <c r="CW138" s="1307"/>
      <c r="CX138" s="1307"/>
      <c r="CY138" s="1307"/>
      <c r="CZ138" s="1307"/>
      <c r="DA138" s="1307"/>
      <c r="DB138" s="1307"/>
      <c r="DC138" s="1307"/>
      <c r="DD138" s="1307"/>
      <c r="DE138" s="1307"/>
      <c r="DF138" s="1307"/>
      <c r="DG138" s="1307"/>
      <c r="DH138" s="1307"/>
      <c r="DI138" s="1307"/>
      <c r="DJ138" s="1307"/>
    </row>
    <row r="139" spans="1:114" s="858" customFormat="1" ht="13">
      <c r="A139" s="220">
        <v>108</v>
      </c>
      <c r="B139" s="254">
        <v>41593</v>
      </c>
      <c r="C139" s="811">
        <v>41514</v>
      </c>
      <c r="D139" s="664">
        <f t="shared" ca="1" si="13"/>
        <v>30</v>
      </c>
      <c r="E139" s="1340" t="s">
        <v>165</v>
      </c>
      <c r="F139" s="78" t="s">
        <v>170</v>
      </c>
      <c r="G139" s="1338">
        <v>13</v>
      </c>
      <c r="H139" s="1198" t="s">
        <v>99</v>
      </c>
      <c r="I139" s="78" t="s">
        <v>1931</v>
      </c>
      <c r="J139" s="1353" t="s">
        <v>1934</v>
      </c>
      <c r="K139" s="1389" t="s">
        <v>1327</v>
      </c>
      <c r="L139" s="2005" t="s">
        <v>1750</v>
      </c>
      <c r="M139" s="2006">
        <v>1043000</v>
      </c>
      <c r="N139" s="2007">
        <v>0</v>
      </c>
      <c r="O139" s="2007">
        <f t="shared" si="12"/>
        <v>1043000</v>
      </c>
      <c r="P139" s="2008"/>
      <c r="Q139" s="1340" t="s">
        <v>1925</v>
      </c>
      <c r="R139" s="78" t="s">
        <v>1188</v>
      </c>
      <c r="S139" s="646">
        <v>1047</v>
      </c>
      <c r="T139" s="176">
        <v>93</v>
      </c>
      <c r="U139" s="1179"/>
      <c r="V139" s="254"/>
      <c r="W139" s="77"/>
      <c r="X139" s="2029"/>
      <c r="Y139" s="1039"/>
      <c r="Z139" s="77"/>
      <c r="AA139" s="78"/>
      <c r="AB139" s="81"/>
      <c r="AC139" s="79"/>
      <c r="AD139" s="2243"/>
      <c r="AE139" s="1218"/>
      <c r="AF139" s="2244"/>
      <c r="AG139" s="79"/>
      <c r="AH139" s="77"/>
      <c r="AI139" s="1170"/>
      <c r="AJ139" s="1170"/>
      <c r="AK139" s="77"/>
      <c r="AL139" s="1170"/>
      <c r="AM139" s="867"/>
      <c r="AN139" s="1747"/>
      <c r="AO139" s="868"/>
      <c r="AP139" s="1311"/>
      <c r="AQ139" s="859"/>
      <c r="AR139" s="844"/>
      <c r="AS139" s="844"/>
      <c r="AT139" s="840"/>
      <c r="AY139" s="870"/>
    </row>
    <row r="140" spans="1:114" s="839" customFormat="1" ht="13">
      <c r="A140" s="220">
        <v>109</v>
      </c>
      <c r="B140" s="11" t="s">
        <v>85</v>
      </c>
      <c r="C140" s="1120">
        <v>41408</v>
      </c>
      <c r="D140" s="1147">
        <f t="shared" ca="1" si="13"/>
        <v>136</v>
      </c>
      <c r="E140" s="1168" t="s">
        <v>145</v>
      </c>
      <c r="F140" s="1124" t="s">
        <v>1185</v>
      </c>
      <c r="G140" s="1099">
        <v>13</v>
      </c>
      <c r="H140" s="1163" t="s">
        <v>1299</v>
      </c>
      <c r="I140" s="78" t="s">
        <v>1303</v>
      </c>
      <c r="J140" s="1123" t="s">
        <v>317</v>
      </c>
      <c r="K140" s="807" t="s">
        <v>143</v>
      </c>
      <c r="L140" s="807" t="s">
        <v>1746</v>
      </c>
      <c r="M140" s="1109">
        <v>1240000</v>
      </c>
      <c r="N140" s="1109">
        <v>16000</v>
      </c>
      <c r="O140" s="1109">
        <f t="shared" si="12"/>
        <v>1256000</v>
      </c>
      <c r="P140" s="1109">
        <v>70000</v>
      </c>
      <c r="Q140" s="1825" t="s">
        <v>1304</v>
      </c>
      <c r="R140" s="1120" t="s">
        <v>37</v>
      </c>
      <c r="S140" s="18">
        <v>1047</v>
      </c>
      <c r="T140" s="176">
        <v>93</v>
      </c>
      <c r="U140" s="34"/>
      <c r="V140" s="11"/>
      <c r="W140" s="1302"/>
      <c r="X140" s="37"/>
      <c r="Y140" s="141"/>
      <c r="Z140" s="141"/>
      <c r="AA140" s="12"/>
      <c r="AB140" s="37"/>
      <c r="AC140" s="164"/>
      <c r="AD140" s="1753"/>
      <c r="AE140" s="37"/>
      <c r="AF140" s="14"/>
      <c r="AG140" s="11"/>
      <c r="AH140" s="749"/>
      <c r="AI140" s="11"/>
      <c r="AJ140" s="11"/>
      <c r="AK140" s="14"/>
      <c r="AL140" s="47"/>
      <c r="AM140" s="850"/>
      <c r="AN140" s="1748"/>
      <c r="AO140" s="848"/>
      <c r="AP140" s="834"/>
      <c r="AQ140" s="840"/>
      <c r="AR140" s="844"/>
      <c r="AS140" s="844"/>
      <c r="AT140" s="844"/>
      <c r="AU140" s="845"/>
      <c r="AV140" s="845"/>
      <c r="AW140" s="845"/>
      <c r="AX140" s="845"/>
      <c r="AY140" s="846"/>
      <c r="AZ140" s="845"/>
      <c r="BA140" s="845"/>
      <c r="BB140" s="845"/>
      <c r="BC140" s="845"/>
      <c r="BD140" s="845"/>
      <c r="BE140" s="845"/>
      <c r="BF140" s="845"/>
      <c r="BG140" s="845"/>
      <c r="BH140" s="845"/>
      <c r="BI140" s="845"/>
      <c r="BJ140" s="845"/>
      <c r="BK140" s="845"/>
      <c r="BL140" s="845"/>
      <c r="BM140" s="845"/>
      <c r="BN140" s="845"/>
      <c r="BO140" s="845"/>
      <c r="BP140" s="845"/>
      <c r="BQ140" s="845"/>
      <c r="BR140" s="845"/>
      <c r="BS140" s="845"/>
      <c r="BT140" s="845"/>
      <c r="BU140" s="845"/>
      <c r="BV140" s="845"/>
      <c r="BW140" s="845"/>
      <c r="BX140" s="845"/>
      <c r="BY140" s="845"/>
      <c r="BZ140" s="845"/>
      <c r="CA140" s="845"/>
      <c r="CB140" s="845"/>
      <c r="CC140" s="845"/>
      <c r="CD140" s="845"/>
      <c r="CE140" s="845"/>
      <c r="CF140" s="845"/>
      <c r="CG140" s="845"/>
      <c r="CH140" s="845"/>
      <c r="CI140" s="845"/>
      <c r="CJ140" s="845"/>
      <c r="CK140" s="845"/>
      <c r="CL140" s="845"/>
      <c r="CM140" s="845"/>
      <c r="CN140" s="845"/>
      <c r="CO140" s="845"/>
      <c r="CP140" s="845"/>
      <c r="CQ140" s="845"/>
      <c r="CR140" s="845"/>
      <c r="CS140" s="845"/>
      <c r="CT140" s="845"/>
      <c r="CU140" s="845"/>
      <c r="CV140" s="845"/>
      <c r="CW140" s="845"/>
      <c r="CX140" s="845"/>
      <c r="CY140" s="845"/>
      <c r="CZ140" s="845"/>
      <c r="DA140" s="845"/>
      <c r="DB140" s="845"/>
      <c r="DC140" s="845"/>
      <c r="DD140" s="845"/>
      <c r="DE140" s="845"/>
      <c r="DF140" s="845"/>
      <c r="DG140" s="845"/>
      <c r="DH140" s="845"/>
      <c r="DI140" s="845"/>
      <c r="DJ140" s="845"/>
    </row>
    <row r="141" spans="1:114" s="839" customFormat="1" ht="13">
      <c r="A141" s="220">
        <v>110</v>
      </c>
      <c r="B141" s="1369">
        <f>C141-11+183</f>
        <v>41545</v>
      </c>
      <c r="C141" s="1746">
        <v>41373</v>
      </c>
      <c r="D141" s="1147">
        <f t="shared" ca="1" si="13"/>
        <v>171</v>
      </c>
      <c r="E141" s="1168" t="s">
        <v>145</v>
      </c>
      <c r="F141" s="2381" t="s">
        <v>1185</v>
      </c>
      <c r="G141" s="1099">
        <v>13</v>
      </c>
      <c r="H141" s="2375" t="s">
        <v>1305</v>
      </c>
      <c r="I141" s="2372" t="s">
        <v>1306</v>
      </c>
      <c r="J141" s="2373" t="s">
        <v>1307</v>
      </c>
      <c r="K141" s="2372" t="s">
        <v>90</v>
      </c>
      <c r="L141" s="2372" t="s">
        <v>1743</v>
      </c>
      <c r="M141" s="2374">
        <f>1377500+18500</f>
        <v>1396000</v>
      </c>
      <c r="N141" s="2374">
        <v>16000</v>
      </c>
      <c r="O141" s="2374">
        <f t="shared" si="12"/>
        <v>1412000</v>
      </c>
      <c r="P141" s="2374">
        <v>90000</v>
      </c>
      <c r="Q141" s="2382" t="s">
        <v>1308</v>
      </c>
      <c r="R141" s="2449" t="s">
        <v>775</v>
      </c>
      <c r="S141" s="18">
        <v>1047</v>
      </c>
      <c r="T141" s="176">
        <v>93</v>
      </c>
      <c r="U141" s="34"/>
      <c r="V141" s="11"/>
      <c r="W141" s="1302"/>
      <c r="X141" s="37"/>
      <c r="Y141" s="141"/>
      <c r="Z141" s="47"/>
      <c r="AA141" s="12"/>
      <c r="AB141" s="17"/>
      <c r="AC141" s="12"/>
      <c r="AD141" s="1753"/>
      <c r="AE141" s="17"/>
      <c r="AF141" s="14"/>
      <c r="AG141" s="11"/>
      <c r="AH141" s="749"/>
      <c r="AI141" s="11"/>
      <c r="AJ141" s="11"/>
      <c r="AK141" s="14"/>
      <c r="AL141" s="47"/>
      <c r="AM141" s="1600" t="s">
        <v>2352</v>
      </c>
      <c r="AN141" s="1759"/>
      <c r="AO141" s="868" t="s">
        <v>1795</v>
      </c>
      <c r="AP141" s="834"/>
      <c r="AQ141" s="840"/>
      <c r="AR141" s="844"/>
      <c r="AS141" s="844"/>
      <c r="AT141" s="844"/>
      <c r="AU141" s="845"/>
      <c r="AV141" s="845"/>
      <c r="AW141" s="845"/>
      <c r="AX141" s="845"/>
      <c r="AY141" s="846"/>
      <c r="AZ141" s="845"/>
      <c r="BA141" s="845"/>
      <c r="BB141" s="845"/>
      <c r="BC141" s="845"/>
      <c r="BD141" s="845"/>
      <c r="BE141" s="845"/>
      <c r="BF141" s="845"/>
      <c r="BG141" s="845"/>
      <c r="BH141" s="845"/>
      <c r="BI141" s="845"/>
      <c r="BJ141" s="845"/>
      <c r="BK141" s="845"/>
      <c r="BL141" s="845"/>
      <c r="BM141" s="845"/>
      <c r="BN141" s="845"/>
      <c r="BO141" s="845"/>
      <c r="BP141" s="845"/>
      <c r="BQ141" s="845"/>
      <c r="BR141" s="845"/>
      <c r="BS141" s="845"/>
      <c r="BT141" s="845"/>
      <c r="BU141" s="845"/>
      <c r="BV141" s="845"/>
      <c r="BW141" s="845"/>
      <c r="BX141" s="845"/>
      <c r="BY141" s="845"/>
      <c r="BZ141" s="845"/>
      <c r="CA141" s="845"/>
      <c r="CB141" s="845"/>
      <c r="CC141" s="845"/>
      <c r="CD141" s="845"/>
      <c r="CE141" s="845"/>
      <c r="CF141" s="845"/>
      <c r="CG141" s="845"/>
      <c r="CH141" s="845"/>
      <c r="CI141" s="845"/>
      <c r="CJ141" s="845"/>
      <c r="CK141" s="845"/>
      <c r="CL141" s="845"/>
      <c r="CM141" s="845"/>
      <c r="CN141" s="845"/>
      <c r="CO141" s="845"/>
      <c r="CP141" s="845"/>
      <c r="CQ141" s="845"/>
      <c r="CR141" s="845"/>
      <c r="CS141" s="845"/>
      <c r="CT141" s="845"/>
      <c r="CU141" s="845"/>
      <c r="CV141" s="845"/>
      <c r="CW141" s="845"/>
      <c r="CX141" s="845"/>
      <c r="CY141" s="845"/>
      <c r="CZ141" s="845"/>
      <c r="DA141" s="845"/>
      <c r="DB141" s="845"/>
      <c r="DC141" s="845"/>
      <c r="DD141" s="845"/>
      <c r="DE141" s="845"/>
      <c r="DF141" s="845"/>
      <c r="DG141" s="845"/>
      <c r="DH141" s="845"/>
      <c r="DI141" s="845"/>
      <c r="DJ141" s="845"/>
    </row>
    <row r="142" spans="1:114" s="839" customFormat="1" ht="13">
      <c r="A142" s="220">
        <v>111</v>
      </c>
      <c r="B142" s="11" t="s">
        <v>85</v>
      </c>
      <c r="C142" s="1746">
        <v>41316</v>
      </c>
      <c r="D142" s="1147">
        <f t="shared" ca="1" si="13"/>
        <v>228</v>
      </c>
      <c r="E142" s="1168" t="s">
        <v>145</v>
      </c>
      <c r="F142" s="1124" t="s">
        <v>1185</v>
      </c>
      <c r="G142" s="1099">
        <v>13</v>
      </c>
      <c r="H142" s="1163" t="s">
        <v>1200</v>
      </c>
      <c r="I142" s="49" t="s">
        <v>1309</v>
      </c>
      <c r="J142" s="1123" t="s">
        <v>1177</v>
      </c>
      <c r="K142" s="1129" t="s">
        <v>90</v>
      </c>
      <c r="L142" s="78" t="s">
        <v>1743</v>
      </c>
      <c r="M142" s="1109">
        <f>1233000+18500</f>
        <v>1251500</v>
      </c>
      <c r="N142" s="1109">
        <v>16000</v>
      </c>
      <c r="O142" s="1109">
        <f t="shared" si="12"/>
        <v>1267500</v>
      </c>
      <c r="P142" s="1109">
        <v>70000</v>
      </c>
      <c r="Q142" s="1825" t="s">
        <v>1310</v>
      </c>
      <c r="R142" s="1172" t="s">
        <v>37</v>
      </c>
      <c r="S142" s="18">
        <v>1047</v>
      </c>
      <c r="T142" s="176">
        <v>93</v>
      </c>
      <c r="U142" s="34"/>
      <c r="V142" s="11"/>
      <c r="W142" s="77"/>
      <c r="X142" s="2029"/>
      <c r="Y142" s="1039"/>
      <c r="Z142" s="77"/>
      <c r="AA142" s="78"/>
      <c r="AB142" s="81"/>
      <c r="AC142" s="79"/>
      <c r="AD142" s="2243"/>
      <c r="AE142" s="1218"/>
      <c r="AF142" s="78"/>
      <c r="AG142" s="81"/>
      <c r="AH142" s="78"/>
      <c r="AI142" s="81"/>
      <c r="AJ142" s="81"/>
      <c r="AK142" s="78"/>
      <c r="AL142" s="80"/>
      <c r="AM142" s="850" t="s">
        <v>1614</v>
      </c>
      <c r="AN142" s="1748" t="s">
        <v>2337</v>
      </c>
      <c r="AO142" s="868" t="s">
        <v>109</v>
      </c>
      <c r="AP142" s="834"/>
      <c r="AQ142" s="840"/>
      <c r="AR142" s="844"/>
      <c r="AS142" s="844"/>
      <c r="AT142" s="844"/>
      <c r="AU142" s="845"/>
      <c r="AV142" s="845"/>
      <c r="AW142" s="845"/>
      <c r="AX142" s="845"/>
      <c r="AY142" s="846"/>
      <c r="AZ142" s="845"/>
      <c r="BA142" s="845"/>
      <c r="BB142" s="845"/>
      <c r="BC142" s="845"/>
      <c r="BD142" s="845"/>
      <c r="BE142" s="845"/>
      <c r="BF142" s="845"/>
      <c r="BG142" s="845"/>
      <c r="BH142" s="845"/>
      <c r="BI142" s="845"/>
      <c r="BJ142" s="845"/>
      <c r="BK142" s="845"/>
      <c r="BL142" s="845"/>
      <c r="BM142" s="845"/>
      <c r="BN142" s="845"/>
      <c r="BO142" s="845"/>
      <c r="BP142" s="845"/>
      <c r="BQ142" s="845"/>
      <c r="BR142" s="845"/>
      <c r="BS142" s="845"/>
      <c r="BT142" s="845"/>
      <c r="BU142" s="845"/>
      <c r="BV142" s="845"/>
      <c r="BW142" s="845"/>
      <c r="BX142" s="845"/>
      <c r="BY142" s="845"/>
      <c r="BZ142" s="845"/>
      <c r="CA142" s="845"/>
      <c r="CB142" s="845"/>
      <c r="CC142" s="845"/>
      <c r="CD142" s="845"/>
      <c r="CE142" s="845"/>
      <c r="CF142" s="845"/>
      <c r="CG142" s="845"/>
      <c r="CH142" s="845"/>
      <c r="CI142" s="845"/>
      <c r="CJ142" s="845"/>
      <c r="CK142" s="845"/>
      <c r="CL142" s="845"/>
      <c r="CM142" s="845"/>
      <c r="CN142" s="845"/>
      <c r="CO142" s="845"/>
      <c r="CP142" s="845"/>
      <c r="CQ142" s="845"/>
      <c r="CR142" s="845"/>
      <c r="CS142" s="845"/>
      <c r="CT142" s="845"/>
      <c r="CU142" s="845"/>
      <c r="CV142" s="845"/>
      <c r="CW142" s="845"/>
      <c r="CX142" s="845"/>
      <c r="CY142" s="845"/>
      <c r="CZ142" s="845"/>
      <c r="DA142" s="845"/>
      <c r="DB142" s="845"/>
      <c r="DC142" s="845"/>
      <c r="DD142" s="845"/>
      <c r="DE142" s="845"/>
      <c r="DF142" s="845"/>
      <c r="DG142" s="845"/>
      <c r="DH142" s="845"/>
      <c r="DI142" s="845"/>
      <c r="DJ142" s="845"/>
    </row>
    <row r="143" spans="1:114" s="945" customFormat="1" ht="13">
      <c r="A143" s="220">
        <v>112</v>
      </c>
      <c r="B143" s="11" t="s">
        <v>85</v>
      </c>
      <c r="C143" s="1166">
        <v>41467</v>
      </c>
      <c r="D143" s="147">
        <f t="shared" ca="1" si="13"/>
        <v>77</v>
      </c>
      <c r="E143" s="1365" t="s">
        <v>145</v>
      </c>
      <c r="F143" s="1195" t="s">
        <v>128</v>
      </c>
      <c r="G143" s="1099">
        <v>13</v>
      </c>
      <c r="H143" s="3043" t="s">
        <v>1202</v>
      </c>
      <c r="I143" s="753" t="s">
        <v>1520</v>
      </c>
      <c r="J143" s="1159" t="s">
        <v>1120</v>
      </c>
      <c r="K143" s="807" t="s">
        <v>987</v>
      </c>
      <c r="L143" s="245" t="s">
        <v>1750</v>
      </c>
      <c r="M143" s="1230">
        <v>1935000</v>
      </c>
      <c r="N143" s="1230">
        <v>0</v>
      </c>
      <c r="O143" s="1162">
        <f t="shared" si="12"/>
        <v>1935000</v>
      </c>
      <c r="P143" s="1109">
        <v>100000</v>
      </c>
      <c r="Q143" s="1304" t="s">
        <v>1521</v>
      </c>
      <c r="R143" s="1192" t="s">
        <v>37</v>
      </c>
      <c r="S143" s="18">
        <v>1047</v>
      </c>
      <c r="T143" s="176">
        <v>93</v>
      </c>
      <c r="U143" s="34"/>
      <c r="V143" s="11"/>
      <c r="W143" s="1216"/>
      <c r="X143" s="76"/>
      <c r="Y143" s="1174"/>
      <c r="Z143" s="80"/>
      <c r="AA143" s="79"/>
      <c r="AB143" s="1039"/>
      <c r="AC143" s="79"/>
      <c r="AD143" s="1757"/>
      <c r="AE143" s="538"/>
      <c r="AF143" s="14"/>
      <c r="AG143" s="112"/>
      <c r="AH143" s="1058"/>
      <c r="AI143" s="112"/>
      <c r="AJ143" s="112"/>
      <c r="AK143" s="129"/>
      <c r="AL143" s="209"/>
      <c r="AM143" s="1600" t="s">
        <v>2353</v>
      </c>
      <c r="AN143" s="1759" t="s">
        <v>2350</v>
      </c>
      <c r="AO143" s="868" t="s">
        <v>109</v>
      </c>
      <c r="AP143" s="947"/>
      <c r="AQ143" s="2571"/>
      <c r="AR143" s="1459"/>
      <c r="AS143" s="1459"/>
      <c r="AT143" s="1459"/>
      <c r="AU143" s="1306"/>
      <c r="AV143" s="1306"/>
      <c r="AW143" s="1306"/>
      <c r="AX143" s="1306"/>
      <c r="AY143" s="1460"/>
      <c r="AZ143" s="1306"/>
      <c r="BA143" s="1307"/>
      <c r="BB143" s="1307"/>
      <c r="BC143" s="1307"/>
      <c r="BD143" s="1307"/>
      <c r="BE143" s="1307"/>
      <c r="BF143" s="1307"/>
      <c r="BG143" s="1307"/>
      <c r="BH143" s="1307"/>
      <c r="BI143" s="1307"/>
      <c r="BJ143" s="1307"/>
      <c r="BK143" s="1307"/>
      <c r="BL143" s="1307"/>
      <c r="BM143" s="1307"/>
      <c r="BN143" s="1307"/>
      <c r="BO143" s="1307"/>
      <c r="BP143" s="1307"/>
      <c r="BQ143" s="1307"/>
      <c r="BR143" s="1307"/>
      <c r="BS143" s="1307"/>
      <c r="BT143" s="1307"/>
      <c r="BU143" s="1307"/>
      <c r="BV143" s="1307"/>
      <c r="BW143" s="1307"/>
      <c r="BX143" s="1307"/>
      <c r="BY143" s="1307"/>
      <c r="BZ143" s="1307"/>
      <c r="CA143" s="1307"/>
      <c r="CB143" s="1307"/>
      <c r="CC143" s="1307"/>
      <c r="CD143" s="1307"/>
      <c r="CE143" s="1307"/>
      <c r="CF143" s="1307"/>
      <c r="CG143" s="1307"/>
      <c r="CH143" s="1307"/>
      <c r="CI143" s="1307"/>
      <c r="CJ143" s="1307"/>
      <c r="CK143" s="1307"/>
      <c r="CL143" s="1307"/>
      <c r="CM143" s="1307"/>
      <c r="CN143" s="1307"/>
      <c r="CO143" s="1307"/>
      <c r="CP143" s="1307"/>
      <c r="CQ143" s="1307"/>
      <c r="CR143" s="1307"/>
      <c r="CS143" s="1307"/>
      <c r="CT143" s="1307"/>
      <c r="CU143" s="1307"/>
      <c r="CV143" s="1307"/>
      <c r="CW143" s="1307"/>
      <c r="CX143" s="1307"/>
      <c r="CY143" s="1307"/>
      <c r="CZ143" s="1307"/>
      <c r="DA143" s="1307"/>
      <c r="DB143" s="1307"/>
      <c r="DC143" s="1307"/>
      <c r="DD143" s="1307"/>
      <c r="DE143" s="1307"/>
      <c r="DF143" s="1307"/>
      <c r="DG143" s="1307"/>
      <c r="DH143" s="1307"/>
      <c r="DI143" s="1307"/>
      <c r="DJ143" s="1307"/>
    </row>
    <row r="144" spans="1:114" s="945" customFormat="1" ht="13">
      <c r="A144" s="220">
        <v>113</v>
      </c>
      <c r="B144" s="254">
        <f>C144-5+123</f>
        <v>41629</v>
      </c>
      <c r="C144" s="1746">
        <v>41511</v>
      </c>
      <c r="D144" s="147">
        <f t="shared" ca="1" si="13"/>
        <v>33</v>
      </c>
      <c r="E144" s="1365"/>
      <c r="F144" s="2383" t="s">
        <v>162</v>
      </c>
      <c r="G144" s="1099">
        <v>13</v>
      </c>
      <c r="H144" s="2384" t="s">
        <v>156</v>
      </c>
      <c r="I144" s="2495" t="s">
        <v>2220</v>
      </c>
      <c r="J144" s="2385" t="s">
        <v>2080</v>
      </c>
      <c r="K144" s="2386" t="s">
        <v>53</v>
      </c>
      <c r="L144" s="2387" t="s">
        <v>1746</v>
      </c>
      <c r="M144" s="2365"/>
      <c r="N144" s="2365"/>
      <c r="O144" s="2388"/>
      <c r="P144" s="2388"/>
      <c r="Q144" s="2389" t="s">
        <v>2081</v>
      </c>
      <c r="R144" s="2390" t="s">
        <v>1348</v>
      </c>
      <c r="S144" s="18">
        <v>1047</v>
      </c>
      <c r="T144" s="176">
        <v>93</v>
      </c>
      <c r="U144" s="1256"/>
      <c r="V144" s="254"/>
      <c r="W144" s="1257"/>
      <c r="X144" s="144"/>
      <c r="Y144" s="144"/>
      <c r="Z144" s="78"/>
      <c r="AA144" s="81"/>
      <c r="AB144" s="81"/>
      <c r="AC144" s="81"/>
      <c r="AD144" s="1754"/>
      <c r="AE144" s="81"/>
      <c r="AF144" s="77"/>
      <c r="AG144" s="1234"/>
      <c r="AH144" s="753"/>
      <c r="AI144" s="664"/>
      <c r="AJ144" s="1234"/>
      <c r="AK144" s="77"/>
      <c r="AL144" s="1670"/>
      <c r="AM144" s="867"/>
      <c r="AN144" s="1747"/>
      <c r="AO144" s="868"/>
      <c r="AP144" s="1598"/>
      <c r="AQ144" s="924"/>
      <c r="AR144" s="844"/>
      <c r="AS144" s="844"/>
      <c r="AT144" s="926"/>
      <c r="AU144" s="944"/>
      <c r="AV144" s="944"/>
      <c r="AW144" s="944"/>
      <c r="AX144" s="944"/>
      <c r="AY144" s="943"/>
      <c r="AZ144" s="944"/>
      <c r="BA144" s="1307"/>
      <c r="BB144" s="1307"/>
      <c r="BC144" s="1307"/>
      <c r="BD144" s="1307"/>
      <c r="BE144" s="1307"/>
      <c r="BF144" s="1307"/>
      <c r="BG144" s="1307"/>
      <c r="BH144" s="1307"/>
      <c r="BI144" s="1307"/>
      <c r="BJ144" s="1307"/>
      <c r="BK144" s="1307"/>
      <c r="BL144" s="1307"/>
      <c r="BM144" s="1307"/>
      <c r="BN144" s="1307"/>
      <c r="BO144" s="1307"/>
      <c r="BP144" s="1307"/>
      <c r="BQ144" s="1307"/>
      <c r="BR144" s="1307"/>
      <c r="BS144" s="1307"/>
      <c r="BT144" s="1307"/>
      <c r="BU144" s="1307"/>
      <c r="BV144" s="1307"/>
      <c r="BW144" s="1307"/>
      <c r="BX144" s="1307"/>
      <c r="BY144" s="1307"/>
      <c r="BZ144" s="1307"/>
      <c r="CA144" s="1307"/>
      <c r="CB144" s="1307"/>
      <c r="CC144" s="1307"/>
      <c r="CD144" s="1307"/>
      <c r="CE144" s="1307"/>
      <c r="CF144" s="1307"/>
      <c r="CG144" s="1307"/>
      <c r="CH144" s="1307"/>
      <c r="CI144" s="1307"/>
      <c r="CJ144" s="1307"/>
      <c r="CK144" s="1307"/>
      <c r="CL144" s="1307"/>
      <c r="CM144" s="1307"/>
      <c r="CN144" s="1307"/>
      <c r="CO144" s="1307"/>
      <c r="CP144" s="1307"/>
      <c r="CQ144" s="1307"/>
      <c r="CR144" s="1307"/>
      <c r="CS144" s="1307"/>
      <c r="CT144" s="1307"/>
      <c r="CU144" s="1307"/>
      <c r="CV144" s="1307"/>
      <c r="CW144" s="1307"/>
      <c r="CX144" s="1307"/>
      <c r="CY144" s="1307"/>
      <c r="CZ144" s="1307"/>
      <c r="DA144" s="1307"/>
      <c r="DB144" s="1307"/>
      <c r="DC144" s="1307"/>
      <c r="DD144" s="1307"/>
      <c r="DE144" s="1307"/>
      <c r="DF144" s="1307"/>
      <c r="DG144" s="1307"/>
      <c r="DH144" s="1307"/>
      <c r="DI144" s="1307"/>
      <c r="DJ144" s="1307"/>
    </row>
    <row r="145" spans="1:114" s="839" customFormat="1" ht="13">
      <c r="A145" s="220">
        <v>114</v>
      </c>
      <c r="B145" s="11" t="s">
        <v>85</v>
      </c>
      <c r="C145" s="1120">
        <v>41363</v>
      </c>
      <c r="D145" s="1147">
        <f t="shared" ca="1" si="13"/>
        <v>181</v>
      </c>
      <c r="E145" s="1168" t="s">
        <v>145</v>
      </c>
      <c r="F145" s="2391" t="s">
        <v>1230</v>
      </c>
      <c r="G145" s="1099">
        <v>13</v>
      </c>
      <c r="H145" s="2392" t="s">
        <v>1343</v>
      </c>
      <c r="I145" s="2496" t="s">
        <v>1344</v>
      </c>
      <c r="J145" s="2366" t="s">
        <v>1345</v>
      </c>
      <c r="K145" s="2393" t="s">
        <v>1346</v>
      </c>
      <c r="L145" s="2394" t="s">
        <v>2078</v>
      </c>
      <c r="M145" s="2365">
        <f>1833000+19000+35000-120000</f>
        <v>1767000</v>
      </c>
      <c r="N145" s="2365">
        <v>19000</v>
      </c>
      <c r="O145" s="2395">
        <f>M145+N145</f>
        <v>1786000</v>
      </c>
      <c r="P145" s="2365">
        <v>120000</v>
      </c>
      <c r="Q145" s="2396" t="s">
        <v>1347</v>
      </c>
      <c r="R145" s="2390" t="s">
        <v>1348</v>
      </c>
      <c r="S145" s="18">
        <v>1047</v>
      </c>
      <c r="T145" s="176">
        <v>93</v>
      </c>
      <c r="U145" s="34"/>
      <c r="V145" s="11"/>
      <c r="W145" s="1216"/>
      <c r="X145" s="37"/>
      <c r="Y145" s="141"/>
      <c r="Z145" s="47"/>
      <c r="AA145" s="12"/>
      <c r="AB145" s="17"/>
      <c r="AC145" s="12"/>
      <c r="AD145" s="1753"/>
      <c r="AE145" s="17"/>
      <c r="AF145" s="14"/>
      <c r="AG145" s="11"/>
      <c r="AH145" s="749"/>
      <c r="AI145" s="11"/>
      <c r="AJ145" s="11"/>
      <c r="AK145" s="14"/>
      <c r="AL145" s="47"/>
      <c r="AM145" s="850"/>
      <c r="AN145" s="1748"/>
      <c r="AO145" s="848"/>
      <c r="AP145" s="834"/>
      <c r="AQ145" s="840"/>
      <c r="AR145" s="844"/>
      <c r="AS145" s="844"/>
      <c r="AT145" s="844"/>
      <c r="AU145" s="845"/>
      <c r="AV145" s="845"/>
      <c r="AW145" s="845"/>
      <c r="AX145" s="845"/>
      <c r="AY145" s="846"/>
      <c r="AZ145" s="845"/>
      <c r="BA145" s="845"/>
      <c r="BB145" s="845"/>
      <c r="BC145" s="845"/>
      <c r="BD145" s="845"/>
      <c r="BE145" s="845"/>
      <c r="BF145" s="845"/>
      <c r="BG145" s="845"/>
      <c r="BH145" s="845"/>
      <c r="BI145" s="845"/>
      <c r="BJ145" s="845"/>
      <c r="BK145" s="845"/>
      <c r="BL145" s="845"/>
      <c r="BM145" s="845"/>
      <c r="BN145" s="845"/>
      <c r="BO145" s="845"/>
      <c r="BP145" s="845"/>
      <c r="BQ145" s="845"/>
      <c r="BR145" s="845"/>
      <c r="BS145" s="845"/>
      <c r="BT145" s="845"/>
      <c r="BU145" s="845"/>
      <c r="BV145" s="845"/>
      <c r="BW145" s="845"/>
      <c r="BX145" s="845"/>
      <c r="BY145" s="845"/>
      <c r="BZ145" s="845"/>
      <c r="CA145" s="845"/>
      <c r="CB145" s="845"/>
      <c r="CC145" s="845"/>
      <c r="CD145" s="845"/>
      <c r="CE145" s="845"/>
      <c r="CF145" s="845"/>
      <c r="CG145" s="845"/>
      <c r="CH145" s="845"/>
      <c r="CI145" s="845"/>
      <c r="CJ145" s="845"/>
      <c r="CK145" s="845"/>
      <c r="CL145" s="845"/>
      <c r="CM145" s="845"/>
      <c r="CN145" s="845"/>
      <c r="CO145" s="845"/>
      <c r="CP145" s="845"/>
      <c r="CQ145" s="845"/>
      <c r="CR145" s="845"/>
      <c r="CS145" s="845"/>
      <c r="CT145" s="845"/>
      <c r="CU145" s="845"/>
      <c r="CV145" s="845"/>
      <c r="CW145" s="845"/>
      <c r="CX145" s="845"/>
      <c r="CY145" s="845"/>
      <c r="CZ145" s="845"/>
      <c r="DA145" s="845"/>
      <c r="DB145" s="845"/>
      <c r="DC145" s="845"/>
      <c r="DD145" s="845"/>
      <c r="DE145" s="845"/>
      <c r="DF145" s="845"/>
      <c r="DG145" s="845"/>
      <c r="DH145" s="845"/>
      <c r="DI145" s="845"/>
      <c r="DJ145" s="845"/>
    </row>
    <row r="146" spans="1:114" s="847" customFormat="1" ht="13">
      <c r="A146" s="220">
        <v>115</v>
      </c>
      <c r="B146" s="11" t="s">
        <v>85</v>
      </c>
      <c r="C146" s="1120">
        <v>41440</v>
      </c>
      <c r="D146" s="1368">
        <f t="shared" ca="1" si="13"/>
        <v>104</v>
      </c>
      <c r="E146" s="1365" t="s">
        <v>145</v>
      </c>
      <c r="F146" s="1121" t="s">
        <v>1230</v>
      </c>
      <c r="G146" s="1099">
        <v>13</v>
      </c>
      <c r="H146" s="806" t="s">
        <v>1349</v>
      </c>
      <c r="I146" s="14" t="s">
        <v>1350</v>
      </c>
      <c r="J146" s="1123" t="s">
        <v>1351</v>
      </c>
      <c r="K146" s="807" t="s">
        <v>13</v>
      </c>
      <c r="L146" s="1129" t="s">
        <v>2079</v>
      </c>
      <c r="M146" s="1109">
        <v>1678000</v>
      </c>
      <c r="N146" s="1109">
        <v>0</v>
      </c>
      <c r="O146" s="1109">
        <f>M146+N146</f>
        <v>1678000</v>
      </c>
      <c r="P146" s="1109">
        <v>120000</v>
      </c>
      <c r="Q146" s="1334" t="s">
        <v>1352</v>
      </c>
      <c r="R146" s="1120" t="s">
        <v>37</v>
      </c>
      <c r="S146" s="18">
        <v>1047</v>
      </c>
      <c r="T146" s="176">
        <v>93</v>
      </c>
      <c r="U146" s="162"/>
      <c r="V146" s="231"/>
      <c r="W146" s="1216"/>
      <c r="X146" s="1177"/>
      <c r="Y146" s="1106"/>
      <c r="Z146" s="1177"/>
      <c r="AA146" s="1121"/>
      <c r="AB146" s="11"/>
      <c r="AC146" s="1120"/>
      <c r="AD146" s="1121"/>
      <c r="AE146" s="1121"/>
      <c r="AF146" s="1121"/>
      <c r="AG146" s="12"/>
      <c r="AH146" s="1434"/>
      <c r="AI146" s="1181"/>
      <c r="AJ146" s="1181"/>
      <c r="AK146" s="17"/>
      <c r="AL146" s="1121"/>
      <c r="AM146" s="850"/>
      <c r="AN146" s="1748"/>
      <c r="AO146" s="848"/>
      <c r="AP146" s="835"/>
      <c r="AQ146" s="859"/>
      <c r="AR146" s="844"/>
      <c r="AS146" s="844"/>
      <c r="AT146" s="840"/>
      <c r="AU146" s="858"/>
      <c r="AV146" s="858"/>
      <c r="AW146" s="858"/>
      <c r="AX146" s="858"/>
      <c r="AY146" s="870"/>
      <c r="AZ146" s="858"/>
      <c r="BA146" s="858"/>
      <c r="BB146" s="858"/>
      <c r="BC146" s="858"/>
      <c r="BD146" s="858"/>
      <c r="BE146" s="858"/>
      <c r="BF146" s="858"/>
      <c r="BG146" s="858"/>
      <c r="BH146" s="858"/>
      <c r="BI146" s="858"/>
      <c r="BJ146" s="858"/>
      <c r="BK146" s="858"/>
      <c r="BL146" s="858"/>
      <c r="BM146" s="858"/>
      <c r="BN146" s="858"/>
      <c r="BO146" s="858"/>
      <c r="BP146" s="858"/>
      <c r="BQ146" s="858"/>
      <c r="BR146" s="858"/>
      <c r="BS146" s="858"/>
      <c r="BT146" s="858"/>
      <c r="BU146" s="858"/>
      <c r="BV146" s="858"/>
      <c r="BW146" s="858"/>
      <c r="BX146" s="858"/>
      <c r="BY146" s="858"/>
      <c r="BZ146" s="858"/>
      <c r="CA146" s="858"/>
      <c r="CB146" s="858"/>
      <c r="CC146" s="858"/>
      <c r="CD146" s="858"/>
      <c r="CE146" s="858"/>
      <c r="CF146" s="858"/>
      <c r="CG146" s="858"/>
      <c r="CH146" s="858"/>
      <c r="CI146" s="858"/>
      <c r="CJ146" s="858"/>
      <c r="CK146" s="858"/>
      <c r="CL146" s="858"/>
      <c r="CM146" s="858"/>
      <c r="CN146" s="858"/>
      <c r="CO146" s="858"/>
      <c r="CP146" s="858"/>
      <c r="CQ146" s="858"/>
      <c r="CR146" s="858"/>
      <c r="CS146" s="858"/>
      <c r="CT146" s="858"/>
      <c r="CU146" s="858"/>
      <c r="CV146" s="858"/>
      <c r="CW146" s="858"/>
      <c r="CX146" s="858"/>
      <c r="CY146" s="858"/>
      <c r="CZ146" s="858"/>
      <c r="DA146" s="858"/>
      <c r="DB146" s="858"/>
      <c r="DC146" s="858"/>
      <c r="DD146" s="858"/>
      <c r="DE146" s="858"/>
      <c r="DF146" s="858"/>
      <c r="DG146" s="858"/>
      <c r="DH146" s="858"/>
      <c r="DI146" s="858"/>
      <c r="DJ146" s="858"/>
    </row>
    <row r="147" spans="1:114" s="839" customFormat="1" ht="13">
      <c r="A147" s="220">
        <v>116</v>
      </c>
      <c r="B147" s="11" t="s">
        <v>85</v>
      </c>
      <c r="C147" s="1120">
        <v>41448</v>
      </c>
      <c r="D147" s="147">
        <f t="shared" ca="1" si="13"/>
        <v>96</v>
      </c>
      <c r="E147" s="1370" t="s">
        <v>145</v>
      </c>
      <c r="F147" s="694" t="s">
        <v>1358</v>
      </c>
      <c r="G147" s="222">
        <v>12</v>
      </c>
      <c r="H147" s="1201" t="s">
        <v>1359</v>
      </c>
      <c r="I147" s="662" t="s">
        <v>1574</v>
      </c>
      <c r="J147" s="1123" t="s">
        <v>1575</v>
      </c>
      <c r="K147" s="1161" t="s">
        <v>1576</v>
      </c>
      <c r="L147" s="1160"/>
      <c r="M147" s="1149">
        <v>2599700</v>
      </c>
      <c r="N147" s="2397"/>
      <c r="O147" s="1149">
        <v>2269700</v>
      </c>
      <c r="P147" s="1109">
        <v>330000</v>
      </c>
      <c r="Q147" s="1951" t="s">
        <v>3445</v>
      </c>
      <c r="R147" s="1120" t="s">
        <v>37</v>
      </c>
      <c r="S147" s="18">
        <v>1047</v>
      </c>
      <c r="T147" s="176">
        <v>93</v>
      </c>
      <c r="U147" s="34"/>
      <c r="V147" s="11"/>
      <c r="W147" s="1216"/>
      <c r="X147" s="76"/>
      <c r="Y147" s="1174"/>
      <c r="Z147" s="80"/>
      <c r="AA147" s="79"/>
      <c r="AB147" s="77"/>
      <c r="AC147" s="79"/>
      <c r="AD147" s="1757"/>
      <c r="AE147" s="77"/>
      <c r="AF147" s="78"/>
      <c r="AG147" s="81"/>
      <c r="AH147" s="1430"/>
      <c r="AI147" s="81"/>
      <c r="AJ147" s="81"/>
      <c r="AK147" s="78"/>
      <c r="AL147" s="80"/>
      <c r="AM147" s="867"/>
      <c r="AN147" s="1747"/>
      <c r="AO147" s="868"/>
      <c r="AP147" s="841"/>
      <c r="AQ147" s="840"/>
      <c r="AR147" s="844"/>
      <c r="AS147" s="844"/>
      <c r="AT147" s="844"/>
      <c r="AU147" s="845"/>
      <c r="AV147" s="845"/>
      <c r="AW147" s="845"/>
      <c r="AX147" s="845"/>
      <c r="AY147" s="846"/>
      <c r="AZ147" s="845"/>
      <c r="BA147" s="845"/>
      <c r="BB147" s="845"/>
      <c r="BC147" s="845"/>
      <c r="BD147" s="845"/>
      <c r="BE147" s="845"/>
      <c r="BF147" s="845"/>
      <c r="BG147" s="845"/>
      <c r="BH147" s="845"/>
      <c r="BI147" s="845"/>
      <c r="BJ147" s="845"/>
      <c r="BK147" s="845"/>
      <c r="BL147" s="845"/>
      <c r="BM147" s="845"/>
      <c r="BN147" s="845"/>
      <c r="BO147" s="845"/>
      <c r="BP147" s="845"/>
      <c r="BQ147" s="845"/>
      <c r="BR147" s="845"/>
      <c r="BS147" s="845"/>
      <c r="BT147" s="845"/>
      <c r="BU147" s="845"/>
      <c r="BV147" s="845"/>
      <c r="BW147" s="845"/>
      <c r="BX147" s="845"/>
      <c r="BY147" s="845"/>
      <c r="BZ147" s="845"/>
      <c r="CA147" s="845"/>
      <c r="CB147" s="845"/>
      <c r="CC147" s="845"/>
      <c r="CD147" s="845"/>
      <c r="CE147" s="845"/>
      <c r="CF147" s="845"/>
      <c r="CG147" s="845"/>
      <c r="CH147" s="845"/>
      <c r="CI147" s="845"/>
      <c r="CJ147" s="845"/>
      <c r="CK147" s="845"/>
      <c r="CL147" s="845"/>
      <c r="CM147" s="845"/>
      <c r="CN147" s="845"/>
      <c r="CO147" s="845"/>
      <c r="CP147" s="845"/>
      <c r="CQ147" s="845"/>
      <c r="CR147" s="845"/>
      <c r="CS147" s="845"/>
      <c r="CT147" s="845"/>
      <c r="CU147" s="845"/>
      <c r="CV147" s="845"/>
      <c r="CW147" s="845"/>
      <c r="CX147" s="845"/>
      <c r="CY147" s="845"/>
      <c r="CZ147" s="845"/>
      <c r="DA147" s="845"/>
      <c r="DB147" s="845"/>
      <c r="DC147" s="845"/>
      <c r="DD147" s="845"/>
      <c r="DE147" s="845"/>
      <c r="DF147" s="845"/>
      <c r="DG147" s="845"/>
      <c r="DH147" s="845"/>
      <c r="DI147" s="845"/>
      <c r="DJ147" s="845"/>
    </row>
    <row r="148" spans="1:114" s="2155" customFormat="1" ht="14" thickBot="1">
      <c r="A148" s="220">
        <v>117</v>
      </c>
      <c r="B148" s="11" t="s">
        <v>85</v>
      </c>
      <c r="C148" s="1120">
        <v>41529</v>
      </c>
      <c r="D148" s="147">
        <f t="shared" ca="1" si="13"/>
        <v>15</v>
      </c>
      <c r="E148" s="1370" t="s">
        <v>145</v>
      </c>
      <c r="F148" s="2398" t="s">
        <v>1354</v>
      </c>
      <c r="G148" s="1099">
        <v>13</v>
      </c>
      <c r="H148" s="2399" t="s">
        <v>1355</v>
      </c>
      <c r="I148" s="1319" t="s">
        <v>3446</v>
      </c>
      <c r="J148" s="2400" t="s">
        <v>1357</v>
      </c>
      <c r="K148" s="2401" t="s">
        <v>3447</v>
      </c>
      <c r="L148" s="2402"/>
      <c r="M148" s="2064">
        <v>2339000</v>
      </c>
      <c r="N148" s="1109">
        <v>0</v>
      </c>
      <c r="O148" s="2064">
        <v>2339000</v>
      </c>
      <c r="P148" s="1109"/>
      <c r="Q148" s="1951" t="s">
        <v>3448</v>
      </c>
      <c r="R148" s="1120" t="s">
        <v>37</v>
      </c>
      <c r="S148" s="18">
        <v>1047</v>
      </c>
      <c r="T148" s="176">
        <v>93</v>
      </c>
      <c r="U148" s="2403"/>
      <c r="V148" s="2404"/>
      <c r="W148" s="3044"/>
      <c r="X148" s="2405"/>
      <c r="Y148" s="3045"/>
      <c r="Z148" s="2294"/>
      <c r="AA148" s="2149"/>
      <c r="AB148" s="1319"/>
      <c r="AC148" s="2149"/>
      <c r="AD148" s="3046"/>
      <c r="AE148" s="1319"/>
      <c r="AF148" s="2295"/>
      <c r="AG148" s="1603"/>
      <c r="AH148" s="3047"/>
      <c r="AI148" s="1603"/>
      <c r="AJ148" s="1603"/>
      <c r="AK148" s="2295"/>
      <c r="AL148" s="2294"/>
      <c r="AM148" s="1662"/>
      <c r="AN148" s="1769"/>
      <c r="AO148" s="1707"/>
      <c r="AP148" s="2065"/>
      <c r="AQ148" s="1614"/>
      <c r="AR148" s="1710"/>
      <c r="AS148" s="1710"/>
      <c r="AT148" s="1710"/>
      <c r="AU148" s="2066"/>
      <c r="AV148" s="2066"/>
      <c r="AW148" s="2066"/>
      <c r="AX148" s="2066"/>
      <c r="AY148" s="2577"/>
      <c r="AZ148" s="2066"/>
      <c r="BA148" s="2066"/>
      <c r="BB148" s="2066"/>
      <c r="BC148" s="2066"/>
      <c r="BD148" s="2066"/>
      <c r="BE148" s="2066"/>
      <c r="BF148" s="2066"/>
      <c r="BG148" s="2066"/>
      <c r="BH148" s="2066"/>
      <c r="BI148" s="2066"/>
      <c r="BJ148" s="2066"/>
      <c r="BK148" s="2066"/>
      <c r="BL148" s="2066"/>
      <c r="BM148" s="2066"/>
      <c r="BN148" s="2066"/>
      <c r="BO148" s="2066"/>
      <c r="BP148" s="2066"/>
      <c r="BQ148" s="2066"/>
      <c r="BR148" s="2066"/>
      <c r="BS148" s="2066"/>
      <c r="BT148" s="2066"/>
      <c r="BU148" s="2066"/>
      <c r="BV148" s="2066"/>
      <c r="BW148" s="2066"/>
      <c r="BX148" s="2066"/>
      <c r="BY148" s="2066"/>
      <c r="BZ148" s="2066"/>
      <c r="CA148" s="2066"/>
      <c r="CB148" s="2066"/>
      <c r="CC148" s="2066"/>
      <c r="CD148" s="2066"/>
      <c r="CE148" s="2066"/>
      <c r="CF148" s="2066"/>
      <c r="CG148" s="2066"/>
      <c r="CH148" s="2066"/>
      <c r="CI148" s="2066"/>
      <c r="CJ148" s="2066"/>
      <c r="CK148" s="2066"/>
      <c r="CL148" s="2066"/>
      <c r="CM148" s="2066"/>
      <c r="CN148" s="2066"/>
      <c r="CO148" s="2066"/>
      <c r="CP148" s="2066"/>
      <c r="CQ148" s="2066"/>
      <c r="CR148" s="2066"/>
      <c r="CS148" s="2066"/>
      <c r="CT148" s="2066"/>
      <c r="CU148" s="2066"/>
      <c r="CV148" s="2066"/>
      <c r="CW148" s="2066"/>
      <c r="CX148" s="2066"/>
      <c r="CY148" s="2066"/>
      <c r="CZ148" s="2066"/>
      <c r="DA148" s="2066"/>
      <c r="DB148" s="2066"/>
      <c r="DC148" s="2066"/>
      <c r="DD148" s="2066"/>
      <c r="DE148" s="2066"/>
      <c r="DF148" s="2066"/>
      <c r="DG148" s="2066"/>
      <c r="DH148" s="2066"/>
      <c r="DI148" s="2066"/>
      <c r="DJ148" s="2066"/>
    </row>
    <row r="149" spans="1:114" s="942" customFormat="1" ht="14" thickBot="1">
      <c r="A149" s="1131"/>
      <c r="B149" s="1139"/>
      <c r="C149" s="1139"/>
      <c r="D149" s="1142"/>
      <c r="E149" s="1146"/>
      <c r="F149" s="1139"/>
      <c r="G149" s="1203"/>
      <c r="H149" s="1204"/>
      <c r="I149" s="1205" t="s">
        <v>1360</v>
      </c>
      <c r="J149" s="1206"/>
      <c r="K149" s="1733"/>
      <c r="L149" s="1202"/>
      <c r="M149" s="1207"/>
      <c r="N149" s="2060"/>
      <c r="O149" s="2060"/>
      <c r="P149" s="1588"/>
      <c r="Q149" s="2578"/>
      <c r="R149" s="1203"/>
      <c r="S149" s="1208"/>
      <c r="T149" s="605"/>
      <c r="U149" s="2060"/>
      <c r="V149" s="2497"/>
      <c r="W149" s="3048"/>
      <c r="X149" s="3049"/>
      <c r="Y149" s="1210"/>
      <c r="Z149" s="1210"/>
      <c r="AA149" s="608"/>
      <c r="AB149" s="1203"/>
      <c r="AC149" s="608"/>
      <c r="AD149" s="1772"/>
      <c r="AE149" s="3050"/>
      <c r="AF149" s="1203"/>
      <c r="AG149" s="608"/>
      <c r="AH149" s="1435"/>
      <c r="AI149" s="608"/>
      <c r="AJ149" s="608"/>
      <c r="AK149" s="1212"/>
      <c r="AL149" s="1213"/>
      <c r="AM149" s="2245"/>
      <c r="AN149" s="2246"/>
      <c r="AO149" s="939"/>
      <c r="AP149" s="2156"/>
      <c r="AQ149" s="2579"/>
      <c r="AR149" s="2579"/>
      <c r="AS149" s="2579"/>
      <c r="AT149" s="2579"/>
      <c r="AU149" s="2579"/>
      <c r="AV149" s="2579"/>
      <c r="AW149" s="2570"/>
      <c r="AX149" s="2570"/>
      <c r="AY149" s="2580"/>
      <c r="AZ149" s="2570"/>
      <c r="BA149" s="2570"/>
      <c r="BB149" s="2570"/>
      <c r="BC149" s="2570"/>
      <c r="BD149" s="2570"/>
      <c r="BE149" s="2570"/>
      <c r="BF149" s="2570"/>
      <c r="BG149" s="2570"/>
      <c r="BH149" s="2570"/>
      <c r="BI149" s="2570"/>
      <c r="BJ149" s="2570"/>
      <c r="BK149" s="2570"/>
      <c r="BL149" s="2570"/>
      <c r="BM149" s="2570"/>
      <c r="BN149" s="2570"/>
      <c r="BO149" s="2570"/>
      <c r="BP149" s="2570"/>
      <c r="BQ149" s="2570"/>
      <c r="BR149" s="2570"/>
      <c r="BS149" s="2570"/>
      <c r="BT149" s="2570"/>
      <c r="BU149" s="2570"/>
      <c r="BV149" s="2570"/>
      <c r="BW149" s="2570"/>
      <c r="BX149" s="2570"/>
      <c r="BY149" s="2570"/>
      <c r="BZ149" s="2570"/>
      <c r="CA149" s="2570"/>
      <c r="CB149" s="2570"/>
      <c r="CC149" s="2570"/>
      <c r="CD149" s="2570"/>
      <c r="CE149" s="2570"/>
      <c r="CF149" s="2570"/>
      <c r="CG149" s="2570"/>
      <c r="CH149" s="2570"/>
      <c r="CI149" s="2570"/>
      <c r="CJ149" s="2570"/>
      <c r="CK149" s="2570"/>
      <c r="CL149" s="2570"/>
      <c r="CM149" s="2570"/>
      <c r="CN149" s="2570"/>
      <c r="CO149" s="2570"/>
      <c r="CP149" s="2570"/>
      <c r="CQ149" s="2570"/>
      <c r="CR149" s="2570"/>
      <c r="CS149" s="2570"/>
      <c r="CT149" s="2570"/>
      <c r="CU149" s="2570"/>
      <c r="CV149" s="2570"/>
      <c r="CW149" s="2570"/>
      <c r="CX149" s="2570"/>
      <c r="CY149" s="2570"/>
      <c r="CZ149" s="2570"/>
      <c r="DA149" s="2570"/>
      <c r="DB149" s="2570"/>
      <c r="DC149" s="2570"/>
      <c r="DD149" s="2570"/>
      <c r="DE149" s="2570"/>
      <c r="DF149" s="2570"/>
      <c r="DG149" s="2570"/>
      <c r="DH149" s="2570"/>
      <c r="DI149" s="2570"/>
      <c r="DJ149" s="2570"/>
    </row>
    <row r="150" spans="1:114" s="839" customFormat="1" ht="13">
      <c r="A150" s="263">
        <v>1</v>
      </c>
      <c r="B150" s="810">
        <f>C150-2+183</f>
        <v>41602</v>
      </c>
      <c r="C150" s="1953">
        <v>41421</v>
      </c>
      <c r="D150" s="917">
        <f t="shared" ref="D150:D163" ca="1" si="17">TODAY()-C150</f>
        <v>123</v>
      </c>
      <c r="E150" s="1954"/>
      <c r="F150" s="2429" t="s">
        <v>70</v>
      </c>
      <c r="G150" s="222">
        <v>12</v>
      </c>
      <c r="H150" s="2406" t="s">
        <v>1361</v>
      </c>
      <c r="I150" s="2409" t="s">
        <v>1362</v>
      </c>
      <c r="J150" s="2407" t="s">
        <v>1363</v>
      </c>
      <c r="K150" s="2408" t="s">
        <v>60</v>
      </c>
      <c r="L150" s="2409" t="s">
        <v>1746</v>
      </c>
      <c r="M150" s="2410">
        <v>1640000</v>
      </c>
      <c r="N150" s="2410">
        <v>0</v>
      </c>
      <c r="O150" s="2410">
        <v>1640000</v>
      </c>
      <c r="P150" s="2581"/>
      <c r="Q150" s="2407" t="s">
        <v>1364</v>
      </c>
      <c r="R150" s="2582" t="s">
        <v>775</v>
      </c>
      <c r="S150" s="18">
        <v>1047</v>
      </c>
      <c r="T150" s="42">
        <v>93</v>
      </c>
      <c r="U150" s="34"/>
      <c r="V150" s="11"/>
      <c r="W150" s="1590"/>
      <c r="X150" s="76"/>
      <c r="Y150" s="1174"/>
      <c r="Z150" s="80"/>
      <c r="AA150" s="79"/>
      <c r="AB150" s="77"/>
      <c r="AC150" s="79"/>
      <c r="AD150" s="1757"/>
      <c r="AE150" s="538"/>
      <c r="AF150" s="14"/>
      <c r="AG150" s="11"/>
      <c r="AH150" s="749"/>
      <c r="AI150" s="11"/>
      <c r="AJ150" s="11"/>
      <c r="AK150" s="14"/>
      <c r="AL150" s="47"/>
      <c r="AM150" s="1600" t="s">
        <v>2354</v>
      </c>
      <c r="AN150" s="1759"/>
      <c r="AO150" s="868" t="s">
        <v>1795</v>
      </c>
      <c r="AP150" s="834"/>
      <c r="AQ150" s="840"/>
      <c r="AR150" s="844"/>
      <c r="AS150" s="844"/>
      <c r="AT150" s="844"/>
      <c r="AU150" s="845"/>
      <c r="AV150" s="845"/>
      <c r="AW150" s="845"/>
      <c r="AX150" s="845"/>
      <c r="AY150" s="846"/>
      <c r="AZ150" s="845"/>
      <c r="BA150" s="845"/>
      <c r="BB150" s="845"/>
      <c r="BC150" s="845"/>
      <c r="BD150" s="845"/>
      <c r="BE150" s="845"/>
      <c r="BF150" s="845"/>
      <c r="BG150" s="845"/>
      <c r="BH150" s="845"/>
      <c r="BI150" s="845"/>
      <c r="BJ150" s="845"/>
      <c r="BK150" s="845"/>
      <c r="BL150" s="845"/>
      <c r="BM150" s="845"/>
      <c r="BN150" s="845"/>
      <c r="BO150" s="845"/>
      <c r="BP150" s="845"/>
      <c r="BQ150" s="845"/>
      <c r="BR150" s="845"/>
      <c r="BS150" s="845"/>
      <c r="BT150" s="845"/>
      <c r="BU150" s="845"/>
      <c r="BV150" s="845"/>
      <c r="BW150" s="845"/>
      <c r="BX150" s="845"/>
      <c r="BY150" s="845"/>
      <c r="BZ150" s="845"/>
      <c r="CA150" s="845"/>
      <c r="CB150" s="845"/>
      <c r="CC150" s="845"/>
      <c r="CD150" s="845"/>
      <c r="CE150" s="845"/>
      <c r="CF150" s="845"/>
      <c r="CG150" s="845"/>
      <c r="CH150" s="845"/>
      <c r="CI150" s="845"/>
      <c r="CJ150" s="845"/>
      <c r="CK150" s="845"/>
      <c r="CL150" s="845"/>
      <c r="CM150" s="845"/>
      <c r="CN150" s="845"/>
      <c r="CO150" s="845"/>
      <c r="CP150" s="845"/>
      <c r="CQ150" s="845"/>
      <c r="CR150" s="845"/>
      <c r="CS150" s="845"/>
      <c r="CT150" s="845"/>
      <c r="CU150" s="845"/>
      <c r="CV150" s="845"/>
      <c r="CW150" s="845"/>
      <c r="CX150" s="845"/>
      <c r="CY150" s="845"/>
      <c r="CZ150" s="845"/>
      <c r="DA150" s="845"/>
      <c r="DB150" s="845"/>
      <c r="DC150" s="845"/>
      <c r="DD150" s="845"/>
      <c r="DE150" s="845"/>
      <c r="DF150" s="845"/>
      <c r="DG150" s="845"/>
      <c r="DH150" s="845"/>
      <c r="DI150" s="845"/>
      <c r="DJ150" s="845"/>
    </row>
    <row r="151" spans="1:114" s="839" customFormat="1" ht="13">
      <c r="A151" s="263">
        <v>2</v>
      </c>
      <c r="B151" s="11" t="s">
        <v>85</v>
      </c>
      <c r="C151" s="1120">
        <v>41356</v>
      </c>
      <c r="D151" s="8">
        <f t="shared" ca="1" si="17"/>
        <v>188</v>
      </c>
      <c r="E151" s="1241" t="s">
        <v>145</v>
      </c>
      <c r="F151" s="2368" t="s">
        <v>343</v>
      </c>
      <c r="G151" s="1099">
        <v>13</v>
      </c>
      <c r="H151" s="2411" t="s">
        <v>1369</v>
      </c>
      <c r="I151" s="1017" t="s">
        <v>1370</v>
      </c>
      <c r="J151" s="2412" t="s">
        <v>787</v>
      </c>
      <c r="K151" s="2413" t="s">
        <v>466</v>
      </c>
      <c r="L151" s="1017" t="s">
        <v>1743</v>
      </c>
      <c r="M151" s="2414"/>
      <c r="N151" s="2414"/>
      <c r="O151" s="2415"/>
      <c r="P151" s="2583"/>
      <c r="Q151" s="2412" t="s">
        <v>1371</v>
      </c>
      <c r="R151" s="2582" t="s">
        <v>775</v>
      </c>
      <c r="S151" s="18">
        <v>1047</v>
      </c>
      <c r="T151" s="42">
        <v>93</v>
      </c>
      <c r="U151" s="34"/>
      <c r="V151" s="11"/>
      <c r="W151" s="1216"/>
      <c r="X151" s="76"/>
      <c r="Y151" s="1174"/>
      <c r="Z151" s="80"/>
      <c r="AA151" s="79"/>
      <c r="AB151" s="77"/>
      <c r="AC151" s="79"/>
      <c r="AD151" s="1757"/>
      <c r="AE151" s="77"/>
      <c r="AF151" s="41"/>
      <c r="AG151" s="110"/>
      <c r="AH151" s="2157"/>
      <c r="AI151" s="228"/>
      <c r="AJ151" s="228"/>
      <c r="AK151" s="41"/>
      <c r="AL151" s="233"/>
      <c r="AM151" s="2158" t="s">
        <v>2355</v>
      </c>
      <c r="AN151" s="2159"/>
      <c r="AO151" s="2058" t="s">
        <v>1795</v>
      </c>
      <c r="AP151" s="947"/>
      <c r="AQ151" s="2574"/>
      <c r="AR151" s="1459"/>
      <c r="AS151" s="844"/>
      <c r="AT151" s="844"/>
      <c r="AU151" s="845"/>
      <c r="AV151" s="845"/>
      <c r="AW151" s="845"/>
      <c r="AX151" s="845"/>
      <c r="AY151" s="846"/>
      <c r="AZ151" s="845"/>
      <c r="BA151" s="845"/>
      <c r="BB151" s="845"/>
      <c r="BC151" s="845"/>
      <c r="BD151" s="845"/>
      <c r="BE151" s="845"/>
      <c r="BF151" s="845"/>
      <c r="BG151" s="845"/>
      <c r="BH151" s="845"/>
      <c r="BI151" s="845"/>
      <c r="BJ151" s="845"/>
      <c r="BK151" s="845"/>
      <c r="BL151" s="845"/>
      <c r="BM151" s="845"/>
      <c r="BN151" s="845"/>
      <c r="BO151" s="845"/>
      <c r="BP151" s="845"/>
      <c r="BQ151" s="845"/>
      <c r="BR151" s="845"/>
      <c r="BS151" s="845"/>
      <c r="BT151" s="845"/>
      <c r="BU151" s="845"/>
      <c r="BV151" s="845"/>
      <c r="BW151" s="845"/>
      <c r="BX151" s="845"/>
      <c r="BY151" s="845"/>
      <c r="BZ151" s="845"/>
      <c r="CA151" s="845"/>
      <c r="CB151" s="845"/>
      <c r="CC151" s="845"/>
      <c r="CD151" s="845"/>
      <c r="CE151" s="845"/>
      <c r="CF151" s="845"/>
      <c r="CG151" s="845"/>
      <c r="CH151" s="845"/>
      <c r="CI151" s="845"/>
      <c r="CJ151" s="845"/>
      <c r="CK151" s="845"/>
      <c r="CL151" s="845"/>
      <c r="CM151" s="845"/>
      <c r="CN151" s="845"/>
      <c r="CO151" s="845"/>
      <c r="CP151" s="845"/>
      <c r="CQ151" s="845"/>
      <c r="CR151" s="845"/>
      <c r="CS151" s="845"/>
      <c r="CT151" s="845"/>
      <c r="CU151" s="845"/>
      <c r="CV151" s="845"/>
      <c r="CW151" s="845"/>
      <c r="CX151" s="845"/>
      <c r="CY151" s="845"/>
      <c r="CZ151" s="845"/>
      <c r="DA151" s="845"/>
      <c r="DB151" s="845"/>
      <c r="DC151" s="845"/>
      <c r="DD151" s="845"/>
      <c r="DE151" s="845"/>
      <c r="DF151" s="845"/>
      <c r="DG151" s="845"/>
      <c r="DH151" s="845"/>
      <c r="DI151" s="845"/>
      <c r="DJ151" s="845"/>
    </row>
    <row r="152" spans="1:114" s="950" customFormat="1" ht="13">
      <c r="A152" s="263">
        <v>3</v>
      </c>
      <c r="B152" s="11" t="s">
        <v>85</v>
      </c>
      <c r="C152" s="1120">
        <v>41344</v>
      </c>
      <c r="D152" s="8">
        <f t="shared" ca="1" si="17"/>
        <v>200</v>
      </c>
      <c r="E152" s="1241" t="s">
        <v>1551</v>
      </c>
      <c r="F152" s="2651" t="s">
        <v>57</v>
      </c>
      <c r="G152" s="1099">
        <v>13</v>
      </c>
      <c r="H152" s="2411" t="s">
        <v>1372</v>
      </c>
      <c r="I152" s="1017" t="s">
        <v>1373</v>
      </c>
      <c r="J152" s="2412" t="s">
        <v>1374</v>
      </c>
      <c r="K152" s="2413" t="s">
        <v>286</v>
      </c>
      <c r="L152" s="2416" t="s">
        <v>1744</v>
      </c>
      <c r="M152" s="2417"/>
      <c r="N152" s="2417"/>
      <c r="O152" s="2417"/>
      <c r="P152" s="2584"/>
      <c r="Q152" s="2412" t="s">
        <v>1375</v>
      </c>
      <c r="R152" s="2582" t="s">
        <v>775</v>
      </c>
      <c r="S152" s="18">
        <v>1047</v>
      </c>
      <c r="T152" s="42">
        <v>93</v>
      </c>
      <c r="U152" s="152"/>
      <c r="V152" s="11"/>
      <c r="W152" s="1216"/>
      <c r="X152" s="76"/>
      <c r="Y152" s="1174"/>
      <c r="Z152" s="80"/>
      <c r="AA152" s="79"/>
      <c r="AB152" s="77"/>
      <c r="AC152" s="79"/>
      <c r="AD152" s="1757"/>
      <c r="AE152" s="77"/>
      <c r="AF152" s="14"/>
      <c r="AG152" s="11"/>
      <c r="AH152" s="749"/>
      <c r="AI152" s="11"/>
      <c r="AJ152" s="11"/>
      <c r="AK152" s="14"/>
      <c r="AL152" s="47"/>
      <c r="AM152" s="1600" t="s">
        <v>2356</v>
      </c>
      <c r="AN152" s="1759"/>
      <c r="AO152" s="868" t="s">
        <v>1795</v>
      </c>
      <c r="AP152" s="834"/>
      <c r="AQ152" s="840"/>
      <c r="AR152" s="844"/>
      <c r="AS152" s="1459"/>
      <c r="AT152" s="1459"/>
      <c r="AU152" s="1306"/>
      <c r="AV152" s="1306"/>
      <c r="AW152" s="1306"/>
      <c r="AX152" s="1306"/>
      <c r="AY152" s="1460"/>
      <c r="AZ152" s="1306"/>
      <c r="BA152" s="1306"/>
      <c r="BB152" s="1306"/>
      <c r="BC152" s="1306"/>
      <c r="BD152" s="1306"/>
      <c r="BE152" s="1306"/>
      <c r="BF152" s="1306"/>
      <c r="BG152" s="1306"/>
      <c r="BH152" s="1306"/>
      <c r="BI152" s="1306"/>
      <c r="BJ152" s="1306"/>
      <c r="BK152" s="1306"/>
      <c r="BL152" s="1306"/>
      <c r="BM152" s="1306"/>
      <c r="BN152" s="1306"/>
      <c r="BO152" s="1306"/>
      <c r="BP152" s="1306"/>
      <c r="BQ152" s="1306"/>
      <c r="BR152" s="1306"/>
      <c r="BS152" s="1306"/>
      <c r="BT152" s="1306"/>
      <c r="BU152" s="1306"/>
      <c r="BV152" s="1306"/>
      <c r="BW152" s="1306"/>
      <c r="BX152" s="1306"/>
      <c r="BY152" s="1306"/>
      <c r="BZ152" s="1306"/>
      <c r="CA152" s="1306"/>
      <c r="CB152" s="1306"/>
      <c r="CC152" s="1306"/>
      <c r="CD152" s="1306"/>
      <c r="CE152" s="1306"/>
      <c r="CF152" s="1306"/>
      <c r="CG152" s="1306"/>
      <c r="CH152" s="1306"/>
      <c r="CI152" s="1306"/>
      <c r="CJ152" s="1306"/>
      <c r="CK152" s="1306"/>
      <c r="CL152" s="1306"/>
      <c r="CM152" s="1306"/>
      <c r="CN152" s="1306"/>
      <c r="CO152" s="1306"/>
      <c r="CP152" s="1306"/>
      <c r="CQ152" s="1306"/>
      <c r="CR152" s="1306"/>
      <c r="CS152" s="1306"/>
      <c r="CT152" s="1306"/>
      <c r="CU152" s="1306"/>
      <c r="CV152" s="1306"/>
      <c r="CW152" s="1306"/>
      <c r="CX152" s="1306"/>
      <c r="CY152" s="1306"/>
      <c r="CZ152" s="1306"/>
      <c r="DA152" s="1306"/>
      <c r="DB152" s="1306"/>
      <c r="DC152" s="1306"/>
      <c r="DD152" s="1306"/>
      <c r="DE152" s="1306"/>
      <c r="DF152" s="1306"/>
      <c r="DG152" s="1306"/>
      <c r="DH152" s="1306"/>
      <c r="DI152" s="1306"/>
      <c r="DJ152" s="1306"/>
    </row>
    <row r="153" spans="1:114" s="1738" customFormat="1" ht="13">
      <c r="A153" s="263">
        <v>4</v>
      </c>
      <c r="B153" s="254">
        <f>C153-4+183</f>
        <v>41709</v>
      </c>
      <c r="C153" s="1836">
        <v>41530</v>
      </c>
      <c r="D153" s="1308">
        <f ca="1">TODAY()-C153</f>
        <v>14</v>
      </c>
      <c r="E153" s="1365" t="s">
        <v>2790</v>
      </c>
      <c r="F153" s="2450" t="s">
        <v>57</v>
      </c>
      <c r="G153" s="1338">
        <v>13</v>
      </c>
      <c r="H153" s="1018" t="s">
        <v>2578</v>
      </c>
      <c r="I153" s="1017" t="s">
        <v>2579</v>
      </c>
      <c r="J153" s="2445" t="s">
        <v>2576</v>
      </c>
      <c r="K153" s="2446" t="s">
        <v>286</v>
      </c>
      <c r="L153" s="1017" t="s">
        <v>1744</v>
      </c>
      <c r="M153" s="2447">
        <v>1226000</v>
      </c>
      <c r="N153" s="2448">
        <v>11000</v>
      </c>
      <c r="O153" s="2448">
        <f>M153+N153</f>
        <v>1237000</v>
      </c>
      <c r="P153" s="2585"/>
      <c r="Q153" s="2586" t="s">
        <v>2580</v>
      </c>
      <c r="R153" s="2582" t="s">
        <v>775</v>
      </c>
      <c r="S153" s="150">
        <v>1047</v>
      </c>
      <c r="T153" s="42">
        <v>93</v>
      </c>
      <c r="U153" s="1359"/>
      <c r="V153" s="254"/>
      <c r="W153" s="1216"/>
      <c r="X153" s="1304"/>
      <c r="Y153" s="1794"/>
      <c r="Z153" s="1590"/>
      <c r="AA153" s="829"/>
      <c r="AB153" s="829"/>
      <c r="AC153" s="1795"/>
      <c r="AD153" s="1796"/>
      <c r="AE153" s="1303"/>
      <c r="AF153" s="77"/>
      <c r="AG153" s="1219"/>
      <c r="AH153" s="753"/>
      <c r="AI153" s="664"/>
      <c r="AJ153" s="1219"/>
      <c r="AK153" s="77"/>
      <c r="AL153" s="1216"/>
      <c r="AM153" s="81"/>
      <c r="AN153" s="1777"/>
      <c r="AO153" s="81"/>
      <c r="AP153" s="1217"/>
      <c r="AQ153" s="924"/>
      <c r="AR153" s="844"/>
      <c r="AS153" s="1710"/>
      <c r="AT153" s="1615"/>
      <c r="AU153" s="1445"/>
      <c r="AV153" s="1445"/>
      <c r="AW153" s="1445"/>
      <c r="AX153" s="1445"/>
      <c r="AY153" s="1446"/>
      <c r="AZ153" s="1445"/>
      <c r="BA153" s="1307"/>
      <c r="BB153" s="1307"/>
      <c r="BC153" s="1307"/>
      <c r="BD153" s="1307"/>
      <c r="BE153" s="1307"/>
      <c r="BF153" s="1307"/>
      <c r="BG153" s="1307"/>
      <c r="BH153" s="1307"/>
      <c r="BI153" s="1307"/>
      <c r="BJ153" s="1307"/>
      <c r="BK153" s="1307"/>
      <c r="BL153" s="1307"/>
      <c r="BM153" s="1307"/>
      <c r="BN153" s="1307"/>
      <c r="BO153" s="1307"/>
      <c r="BP153" s="1307"/>
      <c r="BQ153" s="1307"/>
      <c r="BR153" s="1307"/>
      <c r="BS153" s="1307"/>
      <c r="BT153" s="1307"/>
      <c r="BU153" s="1307"/>
      <c r="BV153" s="1307"/>
      <c r="BW153" s="1307"/>
      <c r="BX153" s="1307"/>
      <c r="BY153" s="1307"/>
      <c r="BZ153" s="1307"/>
      <c r="CA153" s="1307"/>
      <c r="CB153" s="1307"/>
      <c r="CC153" s="1307"/>
      <c r="CD153" s="1307"/>
      <c r="CE153" s="1307"/>
      <c r="CF153" s="1307"/>
      <c r="CG153" s="1307"/>
      <c r="CH153" s="1307"/>
      <c r="CI153" s="1307"/>
      <c r="CJ153" s="1307"/>
      <c r="CK153" s="1307"/>
      <c r="CL153" s="1307"/>
      <c r="CM153" s="1307"/>
      <c r="CN153" s="1307"/>
      <c r="CO153" s="1307"/>
      <c r="CP153" s="1307"/>
      <c r="CQ153" s="1307"/>
      <c r="CR153" s="1307"/>
      <c r="CS153" s="1307"/>
      <c r="CT153" s="1307"/>
      <c r="CU153" s="1307"/>
      <c r="CV153" s="1307"/>
      <c r="CW153" s="1307"/>
      <c r="CX153" s="1307"/>
      <c r="CY153" s="1307"/>
      <c r="CZ153" s="1307"/>
      <c r="DA153" s="1307"/>
      <c r="DB153" s="1307"/>
      <c r="DC153" s="1307"/>
      <c r="DD153" s="1307"/>
      <c r="DE153" s="1307"/>
      <c r="DF153" s="1307"/>
      <c r="DG153" s="1307"/>
      <c r="DH153" s="1307"/>
      <c r="DI153" s="1307"/>
      <c r="DJ153" s="1307"/>
    </row>
    <row r="154" spans="1:114" s="839" customFormat="1" ht="13">
      <c r="A154" s="263">
        <v>5</v>
      </c>
      <c r="B154" s="19">
        <f>C154-15+183</f>
        <v>41547</v>
      </c>
      <c r="C154" s="1120">
        <v>41379</v>
      </c>
      <c r="D154" s="8">
        <f t="shared" ca="1" si="17"/>
        <v>165</v>
      </c>
      <c r="E154" s="1241"/>
      <c r="F154" s="2368" t="s">
        <v>142</v>
      </c>
      <c r="G154" s="1099">
        <v>13</v>
      </c>
      <c r="H154" s="2411" t="s">
        <v>1376</v>
      </c>
      <c r="I154" s="1017" t="s">
        <v>1377</v>
      </c>
      <c r="J154" s="2412" t="s">
        <v>1378</v>
      </c>
      <c r="K154" s="2413" t="s">
        <v>184</v>
      </c>
      <c r="L154" s="1017" t="s">
        <v>1743</v>
      </c>
      <c r="M154" s="2414"/>
      <c r="N154" s="2414"/>
      <c r="O154" s="2415"/>
      <c r="P154" s="2581"/>
      <c r="Q154" s="2412" t="s">
        <v>1379</v>
      </c>
      <c r="R154" s="2582" t="s">
        <v>775</v>
      </c>
      <c r="S154" s="18">
        <v>1047</v>
      </c>
      <c r="T154" s="42">
        <v>93</v>
      </c>
      <c r="U154"/>
      <c r="V154" s="11"/>
      <c r="W154" s="1216"/>
      <c r="X154" s="76"/>
      <c r="Y154" s="1174"/>
      <c r="Z154" s="80"/>
      <c r="AA154" s="79"/>
      <c r="AB154" s="77"/>
      <c r="AC154" s="79"/>
      <c r="AD154" s="1757"/>
      <c r="AE154" s="77"/>
      <c r="AF154" s="245"/>
      <c r="AG154" s="138"/>
      <c r="AH154" s="2133"/>
      <c r="AI154" s="138"/>
      <c r="AJ154" s="138"/>
      <c r="AK154" s="245"/>
      <c r="AL154" s="697"/>
      <c r="AM154" s="2160" t="s">
        <v>2357</v>
      </c>
      <c r="AN154" s="2161"/>
      <c r="AO154" s="958" t="s">
        <v>1795</v>
      </c>
      <c r="AP154" s="2162"/>
      <c r="AQ154" s="1512"/>
      <c r="AR154" s="1008"/>
      <c r="AS154" s="844"/>
      <c r="AT154" s="844"/>
      <c r="AU154" s="845"/>
      <c r="AV154" s="845"/>
      <c r="AW154" s="845"/>
      <c r="AX154" s="845"/>
      <c r="AY154" s="846"/>
      <c r="AZ154" s="845"/>
      <c r="BA154" s="845"/>
      <c r="BB154" s="845"/>
      <c r="BC154" s="845"/>
      <c r="BD154" s="845"/>
      <c r="BE154" s="845"/>
      <c r="BF154" s="845"/>
      <c r="BG154" s="845"/>
      <c r="BH154" s="845"/>
      <c r="BI154" s="845"/>
      <c r="BJ154" s="845"/>
      <c r="BK154" s="845"/>
      <c r="BL154" s="845"/>
      <c r="BM154" s="845"/>
      <c r="BN154" s="845"/>
      <c r="BO154" s="845"/>
      <c r="BP154" s="845"/>
      <c r="BQ154" s="845"/>
      <c r="BR154" s="845"/>
      <c r="BS154" s="845"/>
      <c r="BT154" s="845"/>
      <c r="BU154" s="845"/>
      <c r="BV154" s="845"/>
      <c r="BW154" s="845"/>
      <c r="BX154" s="845"/>
      <c r="BY154" s="845"/>
      <c r="BZ154" s="845"/>
      <c r="CA154" s="845"/>
      <c r="CB154" s="845"/>
      <c r="CC154" s="845"/>
      <c r="CD154" s="845"/>
      <c r="CE154" s="845"/>
      <c r="CF154" s="845"/>
      <c r="CG154" s="845"/>
      <c r="CH154" s="845"/>
      <c r="CI154" s="845"/>
      <c r="CJ154" s="845"/>
      <c r="CK154" s="845"/>
      <c r="CL154" s="845"/>
      <c r="CM154" s="845"/>
      <c r="CN154" s="845"/>
      <c r="CO154" s="845"/>
      <c r="CP154" s="845"/>
      <c r="CQ154" s="845"/>
      <c r="CR154" s="845"/>
      <c r="CS154" s="845"/>
      <c r="CT154" s="845"/>
      <c r="CU154" s="845"/>
      <c r="CV154" s="845"/>
      <c r="CW154" s="845"/>
      <c r="CX154" s="845"/>
      <c r="CY154" s="845"/>
      <c r="CZ154" s="845"/>
      <c r="DA154" s="845"/>
      <c r="DB154" s="845"/>
      <c r="DC154" s="845"/>
      <c r="DD154" s="845"/>
      <c r="DE154" s="845"/>
      <c r="DF154" s="845"/>
      <c r="DG154" s="845"/>
      <c r="DH154" s="845"/>
      <c r="DI154" s="845"/>
      <c r="DJ154" s="845"/>
    </row>
    <row r="155" spans="1:114" s="1738" customFormat="1" ht="13">
      <c r="A155" s="263">
        <v>6</v>
      </c>
      <c r="B155" s="1233">
        <f>C155-4+183</f>
        <v>41709</v>
      </c>
      <c r="C155" s="2165">
        <v>41530</v>
      </c>
      <c r="D155" s="8">
        <f t="shared" ca="1" si="17"/>
        <v>14</v>
      </c>
      <c r="E155" s="1793" t="s">
        <v>2790</v>
      </c>
      <c r="F155" s="2368" t="s">
        <v>142</v>
      </c>
      <c r="G155" s="1338">
        <v>13</v>
      </c>
      <c r="H155" s="1018" t="s">
        <v>2574</v>
      </c>
      <c r="I155" s="1017" t="s">
        <v>2575</v>
      </c>
      <c r="J155" s="2445" t="s">
        <v>2576</v>
      </c>
      <c r="K155" s="2446" t="s">
        <v>286</v>
      </c>
      <c r="L155" s="1017" t="s">
        <v>1744</v>
      </c>
      <c r="M155" s="2447">
        <v>1276500</v>
      </c>
      <c r="N155" s="2448">
        <v>13000</v>
      </c>
      <c r="O155" s="2448">
        <f t="shared" ref="O155" si="18">M155+N155</f>
        <v>1289500</v>
      </c>
      <c r="P155" s="2585"/>
      <c r="Q155" s="2586" t="s">
        <v>2577</v>
      </c>
      <c r="R155" s="2582" t="s">
        <v>775</v>
      </c>
      <c r="S155" s="150">
        <v>1047</v>
      </c>
      <c r="T155" s="42">
        <v>93</v>
      </c>
      <c r="U155" s="1359"/>
      <c r="V155" s="254"/>
      <c r="W155" s="1216"/>
      <c r="X155" s="1304"/>
      <c r="Y155" s="1794"/>
      <c r="Z155" s="1590"/>
      <c r="AA155" s="829"/>
      <c r="AB155" s="829"/>
      <c r="AC155" s="1795"/>
      <c r="AD155" s="1796"/>
      <c r="AE155" s="1303"/>
      <c r="AF155" s="77"/>
      <c r="AG155" s="1219"/>
      <c r="AH155" s="753"/>
      <c r="AI155" s="664"/>
      <c r="AJ155" s="1219"/>
      <c r="AK155" s="77"/>
      <c r="AL155" s="1800"/>
      <c r="AM155" s="1603"/>
      <c r="AN155" s="1778"/>
      <c r="AO155" s="1603"/>
      <c r="AP155" s="1589"/>
      <c r="AQ155" s="1709"/>
      <c r="AR155" s="1710"/>
      <c r="AS155" s="1710"/>
      <c r="AT155" s="1615"/>
      <c r="AU155" s="1445"/>
      <c r="AV155" s="1445"/>
      <c r="AW155" s="1445"/>
      <c r="AX155" s="1445"/>
      <c r="AY155" s="1446"/>
      <c r="AZ155" s="1445"/>
      <c r="BA155" s="1307"/>
      <c r="BB155" s="1307"/>
      <c r="BC155" s="1307"/>
      <c r="BD155" s="1307"/>
      <c r="BE155" s="1307"/>
      <c r="BF155" s="1307"/>
      <c r="BG155" s="1307"/>
      <c r="BH155" s="1307"/>
      <c r="BI155" s="1307"/>
      <c r="BJ155" s="1307"/>
      <c r="BK155" s="1307"/>
      <c r="BL155" s="1307"/>
      <c r="BM155" s="1307"/>
      <c r="BN155" s="1307"/>
      <c r="BO155" s="1307"/>
      <c r="BP155" s="1307"/>
      <c r="BQ155" s="1307"/>
      <c r="BR155" s="1307"/>
      <c r="BS155" s="1307"/>
      <c r="BT155" s="1307"/>
      <c r="BU155" s="1307"/>
      <c r="BV155" s="1307"/>
      <c r="BW155" s="1307"/>
      <c r="BX155" s="1307"/>
      <c r="BY155" s="1307"/>
      <c r="BZ155" s="1307"/>
      <c r="CA155" s="1307"/>
      <c r="CB155" s="1307"/>
      <c r="CC155" s="1307"/>
      <c r="CD155" s="1307"/>
      <c r="CE155" s="1307"/>
      <c r="CF155" s="1307"/>
      <c r="CG155" s="1307"/>
      <c r="CH155" s="1307"/>
      <c r="CI155" s="1307"/>
      <c r="CJ155" s="1307"/>
      <c r="CK155" s="1307"/>
      <c r="CL155" s="1307"/>
      <c r="CM155" s="1307"/>
      <c r="CN155" s="1307"/>
      <c r="CO155" s="1307"/>
      <c r="CP155" s="1307"/>
      <c r="CQ155" s="1307"/>
      <c r="CR155" s="1307"/>
      <c r="CS155" s="1307"/>
      <c r="CT155" s="1307"/>
      <c r="CU155" s="1307"/>
      <c r="CV155" s="1307"/>
      <c r="CW155" s="1307"/>
      <c r="CX155" s="1307"/>
      <c r="CY155" s="1307"/>
      <c r="CZ155" s="1307"/>
      <c r="DA155" s="1307"/>
      <c r="DB155" s="1307"/>
      <c r="DC155" s="1307"/>
      <c r="DD155" s="1307"/>
      <c r="DE155" s="1307"/>
      <c r="DF155" s="1307"/>
      <c r="DG155" s="1307"/>
      <c r="DH155" s="1307"/>
      <c r="DI155" s="1307"/>
      <c r="DJ155" s="1307"/>
    </row>
    <row r="156" spans="1:114" s="839" customFormat="1" ht="13">
      <c r="A156" s="263">
        <v>7</v>
      </c>
      <c r="B156" s="19">
        <f>C156-5+183</f>
        <v>41557</v>
      </c>
      <c r="C156" s="1120">
        <v>41379</v>
      </c>
      <c r="D156" s="8">
        <f t="shared" ca="1" si="17"/>
        <v>165</v>
      </c>
      <c r="E156" s="1241"/>
      <c r="F156" s="2652" t="s">
        <v>1185</v>
      </c>
      <c r="G156" s="1099">
        <v>13</v>
      </c>
      <c r="H156" s="2411" t="s">
        <v>1380</v>
      </c>
      <c r="I156" s="1017" t="s">
        <v>1381</v>
      </c>
      <c r="J156" s="2412" t="s">
        <v>1382</v>
      </c>
      <c r="K156" s="2413" t="s">
        <v>143</v>
      </c>
      <c r="L156" s="1017" t="s">
        <v>1746</v>
      </c>
      <c r="M156" s="2414"/>
      <c r="N156" s="2414"/>
      <c r="O156" s="2415"/>
      <c r="P156" s="2581"/>
      <c r="Q156" s="2412" t="s">
        <v>1383</v>
      </c>
      <c r="R156" s="2582" t="s">
        <v>775</v>
      </c>
      <c r="S156" s="18">
        <v>1047</v>
      </c>
      <c r="T156" s="42">
        <v>93</v>
      </c>
      <c r="U156" s="34"/>
      <c r="V156" s="11"/>
      <c r="W156" s="1216"/>
      <c r="X156" s="76"/>
      <c r="Y156" s="1174"/>
      <c r="Z156" s="80"/>
      <c r="AA156" s="79"/>
      <c r="AB156" s="77"/>
      <c r="AC156" s="79"/>
      <c r="AD156" s="1757"/>
      <c r="AE156" s="538"/>
      <c r="AF156" s="14"/>
      <c r="AG156" s="11"/>
      <c r="AH156" s="749"/>
      <c r="AI156" s="11"/>
      <c r="AJ156" s="11"/>
      <c r="AK156" s="14"/>
      <c r="AL156" s="47"/>
      <c r="AM156" s="1600" t="s">
        <v>2357</v>
      </c>
      <c r="AN156" s="1759"/>
      <c r="AO156" s="868" t="s">
        <v>1795</v>
      </c>
      <c r="AP156" s="834"/>
      <c r="AQ156" s="840"/>
      <c r="AR156" s="844"/>
      <c r="AS156" s="844"/>
      <c r="AT156" s="844"/>
      <c r="AU156" s="845"/>
      <c r="AV156" s="845"/>
      <c r="AW156" s="845"/>
      <c r="AX156" s="845"/>
      <c r="AY156" s="846"/>
      <c r="AZ156" s="845"/>
      <c r="BA156" s="845"/>
      <c r="BB156" s="845"/>
      <c r="BC156" s="845"/>
      <c r="BD156" s="845"/>
      <c r="BE156" s="845"/>
      <c r="BF156" s="845"/>
      <c r="BG156" s="845"/>
      <c r="BH156" s="845"/>
      <c r="BI156" s="845"/>
      <c r="BJ156" s="845"/>
      <c r="BK156" s="845"/>
      <c r="BL156" s="845"/>
      <c r="BM156" s="845"/>
      <c r="BN156" s="845"/>
      <c r="BO156" s="845"/>
      <c r="BP156" s="845"/>
      <c r="BQ156" s="845"/>
      <c r="BR156" s="845"/>
      <c r="BS156" s="845"/>
      <c r="BT156" s="845"/>
      <c r="BU156" s="845"/>
      <c r="BV156" s="845"/>
      <c r="BW156" s="845"/>
      <c r="BX156" s="845"/>
      <c r="BY156" s="845"/>
      <c r="BZ156" s="845"/>
      <c r="CA156" s="845"/>
      <c r="CB156" s="845"/>
      <c r="CC156" s="845"/>
      <c r="CD156" s="845"/>
      <c r="CE156" s="845"/>
      <c r="CF156" s="845"/>
      <c r="CG156" s="845"/>
      <c r="CH156" s="845"/>
      <c r="CI156" s="845"/>
      <c r="CJ156" s="845"/>
      <c r="CK156" s="845"/>
      <c r="CL156" s="845"/>
      <c r="CM156" s="845"/>
      <c r="CN156" s="845"/>
      <c r="CO156" s="845"/>
      <c r="CP156" s="845"/>
      <c r="CQ156" s="845"/>
      <c r="CR156" s="845"/>
      <c r="CS156" s="845"/>
      <c r="CT156" s="845"/>
      <c r="CU156" s="845"/>
      <c r="CV156" s="845"/>
      <c r="CW156" s="845"/>
      <c r="CX156" s="845"/>
      <c r="CY156" s="845"/>
      <c r="CZ156" s="845"/>
      <c r="DA156" s="845"/>
      <c r="DB156" s="845"/>
      <c r="DC156" s="845"/>
      <c r="DD156" s="845"/>
      <c r="DE156" s="845"/>
      <c r="DF156" s="845"/>
      <c r="DG156" s="845"/>
      <c r="DH156" s="845"/>
      <c r="DI156" s="845"/>
      <c r="DJ156" s="845"/>
    </row>
    <row r="157" spans="1:114" s="950" customFormat="1" ht="13">
      <c r="A157" s="263">
        <v>8</v>
      </c>
      <c r="B157" s="19">
        <f>C157-5+183</f>
        <v>41604</v>
      </c>
      <c r="C157" s="1120">
        <v>41426</v>
      </c>
      <c r="D157" s="8">
        <f t="shared" ca="1" si="17"/>
        <v>118</v>
      </c>
      <c r="E157" s="1241"/>
      <c r="F157" s="2429" t="s">
        <v>128</v>
      </c>
      <c r="G157" s="1099">
        <v>13</v>
      </c>
      <c r="H157" s="2406" t="s">
        <v>1202</v>
      </c>
      <c r="I157" s="2409" t="s">
        <v>1384</v>
      </c>
      <c r="J157" s="2407" t="s">
        <v>1324</v>
      </c>
      <c r="K157" s="2408" t="s">
        <v>71</v>
      </c>
      <c r="L157" s="2418" t="s">
        <v>1928</v>
      </c>
      <c r="M157" s="2419"/>
      <c r="N157" s="2420">
        <v>0</v>
      </c>
      <c r="O157" s="2415"/>
      <c r="P157" s="2584"/>
      <c r="Q157" s="2407" t="s">
        <v>1385</v>
      </c>
      <c r="R157" s="2582" t="s">
        <v>775</v>
      </c>
      <c r="S157" s="18">
        <v>1047</v>
      </c>
      <c r="T157" s="42">
        <v>93</v>
      </c>
      <c r="U157" s="34"/>
      <c r="V157" s="112"/>
      <c r="W157" s="1216"/>
      <c r="X157" s="76"/>
      <c r="Y157" s="1174"/>
      <c r="Z157" s="80"/>
      <c r="AA157" s="79"/>
      <c r="AB157" s="77"/>
      <c r="AC157" s="79"/>
      <c r="AD157" s="1757"/>
      <c r="AE157" s="538"/>
      <c r="AF157" s="129"/>
      <c r="AG157" s="112"/>
      <c r="AH157" s="1058"/>
      <c r="AI157" s="112"/>
      <c r="AJ157" s="112"/>
      <c r="AK157" s="129"/>
      <c r="AL157" s="209"/>
      <c r="AM157" s="1600" t="s">
        <v>2358</v>
      </c>
      <c r="AN157" s="1759"/>
      <c r="AO157" s="868" t="s">
        <v>1795</v>
      </c>
      <c r="AP157" s="947"/>
      <c r="AQ157" s="2571"/>
      <c r="AR157" s="1459"/>
      <c r="AS157" s="1459"/>
      <c r="AT157" s="1459"/>
      <c r="AU157" s="1306"/>
      <c r="AV157" s="1306"/>
      <c r="AW157" s="1306"/>
      <c r="AX157" s="1306"/>
      <c r="AY157" s="1460"/>
      <c r="AZ157" s="1306"/>
      <c r="BA157" s="1306"/>
      <c r="BB157" s="1306"/>
      <c r="BC157" s="1306"/>
      <c r="BD157" s="1306"/>
      <c r="BE157" s="1306"/>
      <c r="BF157" s="1306"/>
      <c r="BG157" s="1306"/>
      <c r="BH157" s="1306"/>
      <c r="BI157" s="1306"/>
      <c r="BJ157" s="1306"/>
      <c r="BK157" s="1306"/>
      <c r="BL157" s="1306"/>
      <c r="BM157" s="1306"/>
      <c r="BN157" s="1306"/>
      <c r="BO157" s="1306"/>
      <c r="BP157" s="1306"/>
      <c r="BQ157" s="1306"/>
      <c r="BR157" s="1306"/>
      <c r="BS157" s="1306"/>
      <c r="BT157" s="1306"/>
      <c r="BU157" s="1306"/>
      <c r="BV157" s="1306"/>
      <c r="BW157" s="1306"/>
      <c r="BX157" s="1306"/>
      <c r="BY157" s="1306"/>
      <c r="BZ157" s="1306"/>
      <c r="CA157" s="1306"/>
      <c r="CB157" s="1306"/>
      <c r="CC157" s="1306"/>
      <c r="CD157" s="1306"/>
      <c r="CE157" s="1306"/>
      <c r="CF157" s="1306"/>
      <c r="CG157" s="1306"/>
      <c r="CH157" s="1306"/>
      <c r="CI157" s="1306"/>
      <c r="CJ157" s="1306"/>
      <c r="CK157" s="1306"/>
      <c r="CL157" s="1306"/>
      <c r="CM157" s="1306"/>
      <c r="CN157" s="1306"/>
      <c r="CO157" s="1306"/>
      <c r="CP157" s="1306"/>
      <c r="CQ157" s="1306"/>
      <c r="CR157" s="1306"/>
      <c r="CS157" s="1306"/>
      <c r="CT157" s="1306"/>
      <c r="CU157" s="1306"/>
      <c r="CV157" s="1306"/>
      <c r="CW157" s="1306"/>
      <c r="CX157" s="1306"/>
      <c r="CY157" s="1306"/>
      <c r="CZ157" s="1306"/>
      <c r="DA157" s="1306"/>
      <c r="DB157" s="1306"/>
      <c r="DC157" s="1306"/>
      <c r="DD157" s="1306"/>
      <c r="DE157" s="1306"/>
      <c r="DF157" s="1306"/>
      <c r="DG157" s="1306"/>
      <c r="DH157" s="1306"/>
      <c r="DI157" s="1306"/>
      <c r="DJ157" s="1306"/>
    </row>
    <row r="158" spans="1:114" s="839" customFormat="1" ht="13">
      <c r="A158" s="263">
        <v>9</v>
      </c>
      <c r="B158" s="19">
        <f>C158-5+183</f>
        <v>41604</v>
      </c>
      <c r="C158" s="1120">
        <v>41426</v>
      </c>
      <c r="D158" s="8">
        <f t="shared" ca="1" si="17"/>
        <v>118</v>
      </c>
      <c r="E158" s="1241"/>
      <c r="F158" s="2429" t="s">
        <v>162</v>
      </c>
      <c r="G158" s="1099">
        <v>13</v>
      </c>
      <c r="H158" s="2421" t="s">
        <v>1386</v>
      </c>
      <c r="I158" s="2409" t="s">
        <v>1387</v>
      </c>
      <c r="J158" s="2407" t="s">
        <v>1388</v>
      </c>
      <c r="K158" s="2408" t="s">
        <v>131</v>
      </c>
      <c r="L158" s="2409" t="s">
        <v>1750</v>
      </c>
      <c r="M158" s="2414"/>
      <c r="N158" s="2414"/>
      <c r="O158" s="2415"/>
      <c r="P158" s="2584"/>
      <c r="Q158" s="2407" t="s">
        <v>1389</v>
      </c>
      <c r="R158" s="2582" t="s">
        <v>775</v>
      </c>
      <c r="S158" s="18">
        <v>1047</v>
      </c>
      <c r="T158" s="42">
        <v>93</v>
      </c>
      <c r="U158" s="152"/>
      <c r="V158" s="11"/>
      <c r="W158" s="1216"/>
      <c r="X158" s="76"/>
      <c r="Y158" s="1174"/>
      <c r="Z158" s="80"/>
      <c r="AA158" s="79"/>
      <c r="AB158" s="77"/>
      <c r="AC158" s="79"/>
      <c r="AD158" s="1757"/>
      <c r="AE158" s="538"/>
      <c r="AF158" s="14"/>
      <c r="AG158" s="11"/>
      <c r="AH158" s="1430"/>
      <c r="AI158" s="11"/>
      <c r="AJ158" s="11"/>
      <c r="AK158" s="14"/>
      <c r="AL158" s="47"/>
      <c r="AM158" s="1600" t="s">
        <v>2353</v>
      </c>
      <c r="AN158" s="1759"/>
      <c r="AO158" s="868" t="s">
        <v>1795</v>
      </c>
      <c r="AP158" s="834"/>
      <c r="AQ158" s="840"/>
      <c r="AR158" s="844"/>
      <c r="AS158" s="844"/>
      <c r="AT158" s="844"/>
      <c r="AU158" s="845"/>
      <c r="AV158" s="845"/>
      <c r="AW158" s="845"/>
      <c r="AX158" s="845"/>
      <c r="AY158" s="846"/>
      <c r="AZ158" s="845"/>
      <c r="BA158" s="845"/>
      <c r="BB158" s="845"/>
      <c r="BC158" s="845"/>
      <c r="BD158" s="845"/>
      <c r="BE158" s="845"/>
      <c r="BF158" s="845"/>
      <c r="BG158" s="845"/>
      <c r="BH158" s="845"/>
      <c r="BI158" s="845"/>
      <c r="BJ158" s="845"/>
      <c r="BK158" s="845"/>
      <c r="BL158" s="845"/>
      <c r="BM158" s="845"/>
      <c r="BN158" s="845"/>
      <c r="BO158" s="845"/>
      <c r="BP158" s="845"/>
      <c r="BQ158" s="845"/>
      <c r="BR158" s="845"/>
      <c r="BS158" s="845"/>
      <c r="BT158" s="845"/>
      <c r="BU158" s="845"/>
      <c r="BV158" s="845"/>
      <c r="BW158" s="845"/>
      <c r="BX158" s="845"/>
      <c r="BY158" s="845"/>
      <c r="BZ158" s="845"/>
      <c r="CA158" s="845"/>
      <c r="CB158" s="845"/>
      <c r="CC158" s="845"/>
      <c r="CD158" s="845"/>
      <c r="CE158" s="845"/>
      <c r="CF158" s="845"/>
      <c r="CG158" s="845"/>
      <c r="CH158" s="845"/>
      <c r="CI158" s="845"/>
      <c r="CJ158" s="845"/>
      <c r="CK158" s="845"/>
      <c r="CL158" s="845"/>
      <c r="CM158" s="845"/>
      <c r="CN158" s="845"/>
      <c r="CO158" s="845"/>
      <c r="CP158" s="845"/>
      <c r="CQ158" s="845"/>
      <c r="CR158" s="845"/>
      <c r="CS158" s="845"/>
      <c r="CT158" s="845"/>
      <c r="CU158" s="845"/>
      <c r="CV158" s="845"/>
      <c r="CW158" s="845"/>
      <c r="CX158" s="845"/>
      <c r="CY158" s="845"/>
      <c r="CZ158" s="845"/>
      <c r="DA158" s="845"/>
      <c r="DB158" s="845"/>
      <c r="DC158" s="845"/>
      <c r="DD158" s="845"/>
      <c r="DE158" s="845"/>
      <c r="DF158" s="845"/>
      <c r="DG158" s="845"/>
      <c r="DH158" s="845"/>
      <c r="DI158" s="845"/>
      <c r="DJ158" s="845"/>
    </row>
    <row r="159" spans="1:114" s="847" customFormat="1" ht="13">
      <c r="A159" s="263">
        <v>10</v>
      </c>
      <c r="B159" s="231">
        <f>C159-4+183</f>
        <v>41626</v>
      </c>
      <c r="C159" s="1120">
        <v>41447</v>
      </c>
      <c r="D159" s="8">
        <f t="shared" ca="1" si="17"/>
        <v>97</v>
      </c>
      <c r="E159" s="1371"/>
      <c r="F159" s="2429" t="s">
        <v>133</v>
      </c>
      <c r="G159" s="1099">
        <v>13</v>
      </c>
      <c r="H159" s="2406" t="s">
        <v>1390</v>
      </c>
      <c r="I159" s="2409" t="s">
        <v>1391</v>
      </c>
      <c r="J159" s="2407" t="s">
        <v>1392</v>
      </c>
      <c r="K159" s="2422" t="s">
        <v>25</v>
      </c>
      <c r="L159" s="2409" t="s">
        <v>1750</v>
      </c>
      <c r="M159" s="2415"/>
      <c r="N159" s="2415"/>
      <c r="O159" s="2415"/>
      <c r="P159" s="2587"/>
      <c r="Q159" s="2407" t="s">
        <v>1393</v>
      </c>
      <c r="R159" s="2582" t="s">
        <v>775</v>
      </c>
      <c r="S159" s="18">
        <v>1047</v>
      </c>
      <c r="T159" s="42">
        <v>93</v>
      </c>
      <c r="U159" s="1359"/>
      <c r="V159" s="231"/>
      <c r="W159" s="1257"/>
      <c r="X159" s="1178"/>
      <c r="Y159" s="1154"/>
      <c r="Z159" s="1178"/>
      <c r="AA159" s="11"/>
      <c r="AB159" s="11"/>
      <c r="AC159" s="1156"/>
      <c r="AD159" s="1156"/>
      <c r="AE159" s="1178"/>
      <c r="AF159" s="1178"/>
      <c r="AG159" s="1178"/>
      <c r="AH159" s="1436"/>
      <c r="AI159" s="14"/>
      <c r="AJ159" s="1178"/>
      <c r="AK159" s="17"/>
      <c r="AL159" s="1178"/>
      <c r="AM159" s="1600" t="s">
        <v>2359</v>
      </c>
      <c r="AN159" s="1759"/>
      <c r="AO159" s="868" t="s">
        <v>1795</v>
      </c>
      <c r="AP159" s="951"/>
      <c r="AQ159" s="859"/>
      <c r="AR159" s="844"/>
      <c r="AS159" s="844"/>
      <c r="AT159" s="840"/>
      <c r="AU159" s="858"/>
      <c r="AV159" s="858"/>
      <c r="AW159" s="858"/>
      <c r="AX159" s="858"/>
      <c r="AY159" s="870"/>
      <c r="AZ159" s="858"/>
      <c r="BA159" s="858"/>
      <c r="BB159" s="858"/>
      <c r="BC159" s="858"/>
      <c r="BD159" s="858"/>
      <c r="BE159" s="858"/>
      <c r="BF159" s="858"/>
      <c r="BG159" s="858"/>
      <c r="BH159" s="858"/>
      <c r="BI159" s="858"/>
      <c r="BJ159" s="858"/>
      <c r="BK159" s="858"/>
      <c r="BL159" s="858"/>
      <c r="BM159" s="858"/>
      <c r="BN159" s="858"/>
      <c r="BO159" s="858"/>
      <c r="BP159" s="858"/>
      <c r="BQ159" s="858"/>
      <c r="BR159" s="858"/>
      <c r="BS159" s="858"/>
      <c r="BT159" s="858"/>
      <c r="BU159" s="858"/>
      <c r="BV159" s="858"/>
      <c r="BW159" s="858"/>
      <c r="BX159" s="858"/>
      <c r="BY159" s="858"/>
      <c r="BZ159" s="858"/>
      <c r="CA159" s="858"/>
      <c r="CB159" s="858"/>
      <c r="CC159" s="858"/>
      <c r="CD159" s="858"/>
      <c r="CE159" s="858"/>
      <c r="CF159" s="858"/>
      <c r="CG159" s="858"/>
      <c r="CH159" s="858"/>
      <c r="CI159" s="858"/>
      <c r="CJ159" s="858"/>
      <c r="CK159" s="858"/>
      <c r="CL159" s="858"/>
      <c r="CM159" s="858"/>
      <c r="CN159" s="858"/>
      <c r="CO159" s="858"/>
      <c r="CP159" s="858"/>
      <c r="CQ159" s="858"/>
      <c r="CR159" s="858"/>
      <c r="CS159" s="858"/>
      <c r="CT159" s="858"/>
      <c r="CU159" s="858"/>
      <c r="CV159" s="858"/>
      <c r="CW159" s="858"/>
      <c r="CX159" s="858"/>
      <c r="CY159" s="858"/>
      <c r="CZ159" s="858"/>
      <c r="DA159" s="858"/>
      <c r="DB159" s="858"/>
      <c r="DC159" s="858"/>
      <c r="DD159" s="858"/>
      <c r="DE159" s="858"/>
      <c r="DF159" s="858"/>
      <c r="DG159" s="858"/>
      <c r="DH159" s="858"/>
      <c r="DI159" s="858"/>
      <c r="DJ159" s="858"/>
    </row>
    <row r="160" spans="1:114" s="847" customFormat="1" ht="13">
      <c r="A160" s="263">
        <v>11</v>
      </c>
      <c r="B160" s="231">
        <f>C160-4+183</f>
        <v>41626</v>
      </c>
      <c r="C160" s="1120">
        <v>41447</v>
      </c>
      <c r="D160" s="8">
        <f t="shared" ca="1" si="17"/>
        <v>97</v>
      </c>
      <c r="E160" s="1371"/>
      <c r="F160" s="2429" t="s">
        <v>45</v>
      </c>
      <c r="G160" s="1099">
        <v>13</v>
      </c>
      <c r="H160" s="2406" t="s">
        <v>298</v>
      </c>
      <c r="I160" s="2409" t="s">
        <v>1394</v>
      </c>
      <c r="J160" s="2407" t="s">
        <v>1395</v>
      </c>
      <c r="K160" s="2408" t="s">
        <v>77</v>
      </c>
      <c r="L160" s="2409" t="s">
        <v>1750</v>
      </c>
      <c r="M160" s="2415"/>
      <c r="N160" s="2415"/>
      <c r="O160" s="2415"/>
      <c r="P160" s="2581"/>
      <c r="Q160" s="2407" t="s">
        <v>1396</v>
      </c>
      <c r="R160" s="2582" t="s">
        <v>775</v>
      </c>
      <c r="S160" s="18">
        <v>1047</v>
      </c>
      <c r="T160" s="42">
        <v>93</v>
      </c>
      <c r="U160"/>
      <c r="V160" s="231"/>
      <c r="W160" s="1257"/>
      <c r="X160" s="1178"/>
      <c r="Y160" s="1154"/>
      <c r="Z160" s="1178"/>
      <c r="AA160" s="11"/>
      <c r="AB160" s="11"/>
      <c r="AC160" s="1156"/>
      <c r="AD160" s="1156"/>
      <c r="AE160" s="1178"/>
      <c r="AF160" s="1178"/>
      <c r="AG160" s="1178"/>
      <c r="AH160" s="1436"/>
      <c r="AI160" s="14"/>
      <c r="AJ160" s="1178"/>
      <c r="AK160" s="17"/>
      <c r="AL160" s="1178"/>
      <c r="AM160" s="1600" t="s">
        <v>2360</v>
      </c>
      <c r="AN160" s="1759"/>
      <c r="AO160" s="868" t="s">
        <v>1795</v>
      </c>
      <c r="AP160" s="951"/>
      <c r="AQ160" s="859"/>
      <c r="AR160" s="844"/>
      <c r="AS160" s="844"/>
      <c r="AT160" s="840"/>
      <c r="AU160" s="858"/>
      <c r="AV160" s="858"/>
      <c r="AW160" s="858"/>
      <c r="AX160" s="858"/>
      <c r="AY160" s="870"/>
      <c r="AZ160" s="858"/>
      <c r="BA160" s="858"/>
      <c r="BB160" s="858"/>
      <c r="BC160" s="858"/>
      <c r="BD160" s="858"/>
      <c r="BE160" s="858"/>
      <c r="BF160" s="858"/>
      <c r="BG160" s="858"/>
      <c r="BH160" s="858"/>
      <c r="BI160" s="858"/>
      <c r="BJ160" s="858"/>
      <c r="BK160" s="858"/>
      <c r="BL160" s="858"/>
      <c r="BM160" s="858"/>
      <c r="BN160" s="858"/>
      <c r="BO160" s="858"/>
      <c r="BP160" s="858"/>
      <c r="BQ160" s="858"/>
      <c r="BR160" s="858"/>
      <c r="BS160" s="858"/>
      <c r="BT160" s="858"/>
      <c r="BU160" s="858"/>
      <c r="BV160" s="858"/>
      <c r="BW160" s="858"/>
      <c r="BX160" s="858"/>
      <c r="BY160" s="858"/>
      <c r="BZ160" s="858"/>
      <c r="CA160" s="858"/>
      <c r="CB160" s="858"/>
      <c r="CC160" s="858"/>
      <c r="CD160" s="858"/>
      <c r="CE160" s="858"/>
      <c r="CF160" s="858"/>
      <c r="CG160" s="858"/>
      <c r="CH160" s="858"/>
      <c r="CI160" s="858"/>
      <c r="CJ160" s="858"/>
      <c r="CK160" s="858"/>
      <c r="CL160" s="858"/>
      <c r="CM160" s="858"/>
      <c r="CN160" s="858"/>
      <c r="CO160" s="858"/>
      <c r="CP160" s="858"/>
      <c r="CQ160" s="858"/>
      <c r="CR160" s="858"/>
      <c r="CS160" s="858"/>
      <c r="CT160" s="858"/>
      <c r="CU160" s="858"/>
      <c r="CV160" s="858"/>
      <c r="CW160" s="858"/>
      <c r="CX160" s="858"/>
      <c r="CY160" s="858"/>
      <c r="CZ160" s="858"/>
      <c r="DA160" s="858"/>
      <c r="DB160" s="858"/>
      <c r="DC160" s="858"/>
      <c r="DD160" s="858"/>
      <c r="DE160" s="858"/>
      <c r="DF160" s="858"/>
      <c r="DG160" s="858"/>
      <c r="DH160" s="858"/>
      <c r="DI160" s="858"/>
      <c r="DJ160" s="858"/>
    </row>
    <row r="161" spans="1:114" s="847" customFormat="1" ht="13">
      <c r="A161" s="263">
        <v>12</v>
      </c>
      <c r="B161" s="231">
        <f>C161-4+183</f>
        <v>41626</v>
      </c>
      <c r="C161" s="1120">
        <v>41447</v>
      </c>
      <c r="D161" s="8">
        <f t="shared" ca="1" si="17"/>
        <v>97</v>
      </c>
      <c r="E161" s="1371"/>
      <c r="F161" s="2653" t="s">
        <v>1230</v>
      </c>
      <c r="G161" s="1099">
        <v>13</v>
      </c>
      <c r="H161" s="2406" t="s">
        <v>1397</v>
      </c>
      <c r="I161" s="2409" t="s">
        <v>1398</v>
      </c>
      <c r="J161" s="2407" t="s">
        <v>1399</v>
      </c>
      <c r="K161" s="2422" t="s">
        <v>13</v>
      </c>
      <c r="L161" s="2409" t="s">
        <v>1750</v>
      </c>
      <c r="M161" s="2415"/>
      <c r="N161" s="2415"/>
      <c r="O161" s="2423"/>
      <c r="P161" s="2584"/>
      <c r="Q161" s="2407" t="s">
        <v>1400</v>
      </c>
      <c r="R161" s="2582" t="s">
        <v>775</v>
      </c>
      <c r="S161" s="18">
        <v>1047</v>
      </c>
      <c r="T161" s="42">
        <v>93</v>
      </c>
      <c r="U161" s="1359"/>
      <c r="V161" s="231"/>
      <c r="W161" s="1257"/>
      <c r="X161" s="1178"/>
      <c r="Y161" s="1154"/>
      <c r="Z161" s="1178"/>
      <c r="AA161" s="11"/>
      <c r="AB161" s="11"/>
      <c r="AC161" s="1156"/>
      <c r="AD161" s="1156"/>
      <c r="AE161" s="1178"/>
      <c r="AF161" s="1178"/>
      <c r="AG161" s="1178"/>
      <c r="AH161" s="1436"/>
      <c r="AI161" s="14"/>
      <c r="AJ161" s="1178"/>
      <c r="AK161" s="17"/>
      <c r="AL161" s="1178"/>
      <c r="AM161" s="1600" t="s">
        <v>2360</v>
      </c>
      <c r="AN161" s="1759"/>
      <c r="AO161" s="868" t="s">
        <v>1795</v>
      </c>
      <c r="AP161" s="951"/>
      <c r="AQ161" s="859"/>
      <c r="AR161" s="844"/>
      <c r="AS161" s="844"/>
      <c r="AT161" s="840"/>
      <c r="AU161" s="858"/>
      <c r="AV161" s="858"/>
      <c r="AW161" s="858"/>
      <c r="AX161" s="858"/>
      <c r="AY161" s="870"/>
      <c r="AZ161" s="858"/>
      <c r="BA161" s="858"/>
      <c r="BB161" s="858"/>
      <c r="BC161" s="858"/>
      <c r="BD161" s="858"/>
      <c r="BE161" s="858"/>
      <c r="BF161" s="858"/>
      <c r="BG161" s="858"/>
      <c r="BH161" s="858"/>
      <c r="BI161" s="858"/>
      <c r="BJ161" s="858"/>
      <c r="BK161" s="858"/>
      <c r="BL161" s="858"/>
      <c r="BM161" s="858"/>
      <c r="BN161" s="858"/>
      <c r="BO161" s="858"/>
      <c r="BP161" s="858"/>
      <c r="BQ161" s="858"/>
      <c r="BR161" s="858"/>
      <c r="BS161" s="858"/>
      <c r="BT161" s="858"/>
      <c r="BU161" s="858"/>
      <c r="BV161" s="858"/>
      <c r="BW161" s="858"/>
      <c r="BX161" s="858"/>
      <c r="BY161" s="858"/>
      <c r="BZ161" s="858"/>
      <c r="CA161" s="858"/>
      <c r="CB161" s="858"/>
      <c r="CC161" s="858"/>
      <c r="CD161" s="858"/>
      <c r="CE161" s="858"/>
      <c r="CF161" s="858"/>
      <c r="CG161" s="858"/>
      <c r="CH161" s="858"/>
      <c r="CI161" s="858"/>
      <c r="CJ161" s="858"/>
      <c r="CK161" s="858"/>
      <c r="CL161" s="858"/>
      <c r="CM161" s="858"/>
      <c r="CN161" s="858"/>
      <c r="CO161" s="858"/>
      <c r="CP161" s="858"/>
      <c r="CQ161" s="858"/>
      <c r="CR161" s="858"/>
      <c r="CS161" s="858"/>
      <c r="CT161" s="858"/>
      <c r="CU161" s="858"/>
      <c r="CV161" s="858"/>
      <c r="CW161" s="858"/>
      <c r="CX161" s="858"/>
      <c r="CY161" s="858"/>
      <c r="CZ161" s="858"/>
      <c r="DA161" s="858"/>
      <c r="DB161" s="858"/>
      <c r="DC161" s="858"/>
      <c r="DD161" s="858"/>
      <c r="DE161" s="858"/>
      <c r="DF161" s="858"/>
      <c r="DG161" s="858"/>
      <c r="DH161" s="858"/>
      <c r="DI161" s="858"/>
      <c r="DJ161" s="858"/>
    </row>
    <row r="162" spans="1:114" s="945" customFormat="1" ht="13">
      <c r="A162" s="263">
        <v>13</v>
      </c>
      <c r="B162" s="231">
        <f>C162-5+183</f>
        <v>41651</v>
      </c>
      <c r="C162" s="1166">
        <v>41473</v>
      </c>
      <c r="D162" s="8">
        <f t="shared" ca="1" si="17"/>
        <v>71</v>
      </c>
      <c r="E162" s="1420"/>
      <c r="F162" s="2450" t="s">
        <v>61</v>
      </c>
      <c r="G162" s="1099">
        <v>13</v>
      </c>
      <c r="H162" s="2424" t="s">
        <v>1420</v>
      </c>
      <c r="I162" s="1036" t="s">
        <v>1618</v>
      </c>
      <c r="J162" s="2425" t="s">
        <v>1421</v>
      </c>
      <c r="K162" s="2426" t="s">
        <v>286</v>
      </c>
      <c r="L162" s="2427" t="s">
        <v>1744</v>
      </c>
      <c r="M162" s="2415"/>
      <c r="N162" s="2415"/>
      <c r="O162" s="2415"/>
      <c r="P162" s="2581"/>
      <c r="Q162" s="2428" t="s">
        <v>1422</v>
      </c>
      <c r="R162" s="2582" t="s">
        <v>775</v>
      </c>
      <c r="S162" s="18">
        <v>1047</v>
      </c>
      <c r="T162" s="42">
        <v>93</v>
      </c>
      <c r="U162" s="34"/>
      <c r="V162" s="231"/>
      <c r="W162" s="1257"/>
      <c r="X162" s="1188"/>
      <c r="Y162" s="1188"/>
      <c r="Z162" s="1188"/>
      <c r="AA162" s="11"/>
      <c r="AB162" s="11"/>
      <c r="AC162" s="1189"/>
      <c r="AD162" s="1155"/>
      <c r="AE162" s="1190"/>
      <c r="AF162" s="1188"/>
      <c r="AG162" s="1190"/>
      <c r="AH162" s="1431"/>
      <c r="AI162" s="147"/>
      <c r="AJ162" s="1190"/>
      <c r="AK162" s="17"/>
      <c r="AL162" s="1188"/>
      <c r="AM162" s="1600" t="s">
        <v>2361</v>
      </c>
      <c r="AN162" s="1759"/>
      <c r="AO162" s="868" t="s">
        <v>1795</v>
      </c>
      <c r="AP162" s="956"/>
      <c r="AQ162" s="924"/>
      <c r="AR162" s="844"/>
      <c r="AS162" s="844"/>
      <c r="AT162" s="926"/>
      <c r="AU162" s="944"/>
      <c r="AV162" s="944"/>
      <c r="AW162" s="944"/>
      <c r="AX162" s="944"/>
      <c r="AY162" s="943"/>
      <c r="AZ162" s="944"/>
      <c r="BA162" s="1307"/>
      <c r="BB162" s="1307"/>
      <c r="BC162" s="1307"/>
      <c r="BD162" s="1307"/>
      <c r="BE162" s="1307"/>
      <c r="BF162" s="1307"/>
      <c r="BG162" s="1307"/>
      <c r="BH162" s="1307"/>
      <c r="BI162" s="1307"/>
      <c r="BJ162" s="1307"/>
      <c r="BK162" s="1307"/>
      <c r="BL162" s="1307"/>
      <c r="BM162" s="1307"/>
      <c r="BN162" s="1307"/>
      <c r="BO162" s="1307"/>
      <c r="BP162" s="1307"/>
      <c r="BQ162" s="1307"/>
      <c r="BR162" s="1307"/>
      <c r="BS162" s="1307"/>
      <c r="BT162" s="1307"/>
      <c r="BU162" s="1307"/>
      <c r="BV162" s="1307"/>
      <c r="BW162" s="1307"/>
      <c r="BX162" s="1307"/>
      <c r="BY162" s="1307"/>
      <c r="BZ162" s="1307"/>
      <c r="CA162" s="1307"/>
      <c r="CB162" s="1307"/>
      <c r="CC162" s="1307"/>
      <c r="CD162" s="1307"/>
      <c r="CE162" s="1307"/>
      <c r="CF162" s="1307"/>
      <c r="CG162" s="1307"/>
      <c r="CH162" s="1307"/>
      <c r="CI162" s="1307"/>
      <c r="CJ162" s="1307"/>
      <c r="CK162" s="1307"/>
      <c r="CL162" s="1307"/>
      <c r="CM162" s="1307"/>
      <c r="CN162" s="1307"/>
      <c r="CO162" s="1307"/>
      <c r="CP162" s="1307"/>
      <c r="CQ162" s="1307"/>
      <c r="CR162" s="1307"/>
      <c r="CS162" s="1307"/>
      <c r="CT162" s="1307"/>
      <c r="CU162" s="1307"/>
      <c r="CV162" s="1307"/>
      <c r="CW162" s="1307"/>
      <c r="CX162" s="1307"/>
      <c r="CY162" s="1307"/>
      <c r="CZ162" s="1307"/>
      <c r="DA162" s="1307"/>
      <c r="DB162" s="1307"/>
      <c r="DC162" s="1307"/>
      <c r="DD162" s="1307"/>
      <c r="DE162" s="1307"/>
      <c r="DF162" s="1307"/>
      <c r="DG162" s="1307"/>
      <c r="DH162" s="1307"/>
      <c r="DI162" s="1307"/>
      <c r="DJ162" s="1307"/>
    </row>
    <row r="163" spans="1:114" s="847" customFormat="1" ht="14" thickBot="1">
      <c r="A163" s="263">
        <v>14</v>
      </c>
      <c r="B163" s="235">
        <f>C163-6+183</f>
        <v>41628</v>
      </c>
      <c r="C163" s="1172">
        <v>41451</v>
      </c>
      <c r="D163" s="1158">
        <f t="shared" ca="1" si="17"/>
        <v>93</v>
      </c>
      <c r="E163" s="1373"/>
      <c r="F163" s="2429" t="s">
        <v>169</v>
      </c>
      <c r="G163" s="1338">
        <v>13</v>
      </c>
      <c r="H163" s="2406" t="s">
        <v>1401</v>
      </c>
      <c r="I163" s="2418" t="s">
        <v>1402</v>
      </c>
      <c r="J163" s="2407" t="s">
        <v>1403</v>
      </c>
      <c r="K163" s="2430" t="s">
        <v>77</v>
      </c>
      <c r="L163" s="2409" t="s">
        <v>1750</v>
      </c>
      <c r="M163" s="2415"/>
      <c r="N163" s="2415"/>
      <c r="O163" s="2415"/>
      <c r="P163" s="2581"/>
      <c r="Q163" s="2407" t="s">
        <v>1404</v>
      </c>
      <c r="R163" s="2582" t="s">
        <v>775</v>
      </c>
      <c r="S163" s="18">
        <v>1047</v>
      </c>
      <c r="T163" s="42">
        <v>93</v>
      </c>
      <c r="U163" s="34"/>
      <c r="V163" s="231"/>
      <c r="W163" s="1257"/>
      <c r="X163" s="1178"/>
      <c r="Y163" s="1154"/>
      <c r="Z163" s="1178"/>
      <c r="AA163" s="11"/>
      <c r="AB163" s="11"/>
      <c r="AC163" s="1156"/>
      <c r="AD163" s="1156"/>
      <c r="AE163" s="1178"/>
      <c r="AF163" s="1178"/>
      <c r="AG163" s="1178"/>
      <c r="AH163" s="1436"/>
      <c r="AI163" s="14"/>
      <c r="AJ163" s="1178"/>
      <c r="AK163" s="17"/>
      <c r="AL163" s="1178"/>
      <c r="AM163" s="1600" t="s">
        <v>2359</v>
      </c>
      <c r="AN163" s="1759"/>
      <c r="AO163" s="868" t="s">
        <v>1795</v>
      </c>
      <c r="AP163" s="951"/>
      <c r="AQ163" s="859"/>
      <c r="AR163" s="844"/>
      <c r="AS163" s="844"/>
      <c r="AT163" s="840"/>
      <c r="AU163" s="858"/>
      <c r="AV163" s="858"/>
      <c r="AW163" s="858"/>
      <c r="AX163" s="858"/>
      <c r="AY163" s="870"/>
      <c r="AZ163" s="858"/>
      <c r="BA163" s="858"/>
      <c r="BB163" s="858"/>
      <c r="BC163" s="858"/>
      <c r="BD163" s="858"/>
      <c r="BE163" s="858"/>
      <c r="BF163" s="858"/>
      <c r="BG163" s="858"/>
      <c r="BH163" s="858"/>
      <c r="BI163" s="858"/>
      <c r="BJ163" s="858"/>
      <c r="BK163" s="858"/>
      <c r="BL163" s="858"/>
      <c r="BM163" s="858"/>
      <c r="BN163" s="858"/>
      <c r="BO163" s="858"/>
      <c r="BP163" s="858"/>
      <c r="BQ163" s="858"/>
      <c r="BR163" s="858"/>
      <c r="BS163" s="858"/>
      <c r="BT163" s="858"/>
      <c r="BU163" s="858"/>
      <c r="BV163" s="858"/>
      <c r="BW163" s="858"/>
      <c r="BX163" s="858"/>
      <c r="BY163" s="858"/>
      <c r="BZ163" s="858"/>
      <c r="CA163" s="858"/>
      <c r="CB163" s="858"/>
      <c r="CC163" s="858"/>
      <c r="CD163" s="858"/>
      <c r="CE163" s="858"/>
      <c r="CF163" s="858"/>
      <c r="CG163" s="858"/>
      <c r="CH163" s="858"/>
      <c r="CI163" s="858"/>
      <c r="CJ163" s="858"/>
      <c r="CK163" s="858"/>
      <c r="CL163" s="858"/>
      <c r="CM163" s="858"/>
      <c r="CN163" s="858"/>
      <c r="CO163" s="858"/>
      <c r="CP163" s="858"/>
      <c r="CQ163" s="858"/>
      <c r="CR163" s="858"/>
      <c r="CS163" s="858"/>
      <c r="CT163" s="858"/>
      <c r="CU163" s="858"/>
      <c r="CV163" s="858"/>
      <c r="CW163" s="858"/>
      <c r="CX163" s="858"/>
      <c r="CY163" s="858"/>
      <c r="CZ163" s="858"/>
      <c r="DA163" s="858"/>
      <c r="DB163" s="858"/>
      <c r="DC163" s="858"/>
      <c r="DD163" s="858"/>
      <c r="DE163" s="858"/>
      <c r="DF163" s="858"/>
      <c r="DG163" s="858"/>
      <c r="DH163" s="858"/>
      <c r="DI163" s="858"/>
      <c r="DJ163" s="858"/>
    </row>
    <row r="164" spans="1:114" s="959" customFormat="1" ht="14" thickBot="1">
      <c r="A164" s="1131"/>
      <c r="B164" s="1139"/>
      <c r="C164" s="1139"/>
      <c r="D164" s="1142"/>
      <c r="E164" s="1146"/>
      <c r="F164" s="1139"/>
      <c r="G164" s="1139"/>
      <c r="H164" s="1213"/>
      <c r="I164" s="1213" t="s">
        <v>108</v>
      </c>
      <c r="J164" s="1214"/>
      <c r="K164" s="1212"/>
      <c r="L164" s="1212"/>
      <c r="M164" s="1207"/>
      <c r="N164" s="1207"/>
      <c r="O164" s="1207"/>
      <c r="P164" s="1588"/>
      <c r="Q164" s="1955"/>
      <c r="R164" s="1203"/>
      <c r="S164" s="1203"/>
      <c r="T164" s="605"/>
      <c r="U164" s="1209"/>
      <c r="V164" s="1209"/>
      <c r="W164" s="1209"/>
      <c r="X164" s="1203"/>
      <c r="Y164" s="1210"/>
      <c r="Z164" s="1210"/>
      <c r="AA164" s="608"/>
      <c r="AB164" s="1203"/>
      <c r="AC164" s="608"/>
      <c r="AD164" s="1772"/>
      <c r="AE164" s="608"/>
      <c r="AF164" s="1203"/>
      <c r="AG164" s="608"/>
      <c r="AH164" s="1435"/>
      <c r="AI164" s="608"/>
      <c r="AJ164" s="608"/>
      <c r="AK164" s="1203"/>
      <c r="AL164" s="1211"/>
      <c r="AM164" s="941"/>
      <c r="AN164" s="1773"/>
      <c r="AO164" s="940"/>
      <c r="AP164" s="940"/>
      <c r="AQ164" s="2579"/>
      <c r="AR164" s="2579"/>
      <c r="AS164" s="2579"/>
      <c r="AT164" s="2579"/>
      <c r="AU164" s="2579"/>
      <c r="AV164" s="2579"/>
      <c r="AW164" s="2570"/>
      <c r="AX164" s="2570"/>
      <c r="AY164" s="2588"/>
      <c r="AZ164" s="2589"/>
      <c r="BA164" s="2589"/>
      <c r="BB164" s="2589"/>
      <c r="BC164" s="2589"/>
      <c r="BD164" s="2589"/>
      <c r="BE164" s="2589"/>
      <c r="BF164" s="2589"/>
      <c r="BG164" s="2589"/>
      <c r="BH164" s="2589"/>
      <c r="BI164" s="2589"/>
      <c r="BJ164" s="2589"/>
      <c r="BK164" s="2589"/>
      <c r="BL164" s="2589"/>
      <c r="BM164" s="2589"/>
      <c r="BN164" s="2589"/>
      <c r="BO164" s="2589"/>
      <c r="BP164" s="2589"/>
      <c r="BQ164" s="2589"/>
      <c r="BR164" s="2589"/>
      <c r="BS164" s="2589"/>
      <c r="BT164" s="2589"/>
      <c r="BU164" s="2589"/>
      <c r="BV164" s="2589"/>
      <c r="BW164" s="2589"/>
      <c r="BX164" s="2589"/>
      <c r="BY164" s="2589"/>
      <c r="BZ164" s="2589"/>
      <c r="CA164" s="2589"/>
      <c r="CB164" s="2589"/>
      <c r="CC164" s="2589"/>
      <c r="CD164" s="2589"/>
      <c r="CE164" s="2589"/>
      <c r="CF164" s="2589"/>
      <c r="CG164" s="2589"/>
      <c r="CH164" s="2589"/>
      <c r="CI164" s="2589"/>
      <c r="CJ164" s="2589"/>
      <c r="CK164" s="2589"/>
      <c r="CL164" s="2589"/>
      <c r="CM164" s="2589"/>
      <c r="CN164" s="2589"/>
      <c r="CO164" s="2589"/>
      <c r="CP164" s="2589"/>
      <c r="CQ164" s="2589"/>
      <c r="CR164" s="2589"/>
      <c r="CS164" s="2589"/>
      <c r="CT164" s="2589"/>
      <c r="CU164" s="2589"/>
      <c r="CV164" s="2589"/>
      <c r="CW164" s="2589"/>
      <c r="CX164" s="2589"/>
      <c r="CY164" s="2589"/>
      <c r="CZ164" s="2589"/>
      <c r="DA164" s="2589"/>
      <c r="DB164" s="2589"/>
      <c r="DC164" s="2589"/>
      <c r="DD164" s="2589"/>
      <c r="DE164" s="2589"/>
      <c r="DF164" s="2589"/>
      <c r="DG164" s="2589"/>
      <c r="DH164" s="2589"/>
      <c r="DI164" s="2589"/>
      <c r="DJ164" s="2589"/>
    </row>
    <row r="165" spans="1:114" s="950" customFormat="1" ht="13">
      <c r="A165" s="263">
        <v>1</v>
      </c>
      <c r="B165" s="1369">
        <f>C165-5+183</f>
        <v>41546</v>
      </c>
      <c r="C165" s="1826">
        <v>41368</v>
      </c>
      <c r="D165" s="1374">
        <f ca="1">TODAY()-C165</f>
        <v>176</v>
      </c>
      <c r="E165" s="1375" t="s">
        <v>145</v>
      </c>
      <c r="F165" s="2431" t="s">
        <v>1185</v>
      </c>
      <c r="G165" s="1288">
        <v>13</v>
      </c>
      <c r="H165" s="2432" t="s">
        <v>1380</v>
      </c>
      <c r="I165" s="2498" t="s">
        <v>1405</v>
      </c>
      <c r="J165" s="2433" t="s">
        <v>1382</v>
      </c>
      <c r="K165" s="2434" t="s">
        <v>90</v>
      </c>
      <c r="L165" s="2434" t="s">
        <v>1743</v>
      </c>
      <c r="M165" s="2435"/>
      <c r="N165" s="2436"/>
      <c r="O165" s="2435"/>
      <c r="P165" s="2395"/>
      <c r="Q165" s="2437" t="s">
        <v>1406</v>
      </c>
      <c r="R165" s="2438" t="s">
        <v>21</v>
      </c>
      <c r="S165" s="2439">
        <v>1047</v>
      </c>
      <c r="T165" s="42">
        <v>93</v>
      </c>
      <c r="U165" s="152"/>
      <c r="V165" s="112"/>
      <c r="W165" s="1587" t="s">
        <v>150</v>
      </c>
      <c r="X165" s="2337"/>
      <c r="Y165" s="2337"/>
      <c r="Z165" s="2337"/>
      <c r="AA165" s="1071"/>
      <c r="AB165" s="1071"/>
      <c r="AC165" s="1071"/>
      <c r="AD165" s="2499"/>
      <c r="AE165" s="1071"/>
      <c r="AF165" s="699"/>
      <c r="AG165" s="112"/>
      <c r="AH165" s="1058"/>
      <c r="AI165" s="112"/>
      <c r="AJ165" s="112"/>
      <c r="AK165" s="129"/>
      <c r="AL165" s="209"/>
      <c r="AM165" s="1604" t="s">
        <v>2362</v>
      </c>
      <c r="AN165" s="1750"/>
      <c r="AO165" s="868" t="s">
        <v>1795</v>
      </c>
      <c r="AP165" s="947"/>
      <c r="AQ165" s="2571"/>
      <c r="AR165" s="1459"/>
      <c r="AS165" s="1459"/>
      <c r="AT165" s="1459"/>
      <c r="AU165" s="1306"/>
      <c r="AV165" s="1306"/>
      <c r="AW165" s="1306"/>
      <c r="AX165" s="1306"/>
      <c r="AY165" s="1460"/>
      <c r="AZ165" s="1306"/>
      <c r="BA165" s="1306"/>
      <c r="BB165" s="1306"/>
      <c r="BC165" s="1306"/>
      <c r="BD165" s="1306"/>
      <c r="BE165" s="1306"/>
      <c r="BF165" s="1306"/>
      <c r="BG165" s="1306"/>
      <c r="BH165" s="1306"/>
      <c r="BI165" s="1306"/>
      <c r="BJ165" s="1306"/>
      <c r="BK165" s="1306"/>
      <c r="BL165" s="1306"/>
      <c r="BM165" s="1306"/>
      <c r="BN165" s="1306"/>
      <c r="BO165" s="1306"/>
      <c r="BP165" s="1306"/>
      <c r="BQ165" s="1306"/>
      <c r="BR165" s="1306"/>
      <c r="BS165" s="1306"/>
      <c r="BT165" s="1306"/>
      <c r="BU165" s="1306"/>
      <c r="BV165" s="1306"/>
      <c r="BW165" s="1306"/>
      <c r="BX165" s="1306"/>
      <c r="BY165" s="1306"/>
      <c r="BZ165" s="1306"/>
      <c r="CA165" s="1306"/>
      <c r="CB165" s="1306"/>
      <c r="CC165" s="1306"/>
      <c r="CD165" s="1306"/>
      <c r="CE165" s="1306"/>
      <c r="CF165" s="1306"/>
      <c r="CG165" s="1306"/>
      <c r="CH165" s="1306"/>
      <c r="CI165" s="1306"/>
      <c r="CJ165" s="1306"/>
      <c r="CK165" s="1306"/>
      <c r="CL165" s="1306"/>
      <c r="CM165" s="1306"/>
      <c r="CN165" s="1306"/>
      <c r="CO165" s="1306"/>
      <c r="CP165" s="1306"/>
      <c r="CQ165" s="1306"/>
      <c r="CR165" s="1306"/>
      <c r="CS165" s="1306"/>
      <c r="CT165" s="1306"/>
      <c r="CU165" s="1306"/>
      <c r="CV165" s="1306"/>
      <c r="CW165" s="1306"/>
      <c r="CX165" s="1306"/>
      <c r="CY165" s="1306"/>
      <c r="CZ165" s="1306"/>
      <c r="DA165" s="1306"/>
      <c r="DB165" s="1306"/>
      <c r="DC165" s="1306"/>
      <c r="DD165" s="1306"/>
      <c r="DE165" s="1306"/>
      <c r="DF165" s="1306"/>
      <c r="DG165" s="1306"/>
      <c r="DH165" s="1306"/>
      <c r="DI165" s="1306"/>
      <c r="DJ165" s="1306"/>
    </row>
    <row r="166" spans="1:114" s="839" customFormat="1" ht="13">
      <c r="A166" s="2048">
        <v>2</v>
      </c>
      <c r="B166" s="1369">
        <f>C166-5+183</f>
        <v>41546</v>
      </c>
      <c r="C166" s="85">
        <v>41368</v>
      </c>
      <c r="D166" s="1376">
        <f ca="1">TODAY()-C166</f>
        <v>176</v>
      </c>
      <c r="E166" s="1196" t="s">
        <v>145</v>
      </c>
      <c r="F166" s="2440" t="s">
        <v>1185</v>
      </c>
      <c r="G166" s="1338">
        <v>13</v>
      </c>
      <c r="H166" s="2432" t="s">
        <v>1407</v>
      </c>
      <c r="I166" s="2498" t="s">
        <v>1408</v>
      </c>
      <c r="J166" s="2433" t="s">
        <v>1409</v>
      </c>
      <c r="K166" s="2434" t="s">
        <v>90</v>
      </c>
      <c r="L166" s="2434" t="s">
        <v>1743</v>
      </c>
      <c r="M166" s="2435"/>
      <c r="N166" s="2435"/>
      <c r="O166" s="2435"/>
      <c r="P166" s="2395"/>
      <c r="Q166" s="2437" t="s">
        <v>1410</v>
      </c>
      <c r="R166" s="2438" t="s">
        <v>21</v>
      </c>
      <c r="S166" s="2441">
        <v>1047</v>
      </c>
      <c r="T166" s="176">
        <v>93</v>
      </c>
      <c r="U166" s="34"/>
      <c r="V166" s="11"/>
      <c r="W166" s="1255" t="s">
        <v>150</v>
      </c>
      <c r="X166" s="80"/>
      <c r="Y166" s="80"/>
      <c r="Z166" s="80"/>
      <c r="AA166" s="81"/>
      <c r="AB166" s="81"/>
      <c r="AC166" s="81"/>
      <c r="AD166" s="1754"/>
      <c r="AE166" s="81"/>
      <c r="AF166" s="78"/>
      <c r="AG166" s="11"/>
      <c r="AH166" s="749"/>
      <c r="AI166" s="11"/>
      <c r="AJ166" s="11"/>
      <c r="AK166" s="14"/>
      <c r="AL166" s="47"/>
      <c r="AM166" s="1604" t="s">
        <v>2363</v>
      </c>
      <c r="AN166" s="1750"/>
      <c r="AO166" s="868" t="s">
        <v>1795</v>
      </c>
      <c r="AP166" s="834"/>
      <c r="AQ166" s="840"/>
      <c r="AR166" s="844"/>
      <c r="AS166" s="844"/>
      <c r="AT166" s="844"/>
      <c r="AU166" s="845"/>
      <c r="AV166" s="845"/>
      <c r="AW166" s="845"/>
      <c r="AX166" s="845"/>
      <c r="AY166" s="846"/>
      <c r="AZ166" s="845"/>
      <c r="BA166" s="845"/>
      <c r="BB166" s="845"/>
      <c r="BC166" s="845"/>
      <c r="BD166" s="845"/>
      <c r="BE166" s="845"/>
      <c r="BF166" s="845"/>
      <c r="BG166" s="845"/>
      <c r="BH166" s="845"/>
      <c r="BI166" s="845"/>
      <c r="BJ166" s="845"/>
      <c r="BK166" s="845"/>
      <c r="BL166" s="845"/>
      <c r="BM166" s="845"/>
      <c r="BN166" s="845"/>
      <c r="BO166" s="845"/>
      <c r="BP166" s="845"/>
      <c r="BQ166" s="845"/>
      <c r="BR166" s="845"/>
      <c r="BS166" s="845"/>
      <c r="BT166" s="845"/>
      <c r="BU166" s="845"/>
      <c r="BV166" s="845"/>
      <c r="BW166" s="845"/>
      <c r="BX166" s="845"/>
      <c r="BY166" s="845"/>
      <c r="BZ166" s="845"/>
      <c r="CA166" s="845"/>
      <c r="CB166" s="845"/>
      <c r="CC166" s="845"/>
      <c r="CD166" s="845"/>
      <c r="CE166" s="845"/>
      <c r="CF166" s="845"/>
      <c r="CG166" s="845"/>
      <c r="CH166" s="845"/>
      <c r="CI166" s="845"/>
      <c r="CJ166" s="845"/>
      <c r="CK166" s="845"/>
      <c r="CL166" s="845"/>
      <c r="CM166" s="845"/>
      <c r="CN166" s="845"/>
      <c r="CO166" s="845"/>
      <c r="CP166" s="845"/>
      <c r="CQ166" s="845"/>
      <c r="CR166" s="845"/>
      <c r="CS166" s="845"/>
      <c r="CT166" s="845"/>
      <c r="CU166" s="845"/>
      <c r="CV166" s="845"/>
      <c r="CW166" s="845"/>
      <c r="CX166" s="845"/>
      <c r="CY166" s="845"/>
      <c r="CZ166" s="845"/>
      <c r="DA166" s="845"/>
      <c r="DB166" s="845"/>
      <c r="DC166" s="845"/>
      <c r="DD166" s="845"/>
      <c r="DE166" s="845"/>
      <c r="DF166" s="845"/>
      <c r="DG166" s="845"/>
      <c r="DH166" s="845"/>
      <c r="DI166" s="845"/>
      <c r="DJ166" s="845"/>
    </row>
    <row r="167" spans="1:114" s="1542" customFormat="1" ht="14" thickBot="1">
      <c r="A167" s="1518"/>
      <c r="B167" s="3051"/>
      <c r="C167" s="3052"/>
      <c r="D167" s="103"/>
      <c r="E167" s="3053"/>
      <c r="F167" s="1522"/>
      <c r="G167" s="1523"/>
      <c r="H167" s="3054"/>
      <c r="I167" s="277" t="s">
        <v>2951</v>
      </c>
      <c r="J167" s="3055"/>
      <c r="K167" s="3056"/>
      <c r="L167" s="3056"/>
      <c r="M167" s="3057"/>
      <c r="N167" s="3057"/>
      <c r="O167" s="3057"/>
      <c r="P167" s="1527"/>
      <c r="Q167" s="1963"/>
      <c r="R167" s="344"/>
      <c r="S167" s="277"/>
      <c r="T167" s="277"/>
      <c r="U167" s="191"/>
      <c r="V167" s="136"/>
      <c r="W167" s="2061"/>
      <c r="X167" s="344"/>
      <c r="Y167" s="344"/>
      <c r="Z167" s="344"/>
      <c r="AA167" s="136"/>
      <c r="AB167" s="136"/>
      <c r="AC167" s="136"/>
      <c r="AD167" s="2062"/>
      <c r="AE167" s="136"/>
      <c r="AF167" s="1930"/>
      <c r="AG167" s="1929"/>
      <c r="AH167" s="2063"/>
      <c r="AI167" s="1929"/>
      <c r="AJ167" s="1929"/>
      <c r="AK167" s="1930"/>
      <c r="AL167" s="1931"/>
      <c r="AM167" s="3058"/>
      <c r="AN167" s="1783"/>
      <c r="AO167" s="1540"/>
      <c r="AP167" s="3059"/>
      <c r="AQ167" s="1614"/>
      <c r="AR167" s="1710"/>
      <c r="AS167" s="1710"/>
      <c r="AT167" s="1710"/>
      <c r="AU167" s="2066"/>
      <c r="AV167" s="2066"/>
      <c r="AW167" s="2066"/>
      <c r="AX167" s="2066"/>
      <c r="AY167" s="2067"/>
      <c r="AZ167" s="1307"/>
      <c r="BA167" s="1307"/>
      <c r="BB167" s="1307"/>
      <c r="BC167" s="1307"/>
      <c r="BD167" s="1307"/>
      <c r="BE167" s="1307"/>
      <c r="BF167" s="1307"/>
      <c r="BG167" s="1307"/>
      <c r="BH167" s="1307"/>
      <c r="BI167" s="1307"/>
      <c r="BJ167" s="1307"/>
      <c r="BK167" s="1307"/>
      <c r="BL167" s="1307"/>
      <c r="BM167" s="1307"/>
      <c r="BN167" s="1307"/>
      <c r="BO167" s="1307"/>
      <c r="BP167" s="1307"/>
      <c r="BQ167" s="1307"/>
      <c r="BR167" s="1307"/>
      <c r="BS167" s="1307"/>
      <c r="BT167" s="1307"/>
      <c r="BU167" s="1307"/>
      <c r="BV167" s="1307"/>
      <c r="BW167" s="1307"/>
      <c r="BX167" s="1307"/>
      <c r="BY167" s="1307"/>
      <c r="BZ167" s="1307"/>
      <c r="CA167" s="1307"/>
      <c r="CB167" s="1307"/>
      <c r="CC167" s="1307"/>
      <c r="CD167" s="1307"/>
      <c r="CE167" s="1307"/>
      <c r="CF167" s="1307"/>
      <c r="CG167" s="1307"/>
      <c r="CH167" s="1307"/>
      <c r="CI167" s="1307"/>
      <c r="CJ167" s="1307"/>
      <c r="CK167" s="1307"/>
      <c r="CL167" s="1307"/>
      <c r="CM167" s="1307"/>
      <c r="CN167" s="1307"/>
      <c r="CO167" s="1307"/>
      <c r="CP167" s="1307"/>
      <c r="CQ167" s="1307"/>
      <c r="CR167" s="1307"/>
      <c r="CS167" s="1307"/>
      <c r="CT167" s="1307"/>
      <c r="CU167" s="1307"/>
      <c r="CV167" s="1307"/>
      <c r="CW167" s="1307"/>
      <c r="CX167" s="1307"/>
      <c r="CY167" s="1307"/>
      <c r="CZ167" s="1307"/>
      <c r="DA167" s="1307"/>
      <c r="DB167" s="1307"/>
      <c r="DC167" s="1307"/>
      <c r="DD167" s="1307"/>
      <c r="DE167" s="1307"/>
      <c r="DF167" s="1307"/>
      <c r="DG167" s="1307"/>
      <c r="DH167" s="1307"/>
      <c r="DI167" s="1307"/>
      <c r="DJ167" s="1307"/>
    </row>
    <row r="168" spans="1:114" s="945" customFormat="1" ht="14" thickBot="1">
      <c r="A168" s="1808"/>
      <c r="B168" s="1812"/>
      <c r="C168" s="1809"/>
      <c r="D168" s="2068"/>
      <c r="E168" s="2069"/>
      <c r="F168" s="1813"/>
      <c r="G168" s="1223"/>
      <c r="H168" s="1135"/>
      <c r="I168" s="1135" t="s">
        <v>4059</v>
      </c>
      <c r="J168" s="1224"/>
      <c r="K168" s="1137"/>
      <c r="L168" s="1137"/>
      <c r="M168" s="2070"/>
      <c r="N168" s="2070"/>
      <c r="O168" s="2070"/>
      <c r="P168" s="1138"/>
      <c r="Q168" s="1959"/>
      <c r="R168" s="2071"/>
      <c r="S168" s="2072"/>
      <c r="T168" s="1346"/>
      <c r="U168" s="1347"/>
      <c r="V168" s="2073"/>
      <c r="W168" s="1506"/>
      <c r="X168" s="1135"/>
      <c r="Y168" s="1135"/>
      <c r="Z168" s="1136"/>
      <c r="AA168" s="1132"/>
      <c r="AB168" s="1132"/>
      <c r="AC168" s="1132"/>
      <c r="AD168" s="2037"/>
      <c r="AE168" s="1132"/>
      <c r="AF168" s="1227"/>
      <c r="AG168" s="1144"/>
      <c r="AH168" s="1439"/>
      <c r="AI168" s="1228"/>
      <c r="AJ168" s="1228"/>
      <c r="AK168" s="1227"/>
      <c r="AL168" s="1143"/>
      <c r="AM168" s="874"/>
      <c r="AN168" s="1774"/>
      <c r="AO168" s="960"/>
      <c r="AP168" s="961"/>
      <c r="AQ168" s="2590"/>
      <c r="AR168" s="2591"/>
      <c r="AS168" s="2591"/>
      <c r="AT168" s="2592"/>
      <c r="AU168" s="2593"/>
      <c r="AV168" s="2593"/>
      <c r="AW168" s="2593"/>
      <c r="AX168" s="2593"/>
      <c r="AY168" s="2594"/>
      <c r="AZ168" s="2595"/>
      <c r="BA168" s="1307"/>
      <c r="BB168" s="1307"/>
      <c r="BC168" s="1307"/>
      <c r="BD168" s="1307"/>
      <c r="BE168" s="1307"/>
      <c r="BF168" s="1307"/>
      <c r="BG168" s="1307"/>
      <c r="BH168" s="1307"/>
      <c r="BI168" s="1307"/>
      <c r="BJ168" s="1307"/>
      <c r="BK168" s="1307"/>
      <c r="BL168" s="1307"/>
      <c r="BM168" s="1307"/>
      <c r="BN168" s="1307"/>
      <c r="BO168" s="1307"/>
      <c r="BP168" s="1307"/>
      <c r="BQ168" s="1307"/>
      <c r="BR168" s="1307"/>
      <c r="BS168" s="1307"/>
      <c r="BT168" s="1307"/>
      <c r="BU168" s="1307"/>
      <c r="BV168" s="1307"/>
      <c r="BW168" s="1307"/>
      <c r="BX168" s="1307"/>
      <c r="BY168" s="1307"/>
      <c r="BZ168" s="1307"/>
      <c r="CA168" s="1307"/>
      <c r="CB168" s="1307"/>
      <c r="CC168" s="1307"/>
      <c r="CD168" s="1307"/>
      <c r="CE168" s="1307"/>
      <c r="CF168" s="1307"/>
      <c r="CG168" s="1307"/>
      <c r="CH168" s="1307"/>
      <c r="CI168" s="1307"/>
      <c r="CJ168" s="1307"/>
      <c r="CK168" s="1307"/>
      <c r="CL168" s="1307"/>
      <c r="CM168" s="1307"/>
      <c r="CN168" s="1307"/>
      <c r="CO168" s="1307"/>
      <c r="CP168" s="1307"/>
      <c r="CQ168" s="1307"/>
      <c r="CR168" s="1307"/>
      <c r="CS168" s="1307"/>
      <c r="CT168" s="1307"/>
      <c r="CU168" s="1307"/>
      <c r="CV168" s="1307"/>
      <c r="CW168" s="1307"/>
      <c r="CX168" s="1307"/>
      <c r="CY168" s="1307"/>
      <c r="CZ168" s="1307"/>
      <c r="DA168" s="1307"/>
      <c r="DB168" s="1307"/>
      <c r="DC168" s="1307"/>
      <c r="DD168" s="1307"/>
      <c r="DE168" s="1307"/>
      <c r="DF168" s="1307"/>
      <c r="DG168" s="1307"/>
      <c r="DH168" s="1307"/>
      <c r="DI168" s="1307"/>
      <c r="DJ168" s="1307"/>
    </row>
    <row r="169" spans="1:114" s="945" customFormat="1" ht="14" thickBot="1">
      <c r="A169" s="1221"/>
      <c r="B169" s="1132"/>
      <c r="C169" s="1222"/>
      <c r="D169" s="1361"/>
      <c r="E169" s="1377"/>
      <c r="F169" s="1137"/>
      <c r="G169" s="1223"/>
      <c r="H169" s="1135"/>
      <c r="I169" s="3060" t="s">
        <v>4060</v>
      </c>
      <c r="J169" s="1224"/>
      <c r="K169" s="1137"/>
      <c r="L169" s="1137"/>
      <c r="M169" s="2070"/>
      <c r="N169" s="2070"/>
      <c r="O169" s="2070"/>
      <c r="P169" s="1138"/>
      <c r="Q169" s="1959"/>
      <c r="R169" s="1140"/>
      <c r="S169" s="1141"/>
      <c r="T169" s="1225"/>
      <c r="U169" s="1505"/>
      <c r="V169" s="1145"/>
      <c r="W169" s="1506"/>
      <c r="X169" s="1135"/>
      <c r="Y169" s="1135"/>
      <c r="Z169" s="1136"/>
      <c r="AA169" s="1132"/>
      <c r="AB169" s="1132"/>
      <c r="AC169" s="1132"/>
      <c r="AD169" s="2037"/>
      <c r="AE169" s="1132"/>
      <c r="AF169" s="1227"/>
      <c r="AG169" s="1144"/>
      <c r="AH169" s="1439"/>
      <c r="AI169" s="1228"/>
      <c r="AJ169" s="1228"/>
      <c r="AK169" s="1227"/>
      <c r="AL169" s="1143"/>
      <c r="AM169" s="874"/>
      <c r="AN169" s="1774"/>
      <c r="AO169" s="960"/>
      <c r="AP169" s="961"/>
      <c r="AQ169" s="2590"/>
      <c r="AR169" s="2591"/>
      <c r="AS169" s="2591"/>
      <c r="AT169" s="2592"/>
      <c r="AU169" s="2593"/>
      <c r="AV169" s="2593"/>
      <c r="AW169" s="2593"/>
      <c r="AX169" s="2593"/>
      <c r="AY169" s="2594"/>
      <c r="AZ169" s="2595"/>
      <c r="BA169" s="1307"/>
      <c r="BB169" s="1307"/>
      <c r="BC169" s="1307"/>
      <c r="BD169" s="1307"/>
      <c r="BE169" s="1307"/>
      <c r="BF169" s="1307"/>
      <c r="BG169" s="1307"/>
      <c r="BH169" s="1307"/>
      <c r="BI169" s="1307"/>
      <c r="BJ169" s="1307"/>
      <c r="BK169" s="1307"/>
      <c r="BL169" s="1307"/>
      <c r="BM169" s="1307"/>
      <c r="BN169" s="1307"/>
      <c r="BO169" s="1307"/>
      <c r="BP169" s="1307"/>
      <c r="BQ169" s="1307"/>
      <c r="BR169" s="1307"/>
      <c r="BS169" s="1307"/>
      <c r="BT169" s="1307"/>
      <c r="BU169" s="1307"/>
      <c r="BV169" s="1307"/>
      <c r="BW169" s="1307"/>
      <c r="BX169" s="1307"/>
      <c r="BY169" s="1307"/>
      <c r="BZ169" s="1307"/>
      <c r="CA169" s="1307"/>
      <c r="CB169" s="1307"/>
      <c r="CC169" s="1307"/>
      <c r="CD169" s="1307"/>
      <c r="CE169" s="1307"/>
      <c r="CF169" s="1307"/>
      <c r="CG169" s="1307"/>
      <c r="CH169" s="1307"/>
      <c r="CI169" s="1307"/>
      <c r="CJ169" s="1307"/>
      <c r="CK169" s="1307"/>
      <c r="CL169" s="1307"/>
      <c r="CM169" s="1307"/>
      <c r="CN169" s="1307"/>
      <c r="CO169" s="1307"/>
      <c r="CP169" s="1307"/>
      <c r="CQ169" s="1307"/>
      <c r="CR169" s="1307"/>
      <c r="CS169" s="1307"/>
      <c r="CT169" s="1307"/>
      <c r="CU169" s="1307"/>
      <c r="CV169" s="1307"/>
      <c r="CW169" s="1307"/>
      <c r="CX169" s="1307"/>
      <c r="CY169" s="1307"/>
      <c r="CZ169" s="1307"/>
      <c r="DA169" s="1307"/>
      <c r="DB169" s="1307"/>
      <c r="DC169" s="1307"/>
      <c r="DD169" s="1307"/>
      <c r="DE169" s="1307"/>
      <c r="DF169" s="1307"/>
      <c r="DG169" s="1307"/>
      <c r="DH169" s="1307"/>
      <c r="DI169" s="1307"/>
      <c r="DJ169" s="1307"/>
    </row>
    <row r="170" spans="1:114" s="945" customFormat="1" ht="13">
      <c r="A170" s="1221"/>
      <c r="B170" s="1132"/>
      <c r="C170" s="1222"/>
      <c r="D170" s="1361"/>
      <c r="E170" s="1377"/>
      <c r="F170" s="1137"/>
      <c r="G170" s="1223"/>
      <c r="H170" s="1135"/>
      <c r="I170" s="1135" t="s">
        <v>1411</v>
      </c>
      <c r="J170" s="1224"/>
      <c r="K170" s="1137"/>
      <c r="L170" s="1137"/>
      <c r="M170" s="2070"/>
      <c r="N170" s="2070"/>
      <c r="O170" s="2070"/>
      <c r="P170" s="1138"/>
      <c r="Q170" s="2596"/>
      <c r="R170" s="2071"/>
      <c r="S170" s="2072"/>
      <c r="T170" s="1346"/>
      <c r="U170" s="1505"/>
      <c r="V170" s="1145"/>
      <c r="W170" s="1506"/>
      <c r="X170" s="1135"/>
      <c r="Y170" s="1135"/>
      <c r="Z170" s="1136"/>
      <c r="AA170" s="1132"/>
      <c r="AB170" s="1132"/>
      <c r="AC170" s="1132"/>
      <c r="AD170" s="1829"/>
      <c r="AE170" s="1132"/>
      <c r="AF170" s="1227"/>
      <c r="AG170" s="1144"/>
      <c r="AH170" s="1439"/>
      <c r="AI170" s="1228"/>
      <c r="AJ170" s="1228"/>
      <c r="AK170" s="1227"/>
      <c r="AL170" s="1143"/>
      <c r="AM170" s="874"/>
      <c r="AN170" s="1776"/>
      <c r="AO170" s="1666"/>
      <c r="AP170" s="1667"/>
      <c r="AQ170" s="2590"/>
      <c r="AR170" s="2591"/>
      <c r="AS170" s="2591"/>
      <c r="AT170" s="2592"/>
      <c r="AU170" s="2593"/>
      <c r="AV170" s="2593"/>
      <c r="AW170" s="2593"/>
      <c r="AX170" s="2593"/>
      <c r="AY170" s="2594"/>
      <c r="AZ170" s="2595"/>
      <c r="BA170" s="1307"/>
      <c r="BB170" s="1307"/>
      <c r="BC170" s="1307"/>
      <c r="BD170" s="1307"/>
      <c r="BE170" s="1307"/>
      <c r="BF170" s="1307"/>
      <c r="BG170" s="1307"/>
      <c r="BH170" s="1307"/>
      <c r="BI170" s="1307"/>
      <c r="BJ170" s="1307"/>
      <c r="BK170" s="1307"/>
      <c r="BL170" s="1307"/>
      <c r="BM170" s="1307"/>
      <c r="BN170" s="1307"/>
      <c r="BO170" s="1307"/>
      <c r="BP170" s="1307"/>
      <c r="BQ170" s="1307"/>
      <c r="BR170" s="1307"/>
      <c r="BS170" s="1307"/>
      <c r="BT170" s="1307"/>
      <c r="BU170" s="1307"/>
      <c r="BV170" s="1307"/>
      <c r="BW170" s="1307"/>
      <c r="BX170" s="1307"/>
      <c r="BY170" s="1307"/>
      <c r="BZ170" s="1307"/>
      <c r="CA170" s="1307"/>
      <c r="CB170" s="1307"/>
      <c r="CC170" s="1307"/>
      <c r="CD170" s="1307"/>
      <c r="CE170" s="1307"/>
      <c r="CF170" s="1307"/>
      <c r="CG170" s="1307"/>
      <c r="CH170" s="1307"/>
      <c r="CI170" s="1307"/>
      <c r="CJ170" s="1307"/>
      <c r="CK170" s="1307"/>
      <c r="CL170" s="1307"/>
      <c r="CM170" s="1307"/>
      <c r="CN170" s="1307"/>
      <c r="CO170" s="1307"/>
      <c r="CP170" s="1307"/>
      <c r="CQ170" s="1307"/>
      <c r="CR170" s="1307"/>
      <c r="CS170" s="1307"/>
      <c r="CT170" s="1307"/>
      <c r="CU170" s="1307"/>
      <c r="CV170" s="1307"/>
      <c r="CW170" s="1307"/>
      <c r="CX170" s="1307"/>
      <c r="CY170" s="1307"/>
      <c r="CZ170" s="1307"/>
      <c r="DA170" s="1307"/>
      <c r="DB170" s="1307"/>
      <c r="DC170" s="1307"/>
      <c r="DD170" s="1307"/>
      <c r="DE170" s="1307"/>
      <c r="DF170" s="1307"/>
      <c r="DG170" s="1307"/>
      <c r="DH170" s="1307"/>
      <c r="DI170" s="1307"/>
      <c r="DJ170" s="1307"/>
    </row>
    <row r="171" spans="1:114" s="258" customFormat="1" ht="13">
      <c r="A171" s="3061">
        <v>1</v>
      </c>
      <c r="B171" s="2918" t="s">
        <v>85</v>
      </c>
      <c r="C171" s="976">
        <v>41367</v>
      </c>
      <c r="D171" s="3062">
        <f ca="1">TODAY()-C171</f>
        <v>177</v>
      </c>
      <c r="E171" s="3035" t="s">
        <v>204</v>
      </c>
      <c r="F171" s="2012" t="s">
        <v>268</v>
      </c>
      <c r="G171" s="3063">
        <v>13</v>
      </c>
      <c r="H171" s="689" t="s">
        <v>542</v>
      </c>
      <c r="I171" s="3064" t="s">
        <v>567</v>
      </c>
      <c r="J171" s="3065" t="s">
        <v>337</v>
      </c>
      <c r="K171" s="1593" t="s">
        <v>13</v>
      </c>
      <c r="L171" s="3066" t="s">
        <v>1750</v>
      </c>
      <c r="M171" s="3067">
        <v>1833000</v>
      </c>
      <c r="N171" s="3067">
        <v>0</v>
      </c>
      <c r="O171" s="3068">
        <f>M171-P171</f>
        <v>1633000</v>
      </c>
      <c r="P171" s="3069">
        <v>200000</v>
      </c>
      <c r="Q171" s="3070" t="s">
        <v>501</v>
      </c>
      <c r="R171" s="3071" t="s">
        <v>37</v>
      </c>
      <c r="S171" s="747">
        <v>1033</v>
      </c>
      <c r="T171" s="747">
        <v>90</v>
      </c>
      <c r="U171" s="757"/>
      <c r="V171" s="133"/>
      <c r="W171" s="3072" t="s">
        <v>150</v>
      </c>
      <c r="X171" s="244" t="s">
        <v>4061</v>
      </c>
      <c r="Y171" s="3073">
        <v>89630934141</v>
      </c>
      <c r="Z171" s="3072" t="s">
        <v>1187</v>
      </c>
      <c r="AA171" s="133" t="s">
        <v>1913</v>
      </c>
      <c r="AB171" s="133"/>
      <c r="AC171" s="3074">
        <v>41479</v>
      </c>
      <c r="AD171" s="3075">
        <v>10000</v>
      </c>
      <c r="AE171" s="3076" t="s">
        <v>111</v>
      </c>
      <c r="AF171" s="3077"/>
      <c r="AG171" s="3077"/>
      <c r="AH171" s="3078"/>
      <c r="AI171" s="3079"/>
      <c r="AJ171" s="3080"/>
      <c r="AK171" s="3080" t="s">
        <v>4062</v>
      </c>
      <c r="AL171" s="3081" t="s">
        <v>4063</v>
      </c>
      <c r="AM171" s="3081"/>
      <c r="AN171" s="3082"/>
      <c r="AO171" s="3081"/>
      <c r="AP171" s="3081"/>
      <c r="AQ171" s="2295"/>
      <c r="AR171" s="2149"/>
      <c r="AS171" s="79"/>
      <c r="AT171" s="79"/>
      <c r="AU171" s="76"/>
      <c r="AV171" s="76"/>
      <c r="AW171" s="76"/>
      <c r="AX171" s="76"/>
      <c r="AY171" s="2597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76"/>
      <c r="DF171" s="76"/>
      <c r="DG171" s="76"/>
      <c r="DH171" s="76"/>
      <c r="DI171" s="76"/>
      <c r="DJ171" s="76"/>
    </row>
    <row r="172" spans="1:114" s="466" customFormat="1" ht="13">
      <c r="A172" s="3083">
        <v>2</v>
      </c>
      <c r="B172" s="231" t="s">
        <v>4064</v>
      </c>
      <c r="C172" s="79"/>
      <c r="D172" s="1308"/>
      <c r="E172" s="1410"/>
      <c r="F172" s="1114" t="s">
        <v>57</v>
      </c>
      <c r="G172" s="1338">
        <v>13</v>
      </c>
      <c r="H172" s="32" t="s">
        <v>62</v>
      </c>
      <c r="I172" s="3084" t="s">
        <v>2175</v>
      </c>
      <c r="J172" s="1395" t="s">
        <v>308</v>
      </c>
      <c r="K172" s="49" t="s">
        <v>155</v>
      </c>
      <c r="L172" s="1242" t="s">
        <v>1794</v>
      </c>
      <c r="M172" s="1438">
        <v>789000</v>
      </c>
      <c r="N172" s="1438">
        <v>13000</v>
      </c>
      <c r="O172" s="1438">
        <f>M172+N172</f>
        <v>802000</v>
      </c>
      <c r="P172" s="2598"/>
      <c r="Q172" s="1159" t="s">
        <v>2086</v>
      </c>
      <c r="R172" s="2599" t="s">
        <v>37</v>
      </c>
      <c r="S172" s="646">
        <v>1033</v>
      </c>
      <c r="T172" s="405">
        <v>90</v>
      </c>
      <c r="U172" s="2074">
        <v>0</v>
      </c>
      <c r="V172" s="11"/>
      <c r="W172" s="1243" t="s">
        <v>150</v>
      </c>
      <c r="X172" s="159" t="s">
        <v>4065</v>
      </c>
      <c r="Y172" s="3085">
        <v>89068502905</v>
      </c>
      <c r="Z172" s="1102" t="s">
        <v>1189</v>
      </c>
      <c r="AA172" s="306" t="s">
        <v>107</v>
      </c>
      <c r="AB172" s="123"/>
      <c r="AC172" s="107">
        <v>41512</v>
      </c>
      <c r="AD172" s="3086">
        <v>5000</v>
      </c>
      <c r="AE172" s="1111" t="s">
        <v>83</v>
      </c>
      <c r="AF172" s="1502"/>
      <c r="AG172" s="1502"/>
      <c r="AH172" s="3087"/>
      <c r="AI172" s="160"/>
      <c r="AJ172" s="160"/>
      <c r="AK172" s="160"/>
      <c r="AL172" s="123" t="s">
        <v>4066</v>
      </c>
      <c r="AM172" s="123"/>
      <c r="AN172" s="3088"/>
      <c r="AO172" s="123"/>
      <c r="AP172" s="123"/>
      <c r="AQ172" s="78"/>
      <c r="AR172" s="79"/>
      <c r="AS172" s="2149"/>
      <c r="AT172" s="2149"/>
      <c r="AU172" s="2405"/>
      <c r="AV172" s="2405"/>
      <c r="AW172" s="2405"/>
      <c r="AX172" s="2405"/>
      <c r="AY172" s="2442"/>
      <c r="AZ172" s="507"/>
      <c r="BA172" s="507"/>
      <c r="BB172" s="507"/>
      <c r="BC172" s="507"/>
      <c r="BD172" s="507"/>
      <c r="BE172" s="507"/>
      <c r="BF172" s="507"/>
      <c r="BG172" s="507"/>
      <c r="BH172" s="507"/>
      <c r="BI172" s="507"/>
      <c r="BJ172" s="507"/>
      <c r="BK172" s="507"/>
      <c r="BL172" s="507"/>
      <c r="BM172" s="507"/>
      <c r="BN172" s="507"/>
      <c r="BO172" s="507"/>
      <c r="BP172" s="507"/>
      <c r="BQ172" s="507"/>
      <c r="BR172" s="507"/>
      <c r="BS172" s="507"/>
      <c r="BT172" s="507"/>
      <c r="BU172" s="507"/>
      <c r="BV172" s="507"/>
      <c r="BW172" s="507"/>
      <c r="BX172" s="507"/>
      <c r="BY172" s="507"/>
      <c r="BZ172" s="507"/>
      <c r="CA172" s="507"/>
      <c r="CB172" s="507"/>
      <c r="CC172" s="507"/>
      <c r="CD172" s="507"/>
      <c r="CE172" s="507"/>
      <c r="CF172" s="507"/>
      <c r="CG172" s="507"/>
      <c r="CH172" s="507"/>
      <c r="CI172" s="507"/>
      <c r="CJ172" s="507"/>
      <c r="CK172" s="507"/>
      <c r="CL172" s="507"/>
      <c r="CM172" s="507"/>
      <c r="CN172" s="507"/>
      <c r="CO172" s="507"/>
      <c r="CP172" s="507"/>
      <c r="CQ172" s="507"/>
      <c r="CR172" s="507"/>
      <c r="CS172" s="507"/>
      <c r="CT172" s="507"/>
      <c r="CU172" s="507"/>
      <c r="CV172" s="507"/>
      <c r="CW172" s="507"/>
      <c r="CX172" s="507"/>
      <c r="CY172" s="507"/>
      <c r="CZ172" s="507"/>
      <c r="DA172" s="507"/>
      <c r="DB172" s="507"/>
      <c r="DC172" s="507"/>
      <c r="DD172" s="507"/>
      <c r="DE172" s="507"/>
      <c r="DF172" s="507"/>
      <c r="DG172" s="507"/>
      <c r="DH172" s="507"/>
      <c r="DI172" s="507"/>
      <c r="DJ172" s="507"/>
    </row>
    <row r="173" spans="1:114" s="466" customFormat="1" ht="13">
      <c r="A173" s="3083">
        <v>3</v>
      </c>
      <c r="B173" s="81"/>
      <c r="C173" s="79">
        <v>41568</v>
      </c>
      <c r="D173" s="1308"/>
      <c r="E173" s="1410"/>
      <c r="F173" s="1114" t="s">
        <v>142</v>
      </c>
      <c r="G173" s="1338">
        <v>13</v>
      </c>
      <c r="H173" s="32" t="s">
        <v>536</v>
      </c>
      <c r="I173" s="154" t="s">
        <v>2774</v>
      </c>
      <c r="J173" s="1395" t="s">
        <v>606</v>
      </c>
      <c r="K173" s="49" t="s">
        <v>25</v>
      </c>
      <c r="L173" s="1242" t="s">
        <v>1750</v>
      </c>
      <c r="M173" s="1438">
        <v>1073500</v>
      </c>
      <c r="N173" s="1438">
        <v>0</v>
      </c>
      <c r="O173" s="1438">
        <f t="shared" ref="O173" si="19">M173+N173</f>
        <v>1073500</v>
      </c>
      <c r="P173" s="1827"/>
      <c r="Q173" s="390" t="s">
        <v>2446</v>
      </c>
      <c r="R173" s="160"/>
      <c r="S173" s="646">
        <v>1033</v>
      </c>
      <c r="T173" s="405">
        <v>11</v>
      </c>
      <c r="U173" s="2074"/>
      <c r="V173" s="11"/>
      <c r="W173" s="1243" t="s">
        <v>150</v>
      </c>
      <c r="X173" s="159" t="s">
        <v>4067</v>
      </c>
      <c r="Y173" s="3085">
        <v>89048112424</v>
      </c>
      <c r="Z173" s="1102" t="s">
        <v>1189</v>
      </c>
      <c r="AA173" s="306" t="s">
        <v>107</v>
      </c>
      <c r="AB173" s="123"/>
      <c r="AC173" s="1254">
        <v>41534</v>
      </c>
      <c r="AD173" s="2538">
        <v>2000</v>
      </c>
      <c r="AE173" s="1111" t="s">
        <v>83</v>
      </c>
      <c r="AF173" s="1843"/>
      <c r="AG173" s="1843"/>
      <c r="AH173" s="3089"/>
      <c r="AI173" s="377"/>
      <c r="AJ173" s="377"/>
      <c r="AK173" s="377"/>
      <c r="AL173" s="378"/>
      <c r="AM173" s="829"/>
      <c r="AN173" s="1778"/>
      <c r="AO173" s="1603"/>
      <c r="AP173" s="1603"/>
      <c r="AQ173" s="2295"/>
      <c r="AR173" s="2149"/>
      <c r="AS173" s="2149"/>
      <c r="AT173" s="2149"/>
      <c r="AU173" s="2405"/>
      <c r="AV173" s="2405"/>
      <c r="AW173" s="2405"/>
      <c r="AX173" s="2405"/>
      <c r="AY173" s="2442"/>
      <c r="AZ173" s="507"/>
      <c r="BA173" s="507"/>
      <c r="BB173" s="507"/>
      <c r="BC173" s="507"/>
      <c r="BD173" s="507"/>
      <c r="BE173" s="507"/>
      <c r="BF173" s="507"/>
      <c r="BG173" s="507"/>
      <c r="BH173" s="507"/>
      <c r="BI173" s="507"/>
      <c r="BJ173" s="507"/>
      <c r="BK173" s="507"/>
      <c r="BL173" s="507"/>
      <c r="BM173" s="507"/>
      <c r="BN173" s="507"/>
      <c r="BO173" s="507"/>
      <c r="BP173" s="507"/>
      <c r="BQ173" s="507"/>
      <c r="BR173" s="507"/>
      <c r="BS173" s="507"/>
      <c r="BT173" s="507"/>
      <c r="BU173" s="507"/>
      <c r="BV173" s="507"/>
      <c r="BW173" s="507"/>
      <c r="BX173" s="507"/>
      <c r="BY173" s="507"/>
      <c r="BZ173" s="507"/>
      <c r="CA173" s="507"/>
      <c r="CB173" s="507"/>
      <c r="CC173" s="507"/>
      <c r="CD173" s="507"/>
      <c r="CE173" s="507"/>
      <c r="CF173" s="507"/>
      <c r="CG173" s="507"/>
      <c r="CH173" s="507"/>
      <c r="CI173" s="507"/>
      <c r="CJ173" s="507"/>
      <c r="CK173" s="507"/>
      <c r="CL173" s="507"/>
      <c r="CM173" s="507"/>
      <c r="CN173" s="507"/>
      <c r="CO173" s="507"/>
      <c r="CP173" s="507"/>
      <c r="CQ173" s="507"/>
      <c r="CR173" s="507"/>
      <c r="CS173" s="507"/>
      <c r="CT173" s="507"/>
      <c r="CU173" s="507"/>
      <c r="CV173" s="507"/>
      <c r="CW173" s="507"/>
      <c r="CX173" s="507"/>
      <c r="CY173" s="507"/>
      <c r="CZ173" s="507"/>
      <c r="DA173" s="507"/>
      <c r="DB173" s="507"/>
      <c r="DC173" s="507"/>
      <c r="DD173" s="507"/>
      <c r="DE173" s="507"/>
      <c r="DF173" s="507"/>
      <c r="DG173" s="507"/>
      <c r="DH173" s="507"/>
      <c r="DI173" s="507"/>
      <c r="DJ173" s="507"/>
    </row>
    <row r="174" spans="1:114" s="37" customFormat="1" ht="13">
      <c r="A174" s="3083">
        <v>4</v>
      </c>
      <c r="B174" s="11" t="s">
        <v>85</v>
      </c>
      <c r="C174" s="12">
        <v>41272</v>
      </c>
      <c r="D174" s="729">
        <f t="shared" ref="D174" ca="1" si="20">TODAY()-C174</f>
        <v>272</v>
      </c>
      <c r="E174" s="306" t="s">
        <v>204</v>
      </c>
      <c r="F174" s="1114" t="s">
        <v>162</v>
      </c>
      <c r="G174" s="38">
        <v>12</v>
      </c>
      <c r="H174" s="200" t="s">
        <v>218</v>
      </c>
      <c r="I174" s="14" t="s">
        <v>282</v>
      </c>
      <c r="J174" s="47" t="s">
        <v>246</v>
      </c>
      <c r="K174" s="53" t="s">
        <v>53</v>
      </c>
      <c r="L174" s="1242" t="s">
        <v>1746</v>
      </c>
      <c r="M174" s="1438">
        <v>3325000</v>
      </c>
      <c r="N174" s="1438">
        <v>0</v>
      </c>
      <c r="O174" s="1438">
        <v>2850000</v>
      </c>
      <c r="P174" s="2598"/>
      <c r="Q174" s="1159" t="s">
        <v>280</v>
      </c>
      <c r="R174" s="2531" t="s">
        <v>37</v>
      </c>
      <c r="S174" s="646">
        <v>1033</v>
      </c>
      <c r="T174" s="405">
        <v>90</v>
      </c>
      <c r="U174" s="2074">
        <v>10676</v>
      </c>
      <c r="V174" s="11"/>
      <c r="W174" s="1243" t="s">
        <v>150</v>
      </c>
      <c r="X174" s="159" t="s">
        <v>3711</v>
      </c>
      <c r="Y174" s="2600">
        <v>89028932213</v>
      </c>
      <c r="Z174" s="1118" t="s">
        <v>1187</v>
      </c>
      <c r="AA174" s="306" t="s">
        <v>107</v>
      </c>
      <c r="AB174" s="123"/>
      <c r="AC174" s="1254">
        <v>41535</v>
      </c>
      <c r="AD174" s="2538">
        <v>3000</v>
      </c>
      <c r="AE174" s="1111" t="s">
        <v>111</v>
      </c>
      <c r="AF174" s="1102" t="s">
        <v>754</v>
      </c>
      <c r="AG174" s="1101">
        <v>41535</v>
      </c>
      <c r="AH174" s="160">
        <v>1</v>
      </c>
      <c r="AI174" s="123">
        <v>41535</v>
      </c>
      <c r="AJ174" s="2487">
        <v>41544</v>
      </c>
      <c r="AK174" s="157" t="s">
        <v>3368</v>
      </c>
      <c r="AL174" s="107"/>
      <c r="AM174" s="12"/>
      <c r="AN174" s="36"/>
      <c r="AO174" s="163"/>
      <c r="AP174" s="17"/>
      <c r="AQ174" s="79"/>
      <c r="AR174" s="79"/>
      <c r="AS174" s="79"/>
      <c r="AT174" s="76"/>
      <c r="AU174" s="76"/>
      <c r="AV174" s="76"/>
      <c r="AW174" s="76"/>
      <c r="AX174" s="2597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76"/>
      <c r="BZ174" s="76"/>
      <c r="CA174" s="76"/>
      <c r="CB174" s="76"/>
      <c r="CC174" s="76"/>
      <c r="CD174" s="76"/>
      <c r="CE174" s="76"/>
      <c r="CF174" s="76"/>
      <c r="CG174" s="76"/>
      <c r="CH174" s="76"/>
      <c r="CI174" s="76"/>
      <c r="CJ174" s="76"/>
      <c r="CK174" s="76"/>
      <c r="CL174" s="76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76"/>
      <c r="DF174" s="76"/>
      <c r="DG174" s="76"/>
      <c r="DH174" s="76"/>
      <c r="DI174" s="76"/>
      <c r="DJ174" s="76"/>
    </row>
    <row r="175" spans="1:114" s="466" customFormat="1" ht="13">
      <c r="A175" s="3083">
        <v>5</v>
      </c>
      <c r="B175" s="254" t="s">
        <v>4068</v>
      </c>
      <c r="C175" s="79"/>
      <c r="D175" s="1308"/>
      <c r="E175" s="1410" t="s">
        <v>2790</v>
      </c>
      <c r="F175" s="14" t="s">
        <v>169</v>
      </c>
      <c r="G175" s="1338">
        <v>13</v>
      </c>
      <c r="H175" s="32" t="s">
        <v>1</v>
      </c>
      <c r="I175" s="3090" t="s">
        <v>2755</v>
      </c>
      <c r="J175" s="1395" t="s">
        <v>443</v>
      </c>
      <c r="K175" s="49" t="s">
        <v>15</v>
      </c>
      <c r="L175" s="1242" t="s">
        <v>1750</v>
      </c>
      <c r="M175" s="1438">
        <v>648000</v>
      </c>
      <c r="N175" s="1438">
        <v>11000</v>
      </c>
      <c r="O175" s="1438">
        <f>M175+N175</f>
        <v>659000</v>
      </c>
      <c r="P175" s="2598"/>
      <c r="Q175" s="1159" t="s">
        <v>2723</v>
      </c>
      <c r="R175" s="2531" t="s">
        <v>1188</v>
      </c>
      <c r="S175" s="646">
        <v>1033</v>
      </c>
      <c r="T175" s="405">
        <v>90</v>
      </c>
      <c r="U175" s="2074">
        <v>25000</v>
      </c>
      <c r="V175" s="11"/>
      <c r="W175" s="1243" t="s">
        <v>150</v>
      </c>
      <c r="X175" s="159" t="s">
        <v>3396</v>
      </c>
      <c r="Y175" s="3085">
        <v>89514347231</v>
      </c>
      <c r="Z175" s="1102" t="s">
        <v>1196</v>
      </c>
      <c r="AA175" s="306" t="s">
        <v>107</v>
      </c>
      <c r="AB175" s="123"/>
      <c r="AC175" s="1254">
        <v>41528</v>
      </c>
      <c r="AD175" s="2147">
        <v>5000</v>
      </c>
      <c r="AE175" s="1111" t="s">
        <v>83</v>
      </c>
      <c r="AF175" s="1843"/>
      <c r="AG175" s="1843"/>
      <c r="AH175" s="3089"/>
      <c r="AI175" s="377"/>
      <c r="AJ175" s="377"/>
      <c r="AK175" s="377"/>
      <c r="AL175" s="378"/>
      <c r="AM175" s="829"/>
      <c r="AN175" s="1778"/>
      <c r="AO175" s="1603"/>
      <c r="AP175" s="1603"/>
      <c r="AQ175" s="2295"/>
      <c r="AR175" s="2149"/>
      <c r="AS175" s="2149"/>
      <c r="AT175" s="2149"/>
      <c r="AU175" s="2405"/>
      <c r="AV175" s="2405"/>
      <c r="AW175" s="2405"/>
      <c r="AX175" s="2405"/>
      <c r="AY175" s="2442"/>
      <c r="AZ175" s="507"/>
      <c r="BA175" s="507"/>
      <c r="BB175" s="507"/>
      <c r="BC175" s="507"/>
      <c r="BD175" s="507"/>
      <c r="BE175" s="507"/>
      <c r="BF175" s="507"/>
      <c r="BG175" s="507"/>
      <c r="BH175" s="507"/>
      <c r="BI175" s="507"/>
      <c r="BJ175" s="507"/>
      <c r="BK175" s="507"/>
      <c r="BL175" s="507"/>
      <c r="BM175" s="507"/>
      <c r="BN175" s="507"/>
      <c r="BO175" s="507"/>
      <c r="BP175" s="507"/>
      <c r="BQ175" s="507"/>
      <c r="BR175" s="507"/>
      <c r="BS175" s="507"/>
      <c r="BT175" s="507"/>
      <c r="BU175" s="507"/>
      <c r="BV175" s="507"/>
      <c r="BW175" s="507"/>
      <c r="BX175" s="507"/>
      <c r="BY175" s="507"/>
      <c r="BZ175" s="507"/>
      <c r="CA175" s="507"/>
      <c r="CB175" s="507"/>
      <c r="CC175" s="507"/>
      <c r="CD175" s="507"/>
      <c r="CE175" s="507"/>
      <c r="CF175" s="507"/>
      <c r="CG175" s="507"/>
      <c r="CH175" s="507"/>
      <c r="CI175" s="507"/>
      <c r="CJ175" s="507"/>
      <c r="CK175" s="507"/>
      <c r="CL175" s="507"/>
      <c r="CM175" s="507"/>
      <c r="CN175" s="507"/>
      <c r="CO175" s="507"/>
      <c r="CP175" s="507"/>
      <c r="CQ175" s="507"/>
      <c r="CR175" s="507"/>
      <c r="CS175" s="507"/>
      <c r="CT175" s="507"/>
      <c r="CU175" s="507"/>
      <c r="CV175" s="507"/>
      <c r="CW175" s="507"/>
      <c r="CX175" s="507"/>
      <c r="CY175" s="507"/>
      <c r="CZ175" s="507"/>
      <c r="DA175" s="507"/>
      <c r="DB175" s="507"/>
      <c r="DC175" s="507"/>
      <c r="DD175" s="507"/>
      <c r="DE175" s="507"/>
      <c r="DF175" s="507"/>
      <c r="DG175" s="507"/>
      <c r="DH175" s="507"/>
      <c r="DI175" s="507"/>
      <c r="DJ175" s="507"/>
    </row>
    <row r="176" spans="1:114" s="37" customFormat="1" ht="13">
      <c r="A176" s="3083">
        <v>6</v>
      </c>
      <c r="B176" s="231" t="s">
        <v>4064</v>
      </c>
      <c r="C176" s="12">
        <v>41533</v>
      </c>
      <c r="D176" s="1886">
        <f ca="1">TODAY()-C176</f>
        <v>11</v>
      </c>
      <c r="E176" s="1480" t="s">
        <v>1047</v>
      </c>
      <c r="F176" s="1114" t="s">
        <v>57</v>
      </c>
      <c r="G176" s="1338">
        <v>13</v>
      </c>
      <c r="H176" s="32" t="s">
        <v>62</v>
      </c>
      <c r="I176" s="1067" t="s">
        <v>2192</v>
      </c>
      <c r="J176" s="1617" t="s">
        <v>308</v>
      </c>
      <c r="K176" s="49" t="s">
        <v>184</v>
      </c>
      <c r="L176" s="1242" t="s">
        <v>1743</v>
      </c>
      <c r="M176" s="1438">
        <v>789000</v>
      </c>
      <c r="N176" s="1438">
        <v>13000</v>
      </c>
      <c r="O176" s="1438">
        <f>M176+N176</f>
        <v>802000</v>
      </c>
      <c r="P176" s="2598">
        <v>53000</v>
      </c>
      <c r="Q176" s="1159" t="s">
        <v>2138</v>
      </c>
      <c r="R176" s="2601" t="s">
        <v>37</v>
      </c>
      <c r="S176" s="150">
        <v>1033</v>
      </c>
      <c r="T176" s="405">
        <v>90</v>
      </c>
      <c r="U176" s="34"/>
      <c r="V176" s="11"/>
      <c r="W176" s="1243" t="s">
        <v>150</v>
      </c>
      <c r="X176" s="2602" t="s">
        <v>3712</v>
      </c>
      <c r="Y176" s="3085">
        <v>89053094491</v>
      </c>
      <c r="Z176" s="1102" t="s">
        <v>1196</v>
      </c>
      <c r="AA176" s="453" t="s">
        <v>1913</v>
      </c>
      <c r="AB176" s="123"/>
      <c r="AC176" s="1254">
        <v>41535</v>
      </c>
      <c r="AD176" s="2147">
        <v>5000</v>
      </c>
      <c r="AE176" s="1111" t="s">
        <v>83</v>
      </c>
      <c r="AF176" s="3091"/>
      <c r="AG176" s="3092"/>
      <c r="AH176" s="160"/>
      <c r="AI176" s="160" t="s">
        <v>165</v>
      </c>
      <c r="AJ176" s="160"/>
      <c r="AK176" s="160"/>
      <c r="AL176" s="123"/>
      <c r="AM176" s="11"/>
      <c r="AN176" s="11"/>
      <c r="AO176" s="11"/>
      <c r="AP176" s="14"/>
      <c r="AQ176" s="79"/>
      <c r="AR176" s="79"/>
      <c r="AS176" s="79"/>
      <c r="AT176" s="78"/>
      <c r="AU176" s="76"/>
      <c r="AV176" s="76"/>
      <c r="AW176" s="76"/>
      <c r="AX176" s="2597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76"/>
      <c r="BZ176" s="76"/>
      <c r="CA176" s="76"/>
      <c r="CB176" s="76"/>
      <c r="CC176" s="76"/>
      <c r="CD176" s="76"/>
      <c r="CE176" s="76"/>
      <c r="CF176" s="76"/>
      <c r="CG176" s="76"/>
      <c r="CH176" s="76"/>
      <c r="CI176" s="76"/>
      <c r="CJ176" s="76"/>
      <c r="CK176" s="76"/>
      <c r="CL176" s="76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76"/>
      <c r="DF176" s="76"/>
      <c r="DG176" s="76"/>
      <c r="DH176" s="76"/>
      <c r="DI176" s="76"/>
      <c r="DJ176" s="76"/>
    </row>
    <row r="177" spans="1:114" s="466" customFormat="1" ht="13">
      <c r="A177" s="3083">
        <v>7</v>
      </c>
      <c r="B177" s="231" t="s">
        <v>4064</v>
      </c>
      <c r="C177" s="12"/>
      <c r="D177" s="1886"/>
      <c r="E177" s="1480"/>
      <c r="F177" s="1114" t="s">
        <v>169</v>
      </c>
      <c r="G177" s="1338">
        <v>13</v>
      </c>
      <c r="H177" s="32" t="s">
        <v>91</v>
      </c>
      <c r="I177" s="1067" t="s">
        <v>2689</v>
      </c>
      <c r="J177" s="1395" t="s">
        <v>438</v>
      </c>
      <c r="K177" s="49" t="s">
        <v>77</v>
      </c>
      <c r="L177" s="1242" t="s">
        <v>1750</v>
      </c>
      <c r="M177" s="1438">
        <v>630000</v>
      </c>
      <c r="N177" s="1438">
        <v>0</v>
      </c>
      <c r="O177" s="1438">
        <f t="shared" ref="O177:O178" si="21">M177+N177</f>
        <v>630000</v>
      </c>
      <c r="P177" s="2598"/>
      <c r="Q177" s="1159" t="s">
        <v>2612</v>
      </c>
      <c r="R177" s="2601" t="s">
        <v>37</v>
      </c>
      <c r="S177" s="150">
        <v>1033</v>
      </c>
      <c r="T177" s="405">
        <v>90</v>
      </c>
      <c r="U177" s="34"/>
      <c r="V177" s="11"/>
      <c r="W177" s="1243" t="s">
        <v>150</v>
      </c>
      <c r="X177" s="2602" t="s">
        <v>3700</v>
      </c>
      <c r="Y177" s="3085">
        <v>89128091318</v>
      </c>
      <c r="Z177" s="1102" t="s">
        <v>1199</v>
      </c>
      <c r="AA177" s="306" t="s">
        <v>107</v>
      </c>
      <c r="AB177" s="123"/>
      <c r="AC177" s="1254">
        <v>41535</v>
      </c>
      <c r="AD177" s="2538">
        <v>1000</v>
      </c>
      <c r="AE177" s="1111" t="s">
        <v>111</v>
      </c>
      <c r="AF177" s="1102" t="s">
        <v>754</v>
      </c>
      <c r="AG177" s="1101">
        <v>41535</v>
      </c>
      <c r="AH177" s="377">
        <v>1</v>
      </c>
      <c r="AI177" s="378">
        <v>41536</v>
      </c>
      <c r="AJ177" s="377"/>
      <c r="AK177" s="377" t="s">
        <v>3527</v>
      </c>
      <c r="AL177" s="378"/>
      <c r="AM177" s="138"/>
      <c r="AN177" s="391"/>
      <c r="AO177" s="391"/>
      <c r="AP177" s="390"/>
      <c r="AQ177" s="2149"/>
      <c r="AR177" s="2149"/>
      <c r="AS177" s="2149"/>
      <c r="AT177" s="2295"/>
      <c r="AU177" s="2405"/>
      <c r="AV177" s="2405"/>
      <c r="AW177" s="2405"/>
      <c r="AX177" s="2603"/>
      <c r="AY177" s="507"/>
      <c r="AZ177" s="507"/>
      <c r="BA177" s="507"/>
      <c r="BB177" s="507"/>
      <c r="BC177" s="507"/>
      <c r="BD177" s="507"/>
      <c r="BE177" s="507"/>
      <c r="BF177" s="507"/>
      <c r="BG177" s="507"/>
      <c r="BH177" s="507"/>
      <c r="BI177" s="507"/>
      <c r="BJ177" s="507"/>
      <c r="BK177" s="507"/>
      <c r="BL177" s="507"/>
      <c r="BM177" s="507"/>
      <c r="BN177" s="507"/>
      <c r="BO177" s="507"/>
      <c r="BP177" s="507"/>
      <c r="BQ177" s="507"/>
      <c r="BR177" s="507"/>
      <c r="BS177" s="507"/>
      <c r="BT177" s="507"/>
      <c r="BU177" s="507"/>
      <c r="BV177" s="507"/>
      <c r="BW177" s="507"/>
      <c r="BX177" s="507"/>
      <c r="BY177" s="507"/>
      <c r="BZ177" s="507"/>
      <c r="CA177" s="507"/>
      <c r="CB177" s="507"/>
      <c r="CC177" s="507"/>
      <c r="CD177" s="507"/>
      <c r="CE177" s="507"/>
      <c r="CF177" s="507"/>
      <c r="CG177" s="507"/>
      <c r="CH177" s="507"/>
      <c r="CI177" s="507"/>
      <c r="CJ177" s="507"/>
      <c r="CK177" s="507"/>
      <c r="CL177" s="507"/>
      <c r="CM177" s="507"/>
      <c r="CN177" s="507"/>
      <c r="CO177" s="507"/>
      <c r="CP177" s="507"/>
      <c r="CQ177" s="507"/>
      <c r="CR177" s="507"/>
      <c r="CS177" s="507"/>
      <c r="CT177" s="507"/>
      <c r="CU177" s="507"/>
      <c r="CV177" s="507"/>
      <c r="CW177" s="507"/>
      <c r="CX177" s="507"/>
      <c r="CY177" s="507"/>
      <c r="CZ177" s="507"/>
      <c r="DA177" s="507"/>
      <c r="DB177" s="507"/>
      <c r="DC177" s="507"/>
      <c r="DD177" s="507"/>
      <c r="DE177" s="507"/>
      <c r="DF177" s="507"/>
      <c r="DG177" s="507"/>
      <c r="DH177" s="507"/>
      <c r="DI177" s="507"/>
      <c r="DJ177" s="507"/>
    </row>
    <row r="178" spans="1:114" s="466" customFormat="1" ht="13">
      <c r="A178" s="3083">
        <v>8</v>
      </c>
      <c r="B178" s="231"/>
      <c r="C178" s="12"/>
      <c r="D178" s="1886"/>
      <c r="E178" s="1480"/>
      <c r="F178" s="1114" t="s">
        <v>57</v>
      </c>
      <c r="G178" s="1338">
        <v>13</v>
      </c>
      <c r="H178" s="32" t="s">
        <v>62</v>
      </c>
      <c r="I178" s="1981" t="s">
        <v>2023</v>
      </c>
      <c r="J178" s="1395" t="s">
        <v>3845</v>
      </c>
      <c r="K178" s="49" t="s">
        <v>184</v>
      </c>
      <c r="L178" s="1242" t="s">
        <v>1743</v>
      </c>
      <c r="M178" s="1438">
        <v>789000</v>
      </c>
      <c r="N178" s="1438">
        <v>13000</v>
      </c>
      <c r="O178" s="1438">
        <f t="shared" si="21"/>
        <v>802000</v>
      </c>
      <c r="P178" s="2598"/>
      <c r="Q178" s="1268" t="s">
        <v>1975</v>
      </c>
      <c r="R178" s="2601" t="s">
        <v>37</v>
      </c>
      <c r="S178" s="150">
        <v>1033</v>
      </c>
      <c r="T178" s="405">
        <v>85</v>
      </c>
      <c r="U178" s="34"/>
      <c r="V178" s="11"/>
      <c r="W178" s="1243" t="s">
        <v>150</v>
      </c>
      <c r="X178" s="2602" t="s">
        <v>3846</v>
      </c>
      <c r="Y178" s="160">
        <v>89610436759</v>
      </c>
      <c r="Z178" s="1102" t="s">
        <v>1189</v>
      </c>
      <c r="AA178" s="306" t="s">
        <v>107</v>
      </c>
      <c r="AB178" s="123"/>
      <c r="AC178" s="1254">
        <v>41536</v>
      </c>
      <c r="AD178" s="2538">
        <v>100000</v>
      </c>
      <c r="AE178" s="123" t="s">
        <v>83</v>
      </c>
      <c r="AF178" s="1253"/>
      <c r="AG178" s="1254"/>
      <c r="AH178" s="1437"/>
      <c r="AI178" s="377"/>
      <c r="AJ178" s="377"/>
      <c r="AK178" s="377"/>
      <c r="AL178" s="378"/>
      <c r="AM178" s="138"/>
      <c r="AN178" s="391"/>
      <c r="AO178" s="391"/>
      <c r="AP178" s="390"/>
      <c r="AQ178" s="2149"/>
      <c r="AR178" s="2149"/>
      <c r="AS178" s="2149"/>
      <c r="AT178" s="2295"/>
      <c r="AU178" s="2405"/>
      <c r="AV178" s="2405"/>
      <c r="AW178" s="2405"/>
      <c r="AX178" s="2603"/>
      <c r="AY178" s="507"/>
      <c r="AZ178" s="507"/>
      <c r="BA178" s="507"/>
      <c r="BB178" s="507"/>
      <c r="BC178" s="507"/>
      <c r="BD178" s="507"/>
      <c r="BE178" s="507"/>
      <c r="BF178" s="507"/>
      <c r="BG178" s="507"/>
      <c r="BH178" s="507"/>
      <c r="BI178" s="507"/>
      <c r="BJ178" s="507"/>
      <c r="BK178" s="507"/>
      <c r="BL178" s="507"/>
      <c r="BM178" s="507"/>
      <c r="BN178" s="507"/>
      <c r="BO178" s="507"/>
      <c r="BP178" s="507"/>
      <c r="BQ178" s="507"/>
      <c r="BR178" s="507"/>
      <c r="BS178" s="507"/>
      <c r="BT178" s="507"/>
      <c r="BU178" s="507"/>
      <c r="BV178" s="507"/>
      <c r="BW178" s="507"/>
      <c r="BX178" s="507"/>
      <c r="BY178" s="507"/>
      <c r="BZ178" s="507"/>
      <c r="CA178" s="507"/>
      <c r="CB178" s="507"/>
      <c r="CC178" s="507"/>
      <c r="CD178" s="507"/>
      <c r="CE178" s="507"/>
      <c r="CF178" s="507"/>
      <c r="CG178" s="507"/>
      <c r="CH178" s="507"/>
      <c r="CI178" s="507"/>
      <c r="CJ178" s="507"/>
      <c r="CK178" s="507"/>
      <c r="CL178" s="507"/>
      <c r="CM178" s="507"/>
      <c r="CN178" s="507"/>
      <c r="CO178" s="507"/>
      <c r="CP178" s="507"/>
      <c r="CQ178" s="507"/>
      <c r="CR178" s="507"/>
      <c r="CS178" s="507"/>
      <c r="CT178" s="507"/>
      <c r="CU178" s="507"/>
      <c r="CV178" s="507"/>
      <c r="CW178" s="507"/>
      <c r="CX178" s="507"/>
      <c r="CY178" s="507"/>
      <c r="CZ178" s="507"/>
      <c r="DA178" s="507"/>
      <c r="DB178" s="507"/>
      <c r="DC178" s="507"/>
      <c r="DD178" s="507"/>
      <c r="DE178" s="507"/>
      <c r="DF178" s="507"/>
      <c r="DG178" s="507"/>
      <c r="DH178" s="507"/>
      <c r="DI178" s="507"/>
      <c r="DJ178" s="507"/>
    </row>
    <row r="179" spans="1:114" s="945" customFormat="1" ht="13">
      <c r="A179" s="1221"/>
      <c r="B179" s="1132"/>
      <c r="C179" s="1222"/>
      <c r="D179" s="1361"/>
      <c r="E179" s="1377"/>
      <c r="F179" s="1137"/>
      <c r="G179" s="1223"/>
      <c r="H179" s="1135"/>
      <c r="I179" s="1135" t="s">
        <v>4069</v>
      </c>
      <c r="J179" s="1224"/>
      <c r="K179" s="1137"/>
      <c r="L179" s="1137"/>
      <c r="M179" s="1138"/>
      <c r="N179" s="1138"/>
      <c r="O179" s="1138"/>
      <c r="P179" s="1138"/>
      <c r="Q179" s="3093"/>
      <c r="R179" s="1140"/>
      <c r="S179" s="1141"/>
      <c r="T179" s="1225"/>
      <c r="U179" s="1505"/>
      <c r="V179" s="1145"/>
      <c r="W179" s="3094"/>
      <c r="X179" s="1135"/>
      <c r="Y179" s="1135"/>
      <c r="Z179" s="1136"/>
      <c r="AA179" s="1132"/>
      <c r="AB179" s="1132"/>
      <c r="AC179" s="1132"/>
      <c r="AD179" s="3095"/>
      <c r="AE179" s="1132"/>
      <c r="AF179" s="3096"/>
      <c r="AG179" s="3097"/>
      <c r="AH179" s="3098"/>
      <c r="AI179" s="3099"/>
      <c r="AJ179" s="3099"/>
      <c r="AK179" s="3096"/>
      <c r="AL179" s="3100"/>
      <c r="AM179" s="3101"/>
      <c r="AN179" s="1779"/>
      <c r="AO179" s="1666"/>
      <c r="AP179" s="1667"/>
      <c r="AQ179" s="1709"/>
      <c r="AR179" s="1710"/>
      <c r="AS179" s="1710"/>
      <c r="AT179" s="1615"/>
      <c r="AU179" s="1445"/>
      <c r="AV179" s="1445"/>
      <c r="AW179" s="1445"/>
      <c r="AX179" s="1445"/>
      <c r="AY179" s="1711"/>
      <c r="AZ179" s="1712"/>
      <c r="BA179" s="1307"/>
      <c r="BB179" s="1307"/>
      <c r="BC179" s="1307"/>
      <c r="BD179" s="1307"/>
      <c r="BE179" s="1307"/>
      <c r="BF179" s="1307"/>
      <c r="BG179" s="1307"/>
      <c r="BH179" s="1307"/>
      <c r="BI179" s="1307"/>
      <c r="BJ179" s="1307"/>
      <c r="BK179" s="1307"/>
      <c r="BL179" s="1307"/>
      <c r="BM179" s="1307"/>
      <c r="BN179" s="1307"/>
      <c r="BO179" s="1307"/>
      <c r="BP179" s="1307"/>
      <c r="BQ179" s="1307"/>
      <c r="BR179" s="1307"/>
      <c r="BS179" s="1307"/>
      <c r="BT179" s="1307"/>
      <c r="BU179" s="1307"/>
      <c r="BV179" s="1307"/>
      <c r="BW179" s="1307"/>
      <c r="BX179" s="1307"/>
      <c r="BY179" s="1307"/>
      <c r="BZ179" s="1307"/>
      <c r="CA179" s="1307"/>
      <c r="CB179" s="1307"/>
      <c r="CC179" s="1307"/>
      <c r="CD179" s="1307"/>
      <c r="CE179" s="1307"/>
      <c r="CF179" s="1307"/>
      <c r="CG179" s="1307"/>
      <c r="CH179" s="1307"/>
      <c r="CI179" s="1307"/>
      <c r="CJ179" s="1307"/>
      <c r="CK179" s="1307"/>
      <c r="CL179" s="1307"/>
      <c r="CM179" s="1307"/>
      <c r="CN179" s="1307"/>
      <c r="CO179" s="1307"/>
      <c r="CP179" s="1307"/>
      <c r="CQ179" s="1307"/>
      <c r="CR179" s="1307"/>
      <c r="CS179" s="1307"/>
      <c r="CT179" s="1307"/>
      <c r="CU179" s="1307"/>
      <c r="CV179" s="1307"/>
      <c r="CW179" s="1307"/>
      <c r="CX179" s="1307"/>
      <c r="CY179" s="1307"/>
      <c r="CZ179" s="1307"/>
      <c r="DA179" s="1307"/>
      <c r="DB179" s="1307"/>
      <c r="DC179" s="1307"/>
      <c r="DD179" s="1307"/>
      <c r="DE179" s="1307"/>
      <c r="DF179" s="1307"/>
      <c r="DG179" s="1307"/>
      <c r="DH179" s="1307"/>
      <c r="DI179" s="1307"/>
      <c r="DJ179" s="1307"/>
    </row>
    <row r="180" spans="1:114" s="1542" customFormat="1" ht="13">
      <c r="A180" s="1518"/>
      <c r="B180" s="136"/>
      <c r="C180" s="1519"/>
      <c r="D180" s="1520"/>
      <c r="E180" s="1521"/>
      <c r="F180" s="1522"/>
      <c r="G180" s="1523"/>
      <c r="H180" s="1524"/>
      <c r="I180" s="3054" t="s">
        <v>4070</v>
      </c>
      <c r="J180" s="1525"/>
      <c r="K180" s="1526"/>
      <c r="L180" s="1526"/>
      <c r="M180" s="1527"/>
      <c r="N180" s="1527"/>
      <c r="O180" s="1527"/>
      <c r="P180" s="1527"/>
      <c r="Q180" s="1963"/>
      <c r="R180" s="1506"/>
      <c r="S180" s="277"/>
      <c r="T180" s="1528"/>
      <c r="U180" s="1529"/>
      <c r="V180" s="355"/>
      <c r="W180" s="1506"/>
      <c r="X180" s="1530"/>
      <c r="Y180" s="791"/>
      <c r="Z180" s="791"/>
      <c r="AA180" s="136"/>
      <c r="AB180" s="136"/>
      <c r="AC180" s="1531"/>
      <c r="AD180" s="2500"/>
      <c r="AE180" s="1532"/>
      <c r="AF180" s="1533"/>
      <c r="AG180" s="1534"/>
      <c r="AH180" s="1535"/>
      <c r="AI180" s="1536"/>
      <c r="AJ180" s="1534"/>
      <c r="AK180" s="1537"/>
      <c r="AL180" s="1538"/>
      <c r="AM180" s="1539"/>
      <c r="AN180" s="1783"/>
      <c r="AO180" s="1540"/>
      <c r="AP180" s="1541"/>
      <c r="AQ180" s="1709"/>
      <c r="AR180" s="1710"/>
      <c r="AS180" s="1710"/>
      <c r="AT180" s="1615"/>
      <c r="AU180" s="1445"/>
      <c r="AV180" s="1445"/>
      <c r="AW180" s="1445"/>
      <c r="AX180" s="1445"/>
      <c r="AY180" s="1446"/>
      <c r="AZ180" s="1445"/>
      <c r="BA180" s="1307"/>
      <c r="BB180" s="1307"/>
      <c r="BC180" s="1307"/>
      <c r="BD180" s="1307"/>
      <c r="BE180" s="1307"/>
      <c r="BF180" s="1307"/>
      <c r="BG180" s="1307"/>
      <c r="BH180" s="1307"/>
      <c r="BI180" s="1307"/>
      <c r="BJ180" s="1307"/>
      <c r="BK180" s="1307"/>
      <c r="BL180" s="1307"/>
      <c r="BM180" s="1307"/>
      <c r="BN180" s="1307"/>
      <c r="BO180" s="1307"/>
      <c r="BP180" s="1307"/>
      <c r="BQ180" s="1307"/>
      <c r="BR180" s="1307"/>
      <c r="BS180" s="1307"/>
      <c r="BT180" s="1307"/>
      <c r="BU180" s="1307"/>
      <c r="BV180" s="1307"/>
      <c r="BW180" s="1307"/>
      <c r="BX180" s="1307"/>
      <c r="BY180" s="1307"/>
      <c r="BZ180" s="1307"/>
      <c r="CA180" s="1307"/>
      <c r="CB180" s="1307"/>
      <c r="CC180" s="1307"/>
      <c r="CD180" s="1307"/>
      <c r="CE180" s="1307"/>
      <c r="CF180" s="1307"/>
      <c r="CG180" s="1307"/>
      <c r="CH180" s="1307"/>
      <c r="CI180" s="1307"/>
      <c r="CJ180" s="1307"/>
      <c r="CK180" s="1307"/>
      <c r="CL180" s="1307"/>
      <c r="CM180" s="1307"/>
      <c r="CN180" s="1307"/>
      <c r="CO180" s="1307"/>
      <c r="CP180" s="1307"/>
      <c r="CQ180" s="1307"/>
      <c r="CR180" s="1307"/>
      <c r="CS180" s="1307"/>
      <c r="CT180" s="1307"/>
      <c r="CU180" s="1307"/>
      <c r="CV180" s="1307"/>
      <c r="CW180" s="1307"/>
      <c r="CX180" s="1307"/>
      <c r="CY180" s="1307"/>
      <c r="CZ180" s="1307"/>
      <c r="DA180" s="1307"/>
      <c r="DB180" s="1307"/>
      <c r="DC180" s="1307"/>
      <c r="DD180" s="1307"/>
      <c r="DE180" s="1307"/>
      <c r="DF180" s="1307"/>
      <c r="DG180" s="1307"/>
      <c r="DH180" s="1307"/>
      <c r="DI180" s="1307"/>
      <c r="DJ180" s="1307"/>
    </row>
    <row r="181" spans="1:114" s="1307" customFormat="1" ht="13">
      <c r="A181" s="1668">
        <v>1</v>
      </c>
      <c r="B181" s="588"/>
      <c r="C181" s="1339">
        <v>41551</v>
      </c>
      <c r="D181" s="1233"/>
      <c r="E181" s="1676"/>
      <c r="F181" s="1115" t="s">
        <v>1230</v>
      </c>
      <c r="G181" s="1099">
        <v>13</v>
      </c>
      <c r="H181" s="144" t="s">
        <v>3524</v>
      </c>
      <c r="I181" s="2539" t="s">
        <v>3620</v>
      </c>
      <c r="J181" s="1337" t="s">
        <v>3525</v>
      </c>
      <c r="K181" s="3102" t="s">
        <v>1327</v>
      </c>
      <c r="L181" s="1129" t="s">
        <v>2079</v>
      </c>
      <c r="M181" s="1149">
        <v>1738000</v>
      </c>
      <c r="N181" s="1149">
        <v>0</v>
      </c>
      <c r="O181" s="1109">
        <f t="shared" ref="O181:O186" si="22">M181+N181</f>
        <v>1738000</v>
      </c>
      <c r="P181" s="1149"/>
      <c r="Q181" s="1340" t="s">
        <v>3526</v>
      </c>
      <c r="R181" s="1257" t="s">
        <v>1188</v>
      </c>
      <c r="S181" s="18">
        <v>1047</v>
      </c>
      <c r="T181" s="1215">
        <v>16</v>
      </c>
      <c r="U181" s="1256"/>
      <c r="V181" s="254"/>
      <c r="W181" s="157" t="s">
        <v>150</v>
      </c>
      <c r="X181" s="1100" t="s">
        <v>3449</v>
      </c>
      <c r="Y181" s="2302">
        <v>89090959777</v>
      </c>
      <c r="Z181" s="157" t="s">
        <v>1199</v>
      </c>
      <c r="AA181" s="306" t="s">
        <v>107</v>
      </c>
      <c r="AB181" s="123"/>
      <c r="AC181" s="1101">
        <v>41528</v>
      </c>
      <c r="AD181" s="2451">
        <v>50000</v>
      </c>
      <c r="AE181" s="1111" t="s">
        <v>111</v>
      </c>
      <c r="AF181" s="1102" t="s">
        <v>754</v>
      </c>
      <c r="AG181" s="1101">
        <v>41520</v>
      </c>
      <c r="AH181" s="157">
        <v>1</v>
      </c>
      <c r="AI181" s="123">
        <v>41527</v>
      </c>
      <c r="AJ181" s="123"/>
      <c r="AK181" s="160" t="s">
        <v>3450</v>
      </c>
      <c r="AL181" s="2452"/>
      <c r="AM181" s="1662"/>
      <c r="AN181" s="1769"/>
      <c r="AO181" s="1707"/>
      <c r="AP181" s="1739"/>
      <c r="AQ181" s="1614"/>
      <c r="AR181" s="1615"/>
      <c r="AS181" s="1615"/>
      <c r="AT181" s="1615"/>
      <c r="AU181" s="1445"/>
      <c r="AV181" s="1445"/>
      <c r="AW181" s="1445"/>
      <c r="AX181" s="1445"/>
      <c r="AY181" s="1446"/>
      <c r="AZ181" s="1445"/>
    </row>
    <row r="182" spans="1:114" s="945" customFormat="1" ht="14" thickBot="1">
      <c r="A182" s="1668">
        <v>4</v>
      </c>
      <c r="B182" s="11"/>
      <c r="C182" s="1633">
        <v>41562</v>
      </c>
      <c r="D182" s="1362"/>
      <c r="E182" s="1372"/>
      <c r="F182" s="1124" t="s">
        <v>57</v>
      </c>
      <c r="G182" s="1099">
        <v>13</v>
      </c>
      <c r="H182" s="1250" t="s">
        <v>1428</v>
      </c>
      <c r="I182" s="2501" t="s">
        <v>2482</v>
      </c>
      <c r="J182" s="1251" t="s">
        <v>1429</v>
      </c>
      <c r="K182" s="1242" t="s">
        <v>25</v>
      </c>
      <c r="L182" s="87" t="s">
        <v>1750</v>
      </c>
      <c r="M182" s="1109">
        <v>916000</v>
      </c>
      <c r="N182" s="1109">
        <v>0</v>
      </c>
      <c r="O182" s="1109">
        <f t="shared" si="22"/>
        <v>916000</v>
      </c>
      <c r="P182" s="1109">
        <v>60000</v>
      </c>
      <c r="Q182" s="1159" t="s">
        <v>2246</v>
      </c>
      <c r="R182" s="1116" t="s">
        <v>1188</v>
      </c>
      <c r="S182" s="18">
        <v>1047</v>
      </c>
      <c r="T182" s="1215">
        <v>30</v>
      </c>
      <c r="U182" s="1193"/>
      <c r="V182" s="231"/>
      <c r="W182" s="1116" t="s">
        <v>150</v>
      </c>
      <c r="X182" s="1119" t="s">
        <v>1456</v>
      </c>
      <c r="Y182" s="1508">
        <v>89048094645</v>
      </c>
      <c r="Z182" s="1118" t="s">
        <v>1187</v>
      </c>
      <c r="AA182" s="1117" t="s">
        <v>1457</v>
      </c>
      <c r="AB182" s="1117"/>
      <c r="AC182" s="3005">
        <v>41424</v>
      </c>
      <c r="AD182" s="1949">
        <v>1000</v>
      </c>
      <c r="AE182" s="1220" t="s">
        <v>111</v>
      </c>
      <c r="AF182" s="1116" t="s">
        <v>754</v>
      </c>
      <c r="AG182" s="1548"/>
      <c r="AH182" s="1414"/>
      <c r="AI182" s="140"/>
      <c r="AJ182" s="2502"/>
      <c r="AK182" s="1118" t="s">
        <v>2219</v>
      </c>
      <c r="AL182" s="1243" t="s">
        <v>1894</v>
      </c>
      <c r="AM182" s="963"/>
      <c r="AN182" s="1782"/>
      <c r="AO182" s="964"/>
      <c r="AP182" s="1248">
        <v>41486</v>
      </c>
      <c r="AQ182" s="1788"/>
      <c r="AR182" s="1459"/>
      <c r="AS182" s="844"/>
      <c r="AT182" s="926"/>
      <c r="AU182" s="944"/>
      <c r="AV182" s="944"/>
      <c r="AW182" s="944"/>
      <c r="AX182" s="944"/>
      <c r="AY182" s="943"/>
      <c r="AZ182" s="944"/>
      <c r="BA182" s="1307"/>
      <c r="BB182" s="1307"/>
      <c r="BC182" s="1307"/>
      <c r="BD182" s="1307"/>
      <c r="BE182" s="1307"/>
      <c r="BF182" s="1307"/>
      <c r="BG182" s="1307"/>
      <c r="BH182" s="1307"/>
      <c r="BI182" s="1307"/>
      <c r="BJ182" s="1307"/>
      <c r="BK182" s="1307"/>
      <c r="BL182" s="1307"/>
      <c r="BM182" s="1307"/>
      <c r="BN182" s="1307"/>
      <c r="BO182" s="1307"/>
      <c r="BP182" s="1307"/>
      <c r="BQ182" s="1307"/>
      <c r="BR182" s="1307"/>
      <c r="BS182" s="1307"/>
      <c r="BT182" s="1307"/>
      <c r="BU182" s="1307"/>
      <c r="BV182" s="1307"/>
      <c r="BW182" s="1307"/>
      <c r="BX182" s="1307"/>
      <c r="BY182" s="1307"/>
      <c r="BZ182" s="1307"/>
      <c r="CA182" s="1307"/>
      <c r="CB182" s="1307"/>
      <c r="CC182" s="1307"/>
      <c r="CD182" s="1307"/>
      <c r="CE182" s="1307"/>
      <c r="CF182" s="1307"/>
      <c r="CG182" s="1307"/>
      <c r="CH182" s="1307"/>
      <c r="CI182" s="1307"/>
      <c r="CJ182" s="1307"/>
      <c r="CK182" s="1307"/>
      <c r="CL182" s="1307"/>
      <c r="CM182" s="1307"/>
      <c r="CN182" s="1307"/>
      <c r="CO182" s="1307"/>
      <c r="CP182" s="1307"/>
      <c r="CQ182" s="1307"/>
      <c r="CR182" s="1307"/>
      <c r="CS182" s="1307"/>
      <c r="CT182" s="1307"/>
      <c r="CU182" s="1307"/>
      <c r="CV182" s="1307"/>
      <c r="CW182" s="1307"/>
      <c r="CX182" s="1307"/>
      <c r="CY182" s="1307"/>
      <c r="CZ182" s="1307"/>
      <c r="DA182" s="1307"/>
      <c r="DB182" s="1307"/>
      <c r="DC182" s="1307"/>
      <c r="DD182" s="1307"/>
      <c r="DE182" s="1307"/>
      <c r="DF182" s="1307"/>
      <c r="DG182" s="1307"/>
      <c r="DH182" s="1307"/>
      <c r="DI182" s="1307"/>
      <c r="DJ182" s="1307"/>
    </row>
    <row r="183" spans="1:114" s="1738" customFormat="1" ht="14" thickBot="1">
      <c r="A183" s="1668">
        <v>5</v>
      </c>
      <c r="B183" s="81"/>
      <c r="C183" s="1633">
        <v>41555</v>
      </c>
      <c r="D183" s="664"/>
      <c r="E183" s="1365"/>
      <c r="F183" s="1114" t="s">
        <v>57</v>
      </c>
      <c r="G183" s="1338">
        <v>13</v>
      </c>
      <c r="H183" s="1198" t="s">
        <v>1425</v>
      </c>
      <c r="I183" s="2398" t="s">
        <v>2519</v>
      </c>
      <c r="J183" s="1509" t="s">
        <v>1426</v>
      </c>
      <c r="K183" s="1510" t="s">
        <v>34</v>
      </c>
      <c r="L183" s="14" t="s">
        <v>1746</v>
      </c>
      <c r="M183" s="1109">
        <v>789000</v>
      </c>
      <c r="N183" s="1735">
        <v>13000</v>
      </c>
      <c r="O183" s="1109">
        <f t="shared" si="22"/>
        <v>802000</v>
      </c>
      <c r="P183" s="1735"/>
      <c r="Q183" s="2444" t="s">
        <v>2520</v>
      </c>
      <c r="R183" s="1257" t="s">
        <v>37</v>
      </c>
      <c r="S183" s="150">
        <v>1047</v>
      </c>
      <c r="T183" s="1342">
        <v>65</v>
      </c>
      <c r="U183" s="1359"/>
      <c r="V183" s="254"/>
      <c r="W183" s="1590"/>
      <c r="X183" s="1304"/>
      <c r="Y183" s="1794"/>
      <c r="Z183" s="1590"/>
      <c r="AA183" s="829"/>
      <c r="AB183" s="829"/>
      <c r="AC183" s="1795"/>
      <c r="AD183" s="1796"/>
      <c r="AE183" s="1303"/>
      <c r="AF183" s="77"/>
      <c r="AG183" s="1219"/>
      <c r="AH183" s="753"/>
      <c r="AI183" s="664"/>
      <c r="AJ183" s="1219"/>
      <c r="AK183" s="77"/>
      <c r="AL183" s="1216"/>
      <c r="AM183" s="81"/>
      <c r="AN183" s="1777"/>
      <c r="AO183" s="81"/>
      <c r="AP183" s="1217"/>
      <c r="AQ183" s="924"/>
      <c r="AR183" s="844"/>
      <c r="AS183" s="1710"/>
      <c r="AT183" s="1615"/>
      <c r="AU183" s="1445"/>
      <c r="AV183" s="1445"/>
      <c r="AW183" s="1445"/>
      <c r="AX183" s="1445"/>
      <c r="AY183" s="1446"/>
      <c r="AZ183" s="1445"/>
      <c r="BA183" s="1307"/>
      <c r="BB183" s="1307"/>
      <c r="BC183" s="1307"/>
      <c r="BD183" s="1307"/>
      <c r="BE183" s="1307"/>
      <c r="BF183" s="1307"/>
      <c r="BG183" s="1307"/>
      <c r="BH183" s="1307"/>
      <c r="BI183" s="1307"/>
      <c r="BJ183" s="1307"/>
      <c r="BK183" s="1307"/>
      <c r="BL183" s="1307"/>
      <c r="BM183" s="1307"/>
      <c r="BN183" s="1307"/>
      <c r="BO183" s="1307"/>
      <c r="BP183" s="1307"/>
      <c r="BQ183" s="1307"/>
      <c r="BR183" s="1307"/>
      <c r="BS183" s="1307"/>
      <c r="BT183" s="1307"/>
      <c r="BU183" s="1307"/>
      <c r="BV183" s="1307"/>
      <c r="BW183" s="1307"/>
      <c r="BX183" s="1307"/>
      <c r="BY183" s="1307"/>
      <c r="BZ183" s="1307"/>
      <c r="CA183" s="1307"/>
      <c r="CB183" s="1307"/>
      <c r="CC183" s="1307"/>
      <c r="CD183" s="1307"/>
      <c r="CE183" s="1307"/>
      <c r="CF183" s="1307"/>
      <c r="CG183" s="1307"/>
      <c r="CH183" s="1307"/>
      <c r="CI183" s="1307"/>
      <c r="CJ183" s="1307"/>
      <c r="CK183" s="1307"/>
      <c r="CL183" s="1307"/>
      <c r="CM183" s="1307"/>
      <c r="CN183" s="1307"/>
      <c r="CO183" s="1307"/>
      <c r="CP183" s="1307"/>
      <c r="CQ183" s="1307"/>
      <c r="CR183" s="1307"/>
      <c r="CS183" s="1307"/>
      <c r="CT183" s="1307"/>
      <c r="CU183" s="1307"/>
      <c r="CV183" s="1307"/>
      <c r="CW183" s="1307"/>
      <c r="CX183" s="1307"/>
      <c r="CY183" s="1307"/>
      <c r="CZ183" s="1307"/>
      <c r="DA183" s="1307"/>
      <c r="DB183" s="1307"/>
      <c r="DC183" s="1307"/>
      <c r="DD183" s="1307"/>
      <c r="DE183" s="1307"/>
      <c r="DF183" s="1307"/>
      <c r="DG183" s="1307"/>
      <c r="DH183" s="1307"/>
      <c r="DI183" s="1307"/>
      <c r="DJ183" s="1307"/>
    </row>
    <row r="184" spans="1:114" s="1738" customFormat="1" ht="14" thickBot="1">
      <c r="A184" s="1668">
        <v>6</v>
      </c>
      <c r="B184" s="829"/>
      <c r="C184" s="1633">
        <v>41555</v>
      </c>
      <c r="D184" s="937"/>
      <c r="E184" s="1793"/>
      <c r="F184" s="1114" t="s">
        <v>57</v>
      </c>
      <c r="G184" s="1338">
        <v>13</v>
      </c>
      <c r="H184" s="1198" t="s">
        <v>1425</v>
      </c>
      <c r="I184" s="2398" t="s">
        <v>2521</v>
      </c>
      <c r="J184" s="1509" t="s">
        <v>1426</v>
      </c>
      <c r="K184" s="1510" t="s">
        <v>34</v>
      </c>
      <c r="L184" s="14" t="s">
        <v>1746</v>
      </c>
      <c r="M184" s="1109">
        <v>789000</v>
      </c>
      <c r="N184" s="1735">
        <v>13000</v>
      </c>
      <c r="O184" s="1109">
        <f t="shared" si="22"/>
        <v>802000</v>
      </c>
      <c r="P184" s="1735"/>
      <c r="Q184" s="2444" t="s">
        <v>2522</v>
      </c>
      <c r="R184" s="1257" t="s">
        <v>37</v>
      </c>
      <c r="S184" s="150">
        <v>1047</v>
      </c>
      <c r="T184" s="1342">
        <v>65</v>
      </c>
      <c r="U184" s="1359"/>
      <c r="V184" s="254"/>
      <c r="W184" s="1590"/>
      <c r="X184" s="1304"/>
      <c r="Y184" s="1794"/>
      <c r="Z184" s="1590"/>
      <c r="AA184" s="829"/>
      <c r="AB184" s="829"/>
      <c r="AC184" s="1795"/>
      <c r="AD184" s="1796"/>
      <c r="AE184" s="1303"/>
      <c r="AF184" s="77"/>
      <c r="AG184" s="1219"/>
      <c r="AH184" s="753"/>
      <c r="AI184" s="664"/>
      <c r="AJ184" s="1219"/>
      <c r="AK184" s="77"/>
      <c r="AL184" s="1216"/>
      <c r="AM184" s="81"/>
      <c r="AN184" s="1777"/>
      <c r="AO184" s="81"/>
      <c r="AP184" s="1217"/>
      <c r="AQ184" s="924"/>
      <c r="AR184" s="844"/>
      <c r="AS184" s="1710"/>
      <c r="AT184" s="1615"/>
      <c r="AU184" s="1445"/>
      <c r="AV184" s="1445"/>
      <c r="AW184" s="1445"/>
      <c r="AX184" s="1445"/>
      <c r="AY184" s="1446"/>
      <c r="AZ184" s="1445"/>
      <c r="BA184" s="1307"/>
      <c r="BB184" s="1307"/>
      <c r="BC184" s="1307"/>
      <c r="BD184" s="1307"/>
      <c r="BE184" s="1307"/>
      <c r="BF184" s="1307"/>
      <c r="BG184" s="1307"/>
      <c r="BH184" s="1307"/>
      <c r="BI184" s="1307"/>
      <c r="BJ184" s="1307"/>
      <c r="BK184" s="1307"/>
      <c r="BL184" s="1307"/>
      <c r="BM184" s="1307"/>
      <c r="BN184" s="1307"/>
      <c r="BO184" s="1307"/>
      <c r="BP184" s="1307"/>
      <c r="BQ184" s="1307"/>
      <c r="BR184" s="1307"/>
      <c r="BS184" s="1307"/>
      <c r="BT184" s="1307"/>
      <c r="BU184" s="1307"/>
      <c r="BV184" s="1307"/>
      <c r="BW184" s="1307"/>
      <c r="BX184" s="1307"/>
      <c r="BY184" s="1307"/>
      <c r="BZ184" s="1307"/>
      <c r="CA184" s="1307"/>
      <c r="CB184" s="1307"/>
      <c r="CC184" s="1307"/>
      <c r="CD184" s="1307"/>
      <c r="CE184" s="1307"/>
      <c r="CF184" s="1307"/>
      <c r="CG184" s="1307"/>
      <c r="CH184" s="1307"/>
      <c r="CI184" s="1307"/>
      <c r="CJ184" s="1307"/>
      <c r="CK184" s="1307"/>
      <c r="CL184" s="1307"/>
      <c r="CM184" s="1307"/>
      <c r="CN184" s="1307"/>
      <c r="CO184" s="1307"/>
      <c r="CP184" s="1307"/>
      <c r="CQ184" s="1307"/>
      <c r="CR184" s="1307"/>
      <c r="CS184" s="1307"/>
      <c r="CT184" s="1307"/>
      <c r="CU184" s="1307"/>
      <c r="CV184" s="1307"/>
      <c r="CW184" s="1307"/>
      <c r="CX184" s="1307"/>
      <c r="CY184" s="1307"/>
      <c r="CZ184" s="1307"/>
      <c r="DA184" s="1307"/>
      <c r="DB184" s="1307"/>
      <c r="DC184" s="1307"/>
      <c r="DD184" s="1307"/>
      <c r="DE184" s="1307"/>
      <c r="DF184" s="1307"/>
      <c r="DG184" s="1307"/>
      <c r="DH184" s="1307"/>
      <c r="DI184" s="1307"/>
      <c r="DJ184" s="1307"/>
    </row>
    <row r="185" spans="1:114" s="1738" customFormat="1" ht="14" thickBot="1">
      <c r="A185" s="1668">
        <v>7</v>
      </c>
      <c r="B185" s="829"/>
      <c r="C185" s="1633">
        <v>41555</v>
      </c>
      <c r="D185" s="937"/>
      <c r="E185" s="1793"/>
      <c r="F185" s="1114" t="s">
        <v>57</v>
      </c>
      <c r="G185" s="1338">
        <v>13</v>
      </c>
      <c r="H185" s="1198" t="s">
        <v>1425</v>
      </c>
      <c r="I185" s="2398" t="s">
        <v>2523</v>
      </c>
      <c r="J185" s="1509" t="s">
        <v>1426</v>
      </c>
      <c r="K185" s="1510" t="s">
        <v>34</v>
      </c>
      <c r="L185" s="14" t="s">
        <v>1746</v>
      </c>
      <c r="M185" s="1109">
        <v>789000</v>
      </c>
      <c r="N185" s="1735">
        <v>13000</v>
      </c>
      <c r="O185" s="1109">
        <f t="shared" si="22"/>
        <v>802000</v>
      </c>
      <c r="P185" s="1735"/>
      <c r="Q185" s="2444" t="s">
        <v>2524</v>
      </c>
      <c r="R185" s="1257" t="s">
        <v>37</v>
      </c>
      <c r="S185" s="150">
        <v>1047</v>
      </c>
      <c r="T185" s="1342">
        <v>65</v>
      </c>
      <c r="U185" s="1359"/>
      <c r="V185" s="254"/>
      <c r="W185" s="1590"/>
      <c r="X185" s="1304"/>
      <c r="Y185" s="1794"/>
      <c r="Z185" s="1590"/>
      <c r="AA185" s="829"/>
      <c r="AB185" s="829"/>
      <c r="AC185" s="1795"/>
      <c r="AD185" s="1796"/>
      <c r="AE185" s="1303"/>
      <c r="AF185" s="77"/>
      <c r="AG185" s="1219"/>
      <c r="AH185" s="753"/>
      <c r="AI185" s="664"/>
      <c r="AJ185" s="1219"/>
      <c r="AK185" s="77"/>
      <c r="AL185" s="1216"/>
      <c r="AM185" s="81"/>
      <c r="AN185" s="1777"/>
      <c r="AO185" s="81"/>
      <c r="AP185" s="1217"/>
      <c r="AQ185" s="924"/>
      <c r="AR185" s="844"/>
      <c r="AS185" s="1710"/>
      <c r="AT185" s="1615"/>
      <c r="AU185" s="1445"/>
      <c r="AV185" s="1445"/>
      <c r="AW185" s="1445"/>
      <c r="AX185" s="1445"/>
      <c r="AY185" s="1446"/>
      <c r="AZ185" s="1445"/>
      <c r="BA185" s="1307"/>
      <c r="BB185" s="1307"/>
      <c r="BC185" s="1307"/>
      <c r="BD185" s="1307"/>
      <c r="BE185" s="1307"/>
      <c r="BF185" s="1307"/>
      <c r="BG185" s="1307"/>
      <c r="BH185" s="1307"/>
      <c r="BI185" s="1307"/>
      <c r="BJ185" s="1307"/>
      <c r="BK185" s="1307"/>
      <c r="BL185" s="1307"/>
      <c r="BM185" s="1307"/>
      <c r="BN185" s="1307"/>
      <c r="BO185" s="1307"/>
      <c r="BP185" s="1307"/>
      <c r="BQ185" s="1307"/>
      <c r="BR185" s="1307"/>
      <c r="BS185" s="1307"/>
      <c r="BT185" s="1307"/>
      <c r="BU185" s="1307"/>
      <c r="BV185" s="1307"/>
      <c r="BW185" s="1307"/>
      <c r="BX185" s="1307"/>
      <c r="BY185" s="1307"/>
      <c r="BZ185" s="1307"/>
      <c r="CA185" s="1307"/>
      <c r="CB185" s="1307"/>
      <c r="CC185" s="1307"/>
      <c r="CD185" s="1307"/>
      <c r="CE185" s="1307"/>
      <c r="CF185" s="1307"/>
      <c r="CG185" s="1307"/>
      <c r="CH185" s="1307"/>
      <c r="CI185" s="1307"/>
      <c r="CJ185" s="1307"/>
      <c r="CK185" s="1307"/>
      <c r="CL185" s="1307"/>
      <c r="CM185" s="1307"/>
      <c r="CN185" s="1307"/>
      <c r="CO185" s="1307"/>
      <c r="CP185" s="1307"/>
      <c r="CQ185" s="1307"/>
      <c r="CR185" s="1307"/>
      <c r="CS185" s="1307"/>
      <c r="CT185" s="1307"/>
      <c r="CU185" s="1307"/>
      <c r="CV185" s="1307"/>
      <c r="CW185" s="1307"/>
      <c r="CX185" s="1307"/>
      <c r="CY185" s="1307"/>
      <c r="CZ185" s="1307"/>
      <c r="DA185" s="1307"/>
      <c r="DB185" s="1307"/>
      <c r="DC185" s="1307"/>
      <c r="DD185" s="1307"/>
      <c r="DE185" s="1307"/>
      <c r="DF185" s="1307"/>
      <c r="DG185" s="1307"/>
      <c r="DH185" s="1307"/>
      <c r="DI185" s="1307"/>
      <c r="DJ185" s="1307"/>
    </row>
    <row r="186" spans="1:114" s="1738" customFormat="1" ht="13">
      <c r="A186" s="1668">
        <v>8</v>
      </c>
      <c r="B186" s="829"/>
      <c r="C186" s="1633">
        <v>41555</v>
      </c>
      <c r="D186" s="937"/>
      <c r="E186" s="1793"/>
      <c r="F186" s="1114" t="s">
        <v>57</v>
      </c>
      <c r="G186" s="1338">
        <v>13</v>
      </c>
      <c r="H186" s="1198" t="s">
        <v>1425</v>
      </c>
      <c r="I186" s="2398" t="s">
        <v>2525</v>
      </c>
      <c r="J186" s="1509" t="s">
        <v>1426</v>
      </c>
      <c r="K186" s="1510" t="s">
        <v>34</v>
      </c>
      <c r="L186" s="14" t="s">
        <v>1746</v>
      </c>
      <c r="M186" s="1109">
        <v>789000</v>
      </c>
      <c r="N186" s="1735">
        <v>13000</v>
      </c>
      <c r="O186" s="1109">
        <f t="shared" si="22"/>
        <v>802000</v>
      </c>
      <c r="P186" s="1735"/>
      <c r="Q186" s="3103" t="s">
        <v>2526</v>
      </c>
      <c r="R186" s="1257" t="s">
        <v>37</v>
      </c>
      <c r="S186" s="150">
        <v>1047</v>
      </c>
      <c r="T186" s="1342">
        <v>65</v>
      </c>
      <c r="U186" s="1359"/>
      <c r="V186" s="254"/>
      <c r="W186" s="1590"/>
      <c r="X186" s="1304"/>
      <c r="Y186" s="1794"/>
      <c r="Z186" s="1590"/>
      <c r="AA186" s="829"/>
      <c r="AB186" s="829"/>
      <c r="AC186" s="1795"/>
      <c r="AD186" s="1796"/>
      <c r="AE186" s="1303"/>
      <c r="AF186" s="77"/>
      <c r="AG186" s="1219"/>
      <c r="AH186" s="753"/>
      <c r="AI186" s="664"/>
      <c r="AJ186" s="1219"/>
      <c r="AK186" s="77"/>
      <c r="AL186" s="1216"/>
      <c r="AM186" s="81"/>
      <c r="AN186" s="1777"/>
      <c r="AO186" s="81"/>
      <c r="AP186" s="1217"/>
      <c r="AQ186" s="924"/>
      <c r="AR186" s="844"/>
      <c r="AS186" s="1710"/>
      <c r="AT186" s="1615"/>
      <c r="AU186" s="1445"/>
      <c r="AV186" s="1445"/>
      <c r="AW186" s="1445"/>
      <c r="AX186" s="1445"/>
      <c r="AY186" s="1446"/>
      <c r="AZ186" s="1445"/>
      <c r="BA186" s="1307"/>
      <c r="BB186" s="1307"/>
      <c r="BC186" s="1307"/>
      <c r="BD186" s="1307"/>
      <c r="BE186" s="1307"/>
      <c r="BF186" s="1307"/>
      <c r="BG186" s="1307"/>
      <c r="BH186" s="1307"/>
      <c r="BI186" s="1307"/>
      <c r="BJ186" s="1307"/>
      <c r="BK186" s="1307"/>
      <c r="BL186" s="1307"/>
      <c r="BM186" s="1307"/>
      <c r="BN186" s="1307"/>
      <c r="BO186" s="1307"/>
      <c r="BP186" s="1307"/>
      <c r="BQ186" s="1307"/>
      <c r="BR186" s="1307"/>
      <c r="BS186" s="1307"/>
      <c r="BT186" s="1307"/>
      <c r="BU186" s="1307"/>
      <c r="BV186" s="1307"/>
      <c r="BW186" s="1307"/>
      <c r="BX186" s="1307"/>
      <c r="BY186" s="1307"/>
      <c r="BZ186" s="1307"/>
      <c r="CA186" s="1307"/>
      <c r="CB186" s="1307"/>
      <c r="CC186" s="1307"/>
      <c r="CD186" s="1307"/>
      <c r="CE186" s="1307"/>
      <c r="CF186" s="1307"/>
      <c r="CG186" s="1307"/>
      <c r="CH186" s="1307"/>
      <c r="CI186" s="1307"/>
      <c r="CJ186" s="1307"/>
      <c r="CK186" s="1307"/>
      <c r="CL186" s="1307"/>
      <c r="CM186" s="1307"/>
      <c r="CN186" s="1307"/>
      <c r="CO186" s="1307"/>
      <c r="CP186" s="1307"/>
      <c r="CQ186" s="1307"/>
      <c r="CR186" s="1307"/>
      <c r="CS186" s="1307"/>
      <c r="CT186" s="1307"/>
      <c r="CU186" s="1307"/>
      <c r="CV186" s="1307"/>
      <c r="CW186" s="1307"/>
      <c r="CX186" s="1307"/>
      <c r="CY186" s="1307"/>
      <c r="CZ186" s="1307"/>
      <c r="DA186" s="1307"/>
      <c r="DB186" s="1307"/>
      <c r="DC186" s="1307"/>
      <c r="DD186" s="1307"/>
      <c r="DE186" s="1307"/>
      <c r="DF186" s="1307"/>
      <c r="DG186" s="1307"/>
      <c r="DH186" s="1307"/>
      <c r="DI186" s="1307"/>
      <c r="DJ186" s="1307"/>
    </row>
    <row r="187" spans="1:114" s="945" customFormat="1" ht="13">
      <c r="A187" s="1668">
        <v>11</v>
      </c>
      <c r="B187" s="11"/>
      <c r="C187" s="1746">
        <v>41548</v>
      </c>
      <c r="D187" s="1362"/>
      <c r="E187" s="1372"/>
      <c r="F187" s="1114" t="s">
        <v>57</v>
      </c>
      <c r="G187" s="1099">
        <v>13</v>
      </c>
      <c r="H187" s="1198" t="s">
        <v>1425</v>
      </c>
      <c r="I187" s="927" t="s">
        <v>2231</v>
      </c>
      <c r="J187" s="1159" t="s">
        <v>1906</v>
      </c>
      <c r="K187" s="1242" t="s">
        <v>286</v>
      </c>
      <c r="L187" s="87" t="s">
        <v>1744</v>
      </c>
      <c r="M187" s="1109">
        <v>789000</v>
      </c>
      <c r="N187" s="1126">
        <v>13000</v>
      </c>
      <c r="O187" s="1109">
        <f>M187+N187</f>
        <v>802000</v>
      </c>
      <c r="P187" s="1126"/>
      <c r="Q187" s="2604" t="s">
        <v>1907</v>
      </c>
      <c r="R187" s="1257" t="s">
        <v>37</v>
      </c>
      <c r="S187" s="18">
        <v>1047</v>
      </c>
      <c r="T187" s="1428">
        <v>65</v>
      </c>
      <c r="U187" s="1044"/>
      <c r="V187" s="254"/>
      <c r="W187" s="1216"/>
      <c r="X187" s="1183"/>
      <c r="Y187" s="1183"/>
      <c r="Z187" s="77"/>
      <c r="AA187" s="829"/>
      <c r="AB187" s="829"/>
      <c r="AC187" s="1217"/>
      <c r="AD187" s="2248"/>
      <c r="AE187" s="1303"/>
      <c r="AF187" s="1216"/>
      <c r="AG187" s="1217"/>
      <c r="AH187" s="1216"/>
      <c r="AI187" s="81"/>
      <c r="AJ187" s="1663"/>
      <c r="AK187" s="77"/>
      <c r="AL187" s="1216"/>
      <c r="AM187" s="867"/>
      <c r="AN187" s="1747"/>
      <c r="AO187" s="868"/>
      <c r="AP187" s="1217"/>
      <c r="AQ187" s="924"/>
      <c r="AR187" s="844"/>
      <c r="AS187" s="844"/>
      <c r="AT187" s="926"/>
      <c r="AU187" s="944"/>
      <c r="AV187" s="944"/>
      <c r="AW187" s="944"/>
      <c r="AX187" s="944"/>
      <c r="AY187" s="943"/>
      <c r="AZ187" s="944"/>
      <c r="BA187" s="1307"/>
      <c r="BB187" s="1307"/>
      <c r="BC187" s="1307"/>
      <c r="BD187" s="1307"/>
      <c r="BE187" s="1307"/>
      <c r="BF187" s="1307"/>
      <c r="BG187" s="1307"/>
      <c r="BH187" s="1307"/>
      <c r="BI187" s="1307"/>
      <c r="BJ187" s="1307"/>
      <c r="BK187" s="1307"/>
      <c r="BL187" s="1307"/>
      <c r="BM187" s="1307"/>
      <c r="BN187" s="1307"/>
      <c r="BO187" s="1307"/>
      <c r="BP187" s="1307"/>
      <c r="BQ187" s="1307"/>
      <c r="BR187" s="1307"/>
      <c r="BS187" s="1307"/>
      <c r="BT187" s="1307"/>
      <c r="BU187" s="1307"/>
      <c r="BV187" s="1307"/>
      <c r="BW187" s="1307"/>
      <c r="BX187" s="1307"/>
      <c r="BY187" s="1307"/>
      <c r="BZ187" s="1307"/>
      <c r="CA187" s="1307"/>
      <c r="CB187" s="1307"/>
      <c r="CC187" s="1307"/>
      <c r="CD187" s="1307"/>
      <c r="CE187" s="1307"/>
      <c r="CF187" s="1307"/>
      <c r="CG187" s="1307"/>
      <c r="CH187" s="1307"/>
      <c r="CI187" s="1307"/>
      <c r="CJ187" s="1307"/>
      <c r="CK187" s="1307"/>
      <c r="CL187" s="1307"/>
      <c r="CM187" s="1307"/>
      <c r="CN187" s="1307"/>
      <c r="CO187" s="1307"/>
      <c r="CP187" s="1307"/>
      <c r="CQ187" s="1307"/>
      <c r="CR187" s="1307"/>
      <c r="CS187" s="1307"/>
      <c r="CT187" s="1307"/>
      <c r="CU187" s="1307"/>
      <c r="CV187" s="1307"/>
      <c r="CW187" s="1307"/>
      <c r="CX187" s="1307"/>
      <c r="CY187" s="1307"/>
      <c r="CZ187" s="1307"/>
      <c r="DA187" s="1307"/>
      <c r="DB187" s="1307"/>
      <c r="DC187" s="1307"/>
      <c r="DD187" s="1307"/>
      <c r="DE187" s="1307"/>
      <c r="DF187" s="1307"/>
      <c r="DG187" s="1307"/>
      <c r="DH187" s="1307"/>
      <c r="DI187" s="1307"/>
      <c r="DJ187" s="1307"/>
    </row>
    <row r="188" spans="1:114" s="1307" customFormat="1" ht="13">
      <c r="A188" s="1668">
        <v>12</v>
      </c>
      <c r="B188" s="588"/>
      <c r="C188" s="3104">
        <v>41563</v>
      </c>
      <c r="D188" s="1233"/>
      <c r="E188" s="1442"/>
      <c r="F188" s="1114" t="s">
        <v>57</v>
      </c>
      <c r="G188" s="1099">
        <v>13</v>
      </c>
      <c r="H188" s="144" t="s">
        <v>1214</v>
      </c>
      <c r="I188" s="1310" t="s">
        <v>3399</v>
      </c>
      <c r="J188" s="3105" t="s">
        <v>2251</v>
      </c>
      <c r="K188" s="1510" t="s">
        <v>286</v>
      </c>
      <c r="L188" s="78" t="s">
        <v>1744</v>
      </c>
      <c r="M188" s="2077"/>
      <c r="N188" s="2077"/>
      <c r="O188" s="2077"/>
      <c r="P188" s="1678"/>
      <c r="Q188" s="2986" t="s">
        <v>3400</v>
      </c>
      <c r="R188" s="1116" t="s">
        <v>1188</v>
      </c>
      <c r="S188" s="150">
        <v>1047</v>
      </c>
      <c r="T188" s="646">
        <v>30</v>
      </c>
      <c r="U188" s="3106">
        <v>21000</v>
      </c>
      <c r="V188" s="1444"/>
      <c r="W188" s="1118" t="s">
        <v>150</v>
      </c>
      <c r="X188" s="159" t="s">
        <v>4071</v>
      </c>
      <c r="Y188" s="3107">
        <v>89048160263</v>
      </c>
      <c r="Z188" s="377" t="s">
        <v>1189</v>
      </c>
      <c r="AA188" s="453" t="s">
        <v>1913</v>
      </c>
      <c r="AB188" s="378"/>
      <c r="AC188" s="107">
        <v>41525</v>
      </c>
      <c r="AD188" s="3108">
        <v>5000</v>
      </c>
      <c r="AE188" s="140" t="s">
        <v>4072</v>
      </c>
      <c r="AF188" s="377"/>
      <c r="AG188" s="378"/>
      <c r="AH188" s="1679"/>
      <c r="AI188" s="1277"/>
      <c r="AJ188" s="378"/>
      <c r="AK188" s="160"/>
      <c r="AL188" s="2260"/>
      <c r="AM188" s="1662"/>
      <c r="AN188" s="1769"/>
      <c r="AO188" s="1707"/>
      <c r="AP188" s="1739"/>
      <c r="AQ188" s="1614"/>
      <c r="AR188" s="1615"/>
      <c r="AS188" s="1615"/>
      <c r="AT188" s="1615"/>
      <c r="AU188" s="1445"/>
      <c r="AV188" s="1445"/>
      <c r="AW188" s="1445"/>
      <c r="AX188" s="1445"/>
      <c r="AY188" s="1446"/>
      <c r="AZ188" s="1445"/>
    </row>
    <row r="189" spans="1:114" s="1738" customFormat="1" ht="13">
      <c r="A189" s="1668">
        <v>32</v>
      </c>
      <c r="B189" s="81"/>
      <c r="C189" s="79">
        <v>41527</v>
      </c>
      <c r="D189" s="664"/>
      <c r="E189" s="1372" t="s">
        <v>2790</v>
      </c>
      <c r="F189" s="1105" t="s">
        <v>133</v>
      </c>
      <c r="G189" s="1338">
        <v>13</v>
      </c>
      <c r="H189" s="1607" t="s">
        <v>78</v>
      </c>
      <c r="I189" s="2398" t="s">
        <v>4073</v>
      </c>
      <c r="J189" s="1123" t="s">
        <v>1172</v>
      </c>
      <c r="K189" s="77" t="s">
        <v>25</v>
      </c>
      <c r="L189" s="1785" t="s">
        <v>1750</v>
      </c>
      <c r="M189" s="1162">
        <v>529000</v>
      </c>
      <c r="N189" s="1735">
        <v>0</v>
      </c>
      <c r="O189" s="1162">
        <v>529000</v>
      </c>
      <c r="P189" s="1803"/>
      <c r="Q189" s="1966" t="s">
        <v>4074</v>
      </c>
      <c r="R189" s="1956" t="s">
        <v>37</v>
      </c>
      <c r="S189" s="18">
        <v>1047</v>
      </c>
      <c r="T189" s="646">
        <v>65</v>
      </c>
      <c r="U189" s="1359"/>
      <c r="V189" s="254"/>
      <c r="W189" s="1216"/>
      <c r="X189" s="1183"/>
      <c r="Y189" s="1767"/>
      <c r="Z189" s="1216"/>
      <c r="AA189" s="81"/>
      <c r="AB189" s="81"/>
      <c r="AC189" s="1791"/>
      <c r="AD189" s="1763"/>
      <c r="AE189" s="1218"/>
      <c r="AF189" s="77"/>
      <c r="AG189" s="1219"/>
      <c r="AH189" s="753"/>
      <c r="AI189" s="664"/>
      <c r="AJ189" s="1219"/>
      <c r="AK189" s="77"/>
      <c r="AL189" s="1216"/>
      <c r="AM189" s="81"/>
      <c r="AN189" s="1777"/>
      <c r="AO189" s="81"/>
      <c r="AP189" s="1217"/>
      <c r="AQ189" s="924"/>
      <c r="AR189" s="844"/>
      <c r="AS189" s="844"/>
      <c r="AT189" s="926"/>
      <c r="AU189" s="944"/>
      <c r="AV189" s="944"/>
      <c r="AW189" s="944"/>
      <c r="AX189" s="1445"/>
      <c r="AY189" s="1446"/>
      <c r="AZ189" s="1445"/>
      <c r="BA189" s="1307"/>
      <c r="BB189" s="1307"/>
      <c r="BC189" s="1307"/>
      <c r="BD189" s="1307"/>
      <c r="BE189" s="1307"/>
      <c r="BF189" s="1307"/>
      <c r="BG189" s="1307"/>
      <c r="BH189" s="1307"/>
      <c r="BI189" s="1307"/>
      <c r="BJ189" s="1307"/>
      <c r="BK189" s="1307"/>
      <c r="BL189" s="1307"/>
      <c r="BM189" s="1307"/>
      <c r="BN189" s="1307"/>
      <c r="BO189" s="1307"/>
      <c r="BP189" s="1307"/>
      <c r="BQ189" s="1307"/>
      <c r="BR189" s="1307"/>
      <c r="BS189" s="1307"/>
      <c r="BT189" s="1307"/>
      <c r="BU189" s="1307"/>
      <c r="BV189" s="1307"/>
      <c r="BW189" s="1307"/>
      <c r="BX189" s="1307"/>
      <c r="BY189" s="1307"/>
      <c r="BZ189" s="1307"/>
      <c r="CA189" s="1307"/>
      <c r="CB189" s="1307"/>
      <c r="CC189" s="1307"/>
      <c r="CD189" s="1307"/>
      <c r="CE189" s="1307"/>
      <c r="CF189" s="1307"/>
      <c r="CG189" s="1307"/>
      <c r="CH189" s="1307"/>
      <c r="CI189" s="1307"/>
      <c r="CJ189" s="1307"/>
      <c r="CK189" s="1307"/>
      <c r="CL189" s="1307"/>
      <c r="CM189" s="1307"/>
      <c r="CN189" s="1307"/>
      <c r="CO189" s="1307"/>
      <c r="CP189" s="1307"/>
      <c r="CQ189" s="1307"/>
      <c r="CR189" s="1307"/>
      <c r="CS189" s="1307"/>
      <c r="CT189" s="1307"/>
      <c r="CU189" s="1307"/>
      <c r="CV189" s="1307"/>
      <c r="CW189" s="1307"/>
      <c r="CX189" s="1307"/>
      <c r="CY189" s="1307"/>
      <c r="CZ189" s="1307"/>
      <c r="DA189" s="1307"/>
      <c r="DB189" s="1307"/>
      <c r="DC189" s="1307"/>
      <c r="DD189" s="1307"/>
      <c r="DE189" s="1307"/>
      <c r="DF189" s="1307"/>
      <c r="DG189" s="1307"/>
      <c r="DH189" s="1307"/>
      <c r="DI189" s="1307"/>
      <c r="DJ189" s="1307"/>
    </row>
    <row r="190" spans="1:114" s="1738" customFormat="1" ht="13">
      <c r="A190" s="1668">
        <v>33</v>
      </c>
      <c r="B190" s="829"/>
      <c r="C190" s="79">
        <v>41527</v>
      </c>
      <c r="D190" s="937"/>
      <c r="E190" s="1793" t="s">
        <v>2790</v>
      </c>
      <c r="F190" s="1105" t="s">
        <v>133</v>
      </c>
      <c r="G190" s="1338">
        <v>13</v>
      </c>
      <c r="H190" s="1607" t="s">
        <v>1578</v>
      </c>
      <c r="I190" s="2398" t="s">
        <v>2712</v>
      </c>
      <c r="J190" s="1509" t="s">
        <v>1173</v>
      </c>
      <c r="K190" s="1510" t="s">
        <v>64</v>
      </c>
      <c r="L190" s="1350" t="s">
        <v>1749</v>
      </c>
      <c r="M190" s="1109">
        <v>617000</v>
      </c>
      <c r="N190" s="1735">
        <v>10000</v>
      </c>
      <c r="O190" s="1735">
        <f>M190+N190</f>
        <v>627000</v>
      </c>
      <c r="P190" s="1803"/>
      <c r="Q190" s="1605" t="s">
        <v>4075</v>
      </c>
      <c r="R190" s="1804" t="s">
        <v>37</v>
      </c>
      <c r="S190" s="150">
        <v>1047</v>
      </c>
      <c r="T190" s="646">
        <v>65</v>
      </c>
      <c r="U190" s="1359"/>
      <c r="V190" s="254"/>
      <c r="W190" s="1590"/>
      <c r="X190" s="1304"/>
      <c r="Y190" s="1794"/>
      <c r="Z190" s="1590"/>
      <c r="AA190" s="829"/>
      <c r="AB190" s="829"/>
      <c r="AC190" s="1795"/>
      <c r="AD190" s="1796"/>
      <c r="AE190" s="1303"/>
      <c r="AF190" s="1319"/>
      <c r="AG190" s="1797"/>
      <c r="AH190" s="1798"/>
      <c r="AI190" s="1799"/>
      <c r="AJ190" s="1797"/>
      <c r="AK190" s="1319"/>
      <c r="AL190" s="1800"/>
      <c r="AM190" s="1603"/>
      <c r="AN190" s="1778"/>
      <c r="AO190" s="1603"/>
      <c r="AP190" s="1589"/>
      <c r="AQ190" s="1709"/>
      <c r="AR190" s="1710"/>
      <c r="AS190" s="1710"/>
      <c r="AT190" s="1615"/>
      <c r="AU190" s="1445"/>
      <c r="AV190" s="1445"/>
      <c r="AW190" s="1445"/>
      <c r="AX190" s="1445"/>
      <c r="AY190" s="1446"/>
      <c r="AZ190" s="1445"/>
      <c r="BA190" s="1307"/>
      <c r="BB190" s="1307"/>
      <c r="BC190" s="1307"/>
      <c r="BD190" s="1307"/>
      <c r="BE190" s="1307"/>
      <c r="BF190" s="1307"/>
      <c r="BG190" s="1307"/>
      <c r="BH190" s="1307"/>
      <c r="BI190" s="1307"/>
      <c r="BJ190" s="1307"/>
      <c r="BK190" s="1307"/>
      <c r="BL190" s="1307"/>
      <c r="BM190" s="1307"/>
      <c r="BN190" s="1307"/>
      <c r="BO190" s="1307"/>
      <c r="BP190" s="1307"/>
      <c r="BQ190" s="1307"/>
      <c r="BR190" s="1307"/>
      <c r="BS190" s="1307"/>
      <c r="BT190" s="1307"/>
      <c r="BU190" s="1307"/>
      <c r="BV190" s="1307"/>
      <c r="BW190" s="1307"/>
      <c r="BX190" s="1307"/>
      <c r="BY190" s="1307"/>
      <c r="BZ190" s="1307"/>
      <c r="CA190" s="1307"/>
      <c r="CB190" s="1307"/>
      <c r="CC190" s="1307"/>
      <c r="CD190" s="1307"/>
      <c r="CE190" s="1307"/>
      <c r="CF190" s="1307"/>
      <c r="CG190" s="1307"/>
      <c r="CH190" s="1307"/>
      <c r="CI190" s="1307"/>
      <c r="CJ190" s="1307"/>
      <c r="CK190" s="1307"/>
      <c r="CL190" s="1307"/>
      <c r="CM190" s="1307"/>
      <c r="CN190" s="1307"/>
      <c r="CO190" s="1307"/>
      <c r="CP190" s="1307"/>
      <c r="CQ190" s="1307"/>
      <c r="CR190" s="1307"/>
      <c r="CS190" s="1307"/>
      <c r="CT190" s="1307"/>
      <c r="CU190" s="1307"/>
      <c r="CV190" s="1307"/>
      <c r="CW190" s="1307"/>
      <c r="CX190" s="1307"/>
      <c r="CY190" s="1307"/>
      <c r="CZ190" s="1307"/>
      <c r="DA190" s="1307"/>
      <c r="DB190" s="1307"/>
      <c r="DC190" s="1307"/>
      <c r="DD190" s="1307"/>
      <c r="DE190" s="1307"/>
      <c r="DF190" s="1307"/>
      <c r="DG190" s="1307"/>
      <c r="DH190" s="1307"/>
      <c r="DI190" s="1307"/>
      <c r="DJ190" s="1307"/>
    </row>
    <row r="191" spans="1:114" s="1738" customFormat="1" ht="13">
      <c r="A191" s="1668">
        <v>34</v>
      </c>
      <c r="B191" s="81"/>
      <c r="C191" s="79">
        <v>41570</v>
      </c>
      <c r="D191" s="664"/>
      <c r="E191" s="1365"/>
      <c r="F191" s="1114" t="s">
        <v>57</v>
      </c>
      <c r="G191" s="1338">
        <v>13</v>
      </c>
      <c r="H191" s="144" t="s">
        <v>3180</v>
      </c>
      <c r="I191" s="2398" t="s">
        <v>3181</v>
      </c>
      <c r="J191" t="s">
        <v>3404</v>
      </c>
      <c r="K191" s="1705" t="s">
        <v>64</v>
      </c>
      <c r="L191" s="78" t="s">
        <v>1745</v>
      </c>
      <c r="M191" s="1109"/>
      <c r="N191" s="1736"/>
      <c r="O191" s="1736"/>
      <c r="P191" s="1806"/>
      <c r="Q191" s="1044" t="s">
        <v>3182</v>
      </c>
      <c r="R191" s="1804" t="s">
        <v>37</v>
      </c>
      <c r="S191" s="150">
        <v>1047</v>
      </c>
      <c r="T191" s="1342">
        <v>11</v>
      </c>
      <c r="U191" s="1359"/>
      <c r="V191" s="254"/>
      <c r="W191" s="1590"/>
      <c r="X191" s="2032"/>
      <c r="Y191" s="1794"/>
      <c r="Z191" s="1590"/>
      <c r="AA191" s="829"/>
      <c r="AB191" s="829"/>
      <c r="AC191" s="1795"/>
      <c r="AD191" s="1796"/>
      <c r="AE191" s="1303"/>
      <c r="AF191" s="77"/>
      <c r="AG191" s="1219"/>
      <c r="AH191" s="753"/>
      <c r="AI191" s="664"/>
      <c r="AJ191" s="1219"/>
      <c r="AK191" s="77"/>
      <c r="AL191" s="1216"/>
      <c r="AM191" s="81"/>
      <c r="AN191" s="1777"/>
      <c r="AO191" s="81"/>
      <c r="AP191" s="1217"/>
      <c r="AQ191" s="924"/>
      <c r="AR191" s="844"/>
      <c r="AS191" s="1710"/>
      <c r="AT191" s="1615"/>
      <c r="AU191" s="1445"/>
      <c r="AV191" s="1445"/>
      <c r="AW191" s="1445"/>
      <c r="AX191" s="1445"/>
      <c r="AY191" s="1446"/>
      <c r="AZ191" s="1445"/>
      <c r="BA191" s="1307"/>
      <c r="BB191" s="1307"/>
      <c r="BC191" s="1307"/>
      <c r="BD191" s="1307"/>
      <c r="BE191" s="1307"/>
      <c r="BF191" s="1307"/>
      <c r="BG191" s="1307"/>
      <c r="BH191" s="1307"/>
      <c r="BI191" s="1307"/>
      <c r="BJ191" s="1307"/>
      <c r="BK191" s="1307"/>
      <c r="BL191" s="1307"/>
      <c r="BM191" s="1307"/>
      <c r="BN191" s="1307"/>
      <c r="BO191" s="1307"/>
      <c r="BP191" s="1307"/>
      <c r="BQ191" s="1307"/>
      <c r="BR191" s="1307"/>
      <c r="BS191" s="1307"/>
      <c r="BT191" s="1307"/>
      <c r="BU191" s="1307"/>
      <c r="BV191" s="1307"/>
      <c r="BW191" s="1307"/>
      <c r="BX191" s="1307"/>
      <c r="BY191" s="1307"/>
      <c r="BZ191" s="1307"/>
      <c r="CA191" s="1307"/>
      <c r="CB191" s="1307"/>
      <c r="CC191" s="1307"/>
      <c r="CD191" s="1307"/>
      <c r="CE191" s="1307"/>
      <c r="CF191" s="1307"/>
      <c r="CG191" s="1307"/>
      <c r="CH191" s="1307"/>
      <c r="CI191" s="1307"/>
      <c r="CJ191" s="1307"/>
      <c r="CK191" s="1307"/>
      <c r="CL191" s="1307"/>
      <c r="CM191" s="1307"/>
      <c r="CN191" s="1307"/>
      <c r="CO191" s="1307"/>
      <c r="CP191" s="1307"/>
      <c r="CQ191" s="1307"/>
      <c r="CR191" s="1307"/>
      <c r="CS191" s="1307"/>
      <c r="CT191" s="1307"/>
      <c r="CU191" s="1307"/>
      <c r="CV191" s="1307"/>
      <c r="CW191" s="1307"/>
      <c r="CX191" s="1307"/>
      <c r="CY191" s="1307"/>
      <c r="CZ191" s="1307"/>
      <c r="DA191" s="1307"/>
      <c r="DB191" s="1307"/>
      <c r="DC191" s="1307"/>
      <c r="DD191" s="1307"/>
      <c r="DE191" s="1307"/>
      <c r="DF191" s="1307"/>
      <c r="DG191" s="1307"/>
      <c r="DH191" s="1307"/>
      <c r="DI191" s="1307"/>
      <c r="DJ191" s="1307"/>
    </row>
    <row r="192" spans="1:114" s="945" customFormat="1" ht="13">
      <c r="A192" s="1221"/>
      <c r="B192" s="1132"/>
      <c r="C192" s="1222"/>
      <c r="D192" s="1361"/>
      <c r="E192" s="1377"/>
      <c r="F192" s="1137"/>
      <c r="G192" s="1223"/>
      <c r="H192" s="1135"/>
      <c r="I192" s="1135" t="s">
        <v>4076</v>
      </c>
      <c r="J192" s="1224"/>
      <c r="K192" s="1421"/>
      <c r="L192" s="1137"/>
      <c r="M192" s="1138"/>
      <c r="N192" s="1138"/>
      <c r="O192" s="1138"/>
      <c r="P192" s="1138"/>
      <c r="Q192" s="2443"/>
      <c r="R192" s="1140"/>
      <c r="S192" s="1141"/>
      <c r="T192" s="1225"/>
      <c r="U192" s="1226"/>
      <c r="V192" s="1145"/>
      <c r="W192" s="1145"/>
      <c r="X192" s="1135"/>
      <c r="Y192" s="1135"/>
      <c r="Z192" s="1137"/>
      <c r="AA192" s="1132"/>
      <c r="AB192" s="1132"/>
      <c r="AC192" s="1132"/>
      <c r="AD192" s="1829"/>
      <c r="AE192" s="1132"/>
      <c r="AF192" s="1227"/>
      <c r="AG192" s="1228"/>
      <c r="AH192" s="1439"/>
      <c r="AI192" s="1134"/>
      <c r="AJ192" s="1228"/>
      <c r="AK192" s="1227"/>
      <c r="AL192" s="1143"/>
      <c r="AM192" s="874"/>
      <c r="AN192" s="1776"/>
      <c r="AO192" s="873"/>
      <c r="AP192" s="875"/>
      <c r="AQ192" s="924"/>
      <c r="AR192" s="844"/>
      <c r="AS192" s="844"/>
      <c r="AT192" s="926"/>
      <c r="AU192" s="944"/>
      <c r="AV192" s="944"/>
      <c r="AW192" s="944"/>
      <c r="AX192" s="944"/>
      <c r="AY192" s="943"/>
      <c r="AZ192" s="944"/>
      <c r="BA192" s="1307"/>
      <c r="BB192" s="1307"/>
      <c r="BC192" s="1307"/>
      <c r="BD192" s="1307"/>
      <c r="BE192" s="1307"/>
      <c r="BF192" s="1307"/>
      <c r="BG192" s="1307"/>
      <c r="BH192" s="1307"/>
      <c r="BI192" s="1307"/>
      <c r="BJ192" s="1307"/>
      <c r="BK192" s="1307"/>
      <c r="BL192" s="1307"/>
      <c r="BM192" s="1307"/>
      <c r="BN192" s="1307"/>
      <c r="BO192" s="1307"/>
      <c r="BP192" s="1307"/>
      <c r="BQ192" s="1307"/>
      <c r="BR192" s="1307"/>
      <c r="BS192" s="1307"/>
      <c r="BT192" s="1307"/>
      <c r="BU192" s="1307"/>
      <c r="BV192" s="1307"/>
      <c r="BW192" s="1307"/>
      <c r="BX192" s="1307"/>
      <c r="BY192" s="1307"/>
      <c r="BZ192" s="1307"/>
      <c r="CA192" s="1307"/>
      <c r="CB192" s="1307"/>
      <c r="CC192" s="1307"/>
      <c r="CD192" s="1307"/>
      <c r="CE192" s="1307"/>
      <c r="CF192" s="1307"/>
      <c r="CG192" s="1307"/>
      <c r="CH192" s="1307"/>
      <c r="CI192" s="1307"/>
      <c r="CJ192" s="1307"/>
      <c r="CK192" s="1307"/>
      <c r="CL192" s="1307"/>
      <c r="CM192" s="1307"/>
      <c r="CN192" s="1307"/>
      <c r="CO192" s="1307"/>
      <c r="CP192" s="1307"/>
      <c r="CQ192" s="1307"/>
      <c r="CR192" s="1307"/>
      <c r="CS192" s="1307"/>
      <c r="CT192" s="1307"/>
      <c r="CU192" s="1307"/>
      <c r="CV192" s="1307"/>
      <c r="CW192" s="1307"/>
      <c r="CX192" s="1307"/>
      <c r="CY192" s="1307"/>
      <c r="CZ192" s="1307"/>
      <c r="DA192" s="1307"/>
      <c r="DB192" s="1307"/>
      <c r="DC192" s="1307"/>
      <c r="DD192" s="1307"/>
      <c r="DE192" s="1307"/>
      <c r="DF192" s="1307"/>
      <c r="DG192" s="1307"/>
      <c r="DH192" s="1307"/>
      <c r="DI192" s="1307"/>
      <c r="DJ192" s="1307"/>
    </row>
    <row r="193" spans="1:114" s="945" customFormat="1" ht="13">
      <c r="A193" s="309">
        <v>1</v>
      </c>
      <c r="B193" s="11"/>
      <c r="C193" s="1120">
        <v>41564</v>
      </c>
      <c r="D193" s="1362"/>
      <c r="E193" s="1372"/>
      <c r="F193" s="1124" t="s">
        <v>343</v>
      </c>
      <c r="G193" s="1099">
        <v>13</v>
      </c>
      <c r="H193" s="1250" t="s">
        <v>1415</v>
      </c>
      <c r="I193" s="2486" t="s">
        <v>1447</v>
      </c>
      <c r="J193" s="1251" t="s">
        <v>781</v>
      </c>
      <c r="K193" s="1267" t="s">
        <v>466</v>
      </c>
      <c r="L193" s="1267" t="s">
        <v>1743</v>
      </c>
      <c r="M193" s="1109">
        <v>474000</v>
      </c>
      <c r="N193" s="1109">
        <v>6000</v>
      </c>
      <c r="O193" s="1109">
        <f t="shared" ref="O193:O198" si="23">M193+N193</f>
        <v>480000</v>
      </c>
      <c r="P193" s="1109"/>
      <c r="Q193" s="1159" t="s">
        <v>1448</v>
      </c>
      <c r="R193" s="1116" t="s">
        <v>1188</v>
      </c>
      <c r="S193" s="18">
        <v>1047</v>
      </c>
      <c r="T193" s="1215">
        <v>11</v>
      </c>
      <c r="U193" s="1193"/>
      <c r="V193" s="231"/>
      <c r="W193" s="1216"/>
      <c r="X193" s="1994"/>
      <c r="Y193" s="77"/>
      <c r="Z193" s="77"/>
      <c r="AA193" s="1217"/>
      <c r="AB193" s="81"/>
      <c r="AC193" s="1217"/>
      <c r="AD193" s="1828"/>
      <c r="AE193" s="1218"/>
      <c r="AF193" s="1216"/>
      <c r="AG193" s="1217"/>
      <c r="AH193" s="77"/>
      <c r="AI193" s="81"/>
      <c r="AJ193" s="1217"/>
      <c r="AK193" s="77"/>
      <c r="AL193" s="1198"/>
      <c r="AM193" s="842"/>
      <c r="AN193" s="1781"/>
      <c r="AO193" s="1412"/>
      <c r="AP193" s="1437"/>
      <c r="AQ193" s="1512"/>
      <c r="AR193" s="1238"/>
      <c r="AS193" s="1238"/>
      <c r="AT193" s="1238"/>
      <c r="AU193" s="944"/>
      <c r="AV193" s="944"/>
      <c r="AW193" s="944"/>
      <c r="AX193" s="944"/>
      <c r="AY193" s="943"/>
      <c r="AZ193" s="944"/>
      <c r="BA193" s="1307"/>
      <c r="BB193" s="1307"/>
      <c r="BC193" s="1307"/>
      <c r="BD193" s="1307"/>
      <c r="BE193" s="1307"/>
      <c r="BF193" s="1307"/>
      <c r="BG193" s="1307"/>
      <c r="BH193" s="1307"/>
      <c r="BI193" s="1307"/>
      <c r="BJ193" s="1307"/>
      <c r="BK193" s="1307"/>
      <c r="BL193" s="1307"/>
      <c r="BM193" s="1307"/>
      <c r="BN193" s="1307"/>
      <c r="BO193" s="1307"/>
      <c r="BP193" s="1307"/>
      <c r="BQ193" s="1307"/>
      <c r="BR193" s="1307"/>
      <c r="BS193" s="1307"/>
      <c r="BT193" s="1307"/>
      <c r="BU193" s="1307"/>
      <c r="BV193" s="1307"/>
      <c r="BW193" s="1307"/>
      <c r="BX193" s="1307"/>
      <c r="BY193" s="1307"/>
      <c r="BZ193" s="1307"/>
      <c r="CA193" s="1307"/>
      <c r="CB193" s="1307"/>
      <c r="CC193" s="1307"/>
      <c r="CD193" s="1307"/>
      <c r="CE193" s="1307"/>
      <c r="CF193" s="1307"/>
      <c r="CG193" s="1307"/>
      <c r="CH193" s="1307"/>
      <c r="CI193" s="1307"/>
      <c r="CJ193" s="1307"/>
      <c r="CK193" s="1307"/>
      <c r="CL193" s="1307"/>
      <c r="CM193" s="1307"/>
      <c r="CN193" s="1307"/>
      <c r="CO193" s="1307"/>
      <c r="CP193" s="1307"/>
      <c r="CQ193" s="1307"/>
      <c r="CR193" s="1307"/>
      <c r="CS193" s="1307"/>
      <c r="CT193" s="1307"/>
      <c r="CU193" s="1307"/>
      <c r="CV193" s="1307"/>
      <c r="CW193" s="1307"/>
      <c r="CX193" s="1307"/>
      <c r="CY193" s="1307"/>
      <c r="CZ193" s="1307"/>
      <c r="DA193" s="1307"/>
      <c r="DB193" s="1307"/>
      <c r="DC193" s="1307"/>
      <c r="DD193" s="1307"/>
      <c r="DE193" s="1307"/>
      <c r="DF193" s="1307"/>
      <c r="DG193" s="1307"/>
      <c r="DH193" s="1307"/>
      <c r="DI193" s="1307"/>
      <c r="DJ193" s="1307"/>
    </row>
    <row r="194" spans="1:114" s="945" customFormat="1" ht="13">
      <c r="A194" s="309">
        <v>2</v>
      </c>
      <c r="B194" s="11"/>
      <c r="C194" s="1120">
        <v>41564</v>
      </c>
      <c r="D194" s="1362"/>
      <c r="E194" s="1372"/>
      <c r="F194" s="1124" t="s">
        <v>343</v>
      </c>
      <c r="G194" s="1099">
        <v>13</v>
      </c>
      <c r="H194" s="1250" t="s">
        <v>1415</v>
      </c>
      <c r="I194" s="2486" t="s">
        <v>1451</v>
      </c>
      <c r="J194" s="1251" t="s">
        <v>781</v>
      </c>
      <c r="K194" s="1242" t="s">
        <v>466</v>
      </c>
      <c r="L194" s="1242" t="s">
        <v>1743</v>
      </c>
      <c r="M194" s="1109">
        <v>474000</v>
      </c>
      <c r="N194" s="1109">
        <v>6000</v>
      </c>
      <c r="O194" s="1109">
        <f t="shared" si="23"/>
        <v>480000</v>
      </c>
      <c r="P194" s="1109"/>
      <c r="Q194" s="1159" t="s">
        <v>1452</v>
      </c>
      <c r="R194" s="1116" t="s">
        <v>1188</v>
      </c>
      <c r="S194" s="18">
        <v>1047</v>
      </c>
      <c r="T194" s="1215">
        <v>11</v>
      </c>
      <c r="U194" s="1193"/>
      <c r="V194" s="231"/>
      <c r="W194" s="1243" t="s">
        <v>150</v>
      </c>
      <c r="X194" s="1995" t="s">
        <v>1464</v>
      </c>
      <c r="Y194" s="1118">
        <v>89085832495</v>
      </c>
      <c r="Z194" s="1118" t="s">
        <v>1196</v>
      </c>
      <c r="AA194" s="1117"/>
      <c r="AB194" s="1117"/>
      <c r="AC194" s="1101">
        <v>41433</v>
      </c>
      <c r="AD194" s="1823">
        <v>10000</v>
      </c>
      <c r="AE194" s="1220" t="s">
        <v>111</v>
      </c>
      <c r="AF194" s="1243" t="s">
        <v>754</v>
      </c>
      <c r="AG194" s="1101">
        <v>41526</v>
      </c>
      <c r="AH194" s="160">
        <v>1</v>
      </c>
      <c r="AI194" s="123">
        <v>41527</v>
      </c>
      <c r="AJ194" s="1111"/>
      <c r="AK194" s="1269" t="s">
        <v>3398</v>
      </c>
      <c r="AL194" s="1243" t="s">
        <v>1427</v>
      </c>
      <c r="AM194" s="836"/>
      <c r="AN194" s="1768"/>
      <c r="AO194" s="837"/>
      <c r="AP194" s="1248">
        <v>41547</v>
      </c>
      <c r="AQ194" s="924"/>
      <c r="AR194" s="844"/>
      <c r="AS194" s="844"/>
      <c r="AT194" s="926"/>
      <c r="AU194" s="944"/>
      <c r="AV194" s="944"/>
      <c r="AW194" s="944"/>
      <c r="AX194" s="944"/>
      <c r="AY194" s="943"/>
      <c r="AZ194" s="944"/>
      <c r="BA194" s="1307"/>
      <c r="BB194" s="1307"/>
      <c r="BC194" s="1307"/>
      <c r="BD194" s="1307"/>
      <c r="BE194" s="1307"/>
      <c r="BF194" s="1307"/>
      <c r="BG194" s="1307"/>
      <c r="BH194" s="1307"/>
      <c r="BI194" s="1307"/>
      <c r="BJ194" s="1307"/>
      <c r="BK194" s="1307"/>
      <c r="BL194" s="1307"/>
      <c r="BM194" s="1307"/>
      <c r="BN194" s="1307"/>
      <c r="BO194" s="1307"/>
      <c r="BP194" s="1307"/>
      <c r="BQ194" s="1307"/>
      <c r="BR194" s="1307"/>
      <c r="BS194" s="1307"/>
      <c r="BT194" s="1307"/>
      <c r="BU194" s="1307"/>
      <c r="BV194" s="1307"/>
      <c r="BW194" s="1307"/>
      <c r="BX194" s="1307"/>
      <c r="BY194" s="1307"/>
      <c r="BZ194" s="1307"/>
      <c r="CA194" s="1307"/>
      <c r="CB194" s="1307"/>
      <c r="CC194" s="1307"/>
      <c r="CD194" s="1307"/>
      <c r="CE194" s="1307"/>
      <c r="CF194" s="1307"/>
      <c r="CG194" s="1307"/>
      <c r="CH194" s="1307"/>
      <c r="CI194" s="1307"/>
      <c r="CJ194" s="1307"/>
      <c r="CK194" s="1307"/>
      <c r="CL194" s="1307"/>
      <c r="CM194" s="1307"/>
      <c r="CN194" s="1307"/>
      <c r="CO194" s="1307"/>
      <c r="CP194" s="1307"/>
      <c r="CQ194" s="1307"/>
      <c r="CR194" s="1307"/>
      <c r="CS194" s="1307"/>
      <c r="CT194" s="1307"/>
      <c r="CU194" s="1307"/>
      <c r="CV194" s="1307"/>
      <c r="CW194" s="1307"/>
      <c r="CX194" s="1307"/>
      <c r="CY194" s="1307"/>
      <c r="CZ194" s="1307"/>
      <c r="DA194" s="1307"/>
      <c r="DB194" s="1307"/>
      <c r="DC194" s="1307"/>
      <c r="DD194" s="1307"/>
      <c r="DE194" s="1307"/>
      <c r="DF194" s="1307"/>
      <c r="DG194" s="1307"/>
      <c r="DH194" s="1307"/>
      <c r="DI194" s="1307"/>
      <c r="DJ194" s="1307"/>
    </row>
    <row r="195" spans="1:114" s="945" customFormat="1" ht="13">
      <c r="A195" s="3109">
        <v>3</v>
      </c>
      <c r="B195" s="138"/>
      <c r="C195" s="1120">
        <v>41556</v>
      </c>
      <c r="D195" s="1362"/>
      <c r="E195" s="1372"/>
      <c r="F195" s="1124" t="s">
        <v>343</v>
      </c>
      <c r="G195" s="1099">
        <v>13</v>
      </c>
      <c r="H195" s="1250" t="s">
        <v>457</v>
      </c>
      <c r="I195" s="2486" t="s">
        <v>1440</v>
      </c>
      <c r="J195" s="1251" t="s">
        <v>352</v>
      </c>
      <c r="K195" s="1242" t="s">
        <v>690</v>
      </c>
      <c r="L195" s="1242" t="s">
        <v>1746</v>
      </c>
      <c r="M195" s="1109">
        <v>479000</v>
      </c>
      <c r="N195" s="1109">
        <v>6000</v>
      </c>
      <c r="O195" s="1109">
        <f t="shared" si="23"/>
        <v>485000</v>
      </c>
      <c r="P195" s="1109"/>
      <c r="Q195" s="1159" t="s">
        <v>1441</v>
      </c>
      <c r="R195" s="1243" t="s">
        <v>1188</v>
      </c>
      <c r="S195" s="18">
        <v>1047</v>
      </c>
      <c r="T195" s="1215">
        <v>11</v>
      </c>
      <c r="U195" s="1301"/>
      <c r="V195" s="254"/>
      <c r="W195" s="1243" t="s">
        <v>150</v>
      </c>
      <c r="X195" s="1999" t="s">
        <v>1465</v>
      </c>
      <c r="Y195" s="157">
        <v>8906376560</v>
      </c>
      <c r="Z195" s="157" t="s">
        <v>1189</v>
      </c>
      <c r="AA195" s="107"/>
      <c r="AB195" s="107"/>
      <c r="AC195" s="107">
        <v>41523</v>
      </c>
      <c r="AD195" s="2145">
        <v>1000</v>
      </c>
      <c r="AE195" s="1111" t="s">
        <v>83</v>
      </c>
      <c r="AF195" s="1102"/>
      <c r="AG195" s="1101"/>
      <c r="AH195" s="1102"/>
      <c r="AI195" s="123"/>
      <c r="AJ195" s="1111"/>
      <c r="AK195" s="160"/>
      <c r="AL195" s="1102"/>
      <c r="AM195" s="957"/>
      <c r="AN195" s="1747"/>
      <c r="AO195" s="868"/>
      <c r="AP195" s="2152">
        <v>41556</v>
      </c>
      <c r="AQ195" s="1237"/>
      <c r="AR195" s="1008"/>
      <c r="AS195" s="1008"/>
      <c r="AT195" s="1238"/>
      <c r="AU195" s="1239"/>
      <c r="AV195" s="1239"/>
      <c r="AW195" s="1239"/>
      <c r="AX195" s="1239"/>
      <c r="AY195" s="1240"/>
      <c r="AZ195" s="1239"/>
      <c r="BA195" s="1307"/>
      <c r="BB195" s="1307"/>
      <c r="BC195" s="1307"/>
      <c r="BD195" s="1307"/>
      <c r="BE195" s="1307"/>
      <c r="BF195" s="1307"/>
      <c r="BG195" s="1307"/>
      <c r="BH195" s="1307"/>
      <c r="BI195" s="1307"/>
      <c r="BJ195" s="1307"/>
      <c r="BK195" s="1307"/>
      <c r="BL195" s="1307"/>
      <c r="BM195" s="1307"/>
      <c r="BN195" s="1307"/>
      <c r="BO195" s="1307"/>
      <c r="BP195" s="1307"/>
      <c r="BQ195" s="1307"/>
      <c r="BR195" s="1307"/>
      <c r="BS195" s="1307"/>
      <c r="BT195" s="1307"/>
      <c r="BU195" s="1307"/>
      <c r="BV195" s="1307"/>
      <c r="BW195" s="1307"/>
      <c r="BX195" s="1307"/>
      <c r="BY195" s="1307"/>
      <c r="BZ195" s="1307"/>
      <c r="CA195" s="1307"/>
      <c r="CB195" s="1307"/>
      <c r="CC195" s="1307"/>
      <c r="CD195" s="1307"/>
      <c r="CE195" s="1307"/>
      <c r="CF195" s="1307"/>
      <c r="CG195" s="1307"/>
      <c r="CH195" s="1307"/>
      <c r="CI195" s="1307"/>
      <c r="CJ195" s="1307"/>
      <c r="CK195" s="1307"/>
      <c r="CL195" s="1307"/>
      <c r="CM195" s="1307"/>
      <c r="CN195" s="1307"/>
      <c r="CO195" s="1307"/>
      <c r="CP195" s="1307"/>
      <c r="CQ195" s="1307"/>
      <c r="CR195" s="1307"/>
      <c r="CS195" s="1307"/>
      <c r="CT195" s="1307"/>
      <c r="CU195" s="1307"/>
      <c r="CV195" s="1307"/>
      <c r="CW195" s="1307"/>
      <c r="CX195" s="1307"/>
      <c r="CY195" s="1307"/>
      <c r="CZ195" s="1307"/>
      <c r="DA195" s="1307"/>
      <c r="DB195" s="1307"/>
      <c r="DC195" s="1307"/>
      <c r="DD195" s="1307"/>
      <c r="DE195" s="1307"/>
      <c r="DF195" s="1307"/>
      <c r="DG195" s="1307"/>
      <c r="DH195" s="1307"/>
      <c r="DI195" s="1307"/>
      <c r="DJ195" s="1307"/>
    </row>
    <row r="196" spans="1:114" s="945" customFormat="1" ht="13">
      <c r="A196" s="309">
        <v>4</v>
      </c>
      <c r="B196" s="11"/>
      <c r="C196" s="1120">
        <v>41555</v>
      </c>
      <c r="D196" s="1362"/>
      <c r="E196" s="1372"/>
      <c r="F196" s="1124" t="s">
        <v>343</v>
      </c>
      <c r="G196" s="1099">
        <v>13</v>
      </c>
      <c r="H196" s="1250" t="s">
        <v>457</v>
      </c>
      <c r="I196" s="2486" t="s">
        <v>1445</v>
      </c>
      <c r="J196" s="1251" t="s">
        <v>352</v>
      </c>
      <c r="K196" s="1267" t="s">
        <v>690</v>
      </c>
      <c r="L196" s="1267" t="s">
        <v>1746</v>
      </c>
      <c r="M196" s="1109">
        <v>479000</v>
      </c>
      <c r="N196" s="1109">
        <v>6000</v>
      </c>
      <c r="O196" s="1109">
        <f t="shared" si="23"/>
        <v>485000</v>
      </c>
      <c r="P196" s="1109"/>
      <c r="Q196" s="1159" t="s">
        <v>1446</v>
      </c>
      <c r="R196" s="1116" t="s">
        <v>1188</v>
      </c>
      <c r="S196" s="18">
        <v>1047</v>
      </c>
      <c r="T196" s="1215">
        <v>11</v>
      </c>
      <c r="U196" s="1193"/>
      <c r="V196" s="231"/>
      <c r="W196" s="1116" t="s">
        <v>150</v>
      </c>
      <c r="X196" s="1103" t="s">
        <v>1466</v>
      </c>
      <c r="Y196" s="1118">
        <v>89068717681</v>
      </c>
      <c r="Z196" s="1118" t="s">
        <v>1189</v>
      </c>
      <c r="AA196" s="1117"/>
      <c r="AB196" s="1117"/>
      <c r="AC196" s="1101">
        <v>41437</v>
      </c>
      <c r="AD196" s="2081">
        <v>50000</v>
      </c>
      <c r="AE196" s="1111" t="s">
        <v>83</v>
      </c>
      <c r="AF196" s="1243"/>
      <c r="AG196" s="1112"/>
      <c r="AH196" s="160"/>
      <c r="AI196" s="123"/>
      <c r="AJ196" s="1112"/>
      <c r="AK196" s="1269"/>
      <c r="AL196" s="1244"/>
      <c r="AM196" s="836"/>
      <c r="AN196" s="1768"/>
      <c r="AO196" s="837"/>
      <c r="AP196" s="1244">
        <v>41529</v>
      </c>
      <c r="AQ196" s="924"/>
      <c r="AR196" s="844"/>
      <c r="AS196" s="844"/>
      <c r="AT196" s="926"/>
      <c r="AU196" s="944"/>
      <c r="AV196" s="944"/>
      <c r="AW196" s="944"/>
      <c r="AX196" s="944"/>
      <c r="AY196" s="943"/>
      <c r="AZ196" s="944"/>
      <c r="BA196" s="1307"/>
      <c r="BB196" s="1307"/>
      <c r="BC196" s="1307"/>
      <c r="BD196" s="1307"/>
      <c r="BE196" s="1307"/>
      <c r="BF196" s="1307"/>
      <c r="BG196" s="1307"/>
      <c r="BH196" s="1307"/>
      <c r="BI196" s="1307"/>
      <c r="BJ196" s="1307"/>
      <c r="BK196" s="1307"/>
      <c r="BL196" s="1307"/>
      <c r="BM196" s="1307"/>
      <c r="BN196" s="1307"/>
      <c r="BO196" s="1307"/>
      <c r="BP196" s="1307"/>
      <c r="BQ196" s="1307"/>
      <c r="BR196" s="1307"/>
      <c r="BS196" s="1307"/>
      <c r="BT196" s="1307"/>
      <c r="BU196" s="1307"/>
      <c r="BV196" s="1307"/>
      <c r="BW196" s="1307"/>
      <c r="BX196" s="1307"/>
      <c r="BY196" s="1307"/>
      <c r="BZ196" s="1307"/>
      <c r="CA196" s="1307"/>
      <c r="CB196" s="1307"/>
      <c r="CC196" s="1307"/>
      <c r="CD196" s="1307"/>
      <c r="CE196" s="1307"/>
      <c r="CF196" s="1307"/>
      <c r="CG196" s="1307"/>
      <c r="CH196" s="1307"/>
      <c r="CI196" s="1307"/>
      <c r="CJ196" s="1307"/>
      <c r="CK196" s="1307"/>
      <c r="CL196" s="1307"/>
      <c r="CM196" s="1307"/>
      <c r="CN196" s="1307"/>
      <c r="CO196" s="1307"/>
      <c r="CP196" s="1307"/>
      <c r="CQ196" s="1307"/>
      <c r="CR196" s="1307"/>
      <c r="CS196" s="1307"/>
      <c r="CT196" s="1307"/>
      <c r="CU196" s="1307"/>
      <c r="CV196" s="1307"/>
      <c r="CW196" s="1307"/>
      <c r="CX196" s="1307"/>
      <c r="CY196" s="1307"/>
      <c r="CZ196" s="1307"/>
      <c r="DA196" s="1307"/>
      <c r="DB196" s="1307"/>
      <c r="DC196" s="1307"/>
      <c r="DD196" s="1307"/>
      <c r="DE196" s="1307"/>
      <c r="DF196" s="1307"/>
      <c r="DG196" s="1307"/>
      <c r="DH196" s="1307"/>
      <c r="DI196" s="1307"/>
      <c r="DJ196" s="1307"/>
    </row>
    <row r="197" spans="1:114" s="945" customFormat="1" ht="13">
      <c r="A197" s="309">
        <v>5</v>
      </c>
      <c r="B197" s="11"/>
      <c r="C197" s="1120">
        <v>41557</v>
      </c>
      <c r="D197" s="1362"/>
      <c r="E197" s="1372"/>
      <c r="F197" s="1124" t="s">
        <v>343</v>
      </c>
      <c r="G197" s="1099">
        <v>13</v>
      </c>
      <c r="H197" s="1250" t="s">
        <v>457</v>
      </c>
      <c r="I197" s="2486" t="s">
        <v>1442</v>
      </c>
      <c r="J197" s="1251" t="s">
        <v>352</v>
      </c>
      <c r="K197" s="1242" t="s">
        <v>67</v>
      </c>
      <c r="L197" s="1242" t="s">
        <v>1891</v>
      </c>
      <c r="M197" s="1109">
        <v>479000</v>
      </c>
      <c r="N197" s="1109">
        <v>6000</v>
      </c>
      <c r="O197" s="1109">
        <f t="shared" si="23"/>
        <v>485000</v>
      </c>
      <c r="P197" s="1109"/>
      <c r="Q197" s="1159" t="s">
        <v>1443</v>
      </c>
      <c r="R197" s="1116" t="s">
        <v>1188</v>
      </c>
      <c r="S197" s="18">
        <v>1047</v>
      </c>
      <c r="T197" s="1215">
        <v>11</v>
      </c>
      <c r="U197" s="1193"/>
      <c r="V197" s="231"/>
      <c r="W197" s="1243" t="s">
        <v>150</v>
      </c>
      <c r="X197" s="1996" t="s">
        <v>1444</v>
      </c>
      <c r="Y197" s="1266">
        <v>89642474090</v>
      </c>
      <c r="Z197" s="1266" t="s">
        <v>1187</v>
      </c>
      <c r="AA197" s="1672"/>
      <c r="AB197" s="1672"/>
      <c r="AC197" s="3110">
        <v>41414</v>
      </c>
      <c r="AD197" s="3111">
        <v>10000</v>
      </c>
      <c r="AE197" s="3112" t="s">
        <v>83</v>
      </c>
      <c r="AF197" s="3113"/>
      <c r="AG197" s="3112" t="s">
        <v>83</v>
      </c>
      <c r="AH197" s="1312"/>
      <c r="AI197" s="1277"/>
      <c r="AJ197" s="3114"/>
      <c r="AK197" s="1671"/>
      <c r="AL197" s="1673"/>
      <c r="AM197" s="965"/>
      <c r="AN197" s="1780"/>
      <c r="AO197" s="837"/>
      <c r="AP197" s="1244">
        <v>41639</v>
      </c>
      <c r="AQ197" s="924"/>
      <c r="AR197" s="844"/>
      <c r="AS197" s="844"/>
      <c r="AT197" s="926"/>
      <c r="AU197" s="944"/>
      <c r="AV197" s="944"/>
      <c r="AW197" s="944"/>
      <c r="AX197" s="944"/>
      <c r="AY197" s="943"/>
      <c r="AZ197" s="944"/>
      <c r="BA197" s="1307"/>
      <c r="BB197" s="1307"/>
      <c r="BC197" s="1307"/>
      <c r="BD197" s="1307"/>
      <c r="BE197" s="1307"/>
      <c r="BF197" s="1307"/>
      <c r="BG197" s="1307"/>
      <c r="BH197" s="1307"/>
      <c r="BI197" s="1307"/>
      <c r="BJ197" s="1307"/>
      <c r="BK197" s="1307"/>
      <c r="BL197" s="1307"/>
      <c r="BM197" s="1307"/>
      <c r="BN197" s="1307"/>
      <c r="BO197" s="1307"/>
      <c r="BP197" s="1307"/>
      <c r="BQ197" s="1307"/>
      <c r="BR197" s="1307"/>
      <c r="BS197" s="1307"/>
      <c r="BT197" s="1307"/>
      <c r="BU197" s="1307"/>
      <c r="BV197" s="1307"/>
      <c r="BW197" s="1307"/>
      <c r="BX197" s="1307"/>
      <c r="BY197" s="1307"/>
      <c r="BZ197" s="1307"/>
      <c r="CA197" s="1307"/>
      <c r="CB197" s="1307"/>
      <c r="CC197" s="1307"/>
      <c r="CD197" s="1307"/>
      <c r="CE197" s="1307"/>
      <c r="CF197" s="1307"/>
      <c r="CG197" s="1307"/>
      <c r="CH197" s="1307"/>
      <c r="CI197" s="1307"/>
      <c r="CJ197" s="1307"/>
      <c r="CK197" s="1307"/>
      <c r="CL197" s="1307"/>
      <c r="CM197" s="1307"/>
      <c r="CN197" s="1307"/>
      <c r="CO197" s="1307"/>
      <c r="CP197" s="1307"/>
      <c r="CQ197" s="1307"/>
      <c r="CR197" s="1307"/>
      <c r="CS197" s="1307"/>
      <c r="CT197" s="1307"/>
      <c r="CU197" s="1307"/>
      <c r="CV197" s="1307"/>
      <c r="CW197" s="1307"/>
      <c r="CX197" s="1307"/>
      <c r="CY197" s="1307"/>
      <c r="CZ197" s="1307"/>
      <c r="DA197" s="1307"/>
      <c r="DB197" s="1307"/>
      <c r="DC197" s="1307"/>
      <c r="DD197" s="1307"/>
      <c r="DE197" s="1307"/>
      <c r="DF197" s="1307"/>
      <c r="DG197" s="1307"/>
      <c r="DH197" s="1307"/>
      <c r="DI197" s="1307"/>
      <c r="DJ197" s="1307"/>
    </row>
    <row r="198" spans="1:114" s="945" customFormat="1" ht="13">
      <c r="A198" s="3109">
        <v>6</v>
      </c>
      <c r="B198" s="11"/>
      <c r="C198" s="1120">
        <v>41554</v>
      </c>
      <c r="D198" s="1362"/>
      <c r="E198" s="1372"/>
      <c r="F198" s="1124" t="s">
        <v>343</v>
      </c>
      <c r="G198" s="1099">
        <v>13</v>
      </c>
      <c r="H198" s="1250" t="s">
        <v>1415</v>
      </c>
      <c r="I198" s="2486" t="s">
        <v>1449</v>
      </c>
      <c r="J198" s="1251" t="s">
        <v>781</v>
      </c>
      <c r="K198" s="1242" t="s">
        <v>465</v>
      </c>
      <c r="L198" s="1242" t="s">
        <v>1796</v>
      </c>
      <c r="M198" s="1109">
        <v>474000</v>
      </c>
      <c r="N198" s="1109">
        <v>6000</v>
      </c>
      <c r="O198" s="1109">
        <f t="shared" si="23"/>
        <v>480000</v>
      </c>
      <c r="P198" s="1109"/>
      <c r="Q198" s="1159" t="s">
        <v>1450</v>
      </c>
      <c r="R198" s="1116" t="s">
        <v>1188</v>
      </c>
      <c r="S198" s="18">
        <v>1047</v>
      </c>
      <c r="T198" s="1215">
        <v>11</v>
      </c>
      <c r="U198" s="1193"/>
      <c r="V198" s="231"/>
      <c r="W198" s="1216"/>
      <c r="X198" s="1997"/>
      <c r="Y198" s="77"/>
      <c r="Z198" s="77"/>
      <c r="AA198" s="81"/>
      <c r="AB198" s="81"/>
      <c r="AC198" s="1217"/>
      <c r="AD198" s="2503"/>
      <c r="AE198" s="1218"/>
      <c r="AF198" s="1216"/>
      <c r="AG198" s="1217"/>
      <c r="AH198" s="1216"/>
      <c r="AI198" s="81"/>
      <c r="AJ198" s="1219"/>
      <c r="AK198" s="77"/>
      <c r="AL198" s="1216"/>
      <c r="AM198" s="836"/>
      <c r="AN198" s="1768"/>
      <c r="AO198" s="837"/>
      <c r="AP198" s="1244">
        <v>5000</v>
      </c>
      <c r="AQ198" s="924"/>
      <c r="AR198" s="844"/>
      <c r="AS198" s="844"/>
      <c r="AT198" s="926"/>
      <c r="AU198" s="944"/>
      <c r="AV198" s="944"/>
      <c r="AW198" s="944"/>
      <c r="AX198" s="944"/>
      <c r="AY198" s="943"/>
      <c r="AZ198" s="944"/>
      <c r="BA198" s="1307"/>
      <c r="BB198" s="1307"/>
      <c r="BC198" s="1307"/>
      <c r="BD198" s="1307"/>
      <c r="BE198" s="1307"/>
      <c r="BF198" s="1307"/>
      <c r="BG198" s="1307"/>
      <c r="BH198" s="1307"/>
      <c r="BI198" s="1307"/>
      <c r="BJ198" s="1307"/>
      <c r="BK198" s="1307"/>
      <c r="BL198" s="1307"/>
      <c r="BM198" s="1307"/>
      <c r="BN198" s="1307"/>
      <c r="BO198" s="1307"/>
      <c r="BP198" s="1307"/>
      <c r="BQ198" s="1307"/>
      <c r="BR198" s="1307"/>
      <c r="BS198" s="1307"/>
      <c r="BT198" s="1307"/>
      <c r="BU198" s="1307"/>
      <c r="BV198" s="1307"/>
      <c r="BW198" s="1307"/>
      <c r="BX198" s="1307"/>
      <c r="BY198" s="1307"/>
      <c r="BZ198" s="1307"/>
      <c r="CA198" s="1307"/>
      <c r="CB198" s="1307"/>
      <c r="CC198" s="1307"/>
      <c r="CD198" s="1307"/>
      <c r="CE198" s="1307"/>
      <c r="CF198" s="1307"/>
      <c r="CG198" s="1307"/>
      <c r="CH198" s="1307"/>
      <c r="CI198" s="1307"/>
      <c r="CJ198" s="1307"/>
      <c r="CK198" s="1307"/>
      <c r="CL198" s="1307"/>
      <c r="CM198" s="1307"/>
      <c r="CN198" s="1307"/>
      <c r="CO198" s="1307"/>
      <c r="CP198" s="1307"/>
      <c r="CQ198" s="1307"/>
      <c r="CR198" s="1307"/>
      <c r="CS198" s="1307"/>
      <c r="CT198" s="1307"/>
      <c r="CU198" s="1307"/>
      <c r="CV198" s="1307"/>
      <c r="CW198" s="1307"/>
      <c r="CX198" s="1307"/>
      <c r="CY198" s="1307"/>
      <c r="CZ198" s="1307"/>
      <c r="DA198" s="1307"/>
      <c r="DB198" s="1307"/>
      <c r="DC198" s="1307"/>
      <c r="DD198" s="1307"/>
      <c r="DE198" s="1307"/>
      <c r="DF198" s="1307"/>
      <c r="DG198" s="1307"/>
      <c r="DH198" s="1307"/>
      <c r="DI198" s="1307"/>
      <c r="DJ198" s="1307"/>
    </row>
    <row r="199" spans="1:114" s="945" customFormat="1" ht="13">
      <c r="A199" s="309">
        <v>7</v>
      </c>
      <c r="B199" s="11"/>
      <c r="C199" s="1120">
        <v>41542</v>
      </c>
      <c r="D199" s="1362"/>
      <c r="E199" s="1372"/>
      <c r="F199" s="1124" t="s">
        <v>343</v>
      </c>
      <c r="G199" s="1099">
        <v>13</v>
      </c>
      <c r="H199" s="1250" t="s">
        <v>702</v>
      </c>
      <c r="I199" s="2486" t="s">
        <v>1809</v>
      </c>
      <c r="J199" s="1251" t="s">
        <v>703</v>
      </c>
      <c r="K199" s="1242" t="s">
        <v>465</v>
      </c>
      <c r="L199" s="1242" t="s">
        <v>1796</v>
      </c>
      <c r="M199" s="1109"/>
      <c r="N199" s="1109"/>
      <c r="O199" s="1109"/>
      <c r="P199" s="1109"/>
      <c r="Q199" s="1159" t="s">
        <v>1810</v>
      </c>
      <c r="R199" s="1257" t="s">
        <v>37</v>
      </c>
      <c r="S199" s="18">
        <v>1047</v>
      </c>
      <c r="T199" s="1215">
        <v>11</v>
      </c>
      <c r="U199" s="1256"/>
      <c r="V199" s="254"/>
      <c r="W199" s="1216"/>
      <c r="X199" s="1997"/>
      <c r="Y199" s="77"/>
      <c r="Z199" s="77"/>
      <c r="AA199" s="81"/>
      <c r="AB199" s="81"/>
      <c r="AC199" s="1217"/>
      <c r="AD199" s="1831"/>
      <c r="AE199" s="1218"/>
      <c r="AF199" s="1216"/>
      <c r="AG199" s="1503"/>
      <c r="AH199" s="77"/>
      <c r="AI199" s="664"/>
      <c r="AJ199" s="1219"/>
      <c r="AK199" s="77"/>
      <c r="AL199" s="1216"/>
      <c r="AM199" s="867"/>
      <c r="AN199" s="1747"/>
      <c r="AO199" s="868"/>
      <c r="AP199" s="1259"/>
      <c r="AQ199" s="924"/>
      <c r="AR199" s="844"/>
      <c r="AS199" s="844"/>
      <c r="AT199" s="926"/>
      <c r="AU199" s="944"/>
      <c r="AV199" s="944"/>
      <c r="AW199" s="944"/>
      <c r="AX199" s="944"/>
      <c r="AY199" s="943"/>
      <c r="AZ199" s="944"/>
      <c r="BA199" s="1307"/>
      <c r="BB199" s="1307"/>
      <c r="BC199" s="1307"/>
      <c r="BD199" s="1307"/>
      <c r="BE199" s="1307"/>
      <c r="BF199" s="1307"/>
      <c r="BG199" s="1307"/>
      <c r="BH199" s="1307"/>
      <c r="BI199" s="1307"/>
      <c r="BJ199" s="1307"/>
      <c r="BK199" s="1307"/>
      <c r="BL199" s="1307"/>
      <c r="BM199" s="1307"/>
      <c r="BN199" s="1307"/>
      <c r="BO199" s="1307"/>
      <c r="BP199" s="1307"/>
      <c r="BQ199" s="1307"/>
      <c r="BR199" s="1307"/>
      <c r="BS199" s="1307"/>
      <c r="BT199" s="1307"/>
      <c r="BU199" s="1307"/>
      <c r="BV199" s="1307"/>
      <c r="BW199" s="1307"/>
      <c r="BX199" s="1307"/>
      <c r="BY199" s="1307"/>
      <c r="BZ199" s="1307"/>
      <c r="CA199" s="1307"/>
      <c r="CB199" s="1307"/>
      <c r="CC199" s="1307"/>
      <c r="CD199" s="1307"/>
      <c r="CE199" s="1307"/>
      <c r="CF199" s="1307"/>
      <c r="CG199" s="1307"/>
      <c r="CH199" s="1307"/>
      <c r="CI199" s="1307"/>
      <c r="CJ199" s="1307"/>
      <c r="CK199" s="1307"/>
      <c r="CL199" s="1307"/>
      <c r="CM199" s="1307"/>
      <c r="CN199" s="1307"/>
      <c r="CO199" s="1307"/>
      <c r="CP199" s="1307"/>
      <c r="CQ199" s="1307"/>
      <c r="CR199" s="1307"/>
      <c r="CS199" s="1307"/>
      <c r="CT199" s="1307"/>
      <c r="CU199" s="1307"/>
      <c r="CV199" s="1307"/>
      <c r="CW199" s="1307"/>
      <c r="CX199" s="1307"/>
      <c r="CY199" s="1307"/>
      <c r="CZ199" s="1307"/>
      <c r="DA199" s="1307"/>
      <c r="DB199" s="1307"/>
      <c r="DC199" s="1307"/>
      <c r="DD199" s="1307"/>
      <c r="DE199" s="1307"/>
      <c r="DF199" s="1307"/>
      <c r="DG199" s="1307"/>
      <c r="DH199" s="1307"/>
      <c r="DI199" s="1307"/>
      <c r="DJ199" s="1307"/>
    </row>
    <row r="200" spans="1:114" s="945" customFormat="1" ht="13">
      <c r="A200" s="309">
        <v>8</v>
      </c>
      <c r="B200" s="11"/>
      <c r="C200" s="1120">
        <v>41564</v>
      </c>
      <c r="D200" s="1362"/>
      <c r="E200" s="1372"/>
      <c r="F200" s="1260" t="s">
        <v>343</v>
      </c>
      <c r="G200" s="1099">
        <v>13</v>
      </c>
      <c r="H200" s="1250" t="s">
        <v>1415</v>
      </c>
      <c r="I200" s="2486" t="s">
        <v>1454</v>
      </c>
      <c r="J200" s="1251" t="s">
        <v>781</v>
      </c>
      <c r="K200" s="1242" t="s">
        <v>690</v>
      </c>
      <c r="L200" s="87" t="s">
        <v>1746</v>
      </c>
      <c r="M200" s="1109">
        <v>474000</v>
      </c>
      <c r="N200" s="1109">
        <v>6000</v>
      </c>
      <c r="O200" s="1109">
        <f>M200+N200</f>
        <v>480000</v>
      </c>
      <c r="P200" s="1109"/>
      <c r="Q200" s="1159" t="s">
        <v>1455</v>
      </c>
      <c r="R200" s="1116" t="s">
        <v>1188</v>
      </c>
      <c r="S200" s="18">
        <v>1047</v>
      </c>
      <c r="T200" s="1215">
        <v>11</v>
      </c>
      <c r="U200" s="1193"/>
      <c r="V200" s="231"/>
      <c r="W200" s="1243" t="s">
        <v>150</v>
      </c>
      <c r="X200" s="1995" t="s">
        <v>1460</v>
      </c>
      <c r="Y200" s="1118">
        <v>89068513214</v>
      </c>
      <c r="Z200" s="1118" t="s">
        <v>1189</v>
      </c>
      <c r="AA200" s="1272"/>
      <c r="AB200" s="1272"/>
      <c r="AC200" s="107">
        <v>41385</v>
      </c>
      <c r="AD200" s="1823">
        <v>10000</v>
      </c>
      <c r="AE200" s="1220" t="s">
        <v>83</v>
      </c>
      <c r="AF200" s="1243"/>
      <c r="AG200" s="1111" t="s">
        <v>83</v>
      </c>
      <c r="AH200" s="377"/>
      <c r="AI200" s="1277"/>
      <c r="AJ200" s="1416"/>
      <c r="AK200" s="1273"/>
      <c r="AL200" s="1243" t="s">
        <v>1461</v>
      </c>
      <c r="AM200" s="965"/>
      <c r="AN200" s="1780"/>
      <c r="AO200" s="966"/>
      <c r="AP200" s="1244">
        <v>41545</v>
      </c>
      <c r="AQ200" s="924"/>
      <c r="AR200" s="844"/>
      <c r="AS200" s="844"/>
      <c r="AT200" s="926"/>
      <c r="AU200" s="944"/>
      <c r="AV200" s="944"/>
      <c r="AW200" s="944"/>
      <c r="AX200" s="944"/>
      <c r="AY200" s="943"/>
      <c r="AZ200" s="944"/>
      <c r="BA200" s="1307"/>
      <c r="BB200" s="1307"/>
      <c r="BC200" s="1307"/>
      <c r="BD200" s="1307"/>
      <c r="BE200" s="1307"/>
      <c r="BF200" s="1307"/>
      <c r="BG200" s="1307"/>
      <c r="BH200" s="1307"/>
      <c r="BI200" s="1307"/>
      <c r="BJ200" s="1307"/>
      <c r="BK200" s="1307"/>
      <c r="BL200" s="1307"/>
      <c r="BM200" s="1307"/>
      <c r="BN200" s="1307"/>
      <c r="BO200" s="1307"/>
      <c r="BP200" s="1307"/>
      <c r="BQ200" s="1307"/>
      <c r="BR200" s="1307"/>
      <c r="BS200" s="1307"/>
      <c r="BT200" s="1307"/>
      <c r="BU200" s="1307"/>
      <c r="BV200" s="1307"/>
      <c r="BW200" s="1307"/>
      <c r="BX200" s="1307"/>
      <c r="BY200" s="1307"/>
      <c r="BZ200" s="1307"/>
      <c r="CA200" s="1307"/>
      <c r="CB200" s="1307"/>
      <c r="CC200" s="1307"/>
      <c r="CD200" s="1307"/>
      <c r="CE200" s="1307"/>
      <c r="CF200" s="1307"/>
      <c r="CG200" s="1307"/>
      <c r="CH200" s="1307"/>
      <c r="CI200" s="1307"/>
      <c r="CJ200" s="1307"/>
      <c r="CK200" s="1307"/>
      <c r="CL200" s="1307"/>
      <c r="CM200" s="1307"/>
      <c r="CN200" s="1307"/>
      <c r="CO200" s="1307"/>
      <c r="CP200" s="1307"/>
      <c r="CQ200" s="1307"/>
      <c r="CR200" s="1307"/>
      <c r="CS200" s="1307"/>
      <c r="CT200" s="1307"/>
      <c r="CU200" s="1307"/>
      <c r="CV200" s="1307"/>
      <c r="CW200" s="1307"/>
      <c r="CX200" s="1307"/>
      <c r="CY200" s="1307"/>
      <c r="CZ200" s="1307"/>
      <c r="DA200" s="1307"/>
      <c r="DB200" s="1307"/>
      <c r="DC200" s="1307"/>
      <c r="DD200" s="1307"/>
      <c r="DE200" s="1307"/>
      <c r="DF200" s="1307"/>
      <c r="DG200" s="1307"/>
      <c r="DH200" s="1307"/>
      <c r="DI200" s="1307"/>
      <c r="DJ200" s="1307"/>
    </row>
    <row r="201" spans="1:114" s="945" customFormat="1" ht="13">
      <c r="A201" s="3109">
        <v>9</v>
      </c>
      <c r="B201" s="11"/>
      <c r="C201" s="1120">
        <v>41561</v>
      </c>
      <c r="D201" s="1362"/>
      <c r="E201" s="1372"/>
      <c r="F201" s="1124" t="s">
        <v>343</v>
      </c>
      <c r="G201" s="1099">
        <v>13</v>
      </c>
      <c r="H201" s="1250" t="s">
        <v>702</v>
      </c>
      <c r="I201" s="2486" t="s">
        <v>1811</v>
      </c>
      <c r="J201" s="1251" t="s">
        <v>703</v>
      </c>
      <c r="K201" s="1343" t="s">
        <v>67</v>
      </c>
      <c r="L201" s="87" t="s">
        <v>1891</v>
      </c>
      <c r="M201" s="1109"/>
      <c r="N201" s="1109"/>
      <c r="O201" s="1109"/>
      <c r="P201" s="1109"/>
      <c r="Q201" s="1159" t="s">
        <v>1812</v>
      </c>
      <c r="R201" s="1257" t="s">
        <v>37</v>
      </c>
      <c r="S201" s="18">
        <v>1047</v>
      </c>
      <c r="T201" s="1215">
        <v>11</v>
      </c>
      <c r="U201" s="1256"/>
      <c r="V201" s="254"/>
      <c r="W201" s="1243" t="s">
        <v>150</v>
      </c>
      <c r="X201" s="1996" t="s">
        <v>1463</v>
      </c>
      <c r="Y201" s="1118">
        <v>89514591633</v>
      </c>
      <c r="Z201" s="1118" t="s">
        <v>1196</v>
      </c>
      <c r="AA201" s="1272"/>
      <c r="AB201" s="1272"/>
      <c r="AC201" s="107">
        <v>41414</v>
      </c>
      <c r="AD201" s="1823">
        <v>15000</v>
      </c>
      <c r="AE201" s="1247" t="s">
        <v>111</v>
      </c>
      <c r="AF201" s="1116" t="s">
        <v>754</v>
      </c>
      <c r="AG201" s="1101">
        <v>41531</v>
      </c>
      <c r="AH201" s="1414">
        <v>1</v>
      </c>
      <c r="AI201" s="378">
        <v>41531</v>
      </c>
      <c r="AJ201" s="3115"/>
      <c r="AK201" s="1273" t="s">
        <v>3527</v>
      </c>
      <c r="AL201" s="1116"/>
      <c r="AM201" s="965"/>
      <c r="AN201" s="1780"/>
      <c r="AO201" s="966"/>
      <c r="AP201" s="1248">
        <v>41639</v>
      </c>
      <c r="AQ201" s="924"/>
      <c r="AR201" s="844"/>
      <c r="AS201" s="844"/>
      <c r="AT201" s="926"/>
      <c r="AU201" s="944"/>
      <c r="AV201" s="944"/>
      <c r="AW201" s="944"/>
      <c r="AX201" s="944"/>
      <c r="AY201" s="943"/>
      <c r="AZ201" s="944"/>
      <c r="BA201" s="1307"/>
      <c r="BB201" s="1307"/>
      <c r="BC201" s="1307"/>
      <c r="BD201" s="1307"/>
      <c r="BE201" s="1307"/>
      <c r="BF201" s="1307"/>
      <c r="BG201" s="1307"/>
      <c r="BH201" s="1307"/>
      <c r="BI201" s="1307"/>
      <c r="BJ201" s="1307"/>
      <c r="BK201" s="1307"/>
      <c r="BL201" s="1307"/>
      <c r="BM201" s="1307"/>
      <c r="BN201" s="1307"/>
      <c r="BO201" s="1307"/>
      <c r="BP201" s="1307"/>
      <c r="BQ201" s="1307"/>
      <c r="BR201" s="1307"/>
      <c r="BS201" s="1307"/>
      <c r="BT201" s="1307"/>
      <c r="BU201" s="1307"/>
      <c r="BV201" s="1307"/>
      <c r="BW201" s="1307"/>
      <c r="BX201" s="1307"/>
      <c r="BY201" s="1307"/>
      <c r="BZ201" s="1307"/>
      <c r="CA201" s="1307"/>
      <c r="CB201" s="1307"/>
      <c r="CC201" s="1307"/>
      <c r="CD201" s="1307"/>
      <c r="CE201" s="1307"/>
      <c r="CF201" s="1307"/>
      <c r="CG201" s="1307"/>
      <c r="CH201" s="1307"/>
      <c r="CI201" s="1307"/>
      <c r="CJ201" s="1307"/>
      <c r="CK201" s="1307"/>
      <c r="CL201" s="1307"/>
      <c r="CM201" s="1307"/>
      <c r="CN201" s="1307"/>
      <c r="CO201" s="1307"/>
      <c r="CP201" s="1307"/>
      <c r="CQ201" s="1307"/>
      <c r="CR201" s="1307"/>
      <c r="CS201" s="1307"/>
      <c r="CT201" s="1307"/>
      <c r="CU201" s="1307"/>
      <c r="CV201" s="1307"/>
      <c r="CW201" s="1307"/>
      <c r="CX201" s="1307"/>
      <c r="CY201" s="1307"/>
      <c r="CZ201" s="1307"/>
      <c r="DA201" s="1307"/>
      <c r="DB201" s="1307"/>
      <c r="DC201" s="1307"/>
      <c r="DD201" s="1307"/>
      <c r="DE201" s="1307"/>
      <c r="DF201" s="1307"/>
      <c r="DG201" s="1307"/>
      <c r="DH201" s="1307"/>
      <c r="DI201" s="1307"/>
      <c r="DJ201" s="1307"/>
    </row>
    <row r="202" spans="1:114" s="945" customFormat="1" ht="13">
      <c r="A202" s="309">
        <v>10</v>
      </c>
      <c r="B202" s="11"/>
      <c r="C202" s="1120">
        <v>41536</v>
      </c>
      <c r="D202" s="1362"/>
      <c r="E202" s="1372"/>
      <c r="F202" s="1124" t="s">
        <v>343</v>
      </c>
      <c r="G202" s="1099">
        <v>13</v>
      </c>
      <c r="H202" s="1250" t="s">
        <v>1813</v>
      </c>
      <c r="I202" s="2486" t="s">
        <v>1814</v>
      </c>
      <c r="J202" s="1251" t="s">
        <v>848</v>
      </c>
      <c r="K202" s="1343" t="s">
        <v>690</v>
      </c>
      <c r="L202" s="87" t="s">
        <v>1746</v>
      </c>
      <c r="M202" s="1109"/>
      <c r="N202" s="1109"/>
      <c r="O202" s="1109"/>
      <c r="P202" s="1109"/>
      <c r="Q202" s="1159" t="s">
        <v>1815</v>
      </c>
      <c r="R202" s="1257" t="s">
        <v>37</v>
      </c>
      <c r="S202" s="18">
        <v>1047</v>
      </c>
      <c r="T202" s="1215">
        <v>11</v>
      </c>
      <c r="U202" s="1193"/>
      <c r="V202" s="231"/>
      <c r="W202" s="1216"/>
      <c r="X202" s="1997"/>
      <c r="Y202" s="77"/>
      <c r="Z202" s="77"/>
      <c r="AA202" s="81"/>
      <c r="AB202" s="81"/>
      <c r="AC202" s="1217"/>
      <c r="AD202" s="1831"/>
      <c r="AE202" s="1218"/>
      <c r="AF202" s="1216"/>
      <c r="AG202" s="1513"/>
      <c r="AH202" s="812"/>
      <c r="AI202" s="664"/>
      <c r="AJ202" s="1219"/>
      <c r="AK202" s="77"/>
      <c r="AL202" s="1216"/>
      <c r="AM202" s="867"/>
      <c r="AN202" s="1747"/>
      <c r="AO202" s="868"/>
      <c r="AP202" s="1259"/>
      <c r="AQ202" s="924"/>
      <c r="AR202" s="844"/>
      <c r="AS202" s="844"/>
      <c r="AT202" s="926"/>
      <c r="AU202" s="944"/>
      <c r="AV202" s="944"/>
      <c r="AW202" s="944"/>
      <c r="AX202" s="944"/>
      <c r="AY202" s="943"/>
      <c r="AZ202" s="944"/>
      <c r="BA202" s="1307"/>
      <c r="BB202" s="1307"/>
      <c r="BC202" s="1307"/>
      <c r="BD202" s="1307"/>
      <c r="BE202" s="1307"/>
      <c r="BF202" s="1307"/>
      <c r="BG202" s="1307"/>
      <c r="BH202" s="1307"/>
      <c r="BI202" s="1307"/>
      <c r="BJ202" s="1307"/>
      <c r="BK202" s="1307"/>
      <c r="BL202" s="1307"/>
      <c r="BM202" s="1307"/>
      <c r="BN202" s="1307"/>
      <c r="BO202" s="1307"/>
      <c r="BP202" s="1307"/>
      <c r="BQ202" s="1307"/>
      <c r="BR202" s="1307"/>
      <c r="BS202" s="1307"/>
      <c r="BT202" s="1307"/>
      <c r="BU202" s="1307"/>
      <c r="BV202" s="1307"/>
      <c r="BW202" s="1307"/>
      <c r="BX202" s="1307"/>
      <c r="BY202" s="1307"/>
      <c r="BZ202" s="1307"/>
      <c r="CA202" s="1307"/>
      <c r="CB202" s="1307"/>
      <c r="CC202" s="1307"/>
      <c r="CD202" s="1307"/>
      <c r="CE202" s="1307"/>
      <c r="CF202" s="1307"/>
      <c r="CG202" s="1307"/>
      <c r="CH202" s="1307"/>
      <c r="CI202" s="1307"/>
      <c r="CJ202" s="1307"/>
      <c r="CK202" s="1307"/>
      <c r="CL202" s="1307"/>
      <c r="CM202" s="1307"/>
      <c r="CN202" s="1307"/>
      <c r="CO202" s="1307"/>
      <c r="CP202" s="1307"/>
      <c r="CQ202" s="1307"/>
      <c r="CR202" s="1307"/>
      <c r="CS202" s="1307"/>
      <c r="CT202" s="1307"/>
      <c r="CU202" s="1307"/>
      <c r="CV202" s="1307"/>
      <c r="CW202" s="1307"/>
      <c r="CX202" s="1307"/>
      <c r="CY202" s="1307"/>
      <c r="CZ202" s="1307"/>
      <c r="DA202" s="1307"/>
      <c r="DB202" s="1307"/>
      <c r="DC202" s="1307"/>
      <c r="DD202" s="1307"/>
      <c r="DE202" s="1307"/>
      <c r="DF202" s="1307"/>
      <c r="DG202" s="1307"/>
      <c r="DH202" s="1307"/>
      <c r="DI202" s="1307"/>
      <c r="DJ202" s="1307"/>
    </row>
    <row r="203" spans="1:114" s="945" customFormat="1" ht="13">
      <c r="A203" s="309">
        <v>11</v>
      </c>
      <c r="B203" s="11"/>
      <c r="C203" s="1120">
        <v>41537</v>
      </c>
      <c r="D203" s="1362"/>
      <c r="E203" s="1372"/>
      <c r="F203" s="1124" t="s">
        <v>343</v>
      </c>
      <c r="G203" s="1099">
        <v>13</v>
      </c>
      <c r="H203" s="1250" t="s">
        <v>1813</v>
      </c>
      <c r="I203" s="2486" t="s">
        <v>1816</v>
      </c>
      <c r="J203" s="1251" t="s">
        <v>848</v>
      </c>
      <c r="K203" s="1343" t="s">
        <v>690</v>
      </c>
      <c r="L203" s="87" t="s">
        <v>1746</v>
      </c>
      <c r="M203" s="1109"/>
      <c r="N203" s="1109"/>
      <c r="O203" s="1109"/>
      <c r="P203" s="1109"/>
      <c r="Q203" s="1159" t="s">
        <v>1817</v>
      </c>
      <c r="R203" s="1257" t="s">
        <v>37</v>
      </c>
      <c r="S203" s="18">
        <v>1047</v>
      </c>
      <c r="T203" s="1215">
        <v>11</v>
      </c>
      <c r="U203" s="1193"/>
      <c r="V203" s="231"/>
      <c r="W203" s="1216"/>
      <c r="X203" s="1998"/>
      <c r="Y203" s="77"/>
      <c r="Z203" s="77"/>
      <c r="AA203" s="81"/>
      <c r="AB203" s="81"/>
      <c r="AC203" s="1217"/>
      <c r="AD203" s="1831"/>
      <c r="AE203" s="1218"/>
      <c r="AF203" s="1216"/>
      <c r="AG203" s="1219"/>
      <c r="AH203" s="1441"/>
      <c r="AI203" s="664"/>
      <c r="AJ203" s="1219"/>
      <c r="AK203" s="77"/>
      <c r="AL203" s="1216"/>
      <c r="AM203" s="867"/>
      <c r="AN203" s="1747"/>
      <c r="AO203" s="868"/>
      <c r="AP203" s="1259"/>
      <c r="AQ203" s="924"/>
      <c r="AR203" s="844"/>
      <c r="AS203" s="844"/>
      <c r="AT203" s="926"/>
      <c r="AU203" s="944"/>
      <c r="AV203" s="944"/>
      <c r="AW203" s="944"/>
      <c r="AX203" s="944"/>
      <c r="AY203" s="943"/>
      <c r="AZ203" s="944"/>
      <c r="BA203" s="1307"/>
      <c r="BB203" s="1307"/>
      <c r="BC203" s="1307"/>
      <c r="BD203" s="1307"/>
      <c r="BE203" s="1307"/>
      <c r="BF203" s="1307"/>
      <c r="BG203" s="1307"/>
      <c r="BH203" s="1307"/>
      <c r="BI203" s="1307"/>
      <c r="BJ203" s="1307"/>
      <c r="BK203" s="1307"/>
      <c r="BL203" s="1307"/>
      <c r="BM203" s="1307"/>
      <c r="BN203" s="1307"/>
      <c r="BO203" s="1307"/>
      <c r="BP203" s="1307"/>
      <c r="BQ203" s="1307"/>
      <c r="BR203" s="1307"/>
      <c r="BS203" s="1307"/>
      <c r="BT203" s="1307"/>
      <c r="BU203" s="1307"/>
      <c r="BV203" s="1307"/>
      <c r="BW203" s="1307"/>
      <c r="BX203" s="1307"/>
      <c r="BY203" s="1307"/>
      <c r="BZ203" s="1307"/>
      <c r="CA203" s="1307"/>
      <c r="CB203" s="1307"/>
      <c r="CC203" s="1307"/>
      <c r="CD203" s="1307"/>
      <c r="CE203" s="1307"/>
      <c r="CF203" s="1307"/>
      <c r="CG203" s="1307"/>
      <c r="CH203" s="1307"/>
      <c r="CI203" s="1307"/>
      <c r="CJ203" s="1307"/>
      <c r="CK203" s="1307"/>
      <c r="CL203" s="1307"/>
      <c r="CM203" s="1307"/>
      <c r="CN203" s="1307"/>
      <c r="CO203" s="1307"/>
      <c r="CP203" s="1307"/>
      <c r="CQ203" s="1307"/>
      <c r="CR203" s="1307"/>
      <c r="CS203" s="1307"/>
      <c r="CT203" s="1307"/>
      <c r="CU203" s="1307"/>
      <c r="CV203" s="1307"/>
      <c r="CW203" s="1307"/>
      <c r="CX203" s="1307"/>
      <c r="CY203" s="1307"/>
      <c r="CZ203" s="1307"/>
      <c r="DA203" s="1307"/>
      <c r="DB203" s="1307"/>
      <c r="DC203" s="1307"/>
      <c r="DD203" s="1307"/>
      <c r="DE203" s="1307"/>
      <c r="DF203" s="1307"/>
      <c r="DG203" s="1307"/>
      <c r="DH203" s="1307"/>
      <c r="DI203" s="1307"/>
      <c r="DJ203" s="1307"/>
    </row>
    <row r="204" spans="1:114" s="945" customFormat="1" ht="13">
      <c r="A204" s="3109">
        <v>12</v>
      </c>
      <c r="B204" s="11"/>
      <c r="C204" s="1120">
        <v>41549</v>
      </c>
      <c r="D204" s="1362"/>
      <c r="E204" s="1372"/>
      <c r="F204" s="1124" t="s">
        <v>343</v>
      </c>
      <c r="G204" s="1099">
        <v>13</v>
      </c>
      <c r="H204" s="1250" t="s">
        <v>702</v>
      </c>
      <c r="I204" s="2486" t="s">
        <v>1818</v>
      </c>
      <c r="J204" s="1251" t="s">
        <v>703</v>
      </c>
      <c r="K204" s="1343" t="s">
        <v>466</v>
      </c>
      <c r="L204" s="1242" t="s">
        <v>1743</v>
      </c>
      <c r="M204" s="1109"/>
      <c r="N204" s="1109"/>
      <c r="O204" s="1109"/>
      <c r="P204" s="1109"/>
      <c r="Q204" s="1159" t="s">
        <v>1819</v>
      </c>
      <c r="R204" s="1116" t="s">
        <v>1188</v>
      </c>
      <c r="S204" s="18">
        <v>1047</v>
      </c>
      <c r="T204" s="1215">
        <v>11</v>
      </c>
      <c r="U204" s="1256"/>
      <c r="V204" s="254"/>
      <c r="W204" s="1243" t="s">
        <v>150</v>
      </c>
      <c r="X204" s="1999" t="s">
        <v>2481</v>
      </c>
      <c r="Y204" s="157">
        <v>89128972884</v>
      </c>
      <c r="Z204" s="1118" t="s">
        <v>1196</v>
      </c>
      <c r="AA204" s="123"/>
      <c r="AB204" s="123"/>
      <c r="AC204" s="1548">
        <v>41507</v>
      </c>
      <c r="AD204" s="1960">
        <v>20000</v>
      </c>
      <c r="AE204" s="1737"/>
      <c r="AF204" s="1414"/>
      <c r="AG204" s="1112"/>
      <c r="AH204" s="1832"/>
      <c r="AI204" s="1113"/>
      <c r="AJ204" s="1112"/>
      <c r="AK204" s="157"/>
      <c r="AL204" s="1102"/>
      <c r="AM204" s="842"/>
      <c r="AN204" s="1775"/>
      <c r="AO204" s="843"/>
      <c r="AP204" s="1548"/>
      <c r="AQ204" s="924"/>
      <c r="AR204" s="844"/>
      <c r="AS204" s="844"/>
      <c r="AT204" s="926"/>
      <c r="AU204" s="944"/>
      <c r="AV204" s="944"/>
      <c r="AW204" s="944"/>
      <c r="AX204" s="944"/>
      <c r="AY204" s="943"/>
      <c r="AZ204" s="944"/>
      <c r="BA204" s="1307"/>
      <c r="BB204" s="1307"/>
      <c r="BC204" s="1307"/>
      <c r="BD204" s="1307"/>
      <c r="BE204" s="1307"/>
      <c r="BF204" s="1307"/>
      <c r="BG204" s="1307"/>
      <c r="BH204" s="1307"/>
      <c r="BI204" s="1307"/>
      <c r="BJ204" s="1307"/>
      <c r="BK204" s="1307"/>
      <c r="BL204" s="1307"/>
      <c r="BM204" s="1307"/>
      <c r="BN204" s="1307"/>
      <c r="BO204" s="1307"/>
      <c r="BP204" s="1307"/>
      <c r="BQ204" s="1307"/>
      <c r="BR204" s="1307"/>
      <c r="BS204" s="1307"/>
      <c r="BT204" s="1307"/>
      <c r="BU204" s="1307"/>
      <c r="BV204" s="1307"/>
      <c r="BW204" s="1307"/>
      <c r="BX204" s="1307"/>
      <c r="BY204" s="1307"/>
      <c r="BZ204" s="1307"/>
      <c r="CA204" s="1307"/>
      <c r="CB204" s="1307"/>
      <c r="CC204" s="1307"/>
      <c r="CD204" s="1307"/>
      <c r="CE204" s="1307"/>
      <c r="CF204" s="1307"/>
      <c r="CG204" s="1307"/>
      <c r="CH204" s="1307"/>
      <c r="CI204" s="1307"/>
      <c r="CJ204" s="1307"/>
      <c r="CK204" s="1307"/>
      <c r="CL204" s="1307"/>
      <c r="CM204" s="1307"/>
      <c r="CN204" s="1307"/>
      <c r="CO204" s="1307"/>
      <c r="CP204" s="1307"/>
      <c r="CQ204" s="1307"/>
      <c r="CR204" s="1307"/>
      <c r="CS204" s="1307"/>
      <c r="CT204" s="1307"/>
      <c r="CU204" s="1307"/>
      <c r="CV204" s="1307"/>
      <c r="CW204" s="1307"/>
      <c r="CX204" s="1307"/>
      <c r="CY204" s="1307"/>
      <c r="CZ204" s="1307"/>
      <c r="DA204" s="1307"/>
      <c r="DB204" s="1307"/>
      <c r="DC204" s="1307"/>
      <c r="DD204" s="1307"/>
      <c r="DE204" s="1307"/>
      <c r="DF204" s="1307"/>
      <c r="DG204" s="1307"/>
      <c r="DH204" s="1307"/>
      <c r="DI204" s="1307"/>
      <c r="DJ204" s="1307"/>
    </row>
    <row r="205" spans="1:114" s="945" customFormat="1" ht="13">
      <c r="A205" s="309">
        <v>13</v>
      </c>
      <c r="B205" s="11"/>
      <c r="C205" s="1120">
        <v>41549</v>
      </c>
      <c r="D205" s="1362"/>
      <c r="E205" s="1372"/>
      <c r="F205" s="1124" t="s">
        <v>343</v>
      </c>
      <c r="G205" s="1099">
        <v>13</v>
      </c>
      <c r="H205" s="1250" t="s">
        <v>702</v>
      </c>
      <c r="I205" s="2486" t="s">
        <v>1820</v>
      </c>
      <c r="J205" s="1251" t="s">
        <v>703</v>
      </c>
      <c r="K205" s="1343" t="s">
        <v>466</v>
      </c>
      <c r="L205" s="87" t="s">
        <v>1743</v>
      </c>
      <c r="M205" s="1109"/>
      <c r="N205" s="1109"/>
      <c r="O205" s="1109"/>
      <c r="P205" s="1109"/>
      <c r="Q205" s="1159" t="s">
        <v>1821</v>
      </c>
      <c r="R205" s="1257" t="s">
        <v>37</v>
      </c>
      <c r="S205" s="18">
        <v>1047</v>
      </c>
      <c r="T205" s="1215">
        <v>11</v>
      </c>
      <c r="U205" s="1256"/>
      <c r="V205" s="254"/>
      <c r="W205" s="1216"/>
      <c r="X205" s="1998"/>
      <c r="Y205" s="809"/>
      <c r="Z205" s="809"/>
      <c r="AA205" s="81"/>
      <c r="AB205" s="81"/>
      <c r="AC205" s="1259"/>
      <c r="AD205" s="1833"/>
      <c r="AE205" s="1415"/>
      <c r="AF205" s="1257"/>
      <c r="AG205" s="1219"/>
      <c r="AH205" s="753"/>
      <c r="AI205" s="664"/>
      <c r="AJ205" s="1219"/>
      <c r="AK205" s="77"/>
      <c r="AL205" s="1216"/>
      <c r="AM205" s="867"/>
      <c r="AN205" s="1747"/>
      <c r="AO205" s="868"/>
      <c r="AP205" s="1259"/>
      <c r="AQ205" s="924"/>
      <c r="AR205" s="844"/>
      <c r="AS205" s="844"/>
      <c r="AT205" s="926"/>
      <c r="AU205" s="944"/>
      <c r="AV205" s="944"/>
      <c r="AW205" s="944"/>
      <c r="AX205" s="944"/>
      <c r="AY205" s="943"/>
      <c r="AZ205" s="944"/>
      <c r="BA205" s="1307"/>
      <c r="BB205" s="1307"/>
      <c r="BC205" s="1307"/>
      <c r="BD205" s="1307"/>
      <c r="BE205" s="1307"/>
      <c r="BF205" s="1307"/>
      <c r="BG205" s="1307"/>
      <c r="BH205" s="1307"/>
      <c r="BI205" s="1307"/>
      <c r="BJ205" s="1307"/>
      <c r="BK205" s="1307"/>
      <c r="BL205" s="1307"/>
      <c r="BM205" s="1307"/>
      <c r="BN205" s="1307"/>
      <c r="BO205" s="1307"/>
      <c r="BP205" s="1307"/>
      <c r="BQ205" s="1307"/>
      <c r="BR205" s="1307"/>
      <c r="BS205" s="1307"/>
      <c r="BT205" s="1307"/>
      <c r="BU205" s="1307"/>
      <c r="BV205" s="1307"/>
      <c r="BW205" s="1307"/>
      <c r="BX205" s="1307"/>
      <c r="BY205" s="1307"/>
      <c r="BZ205" s="1307"/>
      <c r="CA205" s="1307"/>
      <c r="CB205" s="1307"/>
      <c r="CC205" s="1307"/>
      <c r="CD205" s="1307"/>
      <c r="CE205" s="1307"/>
      <c r="CF205" s="1307"/>
      <c r="CG205" s="1307"/>
      <c r="CH205" s="1307"/>
      <c r="CI205" s="1307"/>
      <c r="CJ205" s="1307"/>
      <c r="CK205" s="1307"/>
      <c r="CL205" s="1307"/>
      <c r="CM205" s="1307"/>
      <c r="CN205" s="1307"/>
      <c r="CO205" s="1307"/>
      <c r="CP205" s="1307"/>
      <c r="CQ205" s="1307"/>
      <c r="CR205" s="1307"/>
      <c r="CS205" s="1307"/>
      <c r="CT205" s="1307"/>
      <c r="CU205" s="1307"/>
      <c r="CV205" s="1307"/>
      <c r="CW205" s="1307"/>
      <c r="CX205" s="1307"/>
      <c r="CY205" s="1307"/>
      <c r="CZ205" s="1307"/>
      <c r="DA205" s="1307"/>
      <c r="DB205" s="1307"/>
      <c r="DC205" s="1307"/>
      <c r="DD205" s="1307"/>
      <c r="DE205" s="1307"/>
      <c r="DF205" s="1307"/>
      <c r="DG205" s="1307"/>
      <c r="DH205" s="1307"/>
      <c r="DI205" s="1307"/>
      <c r="DJ205" s="1307"/>
    </row>
    <row r="206" spans="1:114" s="945" customFormat="1" ht="13">
      <c r="A206" s="309">
        <v>14</v>
      </c>
      <c r="B206" s="11"/>
      <c r="C206" s="1172">
        <v>41547</v>
      </c>
      <c r="D206" s="1362"/>
      <c r="E206" s="1372"/>
      <c r="F206" s="1124" t="s">
        <v>343</v>
      </c>
      <c r="G206" s="1099">
        <v>13</v>
      </c>
      <c r="H206" s="1250" t="s">
        <v>459</v>
      </c>
      <c r="I206" s="2486" t="s">
        <v>1822</v>
      </c>
      <c r="J206" s="1251" t="s">
        <v>463</v>
      </c>
      <c r="K206" s="1343" t="s">
        <v>795</v>
      </c>
      <c r="L206" s="87" t="s">
        <v>1750</v>
      </c>
      <c r="M206" s="1109"/>
      <c r="N206" s="1109"/>
      <c r="O206" s="1109"/>
      <c r="P206" s="1109"/>
      <c r="Q206" s="1159" t="s">
        <v>1823</v>
      </c>
      <c r="R206" s="1257" t="s">
        <v>37</v>
      </c>
      <c r="S206" s="18">
        <v>1047</v>
      </c>
      <c r="T206" s="1215">
        <v>11</v>
      </c>
      <c r="U206" s="1193"/>
      <c r="V206" s="231"/>
      <c r="W206" s="1216"/>
      <c r="X206" s="1997"/>
      <c r="Y206" s="77"/>
      <c r="Z206" s="77"/>
      <c r="AA206" s="81"/>
      <c r="AB206" s="81"/>
      <c r="AC206" s="1217"/>
      <c r="AD206" s="1831"/>
      <c r="AE206" s="1218"/>
      <c r="AF206" s="1216"/>
      <c r="AG206" s="1219"/>
      <c r="AH206" s="1441"/>
      <c r="AI206" s="664"/>
      <c r="AJ206" s="1219"/>
      <c r="AK206" s="77"/>
      <c r="AL206" s="1216"/>
      <c r="AM206" s="867"/>
      <c r="AN206" s="1747"/>
      <c r="AO206" s="868"/>
      <c r="AP206" s="1259"/>
      <c r="AQ206" s="924"/>
      <c r="AR206" s="844"/>
      <c r="AS206" s="844"/>
      <c r="AT206" s="926"/>
      <c r="AU206" s="944"/>
      <c r="AV206" s="944"/>
      <c r="AW206" s="944"/>
      <c r="AX206" s="944"/>
      <c r="AY206" s="943"/>
      <c r="AZ206" s="944"/>
      <c r="BA206" s="1307"/>
      <c r="BB206" s="1307"/>
      <c r="BC206" s="1307"/>
      <c r="BD206" s="1307"/>
      <c r="BE206" s="1307"/>
      <c r="BF206" s="1307"/>
      <c r="BG206" s="1307"/>
      <c r="BH206" s="1307"/>
      <c r="BI206" s="1307"/>
      <c r="BJ206" s="1307"/>
      <c r="BK206" s="1307"/>
      <c r="BL206" s="1307"/>
      <c r="BM206" s="1307"/>
      <c r="BN206" s="1307"/>
      <c r="BO206" s="1307"/>
      <c r="BP206" s="1307"/>
      <c r="BQ206" s="1307"/>
      <c r="BR206" s="1307"/>
      <c r="BS206" s="1307"/>
      <c r="BT206" s="1307"/>
      <c r="BU206" s="1307"/>
      <c r="BV206" s="1307"/>
      <c r="BW206" s="1307"/>
      <c r="BX206" s="1307"/>
      <c r="BY206" s="1307"/>
      <c r="BZ206" s="1307"/>
      <c r="CA206" s="1307"/>
      <c r="CB206" s="1307"/>
      <c r="CC206" s="1307"/>
      <c r="CD206" s="1307"/>
      <c r="CE206" s="1307"/>
      <c r="CF206" s="1307"/>
      <c r="CG206" s="1307"/>
      <c r="CH206" s="1307"/>
      <c r="CI206" s="1307"/>
      <c r="CJ206" s="1307"/>
      <c r="CK206" s="1307"/>
      <c r="CL206" s="1307"/>
      <c r="CM206" s="1307"/>
      <c r="CN206" s="1307"/>
      <c r="CO206" s="1307"/>
      <c r="CP206" s="1307"/>
      <c r="CQ206" s="1307"/>
      <c r="CR206" s="1307"/>
      <c r="CS206" s="1307"/>
      <c r="CT206" s="1307"/>
      <c r="CU206" s="1307"/>
      <c r="CV206" s="1307"/>
      <c r="CW206" s="1307"/>
      <c r="CX206" s="1307"/>
      <c r="CY206" s="1307"/>
      <c r="CZ206" s="1307"/>
      <c r="DA206" s="1307"/>
      <c r="DB206" s="1307"/>
      <c r="DC206" s="1307"/>
      <c r="DD206" s="1307"/>
      <c r="DE206" s="1307"/>
      <c r="DF206" s="1307"/>
      <c r="DG206" s="1307"/>
      <c r="DH206" s="1307"/>
      <c r="DI206" s="1307"/>
      <c r="DJ206" s="1307"/>
    </row>
    <row r="207" spans="1:114" s="945" customFormat="1" ht="13">
      <c r="A207" s="3109">
        <v>15</v>
      </c>
      <c r="B207" s="112"/>
      <c r="C207" s="1172">
        <v>41547</v>
      </c>
      <c r="D207" s="1514"/>
      <c r="E207" s="1382"/>
      <c r="F207" s="1260" t="s">
        <v>343</v>
      </c>
      <c r="G207" s="1338">
        <v>13</v>
      </c>
      <c r="H207" s="1194" t="s">
        <v>1430</v>
      </c>
      <c r="I207" s="2504" t="s">
        <v>1797</v>
      </c>
      <c r="J207" s="1515" t="s">
        <v>1798</v>
      </c>
      <c r="K207" s="87" t="s">
        <v>466</v>
      </c>
      <c r="L207" s="87" t="s">
        <v>1743</v>
      </c>
      <c r="M207" s="1162">
        <v>429000</v>
      </c>
      <c r="N207" s="1162">
        <v>6000</v>
      </c>
      <c r="O207" s="1162">
        <f>M207+N207</f>
        <v>435000</v>
      </c>
      <c r="P207" s="1162"/>
      <c r="Q207" s="1274" t="s">
        <v>1799</v>
      </c>
      <c r="R207" s="1116" t="s">
        <v>1188</v>
      </c>
      <c r="S207" s="150">
        <v>1047</v>
      </c>
      <c r="T207" s="1231">
        <v>11</v>
      </c>
      <c r="U207" s="1516"/>
      <c r="V207" s="1517"/>
      <c r="W207" s="1216"/>
      <c r="X207" s="1998"/>
      <c r="Y207" s="809"/>
      <c r="Z207" s="809"/>
      <c r="AA207" s="1071"/>
      <c r="AB207" s="1071"/>
      <c r="AC207" s="1259"/>
      <c r="AD207" s="1833"/>
      <c r="AE207" s="1218"/>
      <c r="AF207" s="1216"/>
      <c r="AG207" s="1219"/>
      <c r="AH207" s="753"/>
      <c r="AI207" s="664"/>
      <c r="AJ207" s="1219"/>
      <c r="AK207" s="77"/>
      <c r="AL207" s="1216"/>
      <c r="AM207" s="867"/>
      <c r="AN207" s="1747"/>
      <c r="AO207" s="868"/>
      <c r="AP207" s="1217"/>
      <c r="AQ207" s="924"/>
      <c r="AR207" s="844"/>
      <c r="AS207" s="844"/>
      <c r="AT207" s="926"/>
      <c r="AU207" s="944"/>
      <c r="AV207" s="944"/>
      <c r="AW207" s="944"/>
      <c r="AX207" s="944"/>
      <c r="AY207" s="943"/>
      <c r="AZ207" s="944"/>
      <c r="BA207" s="1307"/>
      <c r="BB207" s="1307"/>
      <c r="BC207" s="1307"/>
      <c r="BD207" s="1307"/>
      <c r="BE207" s="1307"/>
      <c r="BF207" s="1307"/>
      <c r="BG207" s="1307"/>
      <c r="BH207" s="1307"/>
      <c r="BI207" s="1307"/>
      <c r="BJ207" s="1307"/>
      <c r="BK207" s="1307"/>
      <c r="BL207" s="1307"/>
      <c r="BM207" s="1307"/>
      <c r="BN207" s="1307"/>
      <c r="BO207" s="1307"/>
      <c r="BP207" s="1307"/>
      <c r="BQ207" s="1307"/>
      <c r="BR207" s="1307"/>
      <c r="BS207" s="1307"/>
      <c r="BT207" s="1307"/>
      <c r="BU207" s="1307"/>
      <c r="BV207" s="1307"/>
      <c r="BW207" s="1307"/>
      <c r="BX207" s="1307"/>
      <c r="BY207" s="1307"/>
      <c r="BZ207" s="1307"/>
      <c r="CA207" s="1307"/>
      <c r="CB207" s="1307"/>
      <c r="CC207" s="1307"/>
      <c r="CD207" s="1307"/>
      <c r="CE207" s="1307"/>
      <c r="CF207" s="1307"/>
      <c r="CG207" s="1307"/>
      <c r="CH207" s="1307"/>
      <c r="CI207" s="1307"/>
      <c r="CJ207" s="1307"/>
      <c r="CK207" s="1307"/>
      <c r="CL207" s="1307"/>
      <c r="CM207" s="1307"/>
      <c r="CN207" s="1307"/>
      <c r="CO207" s="1307"/>
      <c r="CP207" s="1307"/>
      <c r="CQ207" s="1307"/>
      <c r="CR207" s="1307"/>
      <c r="CS207" s="1307"/>
      <c r="CT207" s="1307"/>
      <c r="CU207" s="1307"/>
      <c r="CV207" s="1307"/>
      <c r="CW207" s="1307"/>
      <c r="CX207" s="1307"/>
      <c r="CY207" s="1307"/>
      <c r="CZ207" s="1307"/>
      <c r="DA207" s="1307"/>
      <c r="DB207" s="1307"/>
      <c r="DC207" s="1307"/>
      <c r="DD207" s="1307"/>
      <c r="DE207" s="1307"/>
      <c r="DF207" s="1307"/>
      <c r="DG207" s="1307"/>
      <c r="DH207" s="1307"/>
      <c r="DI207" s="1307"/>
      <c r="DJ207" s="1307"/>
    </row>
    <row r="208" spans="1:114" s="1307" customFormat="1" ht="13">
      <c r="A208" s="309">
        <v>16</v>
      </c>
      <c r="B208" s="81"/>
      <c r="C208" s="1229">
        <v>41613</v>
      </c>
      <c r="D208" s="1669"/>
      <c r="E208" s="1365"/>
      <c r="F208" s="1260" t="s">
        <v>343</v>
      </c>
      <c r="G208" s="1338">
        <v>13</v>
      </c>
      <c r="H208" s="2505" t="s">
        <v>2221</v>
      </c>
      <c r="I208" s="1635" t="s">
        <v>2222</v>
      </c>
      <c r="J208" s="2506" t="s">
        <v>937</v>
      </c>
      <c r="K208" s="1635" t="s">
        <v>466</v>
      </c>
      <c r="L208" s="1635" t="s">
        <v>1743</v>
      </c>
      <c r="M208" s="2506"/>
      <c r="N208" s="2506"/>
      <c r="O208" s="2506"/>
      <c r="P208" s="2506"/>
      <c r="Q208" s="2507" t="s">
        <v>2223</v>
      </c>
      <c r="R208" s="2449" t="s">
        <v>775</v>
      </c>
      <c r="S208" s="150">
        <v>1047</v>
      </c>
      <c r="T208" s="1231">
        <v>11</v>
      </c>
      <c r="U208" s="1256"/>
      <c r="V208" s="254"/>
      <c r="W208" s="1216"/>
      <c r="X208" s="2000"/>
      <c r="Y208" s="646"/>
      <c r="Z208" s="78"/>
      <c r="AA208" s="81"/>
      <c r="AB208" s="81"/>
      <c r="AC208" s="81"/>
      <c r="AD208" s="1834"/>
      <c r="AE208" s="81"/>
      <c r="AF208" s="77"/>
      <c r="AG208" s="1234"/>
      <c r="AH208" s="753"/>
      <c r="AI208" s="664"/>
      <c r="AJ208" s="1234"/>
      <c r="AK208" s="77"/>
      <c r="AL208" s="1670"/>
      <c r="AM208" s="867"/>
      <c r="AN208" s="1749"/>
      <c r="AO208" s="958"/>
      <c r="AP208" s="1236"/>
      <c r="AQ208" s="1237"/>
      <c r="AR208" s="1008"/>
      <c r="AS208" s="1008"/>
      <c r="AT208" s="1238"/>
      <c r="AU208" s="944"/>
      <c r="AV208" s="944"/>
      <c r="AW208" s="944"/>
      <c r="AX208" s="944"/>
      <c r="AY208" s="943"/>
      <c r="AZ208" s="944"/>
    </row>
    <row r="209" spans="1:114" s="1307" customFormat="1" ht="14" thickBot="1">
      <c r="A209" s="309">
        <v>17</v>
      </c>
      <c r="B209" s="81"/>
      <c r="C209" s="1229">
        <v>41607</v>
      </c>
      <c r="D209" s="1669"/>
      <c r="E209" s="1365"/>
      <c r="F209" s="1260" t="s">
        <v>343</v>
      </c>
      <c r="G209" s="1338">
        <v>13</v>
      </c>
      <c r="H209" s="2505" t="s">
        <v>702</v>
      </c>
      <c r="I209" s="1635" t="s">
        <v>2713</v>
      </c>
      <c r="J209" s="2506" t="s">
        <v>779</v>
      </c>
      <c r="K209" s="1635" t="s">
        <v>795</v>
      </c>
      <c r="L209" s="1635" t="s">
        <v>1750</v>
      </c>
      <c r="M209" s="2506"/>
      <c r="N209" s="2506"/>
      <c r="O209" s="2506"/>
      <c r="P209" s="2506"/>
      <c r="Q209" s="2507" t="s">
        <v>2714</v>
      </c>
      <c r="R209" s="2449" t="s">
        <v>775</v>
      </c>
      <c r="S209" s="150">
        <v>1047</v>
      </c>
      <c r="T209" s="1231">
        <v>11</v>
      </c>
      <c r="U209" s="1256"/>
      <c r="V209" s="254"/>
      <c r="W209" s="1257"/>
      <c r="X209" s="144"/>
      <c r="Y209" s="646"/>
      <c r="Z209" s="78"/>
      <c r="AA209" s="81"/>
      <c r="AB209" s="81"/>
      <c r="AC209" s="81"/>
      <c r="AD209" s="1834"/>
      <c r="AE209" s="1603"/>
      <c r="AF209" s="1319"/>
      <c r="AG209" s="1961"/>
      <c r="AH209" s="1798"/>
      <c r="AI209" s="1799"/>
      <c r="AJ209" s="1961"/>
      <c r="AK209" s="1319"/>
      <c r="AL209" s="1962"/>
      <c r="AM209" s="1662"/>
      <c r="AN209" s="1769"/>
      <c r="AO209" s="1707"/>
      <c r="AP209" s="1708"/>
      <c r="AQ209" s="1709"/>
      <c r="AR209" s="1710"/>
      <c r="AS209" s="1710"/>
      <c r="AT209" s="1615"/>
      <c r="AU209" s="1445"/>
      <c r="AV209" s="1445"/>
      <c r="AW209" s="1445"/>
      <c r="AX209" s="1445"/>
      <c r="AY209" s="1446"/>
      <c r="AZ209" s="1445"/>
    </row>
    <row r="210" spans="1:114" s="945" customFormat="1" ht="13">
      <c r="A210" s="1808"/>
      <c r="B210" s="576"/>
      <c r="C210" s="1809"/>
      <c r="D210" s="1810"/>
      <c r="E210" s="1811"/>
      <c r="F210" s="1812"/>
      <c r="G210" s="1544"/>
      <c r="H210" s="1344"/>
      <c r="I210" s="1398" t="s">
        <v>192</v>
      </c>
      <c r="J210" s="1224"/>
      <c r="K210" s="1345"/>
      <c r="L210" s="1345"/>
      <c r="M210" s="2166"/>
      <c r="N210" s="1971"/>
      <c r="O210" s="1971"/>
      <c r="P210" s="1971"/>
      <c r="Q210" s="1972"/>
      <c r="R210" s="1137"/>
      <c r="S210" s="1137"/>
      <c r="T210" s="1225"/>
      <c r="U210" s="1347"/>
      <c r="V210" s="1545"/>
      <c r="W210" s="1344"/>
      <c r="X210" s="1344"/>
      <c r="Y210" s="1344"/>
      <c r="Z210" s="1345"/>
      <c r="AA210" s="1348"/>
      <c r="AB210" s="1348"/>
      <c r="AC210" s="1348"/>
      <c r="AD210" s="3116"/>
      <c r="AE210" s="1348"/>
      <c r="AF210" s="1345"/>
      <c r="AG210" s="1348"/>
      <c r="AH210" s="3117"/>
      <c r="AI210" s="3118"/>
      <c r="AJ210" s="1348"/>
      <c r="AK210" s="1345"/>
      <c r="AL210" s="3119"/>
      <c r="AM210" s="1665"/>
      <c r="AN210" s="1779"/>
      <c r="AO210" s="1666"/>
      <c r="AP210" s="1346"/>
      <c r="AQ210" s="1614"/>
      <c r="AR210" s="1615"/>
      <c r="AS210" s="1615"/>
      <c r="AT210" s="1615"/>
      <c r="AU210" s="1445"/>
      <c r="AV210" s="1445"/>
      <c r="AW210" s="1445"/>
      <c r="AX210" s="2593"/>
      <c r="AY210" s="2605"/>
      <c r="AZ210" s="2593"/>
      <c r="BA210" s="1307"/>
      <c r="BB210" s="1307"/>
      <c r="BC210" s="1307"/>
      <c r="BD210" s="1307"/>
      <c r="BE210" s="1307"/>
      <c r="BF210" s="1307"/>
      <c r="BG210" s="1307"/>
      <c r="BH210" s="1307"/>
      <c r="BI210" s="1307"/>
      <c r="BJ210" s="1307"/>
      <c r="BK210" s="1307"/>
      <c r="BL210" s="1307"/>
      <c r="BM210" s="1307"/>
      <c r="BN210" s="1307"/>
      <c r="BO210" s="1307"/>
      <c r="BP210" s="1307"/>
      <c r="BQ210" s="1307"/>
      <c r="BR210" s="1307"/>
      <c r="BS210" s="1307"/>
      <c r="BT210" s="1307"/>
      <c r="BU210" s="1307"/>
      <c r="BV210" s="1307"/>
      <c r="BW210" s="1307"/>
      <c r="BX210" s="1307"/>
      <c r="BY210" s="1307"/>
      <c r="BZ210" s="1307"/>
      <c r="CA210" s="1307"/>
      <c r="CB210" s="1307"/>
      <c r="CC210" s="1307"/>
      <c r="CD210" s="1307"/>
      <c r="CE210" s="1307"/>
      <c r="CF210" s="1307"/>
      <c r="CG210" s="1307"/>
      <c r="CH210" s="1307"/>
      <c r="CI210" s="1307"/>
      <c r="CJ210" s="1307"/>
      <c r="CK210" s="1307"/>
      <c r="CL210" s="1307"/>
      <c r="CM210" s="1307"/>
      <c r="CN210" s="1307"/>
      <c r="CO210" s="1307"/>
      <c r="CP210" s="1307"/>
      <c r="CQ210" s="1307"/>
      <c r="CR210" s="1307"/>
      <c r="CS210" s="1307"/>
      <c r="CT210" s="1307"/>
      <c r="CU210" s="1307"/>
      <c r="CV210" s="1307"/>
      <c r="CW210" s="1307"/>
      <c r="CX210" s="1307"/>
      <c r="CY210" s="1307"/>
      <c r="CZ210" s="1307"/>
      <c r="DA210" s="1307"/>
      <c r="DB210" s="1307"/>
      <c r="DC210" s="1307"/>
      <c r="DD210" s="1307"/>
      <c r="DE210" s="1307"/>
      <c r="DF210" s="1307"/>
      <c r="DG210" s="1307"/>
      <c r="DH210" s="1307"/>
      <c r="DI210" s="1307"/>
      <c r="DJ210" s="1307"/>
    </row>
    <row r="211" spans="1:114" s="1307" customFormat="1" ht="13">
      <c r="A211" s="3109">
        <v>1</v>
      </c>
      <c r="B211" s="81"/>
      <c r="C211" s="1229"/>
      <c r="D211" s="1669"/>
      <c r="E211" s="1365"/>
      <c r="F211" s="1124" t="s">
        <v>343</v>
      </c>
      <c r="G211" s="1099">
        <v>13</v>
      </c>
      <c r="H211" s="827" t="s">
        <v>1430</v>
      </c>
      <c r="I211" s="144"/>
      <c r="J211" s="1515" t="s">
        <v>1798</v>
      </c>
      <c r="K211" s="1129" t="s">
        <v>795</v>
      </c>
      <c r="L211" s="78" t="s">
        <v>1750</v>
      </c>
      <c r="M211" s="1149"/>
      <c r="N211" s="1149"/>
      <c r="O211" s="1149"/>
      <c r="P211" s="1149"/>
      <c r="Q211" s="2508"/>
      <c r="R211" s="739"/>
      <c r="S211" s="1453"/>
      <c r="T211" s="646"/>
      <c r="U211" s="1256"/>
      <c r="V211" s="254"/>
      <c r="W211" s="1118" t="s">
        <v>150</v>
      </c>
      <c r="X211" s="2509" t="s">
        <v>3847</v>
      </c>
      <c r="Y211" s="1729">
        <v>89068535067</v>
      </c>
      <c r="Z211" s="160" t="s">
        <v>1187</v>
      </c>
      <c r="AA211" s="123"/>
      <c r="AB211" s="123"/>
      <c r="AC211" s="123">
        <v>41536</v>
      </c>
      <c r="AD211" s="2654">
        <v>30000</v>
      </c>
      <c r="AE211" s="123"/>
      <c r="AF211" s="157"/>
      <c r="AG211" s="1429"/>
      <c r="AH211" s="1832"/>
      <c r="AI211" s="1113"/>
      <c r="AJ211" s="1429"/>
      <c r="AK211" s="157"/>
      <c r="AL211" s="2059"/>
      <c r="AM211" s="867"/>
      <c r="AN211" s="1749"/>
      <c r="AO211" s="958"/>
      <c r="AP211" s="1236"/>
      <c r="AQ211" s="1237"/>
      <c r="AR211" s="1008"/>
      <c r="AS211" s="1008"/>
      <c r="AT211" s="1238"/>
      <c r="AU211" s="944"/>
      <c r="AV211" s="944"/>
      <c r="AW211" s="944"/>
      <c r="AX211" s="944"/>
      <c r="AY211" s="943"/>
      <c r="AZ211" s="944"/>
    </row>
    <row r="212" spans="1:114" s="945" customFormat="1" ht="13">
      <c r="A212" s="1668">
        <v>2</v>
      </c>
      <c r="B212" s="588"/>
      <c r="C212" s="1339"/>
      <c r="D212" s="1233"/>
      <c r="E212" s="1676"/>
      <c r="F212" s="1124" t="s">
        <v>1185</v>
      </c>
      <c r="G212" s="1338">
        <v>13</v>
      </c>
      <c r="H212" s="1198" t="s">
        <v>2483</v>
      </c>
      <c r="I212" s="2075"/>
      <c r="J212" s="1509" t="s">
        <v>1176</v>
      </c>
      <c r="K212" s="78" t="s">
        <v>39</v>
      </c>
      <c r="L212" s="78" t="s">
        <v>1750</v>
      </c>
      <c r="M212" s="1678"/>
      <c r="N212" s="1443"/>
      <c r="O212" s="1443"/>
      <c r="P212" s="1443"/>
      <c r="Q212" s="1974"/>
      <c r="R212" s="699"/>
      <c r="S212" s="699"/>
      <c r="T212" s="646"/>
      <c r="U212" s="1301"/>
      <c r="V212" s="1444"/>
      <c r="W212" s="1118" t="s">
        <v>150</v>
      </c>
      <c r="X212" s="159" t="s">
        <v>3713</v>
      </c>
      <c r="Y212" s="1729">
        <v>89127988995</v>
      </c>
      <c r="Z212" s="160" t="s">
        <v>1199</v>
      </c>
      <c r="AA212" s="123"/>
      <c r="AB212" s="123"/>
      <c r="AC212" s="123">
        <v>41535</v>
      </c>
      <c r="AD212" s="2076">
        <v>1000</v>
      </c>
      <c r="AE212" s="123"/>
      <c r="AF212" s="160"/>
      <c r="AG212" s="123"/>
      <c r="AH212" s="1427"/>
      <c r="AI212" s="1113"/>
      <c r="AJ212" s="123"/>
      <c r="AK212" s="160"/>
      <c r="AL212" s="2452"/>
      <c r="AM212" s="1665"/>
      <c r="AN212" s="1779"/>
      <c r="AO212" s="1666"/>
      <c r="AP212" s="1346"/>
      <c r="AQ212" s="1614"/>
      <c r="AR212" s="1615"/>
      <c r="AS212" s="1615"/>
      <c r="AT212" s="1615"/>
      <c r="AU212" s="1445"/>
      <c r="AV212" s="1445"/>
      <c r="AW212" s="1445"/>
      <c r="AX212" s="1445"/>
      <c r="AY212" s="1446"/>
      <c r="AZ212" s="1445"/>
      <c r="BA212" s="1307"/>
      <c r="BB212" s="1307"/>
      <c r="BC212" s="1307"/>
      <c r="BD212" s="1307"/>
      <c r="BE212" s="1307"/>
      <c r="BF212" s="1307"/>
      <c r="BG212" s="1307"/>
      <c r="BH212" s="1307"/>
      <c r="BI212" s="1307"/>
      <c r="BJ212" s="1307"/>
      <c r="BK212" s="1307"/>
      <c r="BL212" s="1307"/>
      <c r="BM212" s="1307"/>
      <c r="BN212" s="1307"/>
      <c r="BO212" s="1307"/>
      <c r="BP212" s="1307"/>
      <c r="BQ212" s="1307"/>
      <c r="BR212" s="1307"/>
      <c r="BS212" s="1307"/>
      <c r="BT212" s="1307"/>
      <c r="BU212" s="1307"/>
      <c r="BV212" s="1307"/>
      <c r="BW212" s="1307"/>
      <c r="BX212" s="1307"/>
      <c r="BY212" s="1307"/>
      <c r="BZ212" s="1307"/>
      <c r="CA212" s="1307"/>
      <c r="CB212" s="1307"/>
      <c r="CC212" s="1307"/>
      <c r="CD212" s="1307"/>
      <c r="CE212" s="1307"/>
      <c r="CF212" s="1307"/>
      <c r="CG212" s="1307"/>
      <c r="CH212" s="1307"/>
      <c r="CI212" s="1307"/>
      <c r="CJ212" s="1307"/>
      <c r="CK212" s="1307"/>
      <c r="CL212" s="1307"/>
      <c r="CM212" s="1307"/>
      <c r="CN212" s="1307"/>
      <c r="CO212" s="1307"/>
      <c r="CP212" s="1307"/>
      <c r="CQ212" s="1307"/>
      <c r="CR212" s="1307"/>
      <c r="CS212" s="1307"/>
      <c r="CT212" s="1307"/>
      <c r="CU212" s="1307"/>
      <c r="CV212" s="1307"/>
      <c r="CW212" s="1307"/>
      <c r="CX212" s="1307"/>
      <c r="CY212" s="1307"/>
      <c r="CZ212" s="1307"/>
      <c r="DA212" s="1307"/>
      <c r="DB212" s="1307"/>
      <c r="DC212" s="1307"/>
      <c r="DD212" s="1307"/>
      <c r="DE212" s="1307"/>
      <c r="DF212" s="1307"/>
      <c r="DG212" s="1307"/>
      <c r="DH212" s="1307"/>
      <c r="DI212" s="1307"/>
      <c r="DJ212" s="1307"/>
    </row>
    <row r="213" spans="1:114" s="1307" customFormat="1" ht="13">
      <c r="A213" s="3109">
        <v>3</v>
      </c>
      <c r="B213" s="81"/>
      <c r="C213" s="1229"/>
      <c r="D213" s="1669"/>
      <c r="E213" s="1365"/>
      <c r="F213" s="1124" t="s">
        <v>343</v>
      </c>
      <c r="G213" s="1099">
        <v>13</v>
      </c>
      <c r="H213" s="1198" t="s">
        <v>702</v>
      </c>
      <c r="I213" s="144"/>
      <c r="J213" s="1837" t="s">
        <v>703</v>
      </c>
      <c r="K213" s="1129" t="s">
        <v>795</v>
      </c>
      <c r="L213" s="807" t="s">
        <v>1750</v>
      </c>
      <c r="M213" s="1109">
        <v>510000</v>
      </c>
      <c r="N213" s="1109">
        <v>0</v>
      </c>
      <c r="O213" s="1109">
        <f>M213+N213</f>
        <v>510000</v>
      </c>
      <c r="P213" s="1149"/>
      <c r="Q213" s="2508"/>
      <c r="R213" s="739"/>
      <c r="S213" s="150">
        <v>1047</v>
      </c>
      <c r="T213" s="646"/>
      <c r="U213" s="1256"/>
      <c r="V213" s="254"/>
      <c r="W213" s="1118" t="s">
        <v>150</v>
      </c>
      <c r="X213" s="2509" t="s">
        <v>3528</v>
      </c>
      <c r="Y213" s="1729">
        <v>83519007339</v>
      </c>
      <c r="Z213" s="160" t="s">
        <v>1196</v>
      </c>
      <c r="AA213" s="123"/>
      <c r="AB213" s="123"/>
      <c r="AC213" s="123">
        <v>41533</v>
      </c>
      <c r="AD213" s="2261">
        <v>20000</v>
      </c>
      <c r="AE213" s="123"/>
      <c r="AF213" s="157"/>
      <c r="AG213" s="1429"/>
      <c r="AH213" s="1832"/>
      <c r="AI213" s="1113"/>
      <c r="AJ213" s="1429"/>
      <c r="AK213" s="157"/>
      <c r="AL213" s="2059"/>
      <c r="AM213" s="867"/>
      <c r="AN213" s="1749"/>
      <c r="AO213" s="958"/>
      <c r="AP213" s="1236"/>
      <c r="AQ213" s="1237"/>
      <c r="AR213" s="1008"/>
      <c r="AS213" s="1008"/>
      <c r="AT213" s="1238"/>
      <c r="AU213" s="944"/>
      <c r="AV213" s="944"/>
      <c r="AW213" s="944"/>
      <c r="AX213" s="944"/>
      <c r="AY213" s="943"/>
      <c r="AZ213" s="944"/>
    </row>
    <row r="214" spans="1:114" s="1307" customFormat="1" ht="13">
      <c r="A214" s="3109">
        <v>4</v>
      </c>
      <c r="B214" s="1039"/>
      <c r="C214" s="1229"/>
      <c r="D214" s="254"/>
      <c r="E214" s="1442"/>
      <c r="F214" s="1114" t="s">
        <v>57</v>
      </c>
      <c r="G214" s="1099">
        <v>13</v>
      </c>
      <c r="H214" s="144" t="s">
        <v>3848</v>
      </c>
      <c r="I214" s="2075"/>
      <c r="J214" s="1351"/>
      <c r="K214" s="1705" t="s">
        <v>286</v>
      </c>
      <c r="L214" s="78" t="s">
        <v>1744</v>
      </c>
      <c r="M214" s="1973"/>
      <c r="N214" s="1973"/>
      <c r="O214" s="1973"/>
      <c r="P214" s="1443"/>
      <c r="Q214" s="830"/>
      <c r="R214" s="1965" t="s">
        <v>1188</v>
      </c>
      <c r="S214" s="150">
        <v>1047</v>
      </c>
      <c r="T214" s="1342"/>
      <c r="U214" s="1301"/>
      <c r="V214" s="1444"/>
      <c r="W214" s="1118" t="s">
        <v>150</v>
      </c>
      <c r="X214" s="159" t="s">
        <v>2717</v>
      </c>
      <c r="Y214" s="160">
        <v>89525026171</v>
      </c>
      <c r="Z214" s="160" t="s">
        <v>1196</v>
      </c>
      <c r="AA214" s="378" t="s">
        <v>1913</v>
      </c>
      <c r="AB214" s="378"/>
      <c r="AC214" s="123">
        <v>41512</v>
      </c>
      <c r="AD214" s="2076">
        <v>1000</v>
      </c>
      <c r="AE214" s="140" t="s">
        <v>111</v>
      </c>
      <c r="AF214" s="160" t="s">
        <v>754</v>
      </c>
      <c r="AG214" s="123">
        <v>41530</v>
      </c>
      <c r="AH214" s="160">
        <v>1</v>
      </c>
      <c r="AI214" s="123">
        <v>41530</v>
      </c>
      <c r="AJ214" s="123"/>
      <c r="AK214" s="160" t="s">
        <v>3529</v>
      </c>
      <c r="AL214" s="1675"/>
      <c r="AM214" s="867"/>
      <c r="AN214" s="1747"/>
      <c r="AO214" s="868"/>
      <c r="AP214" s="646"/>
      <c r="AQ214" s="840"/>
      <c r="AR214" s="926"/>
      <c r="AS214" s="1615"/>
      <c r="AT214" s="1615"/>
      <c r="AU214" s="1445"/>
      <c r="AV214" s="1445"/>
      <c r="AW214" s="1445"/>
      <c r="AX214" s="1445"/>
      <c r="AY214" s="1446"/>
      <c r="AZ214" s="1445"/>
    </row>
    <row r="215" spans="1:114" s="945" customFormat="1" ht="13">
      <c r="A215" s="1668">
        <v>5</v>
      </c>
      <c r="B215" s="588"/>
      <c r="C215" s="1339"/>
      <c r="D215" s="1233"/>
      <c r="E215" s="1676"/>
      <c r="F215" s="1124" t="s">
        <v>343</v>
      </c>
      <c r="G215" s="1099">
        <v>13</v>
      </c>
      <c r="H215" s="144" t="s">
        <v>1430</v>
      </c>
      <c r="I215" s="2075"/>
      <c r="J215" s="1351" t="s">
        <v>782</v>
      </c>
      <c r="K215" s="78" t="s">
        <v>795</v>
      </c>
      <c r="L215" s="78" t="s">
        <v>1750</v>
      </c>
      <c r="M215" s="1678">
        <v>429000</v>
      </c>
      <c r="N215" s="1443">
        <v>0</v>
      </c>
      <c r="O215" s="1443">
        <v>429000</v>
      </c>
      <c r="P215" s="1443"/>
      <c r="Q215" s="1974"/>
      <c r="R215" s="699"/>
      <c r="S215" s="150">
        <v>1047</v>
      </c>
      <c r="T215" s="646"/>
      <c r="U215" s="1301"/>
      <c r="V215" s="1444"/>
      <c r="W215" s="157" t="s">
        <v>150</v>
      </c>
      <c r="X215" s="159" t="s">
        <v>3451</v>
      </c>
      <c r="Y215" s="160">
        <v>89279515820</v>
      </c>
      <c r="Z215" s="160" t="s">
        <v>1196</v>
      </c>
      <c r="AA215" s="123"/>
      <c r="AB215" s="123"/>
      <c r="AC215" s="1254">
        <v>41528</v>
      </c>
      <c r="AD215" s="2261">
        <v>20000</v>
      </c>
      <c r="AE215" s="123"/>
      <c r="AF215" s="160"/>
      <c r="AG215" s="123"/>
      <c r="AH215" s="1427"/>
      <c r="AI215" s="1113"/>
      <c r="AJ215" s="123"/>
      <c r="AK215" s="160"/>
      <c r="AL215" s="2260"/>
      <c r="AM215" s="1662"/>
      <c r="AN215" s="1769"/>
      <c r="AO215" s="1707"/>
      <c r="AP215" s="1739"/>
      <c r="AQ215" s="1614"/>
      <c r="AR215" s="1615"/>
      <c r="AS215" s="1615"/>
      <c r="AT215" s="1615"/>
      <c r="AU215" s="1445"/>
      <c r="AV215" s="1445"/>
      <c r="AW215" s="1445"/>
      <c r="AX215" s="1445"/>
      <c r="AY215" s="1446"/>
      <c r="AZ215" s="1445"/>
      <c r="BA215" s="1307"/>
      <c r="BB215" s="1307"/>
      <c r="BC215" s="1307"/>
      <c r="BD215" s="1307"/>
      <c r="BE215" s="1307"/>
      <c r="BF215" s="1307"/>
      <c r="BG215" s="1307"/>
      <c r="BH215" s="1307"/>
      <c r="BI215" s="1307"/>
      <c r="BJ215" s="1307"/>
      <c r="BK215" s="1307"/>
      <c r="BL215" s="1307"/>
      <c r="BM215" s="1307"/>
      <c r="BN215" s="1307"/>
      <c r="BO215" s="1307"/>
      <c r="BP215" s="1307"/>
      <c r="BQ215" s="1307"/>
      <c r="BR215" s="1307"/>
      <c r="BS215" s="1307"/>
      <c r="BT215" s="1307"/>
      <c r="BU215" s="1307"/>
      <c r="BV215" s="1307"/>
      <c r="BW215" s="1307"/>
      <c r="BX215" s="1307"/>
      <c r="BY215" s="1307"/>
      <c r="BZ215" s="1307"/>
      <c r="CA215" s="1307"/>
      <c r="CB215" s="1307"/>
      <c r="CC215" s="1307"/>
      <c r="CD215" s="1307"/>
      <c r="CE215" s="1307"/>
      <c r="CF215" s="1307"/>
      <c r="CG215" s="1307"/>
      <c r="CH215" s="1307"/>
      <c r="CI215" s="1307"/>
      <c r="CJ215" s="1307"/>
      <c r="CK215" s="1307"/>
      <c r="CL215" s="1307"/>
      <c r="CM215" s="1307"/>
      <c r="CN215" s="1307"/>
      <c r="CO215" s="1307"/>
      <c r="CP215" s="1307"/>
      <c r="CQ215" s="1307"/>
      <c r="CR215" s="1307"/>
      <c r="CS215" s="1307"/>
      <c r="CT215" s="1307"/>
      <c r="CU215" s="1307"/>
      <c r="CV215" s="1307"/>
      <c r="CW215" s="1307"/>
      <c r="CX215" s="1307"/>
      <c r="CY215" s="1307"/>
      <c r="CZ215" s="1307"/>
      <c r="DA215" s="1307"/>
      <c r="DB215" s="1307"/>
      <c r="DC215" s="1307"/>
      <c r="DD215" s="1307"/>
      <c r="DE215" s="1307"/>
      <c r="DF215" s="1307"/>
      <c r="DG215" s="1307"/>
      <c r="DH215" s="1307"/>
      <c r="DI215" s="1307"/>
      <c r="DJ215" s="1307"/>
    </row>
    <row r="216" spans="1:114" s="945" customFormat="1" ht="13">
      <c r="A216" s="3109">
        <v>6</v>
      </c>
      <c r="B216" s="588"/>
      <c r="C216" s="1339"/>
      <c r="D216" s="1233"/>
      <c r="E216" s="1676"/>
      <c r="F216" s="1124" t="s">
        <v>343</v>
      </c>
      <c r="G216" s="1099">
        <v>13</v>
      </c>
      <c r="H216" s="1199" t="s">
        <v>1414</v>
      </c>
      <c r="I216" s="2075"/>
      <c r="J216" s="1349" t="s">
        <v>667</v>
      </c>
      <c r="K216" s="1350" t="s">
        <v>67</v>
      </c>
      <c r="L216" s="1242" t="s">
        <v>1891</v>
      </c>
      <c r="M216" s="1678"/>
      <c r="N216" s="1443"/>
      <c r="O216" s="1443"/>
      <c r="P216" s="1443"/>
      <c r="Q216" s="1974"/>
      <c r="R216" s="699"/>
      <c r="S216" s="150">
        <v>1047</v>
      </c>
      <c r="T216" s="646"/>
      <c r="U216" s="1232"/>
      <c r="V216" s="2510"/>
      <c r="W216" s="157" t="s">
        <v>150</v>
      </c>
      <c r="X216" s="376" t="s">
        <v>3530</v>
      </c>
      <c r="Y216" s="377">
        <v>89068521897</v>
      </c>
      <c r="Z216" s="377" t="s">
        <v>1187</v>
      </c>
      <c r="AA216" s="378"/>
      <c r="AB216" s="378"/>
      <c r="AC216" s="1254">
        <v>41531</v>
      </c>
      <c r="AD216" s="2261">
        <v>25000</v>
      </c>
      <c r="AE216" s="123" t="s">
        <v>83</v>
      </c>
      <c r="AF216" s="160"/>
      <c r="AG216" s="123"/>
      <c r="AH216" s="1427"/>
      <c r="AI216" s="1113"/>
      <c r="AJ216" s="123"/>
      <c r="AK216" s="160"/>
      <c r="AL216" s="2260"/>
      <c r="AM216" s="1662"/>
      <c r="AN216" s="1769"/>
      <c r="AO216" s="1707"/>
      <c r="AP216" s="1739"/>
      <c r="AQ216" s="1614"/>
      <c r="AR216" s="1615"/>
      <c r="AS216" s="1615"/>
      <c r="AT216" s="1615"/>
      <c r="AU216" s="1445"/>
      <c r="AV216" s="1445"/>
      <c r="AW216" s="1445"/>
      <c r="AX216" s="1445"/>
      <c r="AY216" s="1446"/>
      <c r="AZ216" s="1445"/>
      <c r="BA216" s="1307"/>
      <c r="BB216" s="1307"/>
      <c r="BC216" s="1307"/>
      <c r="BD216" s="1307"/>
      <c r="BE216" s="1307"/>
      <c r="BF216" s="1307"/>
      <c r="BG216" s="1307"/>
      <c r="BH216" s="1307"/>
      <c r="BI216" s="1307"/>
      <c r="BJ216" s="1307"/>
      <c r="BK216" s="1307"/>
      <c r="BL216" s="1307"/>
      <c r="BM216" s="1307"/>
      <c r="BN216" s="1307"/>
      <c r="BO216" s="1307"/>
      <c r="BP216" s="1307"/>
      <c r="BQ216" s="1307"/>
      <c r="BR216" s="1307"/>
      <c r="BS216" s="1307"/>
      <c r="BT216" s="1307"/>
      <c r="BU216" s="1307"/>
      <c r="BV216" s="1307"/>
      <c r="BW216" s="1307"/>
      <c r="BX216" s="1307"/>
      <c r="BY216" s="1307"/>
      <c r="BZ216" s="1307"/>
      <c r="CA216" s="1307"/>
      <c r="CB216" s="1307"/>
      <c r="CC216" s="1307"/>
      <c r="CD216" s="1307"/>
      <c r="CE216" s="1307"/>
      <c r="CF216" s="1307"/>
      <c r="CG216" s="1307"/>
      <c r="CH216" s="1307"/>
      <c r="CI216" s="1307"/>
      <c r="CJ216" s="1307"/>
      <c r="CK216" s="1307"/>
      <c r="CL216" s="1307"/>
      <c r="CM216" s="1307"/>
      <c r="CN216" s="1307"/>
      <c r="CO216" s="1307"/>
      <c r="CP216" s="1307"/>
      <c r="CQ216" s="1307"/>
      <c r="CR216" s="1307"/>
      <c r="CS216" s="1307"/>
      <c r="CT216" s="1307"/>
      <c r="CU216" s="1307"/>
      <c r="CV216" s="1307"/>
      <c r="CW216" s="1307"/>
      <c r="CX216" s="1307"/>
      <c r="CY216" s="1307"/>
      <c r="CZ216" s="1307"/>
      <c r="DA216" s="1307"/>
      <c r="DB216" s="1307"/>
      <c r="DC216" s="1307"/>
      <c r="DD216" s="1307"/>
      <c r="DE216" s="1307"/>
      <c r="DF216" s="1307"/>
      <c r="DG216" s="1307"/>
      <c r="DH216" s="1307"/>
      <c r="DI216" s="1307"/>
      <c r="DJ216" s="1307"/>
    </row>
    <row r="217" spans="1:114" s="1307" customFormat="1" ht="13">
      <c r="A217" s="3109">
        <v>7</v>
      </c>
      <c r="B217" s="81"/>
      <c r="C217" s="1166"/>
      <c r="D217" s="1669"/>
      <c r="E217" s="1365"/>
      <c r="F217" s="1124" t="s">
        <v>343</v>
      </c>
      <c r="G217" s="1099">
        <v>13</v>
      </c>
      <c r="H217" s="1199" t="s">
        <v>1414</v>
      </c>
      <c r="I217" s="1198"/>
      <c r="J217" s="1349" t="s">
        <v>667</v>
      </c>
      <c r="K217" s="1350" t="s">
        <v>67</v>
      </c>
      <c r="L217" s="1242" t="s">
        <v>1891</v>
      </c>
      <c r="M217" s="1149">
        <v>453000</v>
      </c>
      <c r="N217" s="1149">
        <v>6000</v>
      </c>
      <c r="O217" s="1149">
        <f>M217+N217</f>
        <v>459000</v>
      </c>
      <c r="P217" s="1149"/>
      <c r="Q217" s="1340"/>
      <c r="R217" s="1257"/>
      <c r="S217" s="150">
        <v>1047</v>
      </c>
      <c r="T217" s="1428"/>
      <c r="U217" s="1232"/>
      <c r="V217" s="1233"/>
      <c r="W217" s="1312" t="s">
        <v>150</v>
      </c>
      <c r="X217" s="2026" t="s">
        <v>3405</v>
      </c>
      <c r="Y217" s="1312">
        <v>89048153534</v>
      </c>
      <c r="Z217" s="1312" t="s">
        <v>1187</v>
      </c>
      <c r="AA217" s="378"/>
      <c r="AB217" s="378"/>
      <c r="AC217" s="1254">
        <v>41527</v>
      </c>
      <c r="AD217" s="2453">
        <v>10000</v>
      </c>
      <c r="AE217" s="1111"/>
      <c r="AF217" s="1102"/>
      <c r="AG217" s="1112"/>
      <c r="AH217" s="1832"/>
      <c r="AI217" s="1113"/>
      <c r="AJ217" s="1112"/>
      <c r="AK217" s="157"/>
      <c r="AL217" s="1102"/>
      <c r="AM217" s="1662"/>
      <c r="AN217" s="1769"/>
      <c r="AO217" s="1707"/>
      <c r="AP217" s="1589"/>
      <c r="AQ217" s="1709"/>
      <c r="AR217" s="1710"/>
      <c r="AS217" s="1710"/>
      <c r="AT217" s="1615"/>
      <c r="AU217" s="1445"/>
      <c r="AV217" s="1445"/>
      <c r="AW217" s="1445"/>
      <c r="AX217" s="1445"/>
      <c r="AY217" s="1446"/>
      <c r="AZ217" s="1445"/>
    </row>
    <row r="218" spans="1:114" s="1307" customFormat="1" ht="14">
      <c r="A218" s="1668">
        <v>8</v>
      </c>
      <c r="B218" s="81"/>
      <c r="C218" s="1229"/>
      <c r="D218" s="1669"/>
      <c r="E218" s="1365"/>
      <c r="F218" s="1260" t="s">
        <v>343</v>
      </c>
      <c r="G218" s="1338">
        <v>13</v>
      </c>
      <c r="H218" s="2249" t="s">
        <v>2221</v>
      </c>
      <c r="I218" s="2250"/>
      <c r="J218" s="2250" t="s">
        <v>937</v>
      </c>
      <c r="K218" s="79" t="s">
        <v>466</v>
      </c>
      <c r="L218" s="79" t="s">
        <v>1743</v>
      </c>
      <c r="M218" s="2250"/>
      <c r="N218" s="2250"/>
      <c r="O218" s="2250"/>
      <c r="P218" s="2250"/>
      <c r="Q218" s="2250"/>
      <c r="R218" s="79"/>
      <c r="S218" s="150">
        <v>1047</v>
      </c>
      <c r="T218" s="1231"/>
      <c r="U218" s="1256"/>
      <c r="V218" s="254"/>
      <c r="W218" s="157" t="s">
        <v>150</v>
      </c>
      <c r="X218" s="2251" t="s">
        <v>3244</v>
      </c>
      <c r="Y218" s="157">
        <v>89028943551</v>
      </c>
      <c r="Z218" s="160" t="s">
        <v>1196</v>
      </c>
      <c r="AA218" s="160"/>
      <c r="AB218" s="2025"/>
      <c r="AC218" s="107">
        <v>41524</v>
      </c>
      <c r="AD218" s="2252">
        <v>20000</v>
      </c>
      <c r="AE218" s="2253" t="s">
        <v>111</v>
      </c>
      <c r="AF218" s="2254" t="s">
        <v>754</v>
      </c>
      <c r="AG218" s="2255">
        <v>41524</v>
      </c>
      <c r="AH218" s="2254">
        <v>1</v>
      </c>
      <c r="AI218" s="2256">
        <v>41524</v>
      </c>
      <c r="AJ218" s="2257"/>
      <c r="AK218" s="2257" t="s">
        <v>809</v>
      </c>
      <c r="AL218" s="172"/>
      <c r="AM218" s="867"/>
      <c r="AN218" s="1749"/>
      <c r="AO218" s="958"/>
      <c r="AP218" s="1236"/>
      <c r="AQ218" s="1237"/>
      <c r="AR218" s="1008"/>
      <c r="AS218" s="1008"/>
      <c r="AT218" s="1238"/>
      <c r="AU218" s="944"/>
      <c r="AV218" s="944"/>
      <c r="AW218" s="944"/>
      <c r="AX218" s="944"/>
      <c r="AY218" s="943"/>
      <c r="AZ218" s="944"/>
    </row>
    <row r="219" spans="1:114" s="945" customFormat="1" ht="14">
      <c r="A219" s="3109">
        <v>9</v>
      </c>
      <c r="B219" s="11"/>
      <c r="C219" s="1746"/>
      <c r="D219" s="147"/>
      <c r="E219" s="1371"/>
      <c r="F219" s="1260" t="s">
        <v>343</v>
      </c>
      <c r="G219" s="1099">
        <v>13</v>
      </c>
      <c r="H219" s="1198" t="s">
        <v>702</v>
      </c>
      <c r="I219" s="1337"/>
      <c r="J219" s="1837" t="s">
        <v>703</v>
      </c>
      <c r="K219" s="3120" t="s">
        <v>67</v>
      </c>
      <c r="L219" s="1242" t="s">
        <v>1891</v>
      </c>
      <c r="M219" s="1109">
        <v>510000</v>
      </c>
      <c r="N219" s="1109">
        <v>6000</v>
      </c>
      <c r="O219" s="1109">
        <f>M219+N219</f>
        <v>516000</v>
      </c>
      <c r="P219" s="1109"/>
      <c r="Q219" s="1400"/>
      <c r="R219" s="1110"/>
      <c r="S219" s="18">
        <v>1047</v>
      </c>
      <c r="T219" s="176"/>
      <c r="U219" s="1264"/>
      <c r="V219" s="235"/>
      <c r="W219" s="1312" t="s">
        <v>150</v>
      </c>
      <c r="X219" s="3121" t="s">
        <v>4077</v>
      </c>
      <c r="Y219" s="1312">
        <v>89028974738</v>
      </c>
      <c r="Z219" s="377" t="s">
        <v>1192</v>
      </c>
      <c r="AA219" s="377" t="s">
        <v>1913</v>
      </c>
      <c r="AB219" s="3122"/>
      <c r="AC219" s="2258">
        <v>41517</v>
      </c>
      <c r="AD219" s="2259">
        <v>5000</v>
      </c>
      <c r="AE219" s="2253" t="s">
        <v>111</v>
      </c>
      <c r="AF219" s="2254" t="s">
        <v>4078</v>
      </c>
      <c r="AG219" s="2255">
        <v>41511</v>
      </c>
      <c r="AH219" s="2254"/>
      <c r="AI219" s="2257"/>
      <c r="AJ219" s="2257"/>
      <c r="AK219" s="2257" t="s">
        <v>4079</v>
      </c>
      <c r="AL219" s="172" t="s">
        <v>4080</v>
      </c>
      <c r="AM219" s="1306"/>
      <c r="AN219" s="3123"/>
      <c r="AO219" s="845"/>
      <c r="AP219" s="1306"/>
      <c r="AQ219" s="1788"/>
      <c r="AR219" s="1459"/>
      <c r="AS219" s="1459"/>
      <c r="AT219" s="2512"/>
      <c r="AU219" s="1789"/>
      <c r="AV219" s="1789"/>
      <c r="AW219" s="1789"/>
      <c r="AX219" s="1789"/>
      <c r="AY219" s="1790"/>
      <c r="AZ219" s="1789"/>
      <c r="BA219" s="1307"/>
      <c r="BB219" s="1307"/>
      <c r="BC219" s="1307"/>
      <c r="BD219" s="1307"/>
      <c r="BE219" s="1307"/>
      <c r="BF219" s="1307"/>
      <c r="BG219" s="1307"/>
      <c r="BH219" s="1307"/>
      <c r="BI219" s="1307"/>
      <c r="BJ219" s="1307"/>
      <c r="BK219" s="1307"/>
      <c r="BL219" s="1307"/>
      <c r="BM219" s="1307"/>
      <c r="BN219" s="1307"/>
      <c r="BO219" s="1307"/>
      <c r="BP219" s="1307"/>
      <c r="BQ219" s="1307"/>
      <c r="BR219" s="1307"/>
      <c r="BS219" s="1307"/>
      <c r="BT219" s="1307"/>
      <c r="BU219" s="1307"/>
      <c r="BV219" s="1307"/>
      <c r="BW219" s="1307"/>
      <c r="BX219" s="1307"/>
      <c r="BY219" s="1307"/>
      <c r="BZ219" s="1307"/>
      <c r="CA219" s="1307"/>
      <c r="CB219" s="1307"/>
      <c r="CC219" s="1307"/>
      <c r="CD219" s="1307"/>
      <c r="CE219" s="1307"/>
      <c r="CF219" s="1307"/>
      <c r="CG219" s="1307"/>
      <c r="CH219" s="1307"/>
      <c r="CI219" s="1307"/>
      <c r="CJ219" s="1307"/>
      <c r="CK219" s="1307"/>
      <c r="CL219" s="1307"/>
      <c r="CM219" s="1307"/>
      <c r="CN219" s="1307"/>
      <c r="CO219" s="1307"/>
      <c r="CP219" s="1307"/>
      <c r="CQ219" s="1307"/>
      <c r="CR219" s="1307"/>
      <c r="CS219" s="1307"/>
      <c r="CT219" s="1307"/>
      <c r="CU219" s="1307"/>
      <c r="CV219" s="1307"/>
      <c r="CW219" s="1307"/>
      <c r="CX219" s="1307"/>
      <c r="CY219" s="1307"/>
      <c r="CZ219" s="1307"/>
      <c r="DA219" s="1307"/>
      <c r="DB219" s="1307"/>
      <c r="DC219" s="1307"/>
      <c r="DD219" s="1307"/>
      <c r="DE219" s="1307"/>
      <c r="DF219" s="1307"/>
      <c r="DG219" s="1307"/>
      <c r="DH219" s="1307"/>
      <c r="DI219" s="1307"/>
      <c r="DJ219" s="1307"/>
    </row>
    <row r="220" spans="1:114" s="1307" customFormat="1" ht="13">
      <c r="A220" s="3109">
        <v>10</v>
      </c>
      <c r="B220" s="588"/>
      <c r="C220" s="1339"/>
      <c r="D220" s="1233"/>
      <c r="E220" s="1676"/>
      <c r="F220" s="1152" t="s">
        <v>343</v>
      </c>
      <c r="G220" s="1099">
        <v>13</v>
      </c>
      <c r="H220" s="806" t="s">
        <v>1414</v>
      </c>
      <c r="I220" s="2075"/>
      <c r="J220" s="1159" t="s">
        <v>667</v>
      </c>
      <c r="K220" s="1242" t="s">
        <v>67</v>
      </c>
      <c r="L220" s="1242" t="s">
        <v>1891</v>
      </c>
      <c r="M220" s="2077">
        <v>455000</v>
      </c>
      <c r="N220" s="2077">
        <v>6000</v>
      </c>
      <c r="O220" s="2077">
        <f>M220+N220</f>
        <v>461000</v>
      </c>
      <c r="P220" s="1678"/>
      <c r="Q220" s="830"/>
      <c r="R220" s="1804"/>
      <c r="S220" s="150">
        <v>1047</v>
      </c>
      <c r="T220" s="1739"/>
      <c r="U220" s="1301"/>
      <c r="V220" s="1444"/>
      <c r="W220" s="1118" t="s">
        <v>150</v>
      </c>
      <c r="X220" s="159" t="s">
        <v>2956</v>
      </c>
      <c r="Y220" s="377">
        <v>89507490326</v>
      </c>
      <c r="Z220" s="1118" t="s">
        <v>1187</v>
      </c>
      <c r="AA220" s="378"/>
      <c r="AB220" s="378"/>
      <c r="AC220" s="378">
        <v>41520</v>
      </c>
      <c r="AD220" s="2261">
        <v>25000</v>
      </c>
      <c r="AE220" s="123"/>
      <c r="AF220" s="377"/>
      <c r="AG220" s="378"/>
      <c r="AH220" s="377"/>
      <c r="AI220" s="1277"/>
      <c r="AJ220" s="378"/>
      <c r="AK220" s="160"/>
      <c r="AL220" s="2260"/>
      <c r="AM220" s="1662"/>
      <c r="AN220" s="1769"/>
      <c r="AO220" s="1707"/>
      <c r="AP220" s="1739"/>
      <c r="AQ220" s="1614"/>
      <c r="AR220" s="1615"/>
      <c r="AS220" s="1615"/>
      <c r="AT220" s="1615"/>
      <c r="AU220" s="1445"/>
      <c r="AV220" s="1445"/>
      <c r="AW220" s="1445"/>
      <c r="AX220" s="1445"/>
      <c r="AY220" s="1446"/>
      <c r="AZ220" s="1445"/>
    </row>
    <row r="221" spans="1:114" s="1307" customFormat="1" ht="13">
      <c r="A221" s="1668">
        <v>11</v>
      </c>
      <c r="B221" s="588"/>
      <c r="C221" s="1339"/>
      <c r="D221" s="1233"/>
      <c r="E221" s="1676"/>
      <c r="F221" s="1152" t="s">
        <v>343</v>
      </c>
      <c r="G221" s="1099">
        <v>13</v>
      </c>
      <c r="H221" s="806" t="s">
        <v>1414</v>
      </c>
      <c r="I221" s="2075"/>
      <c r="J221" s="1274" t="s">
        <v>667</v>
      </c>
      <c r="K221" s="1242" t="s">
        <v>466</v>
      </c>
      <c r="L221" s="1242" t="s">
        <v>1743</v>
      </c>
      <c r="M221" s="2077">
        <v>455000</v>
      </c>
      <c r="N221" s="2077">
        <v>6000</v>
      </c>
      <c r="O221" s="2077">
        <f>M221+N221</f>
        <v>461000</v>
      </c>
      <c r="P221" s="1678"/>
      <c r="Q221" s="830"/>
      <c r="R221" s="1804"/>
      <c r="S221" s="150">
        <v>1047</v>
      </c>
      <c r="T221" s="1342"/>
      <c r="U221" s="1301"/>
      <c r="V221" s="1444"/>
      <c r="W221" s="1118" t="s">
        <v>150</v>
      </c>
      <c r="X221" s="159" t="s">
        <v>2957</v>
      </c>
      <c r="Y221" s="160">
        <v>89227422663</v>
      </c>
      <c r="Z221" s="160" t="s">
        <v>1196</v>
      </c>
      <c r="AA221" s="378"/>
      <c r="AB221" s="378"/>
      <c r="AC221" s="378">
        <v>41520</v>
      </c>
      <c r="AD221" s="2261">
        <v>20000</v>
      </c>
      <c r="AE221" s="123"/>
      <c r="AF221" s="208"/>
      <c r="AG221" s="140"/>
      <c r="AH221" s="208"/>
      <c r="AI221" s="1787"/>
      <c r="AJ221" s="140"/>
      <c r="AK221" s="160"/>
      <c r="AL221" s="2260"/>
      <c r="AM221" s="1662"/>
      <c r="AN221" s="1769"/>
      <c r="AO221" s="1707"/>
      <c r="AP221" s="1739"/>
      <c r="AQ221" s="1614"/>
      <c r="AR221" s="1615"/>
      <c r="AS221" s="1615"/>
      <c r="AT221" s="1615"/>
      <c r="AU221" s="1445"/>
      <c r="AV221" s="1445"/>
      <c r="AW221" s="1445"/>
      <c r="AX221" s="1445"/>
      <c r="AY221" s="1446"/>
      <c r="AZ221" s="1445"/>
    </row>
    <row r="222" spans="1:114" s="1307" customFormat="1" ht="13">
      <c r="A222" s="3109">
        <v>12</v>
      </c>
      <c r="B222" s="588"/>
      <c r="C222" s="1339"/>
      <c r="D222" s="1233"/>
      <c r="E222" s="1676"/>
      <c r="F222" s="1152" t="s">
        <v>343</v>
      </c>
      <c r="G222" s="1099">
        <v>13</v>
      </c>
      <c r="H222" s="144" t="s">
        <v>712</v>
      </c>
      <c r="I222" s="2075"/>
      <c r="J222" s="16" t="s">
        <v>722</v>
      </c>
      <c r="K222" s="1242" t="s">
        <v>466</v>
      </c>
      <c r="L222" s="78" t="s">
        <v>1743</v>
      </c>
      <c r="M222" s="2077">
        <v>429000</v>
      </c>
      <c r="N222" s="1126">
        <v>6000</v>
      </c>
      <c r="O222" s="2077">
        <f>M222+N222</f>
        <v>435000</v>
      </c>
      <c r="P222" s="1678"/>
      <c r="Q222" s="830"/>
      <c r="R222" s="1804"/>
      <c r="S222" s="150">
        <v>1047</v>
      </c>
      <c r="T222" s="1342"/>
      <c r="U222" s="1301"/>
      <c r="V222" s="1444"/>
      <c r="W222" s="1118" t="s">
        <v>150</v>
      </c>
      <c r="X222" s="159" t="s">
        <v>2958</v>
      </c>
      <c r="Y222" s="377">
        <v>8951714107</v>
      </c>
      <c r="Z222" s="1312" t="s">
        <v>1189</v>
      </c>
      <c r="AA222" s="378"/>
      <c r="AB222" s="378"/>
      <c r="AC222" s="378">
        <v>41519</v>
      </c>
      <c r="AD222" s="2261">
        <v>20000</v>
      </c>
      <c r="AE222" s="378"/>
      <c r="AF222" s="160"/>
      <c r="AG222" s="123"/>
      <c r="AH222" s="160"/>
      <c r="AI222" s="1113"/>
      <c r="AJ222" s="123"/>
      <c r="AK222" s="160"/>
      <c r="AL222" s="1729" t="s">
        <v>1427</v>
      </c>
      <c r="AM222" s="1662"/>
      <c r="AN222" s="1769"/>
      <c r="AO222" s="1707"/>
      <c r="AP222" s="1739"/>
      <c r="AQ222" s="1614"/>
      <c r="AR222" s="1615"/>
      <c r="AS222" s="1615"/>
      <c r="AT222" s="1615"/>
      <c r="AU222" s="1445"/>
      <c r="AV222" s="1445"/>
      <c r="AW222" s="1445"/>
      <c r="AX222" s="1445"/>
      <c r="AY222" s="1446"/>
      <c r="AZ222" s="1445"/>
    </row>
    <row r="223" spans="1:114" s="945" customFormat="1" ht="13">
      <c r="A223" s="3109">
        <v>13</v>
      </c>
      <c r="B223" s="588"/>
      <c r="C223" s="1339"/>
      <c r="D223" s="1233"/>
      <c r="E223" s="1676"/>
      <c r="F223" s="1152" t="s">
        <v>343</v>
      </c>
      <c r="G223" s="1099">
        <v>13</v>
      </c>
      <c r="H223" s="806" t="s">
        <v>1413</v>
      </c>
      <c r="I223" s="1677"/>
      <c r="J223" s="1268" t="s">
        <v>645</v>
      </c>
      <c r="K223" s="807" t="s">
        <v>690</v>
      </c>
      <c r="L223" s="807" t="s">
        <v>1746</v>
      </c>
      <c r="M223" s="1126">
        <f>O223-N223</f>
        <v>537000</v>
      </c>
      <c r="N223" s="1126">
        <v>6000</v>
      </c>
      <c r="O223" s="1126">
        <v>543000</v>
      </c>
      <c r="P223" s="1126"/>
      <c r="Q223" s="1948"/>
      <c r="R223" s="1216"/>
      <c r="S223" s="150">
        <v>1047</v>
      </c>
      <c r="T223" s="42"/>
      <c r="U223" s="1301"/>
      <c r="V223" s="1444"/>
      <c r="W223" s="1118" t="s">
        <v>150</v>
      </c>
      <c r="X223" s="1100" t="s">
        <v>2439</v>
      </c>
      <c r="Y223" s="1312">
        <v>89063705402</v>
      </c>
      <c r="Z223" s="1312" t="s">
        <v>1189</v>
      </c>
      <c r="AA223" s="378"/>
      <c r="AB223" s="378"/>
      <c r="AC223" s="1254">
        <v>41506</v>
      </c>
      <c r="AD223" s="2078">
        <v>20000</v>
      </c>
      <c r="AE223" s="1704"/>
      <c r="AF223" s="1102"/>
      <c r="AG223" s="123"/>
      <c r="AH223" s="160"/>
      <c r="AI223" s="1113"/>
      <c r="AJ223" s="123"/>
      <c r="AK223" s="160"/>
      <c r="AL223" s="2260"/>
      <c r="AM223" s="1662"/>
      <c r="AN223" s="1769"/>
      <c r="AO223" s="1707"/>
      <c r="AP223" s="1739"/>
      <c r="AQ223" s="1614"/>
      <c r="AR223" s="1615"/>
      <c r="AS223" s="1615"/>
      <c r="AT223" s="1615"/>
      <c r="AU223" s="1445"/>
      <c r="AV223" s="1445"/>
      <c r="AW223" s="1445"/>
      <c r="AX223" s="1445"/>
      <c r="AY223" s="1446"/>
      <c r="AZ223" s="1445"/>
      <c r="BA223" s="1307"/>
      <c r="BB223" s="1307"/>
      <c r="BC223" s="1307"/>
      <c r="BD223" s="1307"/>
      <c r="BE223" s="1307"/>
      <c r="BF223" s="1307"/>
      <c r="BG223" s="1307"/>
      <c r="BH223" s="1307"/>
      <c r="BI223" s="1307"/>
      <c r="BJ223" s="1307"/>
      <c r="BK223" s="1307"/>
      <c r="BL223" s="1307"/>
      <c r="BM223" s="1307"/>
      <c r="BN223" s="1307"/>
      <c r="BO223" s="1307"/>
      <c r="BP223" s="1307"/>
      <c r="BQ223" s="1307"/>
      <c r="BR223" s="1307"/>
      <c r="BS223" s="1307"/>
      <c r="BT223" s="1307"/>
      <c r="BU223" s="1307"/>
      <c r="BV223" s="1307"/>
      <c r="BW223" s="1307"/>
      <c r="BX223" s="1307"/>
      <c r="BY223" s="1307"/>
      <c r="BZ223" s="1307"/>
      <c r="CA223" s="1307"/>
      <c r="CB223" s="1307"/>
      <c r="CC223" s="1307"/>
      <c r="CD223" s="1307"/>
      <c r="CE223" s="1307"/>
      <c r="CF223" s="1307"/>
      <c r="CG223" s="1307"/>
      <c r="CH223" s="1307"/>
      <c r="CI223" s="1307"/>
      <c r="CJ223" s="1307"/>
      <c r="CK223" s="1307"/>
      <c r="CL223" s="1307"/>
      <c r="CM223" s="1307"/>
      <c r="CN223" s="1307"/>
      <c r="CO223" s="1307"/>
      <c r="CP223" s="1307"/>
      <c r="CQ223" s="1307"/>
      <c r="CR223" s="1307"/>
      <c r="CS223" s="1307"/>
      <c r="CT223" s="1307"/>
      <c r="CU223" s="1307"/>
      <c r="CV223" s="1307"/>
      <c r="CW223" s="1307"/>
      <c r="CX223" s="1307"/>
      <c r="CY223" s="1307"/>
      <c r="CZ223" s="1307"/>
      <c r="DA223" s="1307"/>
      <c r="DB223" s="1307"/>
      <c r="DC223" s="1307"/>
      <c r="DD223" s="1307"/>
      <c r="DE223" s="1307"/>
      <c r="DF223" s="1307"/>
      <c r="DG223" s="1307"/>
      <c r="DH223" s="1307"/>
      <c r="DI223" s="1307"/>
      <c r="DJ223" s="1307"/>
    </row>
    <row r="224" spans="1:114" s="1307" customFormat="1" ht="13">
      <c r="A224" s="1668">
        <v>14</v>
      </c>
      <c r="B224" s="588"/>
      <c r="C224" s="1339"/>
      <c r="D224" s="1233"/>
      <c r="E224" s="1676"/>
      <c r="F224" s="1152" t="s">
        <v>343</v>
      </c>
      <c r="G224" s="1288">
        <v>13</v>
      </c>
      <c r="H224" s="806" t="s">
        <v>1413</v>
      </c>
      <c r="I224" s="1677"/>
      <c r="J224" s="1268" t="s">
        <v>645</v>
      </c>
      <c r="K224" s="42" t="s">
        <v>1916</v>
      </c>
      <c r="L224" s="907" t="s">
        <v>1916</v>
      </c>
      <c r="M224" s="1678"/>
      <c r="N224" s="1678"/>
      <c r="O224" s="1678"/>
      <c r="P224" s="1678"/>
      <c r="Q224" s="1974"/>
      <c r="R224" s="78"/>
      <c r="S224" s="18">
        <v>1047</v>
      </c>
      <c r="T224" s="646"/>
      <c r="U224" s="1301"/>
      <c r="V224" s="1444"/>
      <c r="W224" s="1118" t="s">
        <v>150</v>
      </c>
      <c r="X224" s="159" t="s">
        <v>1917</v>
      </c>
      <c r="Y224" s="377">
        <v>89048179229</v>
      </c>
      <c r="Z224" s="377" t="s">
        <v>1192</v>
      </c>
      <c r="AA224" s="378"/>
      <c r="AB224" s="378"/>
      <c r="AC224" s="123">
        <v>41488</v>
      </c>
      <c r="AD224" s="2079">
        <v>1000</v>
      </c>
      <c r="AE224" s="378"/>
      <c r="AF224" s="377"/>
      <c r="AG224" s="378"/>
      <c r="AH224" s="1679"/>
      <c r="AI224" s="1277"/>
      <c r="AJ224" s="378"/>
      <c r="AK224" s="160"/>
      <c r="AL224" s="2260"/>
      <c r="AM224" s="1411"/>
      <c r="AN224" s="1781"/>
      <c r="AO224" s="1412"/>
      <c r="AP224" s="1437"/>
      <c r="AQ224" s="1512"/>
      <c r="AR224" s="1238"/>
      <c r="AS224" s="1238"/>
      <c r="AT224" s="1238"/>
      <c r="AU224" s="1239"/>
      <c r="AV224" s="1239"/>
      <c r="AW224" s="1239"/>
      <c r="AX224" s="1445"/>
      <c r="AY224" s="1446"/>
      <c r="AZ224" s="1445"/>
    </row>
    <row r="225" spans="1:114" s="945" customFormat="1" ht="13">
      <c r="A225" s="3109">
        <v>15</v>
      </c>
      <c r="B225" s="494"/>
      <c r="C225" s="274"/>
      <c r="D225" s="653"/>
      <c r="E225" s="1380"/>
      <c r="F225" s="1114" t="s">
        <v>343</v>
      </c>
      <c r="G225" s="1099">
        <v>13</v>
      </c>
      <c r="H225" s="1163" t="s">
        <v>457</v>
      </c>
      <c r="I225" s="1164"/>
      <c r="J225" s="1159" t="s">
        <v>352</v>
      </c>
      <c r="K225" s="1129" t="s">
        <v>795</v>
      </c>
      <c r="L225" s="807" t="s">
        <v>1750</v>
      </c>
      <c r="M225" s="1125"/>
      <c r="N225" s="1125"/>
      <c r="O225" s="1125"/>
      <c r="P225" s="1126"/>
      <c r="Q225" s="1975"/>
      <c r="R225" s="1270"/>
      <c r="S225" s="248">
        <v>1047</v>
      </c>
      <c r="T225" s="1305"/>
      <c r="U225" s="1275"/>
      <c r="V225" s="1276"/>
      <c r="W225" s="1243" t="s">
        <v>150</v>
      </c>
      <c r="X225" s="1103" t="s">
        <v>1458</v>
      </c>
      <c r="Y225" s="1379">
        <v>89642473219</v>
      </c>
      <c r="Z225" s="1379" t="s">
        <v>1189</v>
      </c>
      <c r="AA225" s="1104"/>
      <c r="AB225" s="1104"/>
      <c r="AC225" s="398">
        <v>41383</v>
      </c>
      <c r="AD225" s="2080">
        <v>5000</v>
      </c>
      <c r="AE225" s="1263" t="s">
        <v>83</v>
      </c>
      <c r="AF225" s="1507"/>
      <c r="AG225" s="1546"/>
      <c r="AH225" s="1547"/>
      <c r="AI225" s="1245"/>
      <c r="AJ225" s="1245"/>
      <c r="AK225" s="1269"/>
      <c r="AL225" s="1261" t="s">
        <v>1459</v>
      </c>
      <c r="AM225" s="968"/>
      <c r="AN225" s="1784"/>
      <c r="AO225" s="969"/>
      <c r="AP225" s="1262">
        <v>41748</v>
      </c>
      <c r="AQ225" s="1512"/>
      <c r="AR225" s="1238"/>
      <c r="AS225" s="1238"/>
      <c r="AT225" s="1238"/>
      <c r="AU225" s="2606"/>
      <c r="AV225" s="1239"/>
      <c r="AW225" s="1239"/>
      <c r="AX225" s="1239"/>
      <c r="AY225" s="1240"/>
      <c r="AZ225" s="1239"/>
      <c r="BA225" s="1307"/>
      <c r="BB225" s="1307"/>
      <c r="BC225" s="1307"/>
      <c r="BD225" s="1307"/>
      <c r="BE225" s="1307"/>
      <c r="BF225" s="1307"/>
      <c r="BG225" s="1307"/>
      <c r="BH225" s="1307"/>
      <c r="BI225" s="1307"/>
      <c r="BJ225" s="1307"/>
      <c r="BK225" s="1307"/>
      <c r="BL225" s="1307"/>
      <c r="BM225" s="1307"/>
      <c r="BN225" s="1307"/>
      <c r="BO225" s="1307"/>
      <c r="BP225" s="1307"/>
      <c r="BQ225" s="1307"/>
      <c r="BR225" s="1307"/>
      <c r="BS225" s="1307"/>
      <c r="BT225" s="1307"/>
      <c r="BU225" s="1307"/>
      <c r="BV225" s="1307"/>
      <c r="BW225" s="1307"/>
      <c r="BX225" s="1307"/>
      <c r="BY225" s="1307"/>
      <c r="BZ225" s="1307"/>
      <c r="CA225" s="1307"/>
      <c r="CB225" s="1307"/>
      <c r="CC225" s="1307"/>
      <c r="CD225" s="1307"/>
      <c r="CE225" s="1307"/>
      <c r="CF225" s="1307"/>
      <c r="CG225" s="1307"/>
      <c r="CH225" s="1307"/>
      <c r="CI225" s="1307"/>
      <c r="CJ225" s="1307"/>
      <c r="CK225" s="1307"/>
      <c r="CL225" s="1307"/>
      <c r="CM225" s="1307"/>
      <c r="CN225" s="1307"/>
      <c r="CO225" s="1307"/>
      <c r="CP225" s="1307"/>
      <c r="CQ225" s="1307"/>
      <c r="CR225" s="1307"/>
      <c r="CS225" s="1307"/>
      <c r="CT225" s="1307"/>
      <c r="CU225" s="1307"/>
      <c r="CV225" s="1307"/>
      <c r="CW225" s="1307"/>
      <c r="CX225" s="1307"/>
      <c r="CY225" s="1307"/>
      <c r="CZ225" s="1307"/>
      <c r="DA225" s="1307"/>
      <c r="DB225" s="1307"/>
      <c r="DC225" s="1307"/>
      <c r="DD225" s="1307"/>
      <c r="DE225" s="1307"/>
      <c r="DF225" s="1307"/>
      <c r="DG225" s="1307"/>
      <c r="DH225" s="1307"/>
      <c r="DI225" s="1307"/>
      <c r="DJ225" s="1307"/>
    </row>
    <row r="226" spans="1:114" s="945" customFormat="1" ht="13">
      <c r="A226" s="3109">
        <v>16</v>
      </c>
      <c r="B226" s="11"/>
      <c r="C226" s="1279"/>
      <c r="D226" s="8"/>
      <c r="E226" s="1372"/>
      <c r="F226" s="1124" t="s">
        <v>343</v>
      </c>
      <c r="G226" s="1099">
        <v>13</v>
      </c>
      <c r="H226" s="1194" t="s">
        <v>1415</v>
      </c>
      <c r="I226" s="1241"/>
      <c r="J226" s="83" t="s">
        <v>781</v>
      </c>
      <c r="K226" s="1242" t="s">
        <v>795</v>
      </c>
      <c r="L226" s="1252" t="s">
        <v>1750</v>
      </c>
      <c r="M226" s="1108"/>
      <c r="N226" s="1108"/>
      <c r="O226" s="1108"/>
      <c r="P226" s="1109"/>
      <c r="Q226" s="1975"/>
      <c r="R226" s="755"/>
      <c r="S226" s="18">
        <v>1047</v>
      </c>
      <c r="T226" s="1305"/>
      <c r="U226" s="1275"/>
      <c r="V226" s="8"/>
      <c r="W226" s="1116" t="s">
        <v>150</v>
      </c>
      <c r="X226" s="1103" t="s">
        <v>2780</v>
      </c>
      <c r="Y226" s="1118">
        <v>8351906536</v>
      </c>
      <c r="Z226" s="1118" t="s">
        <v>1199</v>
      </c>
      <c r="AA226" s="1117"/>
      <c r="AB226" s="1117"/>
      <c r="AC226" s="107">
        <v>41427</v>
      </c>
      <c r="AD226" s="2081">
        <v>15000</v>
      </c>
      <c r="AE226" s="1220" t="s">
        <v>83</v>
      </c>
      <c r="AF226" s="1243"/>
      <c r="AG226" s="1112" t="s">
        <v>83</v>
      </c>
      <c r="AH226" s="160"/>
      <c r="AI226" s="123"/>
      <c r="AJ226" s="1112"/>
      <c r="AK226" s="1269"/>
      <c r="AL226" s="1243" t="s">
        <v>1412</v>
      </c>
      <c r="AM226" s="836"/>
      <c r="AN226" s="1768"/>
      <c r="AO226" s="837"/>
      <c r="AP226" s="1244">
        <v>41639</v>
      </c>
      <c r="AQ226" s="1458"/>
      <c r="AR226" s="926"/>
      <c r="AS226" s="926"/>
      <c r="AT226" s="926"/>
      <c r="AU226" s="944"/>
      <c r="AV226" s="944"/>
      <c r="AW226" s="944"/>
      <c r="AX226" s="944"/>
      <c r="AY226" s="943"/>
      <c r="AZ226" s="944"/>
      <c r="BA226" s="1307"/>
      <c r="BB226" s="1307"/>
      <c r="BC226" s="1307"/>
      <c r="BD226" s="1307"/>
      <c r="BE226" s="1307"/>
      <c r="BF226" s="1307"/>
      <c r="BG226" s="1307"/>
      <c r="BH226" s="1307"/>
      <c r="BI226" s="1307"/>
      <c r="BJ226" s="1307"/>
      <c r="BK226" s="1307"/>
      <c r="BL226" s="1307"/>
      <c r="BM226" s="1307"/>
      <c r="BN226" s="1307"/>
      <c r="BO226" s="1307"/>
      <c r="BP226" s="1307"/>
      <c r="BQ226" s="1307"/>
      <c r="BR226" s="1307"/>
      <c r="BS226" s="1307"/>
      <c r="BT226" s="1307"/>
      <c r="BU226" s="1307"/>
      <c r="BV226" s="1307"/>
      <c r="BW226" s="1307"/>
      <c r="BX226" s="1307"/>
      <c r="BY226" s="1307"/>
      <c r="BZ226" s="1307"/>
      <c r="CA226" s="1307"/>
      <c r="CB226" s="1307"/>
      <c r="CC226" s="1307"/>
      <c r="CD226" s="1307"/>
      <c r="CE226" s="1307"/>
      <c r="CF226" s="1307"/>
      <c r="CG226" s="1307"/>
      <c r="CH226" s="1307"/>
      <c r="CI226" s="1307"/>
      <c r="CJ226" s="1307"/>
      <c r="CK226" s="1307"/>
      <c r="CL226" s="1307"/>
      <c r="CM226" s="1307"/>
      <c r="CN226" s="1307"/>
      <c r="CO226" s="1307"/>
      <c r="CP226" s="1307"/>
      <c r="CQ226" s="1307"/>
      <c r="CR226" s="1307"/>
      <c r="CS226" s="1307"/>
      <c r="CT226" s="1307"/>
      <c r="CU226" s="1307"/>
      <c r="CV226" s="1307"/>
      <c r="CW226" s="1307"/>
      <c r="CX226" s="1307"/>
      <c r="CY226" s="1307"/>
      <c r="CZ226" s="1307"/>
      <c r="DA226" s="1307"/>
      <c r="DB226" s="1307"/>
      <c r="DC226" s="1307"/>
      <c r="DD226" s="1307"/>
      <c r="DE226" s="1307"/>
      <c r="DF226" s="1307"/>
      <c r="DG226" s="1307"/>
      <c r="DH226" s="1307"/>
      <c r="DI226" s="1307"/>
      <c r="DJ226" s="1307"/>
    </row>
    <row r="227" spans="1:114" s="945" customFormat="1" ht="14">
      <c r="A227" s="1668">
        <v>17</v>
      </c>
      <c r="B227" s="11"/>
      <c r="C227" s="1279"/>
      <c r="D227" s="8"/>
      <c r="E227" s="1372"/>
      <c r="F227" s="1124" t="s">
        <v>343</v>
      </c>
      <c r="G227" s="1099">
        <v>13</v>
      </c>
      <c r="H227" s="806" t="s">
        <v>457</v>
      </c>
      <c r="I227" s="1164"/>
      <c r="J227" s="1159" t="s">
        <v>352</v>
      </c>
      <c r="K227" s="1242" t="s">
        <v>465</v>
      </c>
      <c r="L227" s="1242" t="s">
        <v>1796</v>
      </c>
      <c r="M227" s="1108"/>
      <c r="N227" s="1108"/>
      <c r="O227" s="1108"/>
      <c r="P227" s="1109"/>
      <c r="Q227" s="1975"/>
      <c r="R227" s="755"/>
      <c r="S227" s="18">
        <v>1047</v>
      </c>
      <c r="T227" s="1305"/>
      <c r="U227" s="1275"/>
      <c r="V227" s="8"/>
      <c r="W227" s="1116" t="s">
        <v>150</v>
      </c>
      <c r="X227" s="1103" t="s">
        <v>1467</v>
      </c>
      <c r="Y227" s="1118">
        <v>89659330071</v>
      </c>
      <c r="Z227" s="1118" t="s">
        <v>1192</v>
      </c>
      <c r="AA227" s="1117"/>
      <c r="AB227" s="1117"/>
      <c r="AC227" s="1101">
        <v>41439</v>
      </c>
      <c r="AD227" s="2262">
        <v>5000</v>
      </c>
      <c r="AE227" s="2263" t="s">
        <v>111</v>
      </c>
      <c r="AF227" s="2264" t="s">
        <v>754</v>
      </c>
      <c r="AG227" s="2265">
        <v>41440</v>
      </c>
      <c r="AH227" s="2266">
        <v>1</v>
      </c>
      <c r="AI227" s="2267">
        <v>41440</v>
      </c>
      <c r="AJ227" s="2268"/>
      <c r="AK227" s="2269" t="s">
        <v>1468</v>
      </c>
      <c r="AL227" s="1244" t="s">
        <v>1427</v>
      </c>
      <c r="AM227" s="836"/>
      <c r="AN227" s="1768"/>
      <c r="AO227" s="837"/>
      <c r="AP227" s="1244">
        <v>41577</v>
      </c>
      <c r="AQ227" s="1458"/>
      <c r="AR227" s="926"/>
      <c r="AS227" s="926"/>
      <c r="AT227" s="926"/>
      <c r="AU227" s="944"/>
      <c r="AV227" s="944"/>
      <c r="AW227" s="944"/>
      <c r="AX227" s="944"/>
      <c r="AY227" s="943"/>
      <c r="AZ227" s="944"/>
      <c r="BA227" s="1307"/>
      <c r="BB227" s="1307"/>
      <c r="BC227" s="1307"/>
      <c r="BD227" s="1307"/>
      <c r="BE227" s="1307"/>
      <c r="BF227" s="1307"/>
      <c r="BG227" s="1307"/>
      <c r="BH227" s="1307"/>
      <c r="BI227" s="1307"/>
      <c r="BJ227" s="1307"/>
      <c r="BK227" s="1307"/>
      <c r="BL227" s="1307"/>
      <c r="BM227" s="1307"/>
      <c r="BN227" s="1307"/>
      <c r="BO227" s="1307"/>
      <c r="BP227" s="1307"/>
      <c r="BQ227" s="1307"/>
      <c r="BR227" s="1307"/>
      <c r="BS227" s="1307"/>
      <c r="BT227" s="1307"/>
      <c r="BU227" s="1307"/>
      <c r="BV227" s="1307"/>
      <c r="BW227" s="1307"/>
      <c r="BX227" s="1307"/>
      <c r="BY227" s="1307"/>
      <c r="BZ227" s="1307"/>
      <c r="CA227" s="1307"/>
      <c r="CB227" s="1307"/>
      <c r="CC227" s="1307"/>
      <c r="CD227" s="1307"/>
      <c r="CE227" s="1307"/>
      <c r="CF227" s="1307"/>
      <c r="CG227" s="1307"/>
      <c r="CH227" s="1307"/>
      <c r="CI227" s="1307"/>
      <c r="CJ227" s="1307"/>
      <c r="CK227" s="1307"/>
      <c r="CL227" s="1307"/>
      <c r="CM227" s="1307"/>
      <c r="CN227" s="1307"/>
      <c r="CO227" s="1307"/>
      <c r="CP227" s="1307"/>
      <c r="CQ227" s="1307"/>
      <c r="CR227" s="1307"/>
      <c r="CS227" s="1307"/>
      <c r="CT227" s="1307"/>
      <c r="CU227" s="1307"/>
      <c r="CV227" s="1307"/>
      <c r="CW227" s="1307"/>
      <c r="CX227" s="1307"/>
      <c r="CY227" s="1307"/>
      <c r="CZ227" s="1307"/>
      <c r="DA227" s="1307"/>
      <c r="DB227" s="1307"/>
      <c r="DC227" s="1307"/>
      <c r="DD227" s="1307"/>
      <c r="DE227" s="1307"/>
      <c r="DF227" s="1307"/>
      <c r="DG227" s="1307"/>
      <c r="DH227" s="1307"/>
      <c r="DI227" s="1307"/>
      <c r="DJ227" s="1307"/>
    </row>
    <row r="228" spans="1:114" s="945" customFormat="1" ht="13">
      <c r="A228" s="3109">
        <v>18</v>
      </c>
      <c r="B228" s="11"/>
      <c r="C228" s="1279"/>
      <c r="D228" s="8"/>
      <c r="E228" s="1372"/>
      <c r="F228" s="1124" t="s">
        <v>343</v>
      </c>
      <c r="G228" s="1099">
        <v>13</v>
      </c>
      <c r="H228" s="806" t="s">
        <v>457</v>
      </c>
      <c r="I228" s="1164"/>
      <c r="J228" s="1159" t="s">
        <v>352</v>
      </c>
      <c r="K228" s="1252" t="s">
        <v>690</v>
      </c>
      <c r="L228" s="1252" t="s">
        <v>1746</v>
      </c>
      <c r="M228" s="1108"/>
      <c r="N228" s="1108"/>
      <c r="O228" s="1108"/>
      <c r="P228" s="1109"/>
      <c r="Q228" s="1975"/>
      <c r="R228" s="755"/>
      <c r="S228" s="18">
        <v>1047</v>
      </c>
      <c r="T228" s="1305"/>
      <c r="U228" s="1275"/>
      <c r="V228" s="8"/>
      <c r="W228" s="1116" t="s">
        <v>150</v>
      </c>
      <c r="X228" s="1103" t="s">
        <v>1469</v>
      </c>
      <c r="Y228" s="1118">
        <v>89226310607</v>
      </c>
      <c r="Z228" s="1118" t="s">
        <v>1189</v>
      </c>
      <c r="AA228" s="1117"/>
      <c r="AB228" s="1117"/>
      <c r="AC228" s="1101">
        <v>41441</v>
      </c>
      <c r="AD228" s="2081">
        <v>5000</v>
      </c>
      <c r="AE228" s="1220" t="s">
        <v>83</v>
      </c>
      <c r="AF228" s="1243"/>
      <c r="AG228" s="1417"/>
      <c r="AH228" s="160"/>
      <c r="AI228" s="123"/>
      <c r="AJ228" s="1112"/>
      <c r="AK228" s="1269"/>
      <c r="AL228" s="1244" t="s">
        <v>1470</v>
      </c>
      <c r="AM228" s="836"/>
      <c r="AN228" s="1768"/>
      <c r="AO228" s="837"/>
      <c r="AP228" s="1244">
        <v>41577</v>
      </c>
      <c r="AQ228" s="3124"/>
      <c r="AR228" s="1238"/>
      <c r="AS228" s="1238"/>
      <c r="AT228" s="1238"/>
      <c r="AU228" s="1239"/>
      <c r="AV228" s="1239"/>
      <c r="AW228" s="1239"/>
      <c r="AX228" s="1239"/>
      <c r="AY228" s="1240"/>
      <c r="AZ228" s="1239"/>
      <c r="BA228" s="1307"/>
      <c r="BB228" s="1307"/>
      <c r="BC228" s="1307"/>
      <c r="BD228" s="1307"/>
      <c r="BE228" s="1307"/>
      <c r="BF228" s="1307"/>
      <c r="BG228" s="1307"/>
      <c r="BH228" s="1307"/>
      <c r="BI228" s="1307"/>
      <c r="BJ228" s="1307"/>
      <c r="BK228" s="1307"/>
      <c r="BL228" s="1307"/>
      <c r="BM228" s="1307"/>
      <c r="BN228" s="1307"/>
      <c r="BO228" s="1307"/>
      <c r="BP228" s="1307"/>
      <c r="BQ228" s="1307"/>
      <c r="BR228" s="1307"/>
      <c r="BS228" s="1307"/>
      <c r="BT228" s="1307"/>
      <c r="BU228" s="1307"/>
      <c r="BV228" s="1307"/>
      <c r="BW228" s="1307"/>
      <c r="BX228" s="1307"/>
      <c r="BY228" s="1307"/>
      <c r="BZ228" s="1307"/>
      <c r="CA228" s="1307"/>
      <c r="CB228" s="1307"/>
      <c r="CC228" s="1307"/>
      <c r="CD228" s="1307"/>
      <c r="CE228" s="1307"/>
      <c r="CF228" s="1307"/>
      <c r="CG228" s="1307"/>
      <c r="CH228" s="1307"/>
      <c r="CI228" s="1307"/>
      <c r="CJ228" s="1307"/>
      <c r="CK228" s="1307"/>
      <c r="CL228" s="1307"/>
      <c r="CM228" s="1307"/>
      <c r="CN228" s="1307"/>
      <c r="CO228" s="1307"/>
      <c r="CP228" s="1307"/>
      <c r="CQ228" s="1307"/>
      <c r="CR228" s="1307"/>
      <c r="CS228" s="1307"/>
      <c r="CT228" s="1307"/>
      <c r="CU228" s="1307"/>
      <c r="CV228" s="1307"/>
      <c r="CW228" s="1307"/>
      <c r="CX228" s="1307"/>
      <c r="CY228" s="1307"/>
      <c r="CZ228" s="1307"/>
      <c r="DA228" s="1307"/>
      <c r="DB228" s="1307"/>
      <c r="DC228" s="1307"/>
      <c r="DD228" s="1307"/>
      <c r="DE228" s="1307"/>
      <c r="DF228" s="1307"/>
      <c r="DG228" s="1307"/>
      <c r="DH228" s="1307"/>
      <c r="DI228" s="1307"/>
      <c r="DJ228" s="1307"/>
    </row>
    <row r="229" spans="1:114" s="945" customFormat="1" ht="14">
      <c r="A229" s="3109">
        <v>19</v>
      </c>
      <c r="B229" s="11"/>
      <c r="C229" s="1279"/>
      <c r="D229" s="8"/>
      <c r="E229" s="1372"/>
      <c r="F229" s="1124" t="s">
        <v>343</v>
      </c>
      <c r="G229" s="1099">
        <v>13</v>
      </c>
      <c r="H229" s="806" t="s">
        <v>457</v>
      </c>
      <c r="I229" s="1164"/>
      <c r="J229" s="1159" t="s">
        <v>352</v>
      </c>
      <c r="K229" s="1242" t="s">
        <v>795</v>
      </c>
      <c r="L229" s="1242" t="s">
        <v>1750</v>
      </c>
      <c r="M229" s="1108"/>
      <c r="N229" s="1108"/>
      <c r="O229" s="1108"/>
      <c r="P229" s="1109"/>
      <c r="Q229" s="1975"/>
      <c r="R229" s="755"/>
      <c r="S229" s="18">
        <v>1047</v>
      </c>
      <c r="T229" s="1271"/>
      <c r="U229" s="1193"/>
      <c r="V229" s="8"/>
      <c r="W229" s="1116" t="s">
        <v>150</v>
      </c>
      <c r="X229" s="1103" t="s">
        <v>1471</v>
      </c>
      <c r="Y229" s="1118">
        <v>89068529792</v>
      </c>
      <c r="Z229" s="1118" t="s">
        <v>1187</v>
      </c>
      <c r="AA229" s="1117"/>
      <c r="AB229" s="1117"/>
      <c r="AC229" s="1101">
        <v>41443</v>
      </c>
      <c r="AD229" s="2262">
        <v>10000</v>
      </c>
      <c r="AE229" s="2263" t="s">
        <v>111</v>
      </c>
      <c r="AF229" s="2264" t="s">
        <v>754</v>
      </c>
      <c r="AG229" s="2265">
        <v>41443</v>
      </c>
      <c r="AH229" s="2266">
        <v>1</v>
      </c>
      <c r="AI229" s="2267">
        <v>41444</v>
      </c>
      <c r="AJ229" s="2268"/>
      <c r="AK229" s="2269" t="s">
        <v>2440</v>
      </c>
      <c r="AL229" s="1244"/>
      <c r="AM229" s="836"/>
      <c r="AN229" s="1768"/>
      <c r="AO229" s="837"/>
      <c r="AP229" s="1244">
        <v>41578</v>
      </c>
      <c r="AQ229" s="2607"/>
      <c r="AR229" s="1615"/>
      <c r="AS229" s="1615"/>
      <c r="AT229" s="1615"/>
      <c r="AU229" s="1445"/>
      <c r="AV229" s="1445"/>
      <c r="AW229" s="1445"/>
      <c r="AX229" s="1445"/>
      <c r="AY229" s="1446"/>
      <c r="AZ229" s="1445"/>
      <c r="BA229" s="1307"/>
      <c r="BB229" s="1307"/>
      <c r="BC229" s="1307"/>
      <c r="BD229" s="1307"/>
      <c r="BE229" s="1307"/>
      <c r="BF229" s="1307"/>
      <c r="BG229" s="1307"/>
      <c r="BH229" s="1307"/>
      <c r="BI229" s="1307"/>
      <c r="BJ229" s="1307"/>
      <c r="BK229" s="1307"/>
      <c r="BL229" s="1307"/>
      <c r="BM229" s="1307"/>
      <c r="BN229" s="1307"/>
      <c r="BO229" s="1307"/>
      <c r="BP229" s="1307"/>
      <c r="BQ229" s="1307"/>
      <c r="BR229" s="1307"/>
      <c r="BS229" s="1307"/>
      <c r="BT229" s="1307"/>
      <c r="BU229" s="1307"/>
      <c r="BV229" s="1307"/>
      <c r="BW229" s="1307"/>
      <c r="BX229" s="1307"/>
      <c r="BY229" s="1307"/>
      <c r="BZ229" s="1307"/>
      <c r="CA229" s="1307"/>
      <c r="CB229" s="1307"/>
      <c r="CC229" s="1307"/>
      <c r="CD229" s="1307"/>
      <c r="CE229" s="1307"/>
      <c r="CF229" s="1307"/>
      <c r="CG229" s="1307"/>
      <c r="CH229" s="1307"/>
      <c r="CI229" s="1307"/>
      <c r="CJ229" s="1307"/>
      <c r="CK229" s="1307"/>
      <c r="CL229" s="1307"/>
      <c r="CM229" s="1307"/>
      <c r="CN229" s="1307"/>
      <c r="CO229" s="1307"/>
      <c r="CP229" s="1307"/>
      <c r="CQ229" s="1307"/>
      <c r="CR229" s="1307"/>
      <c r="CS229" s="1307"/>
      <c r="CT229" s="1307"/>
      <c r="CU229" s="1307"/>
      <c r="CV229" s="1307"/>
      <c r="CW229" s="1307"/>
      <c r="CX229" s="1307"/>
      <c r="CY229" s="1307"/>
      <c r="CZ229" s="1307"/>
      <c r="DA229" s="1307"/>
      <c r="DB229" s="1307"/>
      <c r="DC229" s="1307"/>
      <c r="DD229" s="1307"/>
      <c r="DE229" s="1307"/>
      <c r="DF229" s="1307"/>
      <c r="DG229" s="1307"/>
      <c r="DH229" s="1307"/>
      <c r="DI229" s="1307"/>
      <c r="DJ229" s="1307"/>
    </row>
    <row r="230" spans="1:114" s="945" customFormat="1" ht="13">
      <c r="A230" s="1668">
        <v>20</v>
      </c>
      <c r="B230" s="11"/>
      <c r="C230" s="1279"/>
      <c r="D230" s="8"/>
      <c r="E230" s="1372"/>
      <c r="F230" s="1124" t="s">
        <v>343</v>
      </c>
      <c r="G230" s="1099">
        <v>13</v>
      </c>
      <c r="H230" s="806" t="s">
        <v>457</v>
      </c>
      <c r="I230" s="1164"/>
      <c r="J230" s="1159" t="s">
        <v>352</v>
      </c>
      <c r="K230" s="1242" t="s">
        <v>795</v>
      </c>
      <c r="L230" s="1242" t="s">
        <v>1750</v>
      </c>
      <c r="M230" s="1108"/>
      <c r="N230" s="1108"/>
      <c r="O230" s="1108"/>
      <c r="P230" s="1109"/>
      <c r="Q230" s="1975"/>
      <c r="R230" s="755"/>
      <c r="S230" s="18">
        <v>1047</v>
      </c>
      <c r="T230" s="1271"/>
      <c r="U230" s="1281">
        <v>20112</v>
      </c>
      <c r="V230" s="8"/>
      <c r="W230" s="1116" t="s">
        <v>150</v>
      </c>
      <c r="X230" s="1103" t="s">
        <v>1472</v>
      </c>
      <c r="Y230" s="1118">
        <v>89613714761</v>
      </c>
      <c r="Z230" s="1118" t="s">
        <v>1199</v>
      </c>
      <c r="AA230" s="1117"/>
      <c r="AB230" s="1117"/>
      <c r="AC230" s="1101">
        <v>41445</v>
      </c>
      <c r="AD230" s="2081">
        <v>20000</v>
      </c>
      <c r="AE230" s="1220"/>
      <c r="AF230" s="1243"/>
      <c r="AG230" s="1417"/>
      <c r="AH230" s="160"/>
      <c r="AI230" s="123"/>
      <c r="AJ230" s="1112"/>
      <c r="AK230" s="1269"/>
      <c r="AL230" s="1244"/>
      <c r="AM230" s="836"/>
      <c r="AN230" s="1768"/>
      <c r="AO230" s="837"/>
      <c r="AP230" s="1244">
        <v>41639</v>
      </c>
      <c r="AQ230" s="2607"/>
      <c r="AR230" s="1615"/>
      <c r="AS230" s="1615"/>
      <c r="AT230" s="1615"/>
      <c r="AU230" s="1445"/>
      <c r="AV230" s="1445"/>
      <c r="AW230" s="1445"/>
      <c r="AX230" s="1445"/>
      <c r="AY230" s="1446"/>
      <c r="AZ230" s="1445"/>
      <c r="BA230" s="1307"/>
      <c r="BB230" s="1307"/>
      <c r="BC230" s="1307"/>
      <c r="BD230" s="1307"/>
      <c r="BE230" s="1307"/>
      <c r="BF230" s="1307"/>
      <c r="BG230" s="1307"/>
      <c r="BH230" s="1307"/>
      <c r="BI230" s="1307"/>
      <c r="BJ230" s="1307"/>
      <c r="BK230" s="1307"/>
      <c r="BL230" s="1307"/>
      <c r="BM230" s="1307"/>
      <c r="BN230" s="1307"/>
      <c r="BO230" s="1307"/>
      <c r="BP230" s="1307"/>
      <c r="BQ230" s="1307"/>
      <c r="BR230" s="1307"/>
      <c r="BS230" s="1307"/>
      <c r="BT230" s="1307"/>
      <c r="BU230" s="1307"/>
      <c r="BV230" s="1307"/>
      <c r="BW230" s="1307"/>
      <c r="BX230" s="1307"/>
      <c r="BY230" s="1307"/>
      <c r="BZ230" s="1307"/>
      <c r="CA230" s="1307"/>
      <c r="CB230" s="1307"/>
      <c r="CC230" s="1307"/>
      <c r="CD230" s="1307"/>
      <c r="CE230" s="1307"/>
      <c r="CF230" s="1307"/>
      <c r="CG230" s="1307"/>
      <c r="CH230" s="1307"/>
      <c r="CI230" s="1307"/>
      <c r="CJ230" s="1307"/>
      <c r="CK230" s="1307"/>
      <c r="CL230" s="1307"/>
      <c r="CM230" s="1307"/>
      <c r="CN230" s="1307"/>
      <c r="CO230" s="1307"/>
      <c r="CP230" s="1307"/>
      <c r="CQ230" s="1307"/>
      <c r="CR230" s="1307"/>
      <c r="CS230" s="1307"/>
      <c r="CT230" s="1307"/>
      <c r="CU230" s="1307"/>
      <c r="CV230" s="1307"/>
      <c r="CW230" s="1307"/>
      <c r="CX230" s="1307"/>
      <c r="CY230" s="1307"/>
      <c r="CZ230" s="1307"/>
      <c r="DA230" s="1307"/>
      <c r="DB230" s="1307"/>
      <c r="DC230" s="1307"/>
      <c r="DD230" s="1307"/>
      <c r="DE230" s="1307"/>
      <c r="DF230" s="1307"/>
      <c r="DG230" s="1307"/>
      <c r="DH230" s="1307"/>
      <c r="DI230" s="1307"/>
      <c r="DJ230" s="1307"/>
    </row>
    <row r="231" spans="1:114" s="945" customFormat="1" ht="13">
      <c r="A231" s="3109">
        <v>21</v>
      </c>
      <c r="B231" s="11"/>
      <c r="C231" s="1279"/>
      <c r="D231" s="8"/>
      <c r="E231" s="1372"/>
      <c r="F231" s="1124" t="s">
        <v>343</v>
      </c>
      <c r="G231" s="1099">
        <v>13</v>
      </c>
      <c r="H231" s="1191" t="s">
        <v>1473</v>
      </c>
      <c r="I231" s="1196"/>
      <c r="J231" s="1197" t="s">
        <v>645</v>
      </c>
      <c r="K231" s="1242" t="s">
        <v>795</v>
      </c>
      <c r="L231" s="1242" t="s">
        <v>1750</v>
      </c>
      <c r="M231" s="1108"/>
      <c r="N231" s="1108"/>
      <c r="O231" s="1108"/>
      <c r="P231" s="1109"/>
      <c r="Q231" s="1975"/>
      <c r="R231" s="755"/>
      <c r="S231" s="18">
        <v>1047</v>
      </c>
      <c r="T231" s="1271"/>
      <c r="U231" s="1282"/>
      <c r="V231" s="8"/>
      <c r="W231" s="1116" t="s">
        <v>150</v>
      </c>
      <c r="X231" s="1103" t="s">
        <v>1474</v>
      </c>
      <c r="Y231" s="1118">
        <v>9273301810</v>
      </c>
      <c r="Z231" s="1118" t="s">
        <v>1187</v>
      </c>
      <c r="AA231" s="1117"/>
      <c r="AB231" s="1117"/>
      <c r="AC231" s="1101">
        <v>41448</v>
      </c>
      <c r="AD231" s="2081">
        <v>5000</v>
      </c>
      <c r="AE231" s="1220" t="s">
        <v>83</v>
      </c>
      <c r="AF231" s="1243"/>
      <c r="AG231" s="1417"/>
      <c r="AH231" s="160"/>
      <c r="AI231" s="123"/>
      <c r="AJ231" s="1112"/>
      <c r="AK231" s="1269"/>
      <c r="AL231" s="1244"/>
      <c r="AM231" s="836"/>
      <c r="AN231" s="1768"/>
      <c r="AO231" s="837"/>
      <c r="AP231" s="1244">
        <v>41305</v>
      </c>
      <c r="AQ231" s="2607"/>
      <c r="AR231" s="1615"/>
      <c r="AS231" s="1615"/>
      <c r="AT231" s="1615"/>
      <c r="AU231" s="1445"/>
      <c r="AV231" s="1445"/>
      <c r="AW231" s="1445"/>
      <c r="AX231" s="1445"/>
      <c r="AY231" s="1446"/>
      <c r="AZ231" s="1445"/>
      <c r="BA231" s="1307"/>
      <c r="BB231" s="1307"/>
      <c r="BC231" s="1307"/>
      <c r="BD231" s="1307"/>
      <c r="BE231" s="1307"/>
      <c r="BF231" s="1307"/>
      <c r="BG231" s="1307"/>
      <c r="BH231" s="1307"/>
      <c r="BI231" s="1307"/>
      <c r="BJ231" s="1307"/>
      <c r="BK231" s="1307"/>
      <c r="BL231" s="1307"/>
      <c r="BM231" s="1307"/>
      <c r="BN231" s="1307"/>
      <c r="BO231" s="1307"/>
      <c r="BP231" s="1307"/>
      <c r="BQ231" s="1307"/>
      <c r="BR231" s="1307"/>
      <c r="BS231" s="1307"/>
      <c r="BT231" s="1307"/>
      <c r="BU231" s="1307"/>
      <c r="BV231" s="1307"/>
      <c r="BW231" s="1307"/>
      <c r="BX231" s="1307"/>
      <c r="BY231" s="1307"/>
      <c r="BZ231" s="1307"/>
      <c r="CA231" s="1307"/>
      <c r="CB231" s="1307"/>
      <c r="CC231" s="1307"/>
      <c r="CD231" s="1307"/>
      <c r="CE231" s="1307"/>
      <c r="CF231" s="1307"/>
      <c r="CG231" s="1307"/>
      <c r="CH231" s="1307"/>
      <c r="CI231" s="1307"/>
      <c r="CJ231" s="1307"/>
      <c r="CK231" s="1307"/>
      <c r="CL231" s="1307"/>
      <c r="CM231" s="1307"/>
      <c r="CN231" s="1307"/>
      <c r="CO231" s="1307"/>
      <c r="CP231" s="1307"/>
      <c r="CQ231" s="1307"/>
      <c r="CR231" s="1307"/>
      <c r="CS231" s="1307"/>
      <c r="CT231" s="1307"/>
      <c r="CU231" s="1307"/>
      <c r="CV231" s="1307"/>
      <c r="CW231" s="1307"/>
      <c r="CX231" s="1307"/>
      <c r="CY231" s="1307"/>
      <c r="CZ231" s="1307"/>
      <c r="DA231" s="1307"/>
      <c r="DB231" s="1307"/>
      <c r="DC231" s="1307"/>
      <c r="DD231" s="1307"/>
      <c r="DE231" s="1307"/>
      <c r="DF231" s="1307"/>
      <c r="DG231" s="1307"/>
      <c r="DH231" s="1307"/>
      <c r="DI231" s="1307"/>
      <c r="DJ231" s="1307"/>
    </row>
    <row r="232" spans="1:114" s="945" customFormat="1" ht="14">
      <c r="A232" s="3109">
        <v>22</v>
      </c>
      <c r="B232" s="11"/>
      <c r="C232" s="1279"/>
      <c r="D232" s="8"/>
      <c r="E232" s="1372"/>
      <c r="F232" s="1124" t="s">
        <v>343</v>
      </c>
      <c r="G232" s="1099">
        <v>13</v>
      </c>
      <c r="H232" s="806" t="s">
        <v>1369</v>
      </c>
      <c r="I232" s="1164"/>
      <c r="J232" s="1159" t="s">
        <v>787</v>
      </c>
      <c r="K232" s="1283" t="s">
        <v>690</v>
      </c>
      <c r="L232" s="1242" t="s">
        <v>1746</v>
      </c>
      <c r="M232" s="1108"/>
      <c r="N232" s="1108"/>
      <c r="O232" s="1108"/>
      <c r="P232" s="1109"/>
      <c r="Q232" s="1975"/>
      <c r="R232" s="755"/>
      <c r="S232" s="18">
        <v>1047</v>
      </c>
      <c r="T232" s="1271"/>
      <c r="U232" s="1282"/>
      <c r="V232" s="8"/>
      <c r="W232" s="1116" t="s">
        <v>150</v>
      </c>
      <c r="X232" s="1103" t="s">
        <v>1475</v>
      </c>
      <c r="Y232" s="1118">
        <v>89085882958</v>
      </c>
      <c r="Z232" s="1118" t="s">
        <v>1189</v>
      </c>
      <c r="AA232" s="1117"/>
      <c r="AB232" s="1117"/>
      <c r="AC232" s="1101">
        <v>41448</v>
      </c>
      <c r="AD232" s="2262">
        <v>1000</v>
      </c>
      <c r="AE232" s="2263" t="s">
        <v>111</v>
      </c>
      <c r="AF232" s="2264" t="s">
        <v>785</v>
      </c>
      <c r="AG232" s="2265">
        <v>41490</v>
      </c>
      <c r="AH232" s="2266">
        <v>1</v>
      </c>
      <c r="AI232" s="2267">
        <v>41493</v>
      </c>
      <c r="AJ232" s="2268"/>
      <c r="AK232" s="2269" t="s">
        <v>2225</v>
      </c>
      <c r="AL232" s="1244"/>
      <c r="AM232" s="836"/>
      <c r="AN232" s="1768"/>
      <c r="AO232" s="837"/>
      <c r="AP232" s="1244">
        <v>41539</v>
      </c>
      <c r="AQ232" s="2607"/>
      <c r="AR232" s="1615"/>
      <c r="AS232" s="1615"/>
      <c r="AT232" s="1615"/>
      <c r="AU232" s="1445"/>
      <c r="AV232" s="1445"/>
      <c r="AW232" s="1445"/>
      <c r="AX232" s="1445"/>
      <c r="AY232" s="1446"/>
      <c r="AZ232" s="1445"/>
      <c r="BA232" s="1307"/>
      <c r="BB232" s="1307"/>
      <c r="BC232" s="1307"/>
      <c r="BD232" s="1307"/>
      <c r="BE232" s="1307"/>
      <c r="BF232" s="1307"/>
      <c r="BG232" s="1307"/>
      <c r="BH232" s="1307"/>
      <c r="BI232" s="1307"/>
      <c r="BJ232" s="1307"/>
      <c r="BK232" s="1307"/>
      <c r="BL232" s="1307"/>
      <c r="BM232" s="1307"/>
      <c r="BN232" s="1307"/>
      <c r="BO232" s="1307"/>
      <c r="BP232" s="1307"/>
      <c r="BQ232" s="1307"/>
      <c r="BR232" s="1307"/>
      <c r="BS232" s="1307"/>
      <c r="BT232" s="1307"/>
      <c r="BU232" s="1307"/>
      <c r="BV232" s="1307"/>
      <c r="BW232" s="1307"/>
      <c r="BX232" s="1307"/>
      <c r="BY232" s="1307"/>
      <c r="BZ232" s="1307"/>
      <c r="CA232" s="1307"/>
      <c r="CB232" s="1307"/>
      <c r="CC232" s="1307"/>
      <c r="CD232" s="1307"/>
      <c r="CE232" s="1307"/>
      <c r="CF232" s="1307"/>
      <c r="CG232" s="1307"/>
      <c r="CH232" s="1307"/>
      <c r="CI232" s="1307"/>
      <c r="CJ232" s="1307"/>
      <c r="CK232" s="1307"/>
      <c r="CL232" s="1307"/>
      <c r="CM232" s="1307"/>
      <c r="CN232" s="1307"/>
      <c r="CO232" s="1307"/>
      <c r="CP232" s="1307"/>
      <c r="CQ232" s="1307"/>
      <c r="CR232" s="1307"/>
      <c r="CS232" s="1307"/>
      <c r="CT232" s="1307"/>
      <c r="CU232" s="1307"/>
      <c r="CV232" s="1307"/>
      <c r="CW232" s="1307"/>
      <c r="CX232" s="1307"/>
      <c r="CY232" s="1307"/>
      <c r="CZ232" s="1307"/>
      <c r="DA232" s="1307"/>
      <c r="DB232" s="1307"/>
      <c r="DC232" s="1307"/>
      <c r="DD232" s="1307"/>
      <c r="DE232" s="1307"/>
      <c r="DF232" s="1307"/>
      <c r="DG232" s="1307"/>
      <c r="DH232" s="1307"/>
      <c r="DI232" s="1307"/>
      <c r="DJ232" s="1307"/>
    </row>
    <row r="233" spans="1:114" s="945" customFormat="1" ht="13">
      <c r="A233" s="1668">
        <v>23</v>
      </c>
      <c r="B233" s="11"/>
      <c r="C233" s="1279"/>
      <c r="D233" s="8"/>
      <c r="E233" s="1372"/>
      <c r="F233" s="1124" t="s">
        <v>343</v>
      </c>
      <c r="G233" s="1099">
        <v>13</v>
      </c>
      <c r="H233" s="806" t="s">
        <v>457</v>
      </c>
      <c r="I233" s="1164"/>
      <c r="J233" s="1159" t="s">
        <v>787</v>
      </c>
      <c r="K233" s="1242" t="s">
        <v>795</v>
      </c>
      <c r="L233" s="1242" t="s">
        <v>1750</v>
      </c>
      <c r="M233" s="1108"/>
      <c r="N233" s="1108"/>
      <c r="O233" s="1108"/>
      <c r="P233" s="1109"/>
      <c r="Q233" s="1975"/>
      <c r="R233" s="755"/>
      <c r="S233" s="18">
        <v>1047</v>
      </c>
      <c r="T233" s="1271"/>
      <c r="U233" s="1282"/>
      <c r="V233" s="8"/>
      <c r="W233" s="1116" t="s">
        <v>150</v>
      </c>
      <c r="X233" s="1103" t="s">
        <v>1476</v>
      </c>
      <c r="Y233" s="1118">
        <v>89080911346</v>
      </c>
      <c r="Z233" s="1118" t="s">
        <v>1189</v>
      </c>
      <c r="AA233" s="1117"/>
      <c r="AB233" s="1117"/>
      <c r="AC233" s="1101">
        <v>41449</v>
      </c>
      <c r="AD233" s="2081">
        <v>5000</v>
      </c>
      <c r="AE233" s="1220" t="s">
        <v>111</v>
      </c>
      <c r="AF233" s="1243" t="s">
        <v>754</v>
      </c>
      <c r="AG233" s="1101">
        <v>41477</v>
      </c>
      <c r="AH233" s="160"/>
      <c r="AI233" s="123"/>
      <c r="AJ233" s="1112"/>
      <c r="AK233" s="1383" t="s">
        <v>3452</v>
      </c>
      <c r="AL233" s="1244"/>
      <c r="AM233" s="836"/>
      <c r="AN233" s="1768"/>
      <c r="AO233" s="837"/>
      <c r="AP233" s="1244">
        <v>41547</v>
      </c>
      <c r="AQ233" s="2607"/>
      <c r="AR233" s="1615"/>
      <c r="AS233" s="1615"/>
      <c r="AT233" s="1615"/>
      <c r="AU233" s="1445"/>
      <c r="AV233" s="1445"/>
      <c r="AW233" s="1445"/>
      <c r="AX233" s="1445"/>
      <c r="AY233" s="1446"/>
      <c r="AZ233" s="1445"/>
      <c r="BA233" s="1307"/>
      <c r="BB233" s="1307"/>
      <c r="BC233" s="1307"/>
      <c r="BD233" s="1307"/>
      <c r="BE233" s="1307"/>
      <c r="BF233" s="1307"/>
      <c r="BG233" s="1307"/>
      <c r="BH233" s="1307"/>
      <c r="BI233" s="1307"/>
      <c r="BJ233" s="1307"/>
      <c r="BK233" s="1307"/>
      <c r="BL233" s="1307"/>
      <c r="BM233" s="1307"/>
      <c r="BN233" s="1307"/>
      <c r="BO233" s="1307"/>
      <c r="BP233" s="1307"/>
      <c r="BQ233" s="1307"/>
      <c r="BR233" s="1307"/>
      <c r="BS233" s="1307"/>
      <c r="BT233" s="1307"/>
      <c r="BU233" s="1307"/>
      <c r="BV233" s="1307"/>
      <c r="BW233" s="1307"/>
      <c r="BX233" s="1307"/>
      <c r="BY233" s="1307"/>
      <c r="BZ233" s="1307"/>
      <c r="CA233" s="1307"/>
      <c r="CB233" s="1307"/>
      <c r="CC233" s="1307"/>
      <c r="CD233" s="1307"/>
      <c r="CE233" s="1307"/>
      <c r="CF233" s="1307"/>
      <c r="CG233" s="1307"/>
      <c r="CH233" s="1307"/>
      <c r="CI233" s="1307"/>
      <c r="CJ233" s="1307"/>
      <c r="CK233" s="1307"/>
      <c r="CL233" s="1307"/>
      <c r="CM233" s="1307"/>
      <c r="CN233" s="1307"/>
      <c r="CO233" s="1307"/>
      <c r="CP233" s="1307"/>
      <c r="CQ233" s="1307"/>
      <c r="CR233" s="1307"/>
      <c r="CS233" s="1307"/>
      <c r="CT233" s="1307"/>
      <c r="CU233" s="1307"/>
      <c r="CV233" s="1307"/>
      <c r="CW233" s="1307"/>
      <c r="CX233" s="1307"/>
      <c r="CY233" s="1307"/>
      <c r="CZ233" s="1307"/>
      <c r="DA233" s="1307"/>
      <c r="DB233" s="1307"/>
      <c r="DC233" s="1307"/>
      <c r="DD233" s="1307"/>
      <c r="DE233" s="1307"/>
      <c r="DF233" s="1307"/>
      <c r="DG233" s="1307"/>
      <c r="DH233" s="1307"/>
      <c r="DI233" s="1307"/>
      <c r="DJ233" s="1307"/>
    </row>
    <row r="234" spans="1:114" s="945" customFormat="1" ht="13">
      <c r="A234" s="3109">
        <v>24</v>
      </c>
      <c r="B234" s="112"/>
      <c r="C234" s="1279"/>
      <c r="D234" s="1158"/>
      <c r="E234" s="1382"/>
      <c r="F234" s="1124" t="s">
        <v>343</v>
      </c>
      <c r="G234" s="1284">
        <v>13</v>
      </c>
      <c r="H234" s="1128" t="s">
        <v>1413</v>
      </c>
      <c r="I234" s="1173"/>
      <c r="J234" s="1274" t="s">
        <v>645</v>
      </c>
      <c r="K234" s="87" t="s">
        <v>690</v>
      </c>
      <c r="L234" s="1242" t="s">
        <v>1746</v>
      </c>
      <c r="M234" s="1130"/>
      <c r="N234" s="1130"/>
      <c r="O234" s="1130"/>
      <c r="P234" s="1162"/>
      <c r="Q234" s="1975"/>
      <c r="R234" s="1280"/>
      <c r="S234" s="150">
        <v>1047</v>
      </c>
      <c r="T234" s="1286"/>
      <c r="U234" s="1264"/>
      <c r="V234" s="1158"/>
      <c r="W234" s="1116" t="s">
        <v>150</v>
      </c>
      <c r="X234" s="1119" t="s">
        <v>1477</v>
      </c>
      <c r="Y234" s="1266">
        <v>83519011417</v>
      </c>
      <c r="Z234" s="1384" t="s">
        <v>1199</v>
      </c>
      <c r="AA234" s="1265"/>
      <c r="AB234" s="1265"/>
      <c r="AC234" s="1101">
        <v>41456</v>
      </c>
      <c r="AD234" s="2081">
        <v>15000</v>
      </c>
      <c r="AE234" s="140" t="s">
        <v>83</v>
      </c>
      <c r="AF234" s="208"/>
      <c r="AG234" s="140"/>
      <c r="AH234" s="208"/>
      <c r="AI234" s="140"/>
      <c r="AJ234" s="140"/>
      <c r="AK234" s="208"/>
      <c r="AL234" s="1285"/>
      <c r="AM234" s="963"/>
      <c r="AN234" s="1782"/>
      <c r="AO234" s="964"/>
      <c r="AP234" s="1248"/>
      <c r="AQ234" s="2607"/>
      <c r="AR234" s="1615"/>
      <c r="AS234" s="1615"/>
      <c r="AT234" s="1615"/>
      <c r="AU234" s="1445"/>
      <c r="AV234" s="1445"/>
      <c r="AW234" s="1445"/>
      <c r="AX234" s="1445"/>
      <c r="AY234" s="1446"/>
      <c r="AZ234" s="1445"/>
      <c r="BA234" s="1307"/>
      <c r="BB234" s="1307"/>
      <c r="BC234" s="1307"/>
      <c r="BD234" s="1307"/>
      <c r="BE234" s="1307"/>
      <c r="BF234" s="1307"/>
      <c r="BG234" s="1307"/>
      <c r="BH234" s="1307"/>
      <c r="BI234" s="1307"/>
      <c r="BJ234" s="1307"/>
      <c r="BK234" s="1307"/>
      <c r="BL234" s="1307"/>
      <c r="BM234" s="1307"/>
      <c r="BN234" s="1307"/>
      <c r="BO234" s="1307"/>
      <c r="BP234" s="1307"/>
      <c r="BQ234" s="1307"/>
      <c r="BR234" s="1307"/>
      <c r="BS234" s="1307"/>
      <c r="BT234" s="1307"/>
      <c r="BU234" s="1307"/>
      <c r="BV234" s="1307"/>
      <c r="BW234" s="1307"/>
      <c r="BX234" s="1307"/>
      <c r="BY234" s="1307"/>
      <c r="BZ234" s="1307"/>
      <c r="CA234" s="1307"/>
      <c r="CB234" s="1307"/>
      <c r="CC234" s="1307"/>
      <c r="CD234" s="1307"/>
      <c r="CE234" s="1307"/>
      <c r="CF234" s="1307"/>
      <c r="CG234" s="1307"/>
      <c r="CH234" s="1307"/>
      <c r="CI234" s="1307"/>
      <c r="CJ234" s="1307"/>
      <c r="CK234" s="1307"/>
      <c r="CL234" s="1307"/>
      <c r="CM234" s="1307"/>
      <c r="CN234" s="1307"/>
      <c r="CO234" s="1307"/>
      <c r="CP234" s="1307"/>
      <c r="CQ234" s="1307"/>
      <c r="CR234" s="1307"/>
      <c r="CS234" s="1307"/>
      <c r="CT234" s="1307"/>
      <c r="CU234" s="1307"/>
      <c r="CV234" s="1307"/>
      <c r="CW234" s="1307"/>
      <c r="CX234" s="1307"/>
      <c r="CY234" s="1307"/>
      <c r="CZ234" s="1307"/>
      <c r="DA234" s="1307"/>
      <c r="DB234" s="1307"/>
      <c r="DC234" s="1307"/>
      <c r="DD234" s="1307"/>
      <c r="DE234" s="1307"/>
      <c r="DF234" s="1307"/>
      <c r="DG234" s="1307"/>
      <c r="DH234" s="1307"/>
      <c r="DI234" s="1307"/>
      <c r="DJ234" s="1307"/>
    </row>
    <row r="235" spans="1:114" s="945" customFormat="1" ht="13">
      <c r="A235" s="3109">
        <v>25</v>
      </c>
      <c r="B235" s="112"/>
      <c r="C235" s="1279"/>
      <c r="D235" s="1158"/>
      <c r="E235" s="1382"/>
      <c r="F235" s="1124" t="s">
        <v>343</v>
      </c>
      <c r="G235" s="1284">
        <v>13</v>
      </c>
      <c r="H235" s="1128" t="s">
        <v>1415</v>
      </c>
      <c r="I235" s="1173"/>
      <c r="J235" s="1274" t="s">
        <v>781</v>
      </c>
      <c r="K235" s="1549" t="s">
        <v>1916</v>
      </c>
      <c r="L235" s="42" t="s">
        <v>1916</v>
      </c>
      <c r="M235" s="1130"/>
      <c r="N235" s="1130"/>
      <c r="O235" s="1130"/>
      <c r="P235" s="1162"/>
      <c r="Q235" s="1975"/>
      <c r="R235" s="1280"/>
      <c r="S235" s="150">
        <v>1047</v>
      </c>
      <c r="T235" s="1286"/>
      <c r="U235" s="1264"/>
      <c r="V235" s="1158"/>
      <c r="W235" s="1116" t="s">
        <v>150</v>
      </c>
      <c r="X235" s="1119" t="s">
        <v>1478</v>
      </c>
      <c r="Y235" s="1266"/>
      <c r="Z235" s="1384" t="s">
        <v>1199</v>
      </c>
      <c r="AA235" s="1265"/>
      <c r="AB235" s="1265"/>
      <c r="AC235" s="1101">
        <v>41456</v>
      </c>
      <c r="AD235" s="2081">
        <v>15000</v>
      </c>
      <c r="AE235" s="140" t="s">
        <v>83</v>
      </c>
      <c r="AF235" s="208"/>
      <c r="AG235" s="140"/>
      <c r="AH235" s="208"/>
      <c r="AI235" s="140"/>
      <c r="AJ235" s="140"/>
      <c r="AK235" s="208"/>
      <c r="AL235" s="1285"/>
      <c r="AM235" s="963"/>
      <c r="AN235" s="1768"/>
      <c r="AO235" s="964"/>
      <c r="AP235" s="1248"/>
      <c r="AQ235" s="2607"/>
      <c r="AR235" s="1615"/>
      <c r="AS235" s="1615"/>
      <c r="AT235" s="1615"/>
      <c r="AU235" s="1445"/>
      <c r="AV235" s="1445"/>
      <c r="AW235" s="1445"/>
      <c r="AX235" s="1445"/>
      <c r="AY235" s="1446"/>
      <c r="AZ235" s="1445"/>
      <c r="BA235" s="1307"/>
      <c r="BB235" s="1307"/>
      <c r="BC235" s="1307"/>
      <c r="BD235" s="1307"/>
      <c r="BE235" s="1307"/>
      <c r="BF235" s="1307"/>
      <c r="BG235" s="1307"/>
      <c r="BH235" s="1307"/>
      <c r="BI235" s="1307"/>
      <c r="BJ235" s="1307"/>
      <c r="BK235" s="1307"/>
      <c r="BL235" s="1307"/>
      <c r="BM235" s="1307"/>
      <c r="BN235" s="1307"/>
      <c r="BO235" s="1307"/>
      <c r="BP235" s="1307"/>
      <c r="BQ235" s="1307"/>
      <c r="BR235" s="1307"/>
      <c r="BS235" s="1307"/>
      <c r="BT235" s="1307"/>
      <c r="BU235" s="1307"/>
      <c r="BV235" s="1307"/>
      <c r="BW235" s="1307"/>
      <c r="BX235" s="1307"/>
      <c r="BY235" s="1307"/>
      <c r="BZ235" s="1307"/>
      <c r="CA235" s="1307"/>
      <c r="CB235" s="1307"/>
      <c r="CC235" s="1307"/>
      <c r="CD235" s="1307"/>
      <c r="CE235" s="1307"/>
      <c r="CF235" s="1307"/>
      <c r="CG235" s="1307"/>
      <c r="CH235" s="1307"/>
      <c r="CI235" s="1307"/>
      <c r="CJ235" s="1307"/>
      <c r="CK235" s="1307"/>
      <c r="CL235" s="1307"/>
      <c r="CM235" s="1307"/>
      <c r="CN235" s="1307"/>
      <c r="CO235" s="1307"/>
      <c r="CP235" s="1307"/>
      <c r="CQ235" s="1307"/>
      <c r="CR235" s="1307"/>
      <c r="CS235" s="1307"/>
      <c r="CT235" s="1307"/>
      <c r="CU235" s="1307"/>
      <c r="CV235" s="1307"/>
      <c r="CW235" s="1307"/>
      <c r="CX235" s="1307"/>
      <c r="CY235" s="1307"/>
      <c r="CZ235" s="1307"/>
      <c r="DA235" s="1307"/>
      <c r="DB235" s="1307"/>
      <c r="DC235" s="1307"/>
      <c r="DD235" s="1307"/>
      <c r="DE235" s="1307"/>
      <c r="DF235" s="1307"/>
      <c r="DG235" s="1307"/>
      <c r="DH235" s="1307"/>
      <c r="DI235" s="1307"/>
      <c r="DJ235" s="1307"/>
    </row>
    <row r="236" spans="1:114" s="945" customFormat="1" ht="13">
      <c r="A236" s="1668">
        <v>26</v>
      </c>
      <c r="B236" s="11"/>
      <c r="C236" s="1279"/>
      <c r="D236" s="8"/>
      <c r="E236" s="1372"/>
      <c r="F236" s="1124" t="s">
        <v>343</v>
      </c>
      <c r="G236" s="1284">
        <v>13</v>
      </c>
      <c r="H236" s="1128" t="s">
        <v>1413</v>
      </c>
      <c r="I236" s="1173"/>
      <c r="J236" s="1274" t="s">
        <v>645</v>
      </c>
      <c r="K236" s="87" t="s">
        <v>690</v>
      </c>
      <c r="L236" s="1242" t="s">
        <v>1746</v>
      </c>
      <c r="M236" s="1130"/>
      <c r="N236" s="1130"/>
      <c r="O236" s="1130"/>
      <c r="P236" s="1162"/>
      <c r="Q236" s="1975"/>
      <c r="R236" s="1280"/>
      <c r="S236" s="150">
        <v>1047</v>
      </c>
      <c r="T236" s="1286"/>
      <c r="U236" s="1287"/>
      <c r="V236" s="1158"/>
      <c r="W236" s="1116" t="s">
        <v>150</v>
      </c>
      <c r="X236" s="1119" t="s">
        <v>1536</v>
      </c>
      <c r="Y236" s="1266">
        <v>89026192201</v>
      </c>
      <c r="Z236" s="1384" t="s">
        <v>1199</v>
      </c>
      <c r="AA236" s="1265"/>
      <c r="AB236" s="1265"/>
      <c r="AC236" s="1101">
        <v>41461</v>
      </c>
      <c r="AD236" s="2081">
        <v>15000</v>
      </c>
      <c r="AE236" s="140" t="s">
        <v>83</v>
      </c>
      <c r="AF236" s="208"/>
      <c r="AG236" s="140"/>
      <c r="AH236" s="208"/>
      <c r="AI236" s="140"/>
      <c r="AJ236" s="140"/>
      <c r="AK236" s="208" t="s">
        <v>2247</v>
      </c>
      <c r="AL236" s="1285"/>
      <c r="AM236" s="836"/>
      <c r="AN236" s="1768"/>
      <c r="AO236" s="964"/>
      <c r="AP236" s="1248"/>
      <c r="AQ236" s="2607"/>
      <c r="AR236" s="1615"/>
      <c r="AS236" s="1615"/>
      <c r="AT236" s="1615"/>
      <c r="AU236" s="1445"/>
      <c r="AV236" s="1445"/>
      <c r="AW236" s="1445"/>
      <c r="AX236" s="1445"/>
      <c r="AY236" s="1446"/>
      <c r="AZ236" s="1445"/>
      <c r="BA236" s="1307"/>
      <c r="BB236" s="1307"/>
      <c r="BC236" s="1307"/>
      <c r="BD236" s="1307"/>
      <c r="BE236" s="1307"/>
      <c r="BF236" s="1307"/>
      <c r="BG236" s="1307"/>
      <c r="BH236" s="1307"/>
      <c r="BI236" s="1307"/>
      <c r="BJ236" s="1307"/>
      <c r="BK236" s="1307"/>
      <c r="BL236" s="1307"/>
      <c r="BM236" s="1307"/>
      <c r="BN236" s="1307"/>
      <c r="BO236" s="1307"/>
      <c r="BP236" s="1307"/>
      <c r="BQ236" s="1307"/>
      <c r="BR236" s="1307"/>
      <c r="BS236" s="1307"/>
      <c r="BT236" s="1307"/>
      <c r="BU236" s="1307"/>
      <c r="BV236" s="1307"/>
      <c r="BW236" s="1307"/>
      <c r="BX236" s="1307"/>
      <c r="BY236" s="1307"/>
      <c r="BZ236" s="1307"/>
      <c r="CA236" s="1307"/>
      <c r="CB236" s="1307"/>
      <c r="CC236" s="1307"/>
      <c r="CD236" s="1307"/>
      <c r="CE236" s="1307"/>
      <c r="CF236" s="1307"/>
      <c r="CG236" s="1307"/>
      <c r="CH236" s="1307"/>
      <c r="CI236" s="1307"/>
      <c r="CJ236" s="1307"/>
      <c r="CK236" s="1307"/>
      <c r="CL236" s="1307"/>
      <c r="CM236" s="1307"/>
      <c r="CN236" s="1307"/>
      <c r="CO236" s="1307"/>
      <c r="CP236" s="1307"/>
      <c r="CQ236" s="1307"/>
      <c r="CR236" s="1307"/>
      <c r="CS236" s="1307"/>
      <c r="CT236" s="1307"/>
      <c r="CU236" s="1307"/>
      <c r="CV236" s="1307"/>
      <c r="CW236" s="1307"/>
      <c r="CX236" s="1307"/>
      <c r="CY236" s="1307"/>
      <c r="CZ236" s="1307"/>
      <c r="DA236" s="1307"/>
      <c r="DB236" s="1307"/>
      <c r="DC236" s="1307"/>
      <c r="DD236" s="1307"/>
      <c r="DE236" s="1307"/>
      <c r="DF236" s="1307"/>
      <c r="DG236" s="1307"/>
      <c r="DH236" s="1307"/>
      <c r="DI236" s="1307"/>
      <c r="DJ236" s="1307"/>
    </row>
    <row r="237" spans="1:114" s="945" customFormat="1" ht="13">
      <c r="A237" s="3109">
        <v>27</v>
      </c>
      <c r="B237" s="11"/>
      <c r="C237" s="1279"/>
      <c r="D237" s="8"/>
      <c r="E237" s="1372"/>
      <c r="F237" s="1124" t="s">
        <v>343</v>
      </c>
      <c r="G237" s="1284">
        <v>13</v>
      </c>
      <c r="H237" s="1128" t="s">
        <v>1414</v>
      </c>
      <c r="I237" s="1173"/>
      <c r="J237" s="1274" t="s">
        <v>667</v>
      </c>
      <c r="K237" s="87" t="s">
        <v>795</v>
      </c>
      <c r="L237" s="1242" t="s">
        <v>1750</v>
      </c>
      <c r="M237" s="1130"/>
      <c r="N237" s="1130"/>
      <c r="O237" s="1130"/>
      <c r="P237" s="1162"/>
      <c r="Q237" s="1975"/>
      <c r="R237" s="1280"/>
      <c r="S237" s="150">
        <v>1047</v>
      </c>
      <c r="T237" s="1286"/>
      <c r="U237" s="1287"/>
      <c r="V237" s="1158"/>
      <c r="W237" s="1116" t="s">
        <v>150</v>
      </c>
      <c r="X237" s="1119" t="s">
        <v>1587</v>
      </c>
      <c r="Y237" s="1266">
        <v>89823450213</v>
      </c>
      <c r="Z237" s="1384" t="s">
        <v>1199</v>
      </c>
      <c r="AA237" s="1265"/>
      <c r="AB237" s="1265"/>
      <c r="AC237" s="1101">
        <v>41466</v>
      </c>
      <c r="AD237" s="2081">
        <v>15000</v>
      </c>
      <c r="AE237" s="140" t="s">
        <v>83</v>
      </c>
      <c r="AF237" s="208"/>
      <c r="AG237" s="140"/>
      <c r="AH237" s="208"/>
      <c r="AI237" s="123"/>
      <c r="AJ237" s="123"/>
      <c r="AK237" s="160"/>
      <c r="AL237" s="1285"/>
      <c r="AM237" s="836"/>
      <c r="AN237" s="1768"/>
      <c r="AO237" s="964"/>
      <c r="AP237" s="1248"/>
      <c r="AQ237" s="2607"/>
      <c r="AR237" s="1615"/>
      <c r="AS237" s="1615"/>
      <c r="AT237" s="1615"/>
      <c r="AU237" s="1445"/>
      <c r="AV237" s="1445"/>
      <c r="AW237" s="1445"/>
      <c r="AX237" s="1445"/>
      <c r="AY237" s="1446"/>
      <c r="AZ237" s="1445"/>
      <c r="BA237" s="1307"/>
      <c r="BB237" s="1307"/>
      <c r="BC237" s="1307"/>
      <c r="BD237" s="1307"/>
      <c r="BE237" s="1307"/>
      <c r="BF237" s="1307"/>
      <c r="BG237" s="1307"/>
      <c r="BH237" s="1307"/>
      <c r="BI237" s="1307"/>
      <c r="BJ237" s="1307"/>
      <c r="BK237" s="1307"/>
      <c r="BL237" s="1307"/>
      <c r="BM237" s="1307"/>
      <c r="BN237" s="1307"/>
      <c r="BO237" s="1307"/>
      <c r="BP237" s="1307"/>
      <c r="BQ237" s="1307"/>
      <c r="BR237" s="1307"/>
      <c r="BS237" s="1307"/>
      <c r="BT237" s="1307"/>
      <c r="BU237" s="1307"/>
      <c r="BV237" s="1307"/>
      <c r="BW237" s="1307"/>
      <c r="BX237" s="1307"/>
      <c r="BY237" s="1307"/>
      <c r="BZ237" s="1307"/>
      <c r="CA237" s="1307"/>
      <c r="CB237" s="1307"/>
      <c r="CC237" s="1307"/>
      <c r="CD237" s="1307"/>
      <c r="CE237" s="1307"/>
      <c r="CF237" s="1307"/>
      <c r="CG237" s="1307"/>
      <c r="CH237" s="1307"/>
      <c r="CI237" s="1307"/>
      <c r="CJ237" s="1307"/>
      <c r="CK237" s="1307"/>
      <c r="CL237" s="1307"/>
      <c r="CM237" s="1307"/>
      <c r="CN237" s="1307"/>
      <c r="CO237" s="1307"/>
      <c r="CP237" s="1307"/>
      <c r="CQ237" s="1307"/>
      <c r="CR237" s="1307"/>
      <c r="CS237" s="1307"/>
      <c r="CT237" s="1307"/>
      <c r="CU237" s="1307"/>
      <c r="CV237" s="1307"/>
      <c r="CW237" s="1307"/>
      <c r="CX237" s="1307"/>
      <c r="CY237" s="1307"/>
      <c r="CZ237" s="1307"/>
      <c r="DA237" s="1307"/>
      <c r="DB237" s="1307"/>
      <c r="DC237" s="1307"/>
      <c r="DD237" s="1307"/>
      <c r="DE237" s="1307"/>
      <c r="DF237" s="1307"/>
      <c r="DG237" s="1307"/>
      <c r="DH237" s="1307"/>
      <c r="DI237" s="1307"/>
      <c r="DJ237" s="1307"/>
    </row>
    <row r="238" spans="1:114" s="945" customFormat="1" ht="13">
      <c r="A238" s="3109">
        <v>28</v>
      </c>
      <c r="B238" s="476"/>
      <c r="C238" s="274"/>
      <c r="D238" s="231"/>
      <c r="E238" s="1381"/>
      <c r="F238" s="1124" t="s">
        <v>343</v>
      </c>
      <c r="G238" s="1099">
        <v>13</v>
      </c>
      <c r="H238" s="806" t="s">
        <v>457</v>
      </c>
      <c r="I238" s="1164"/>
      <c r="J238" s="1274" t="s">
        <v>352</v>
      </c>
      <c r="K238" s="1242" t="s">
        <v>795</v>
      </c>
      <c r="L238" s="1242" t="s">
        <v>1750</v>
      </c>
      <c r="M238" s="1108"/>
      <c r="N238" s="1108"/>
      <c r="O238" s="1108"/>
      <c r="P238" s="1109"/>
      <c r="Q238" s="1975"/>
      <c r="R238" s="1278"/>
      <c r="S238" s="18">
        <v>1047</v>
      </c>
      <c r="T238" s="1305"/>
      <c r="U238" s="1275"/>
      <c r="V238" s="1276"/>
      <c r="W238" s="1116" t="s">
        <v>150</v>
      </c>
      <c r="X238" s="1103" t="s">
        <v>1611</v>
      </c>
      <c r="Y238" s="1118">
        <v>89048028806</v>
      </c>
      <c r="Z238" s="1118" t="s">
        <v>1192</v>
      </c>
      <c r="AA238" s="1104"/>
      <c r="AB238" s="1104"/>
      <c r="AC238" s="1101">
        <v>41470</v>
      </c>
      <c r="AD238" s="2081" t="s">
        <v>1612</v>
      </c>
      <c r="AE238" s="1220"/>
      <c r="AF238" s="1243"/>
      <c r="AG238" s="1249"/>
      <c r="AH238" s="1243"/>
      <c r="AI238" s="1117"/>
      <c r="AJ238" s="1245"/>
      <c r="AK238" s="1269"/>
      <c r="AL238" s="1243"/>
      <c r="AM238" s="836"/>
      <c r="AN238" s="1768"/>
      <c r="AO238" s="966"/>
      <c r="AP238" s="1244"/>
      <c r="AQ238" s="1512"/>
      <c r="AR238" s="1238"/>
      <c r="AS238" s="1238"/>
      <c r="AT238" s="1238"/>
      <c r="AU238" s="2606"/>
      <c r="AV238" s="1239"/>
      <c r="AW238" s="1239"/>
      <c r="AX238" s="1239"/>
      <c r="AY238" s="1240"/>
      <c r="AZ238" s="1239"/>
      <c r="BA238" s="1307"/>
      <c r="BB238" s="1307"/>
      <c r="BC238" s="1307"/>
      <c r="BD238" s="1307"/>
      <c r="BE238" s="1307"/>
      <c r="BF238" s="1307"/>
      <c r="BG238" s="1307"/>
      <c r="BH238" s="1307"/>
      <c r="BI238" s="1307"/>
      <c r="BJ238" s="1307"/>
      <c r="BK238" s="1307"/>
      <c r="BL238" s="1307"/>
      <c r="BM238" s="1307"/>
      <c r="BN238" s="1307"/>
      <c r="BO238" s="1307"/>
      <c r="BP238" s="1307"/>
      <c r="BQ238" s="1307"/>
      <c r="BR238" s="1307"/>
      <c r="BS238" s="1307"/>
      <c r="BT238" s="1307"/>
      <c r="BU238" s="1307"/>
      <c r="BV238" s="1307"/>
      <c r="BW238" s="1307"/>
      <c r="BX238" s="1307"/>
      <c r="BY238" s="1307"/>
      <c r="BZ238" s="1307"/>
      <c r="CA238" s="1307"/>
      <c r="CB238" s="1307"/>
      <c r="CC238" s="1307"/>
      <c r="CD238" s="1307"/>
      <c r="CE238" s="1307"/>
      <c r="CF238" s="1307"/>
      <c r="CG238" s="1307"/>
      <c r="CH238" s="1307"/>
      <c r="CI238" s="1307"/>
      <c r="CJ238" s="1307"/>
      <c r="CK238" s="1307"/>
      <c r="CL238" s="1307"/>
      <c r="CM238" s="1307"/>
      <c r="CN238" s="1307"/>
      <c r="CO238" s="1307"/>
      <c r="CP238" s="1307"/>
      <c r="CQ238" s="1307"/>
      <c r="CR238" s="1307"/>
      <c r="CS238" s="1307"/>
      <c r="CT238" s="1307"/>
      <c r="CU238" s="1307"/>
      <c r="CV238" s="1307"/>
      <c r="CW238" s="1307"/>
      <c r="CX238" s="1307"/>
      <c r="CY238" s="1307"/>
      <c r="CZ238" s="1307"/>
      <c r="DA238" s="1307"/>
      <c r="DB238" s="1307"/>
      <c r="DC238" s="1307"/>
      <c r="DD238" s="1307"/>
      <c r="DE238" s="1307"/>
      <c r="DF238" s="1307"/>
      <c r="DG238" s="1307"/>
      <c r="DH238" s="1307"/>
      <c r="DI238" s="1307"/>
      <c r="DJ238" s="1307"/>
    </row>
    <row r="239" spans="1:114" s="945" customFormat="1" ht="13">
      <c r="A239" s="1668">
        <v>29</v>
      </c>
      <c r="B239" s="11"/>
      <c r="C239" s="1279"/>
      <c r="D239" s="8"/>
      <c r="E239" s="1372"/>
      <c r="F239" s="1186" t="s">
        <v>343</v>
      </c>
      <c r="G239" s="1284">
        <v>13</v>
      </c>
      <c r="H239" s="1128" t="s">
        <v>1415</v>
      </c>
      <c r="I239" s="1173"/>
      <c r="J239" s="1274" t="s">
        <v>781</v>
      </c>
      <c r="K239" s="87" t="s">
        <v>1659</v>
      </c>
      <c r="L239" s="87" t="s">
        <v>1918</v>
      </c>
      <c r="M239" s="1130"/>
      <c r="N239" s="1130"/>
      <c r="O239" s="1130"/>
      <c r="P239" s="1162"/>
      <c r="Q239" s="1976"/>
      <c r="R239" s="1280"/>
      <c r="S239" s="150">
        <v>1047</v>
      </c>
      <c r="T239" s="1286"/>
      <c r="U239" s="1264"/>
      <c r="V239" s="1158"/>
      <c r="W239" s="1116" t="s">
        <v>150</v>
      </c>
      <c r="X239" s="1119" t="s">
        <v>1660</v>
      </c>
      <c r="Y239" s="1266">
        <v>89174010926</v>
      </c>
      <c r="Z239" s="1118" t="s">
        <v>1189</v>
      </c>
      <c r="AA239" s="1265"/>
      <c r="AB239" s="1265"/>
      <c r="AC239" s="1101">
        <v>41476</v>
      </c>
      <c r="AD239" s="2081">
        <v>1000</v>
      </c>
      <c r="AE239" s="140" t="s">
        <v>111</v>
      </c>
      <c r="AF239" s="208" t="s">
        <v>785</v>
      </c>
      <c r="AG239" s="140">
        <v>41480</v>
      </c>
      <c r="AH239" s="208">
        <v>1</v>
      </c>
      <c r="AI239" s="140">
        <v>41480</v>
      </c>
      <c r="AJ239" s="140"/>
      <c r="AK239" s="208" t="s">
        <v>1840</v>
      </c>
      <c r="AL239" s="207" t="s">
        <v>1661</v>
      </c>
      <c r="AM239" s="836"/>
      <c r="AN239" s="1768"/>
      <c r="AO239" s="964"/>
      <c r="AP239" s="1248"/>
      <c r="AQ239" s="2607"/>
      <c r="AR239" s="1615"/>
      <c r="AS239" s="1615"/>
      <c r="AT239" s="1615"/>
      <c r="AU239" s="1445"/>
      <c r="AV239" s="1445"/>
      <c r="AW239" s="1445"/>
      <c r="AX239" s="1445"/>
      <c r="AY239" s="1446"/>
      <c r="AZ239" s="1445"/>
      <c r="BA239" s="1307"/>
      <c r="BB239" s="1307"/>
      <c r="BC239" s="1307"/>
      <c r="BD239" s="1307"/>
      <c r="BE239" s="1307"/>
      <c r="BF239" s="1307"/>
      <c r="BG239" s="1307"/>
      <c r="BH239" s="1307"/>
      <c r="BI239" s="1307"/>
      <c r="BJ239" s="1307"/>
      <c r="BK239" s="1307"/>
      <c r="BL239" s="1307"/>
      <c r="BM239" s="1307"/>
      <c r="BN239" s="1307"/>
      <c r="BO239" s="1307"/>
      <c r="BP239" s="1307"/>
      <c r="BQ239" s="1307"/>
      <c r="BR239" s="1307"/>
      <c r="BS239" s="1307"/>
      <c r="BT239" s="1307"/>
      <c r="BU239" s="1307"/>
      <c r="BV239" s="1307"/>
      <c r="BW239" s="1307"/>
      <c r="BX239" s="1307"/>
      <c r="BY239" s="1307"/>
      <c r="BZ239" s="1307"/>
      <c r="CA239" s="1307"/>
      <c r="CB239" s="1307"/>
      <c r="CC239" s="1307"/>
      <c r="CD239" s="1307"/>
      <c r="CE239" s="1307"/>
      <c r="CF239" s="1307"/>
      <c r="CG239" s="1307"/>
      <c r="CH239" s="1307"/>
      <c r="CI239" s="1307"/>
      <c r="CJ239" s="1307"/>
      <c r="CK239" s="1307"/>
      <c r="CL239" s="1307"/>
      <c r="CM239" s="1307"/>
      <c r="CN239" s="1307"/>
      <c r="CO239" s="1307"/>
      <c r="CP239" s="1307"/>
      <c r="CQ239" s="1307"/>
      <c r="CR239" s="1307"/>
      <c r="CS239" s="1307"/>
      <c r="CT239" s="1307"/>
      <c r="CU239" s="1307"/>
      <c r="CV239" s="1307"/>
      <c r="CW239" s="1307"/>
      <c r="CX239" s="1307"/>
      <c r="CY239" s="1307"/>
      <c r="CZ239" s="1307"/>
      <c r="DA239" s="1307"/>
      <c r="DB239" s="1307"/>
      <c r="DC239" s="1307"/>
      <c r="DD239" s="1307"/>
      <c r="DE239" s="1307"/>
      <c r="DF239" s="1307"/>
      <c r="DG239" s="1307"/>
      <c r="DH239" s="1307"/>
      <c r="DI239" s="1307"/>
      <c r="DJ239" s="1307"/>
    </row>
    <row r="240" spans="1:114" s="945" customFormat="1" ht="13">
      <c r="A240" s="3109">
        <v>30</v>
      </c>
      <c r="B240" s="730"/>
      <c r="C240" s="1680"/>
      <c r="D240" s="235"/>
      <c r="E240" s="1681"/>
      <c r="F240" s="1260" t="s">
        <v>343</v>
      </c>
      <c r="G240" s="1338">
        <v>13</v>
      </c>
      <c r="H240" s="1128" t="s">
        <v>457</v>
      </c>
      <c r="I240" s="1173"/>
      <c r="J240" s="1274" t="s">
        <v>352</v>
      </c>
      <c r="K240" s="87" t="s">
        <v>1662</v>
      </c>
      <c r="L240" s="87" t="s">
        <v>1919</v>
      </c>
      <c r="M240" s="1130"/>
      <c r="N240" s="1130"/>
      <c r="O240" s="1130"/>
      <c r="P240" s="1162"/>
      <c r="Q240" s="1976"/>
      <c r="R240" s="1682"/>
      <c r="S240" s="150">
        <v>1047</v>
      </c>
      <c r="T240" s="1286"/>
      <c r="U240" s="1287"/>
      <c r="V240" s="1683"/>
      <c r="W240" s="1116" t="s">
        <v>150</v>
      </c>
      <c r="X240" s="1119" t="s">
        <v>1611</v>
      </c>
      <c r="Y240" s="1266">
        <v>89525298988</v>
      </c>
      <c r="Z240" s="1266" t="s">
        <v>1189</v>
      </c>
      <c r="AA240" s="1684"/>
      <c r="AB240" s="1684"/>
      <c r="AC240" s="1101">
        <v>41476</v>
      </c>
      <c r="AD240" s="2080">
        <v>500000</v>
      </c>
      <c r="AE240" s="1247" t="s">
        <v>83</v>
      </c>
      <c r="AF240" s="1116"/>
      <c r="AG240" s="1685"/>
      <c r="AH240" s="1116"/>
      <c r="AI240" s="1265"/>
      <c r="AJ240" s="1686"/>
      <c r="AK240" s="1687"/>
      <c r="AL240" s="1116"/>
      <c r="AM240" s="963"/>
      <c r="AN240" s="1768"/>
      <c r="AO240" s="969"/>
      <c r="AP240" s="1248"/>
      <c r="AQ240" s="1614"/>
      <c r="AR240" s="1615"/>
      <c r="AS240" s="1615"/>
      <c r="AT240" s="1615"/>
      <c r="AU240" s="2608"/>
      <c r="AV240" s="1445"/>
      <c r="AW240" s="1445"/>
      <c r="AX240" s="1445"/>
      <c r="AY240" s="1446"/>
      <c r="AZ240" s="1445"/>
      <c r="BA240" s="1307"/>
      <c r="BB240" s="1307"/>
      <c r="BC240" s="1307"/>
      <c r="BD240" s="1307"/>
      <c r="BE240" s="1307"/>
      <c r="BF240" s="1307"/>
      <c r="BG240" s="1307"/>
      <c r="BH240" s="1307"/>
      <c r="BI240" s="1307"/>
      <c r="BJ240" s="1307"/>
      <c r="BK240" s="1307"/>
      <c r="BL240" s="1307"/>
      <c r="BM240" s="1307"/>
      <c r="BN240" s="1307"/>
      <c r="BO240" s="1307"/>
      <c r="BP240" s="1307"/>
      <c r="BQ240" s="1307"/>
      <c r="BR240" s="1307"/>
      <c r="BS240" s="1307"/>
      <c r="BT240" s="1307"/>
      <c r="BU240" s="1307"/>
      <c r="BV240" s="1307"/>
      <c r="BW240" s="1307"/>
      <c r="BX240" s="1307"/>
      <c r="BY240" s="1307"/>
      <c r="BZ240" s="1307"/>
      <c r="CA240" s="1307"/>
      <c r="CB240" s="1307"/>
      <c r="CC240" s="1307"/>
      <c r="CD240" s="1307"/>
      <c r="CE240" s="1307"/>
      <c r="CF240" s="1307"/>
      <c r="CG240" s="1307"/>
      <c r="CH240" s="1307"/>
      <c r="CI240" s="1307"/>
      <c r="CJ240" s="1307"/>
      <c r="CK240" s="1307"/>
      <c r="CL240" s="1307"/>
      <c r="CM240" s="1307"/>
      <c r="CN240" s="1307"/>
      <c r="CO240" s="1307"/>
      <c r="CP240" s="1307"/>
      <c r="CQ240" s="1307"/>
      <c r="CR240" s="1307"/>
      <c r="CS240" s="1307"/>
      <c r="CT240" s="1307"/>
      <c r="CU240" s="1307"/>
      <c r="CV240" s="1307"/>
      <c r="CW240" s="1307"/>
      <c r="CX240" s="1307"/>
      <c r="CY240" s="1307"/>
      <c r="CZ240" s="1307"/>
      <c r="DA240" s="1307"/>
      <c r="DB240" s="1307"/>
      <c r="DC240" s="1307"/>
      <c r="DD240" s="1307"/>
      <c r="DE240" s="1307"/>
      <c r="DF240" s="1307"/>
      <c r="DG240" s="1307"/>
      <c r="DH240" s="1307"/>
      <c r="DI240" s="1307"/>
      <c r="DJ240" s="1307"/>
    </row>
    <row r="241" spans="1:114" s="839" customFormat="1" ht="13">
      <c r="A241" s="3109">
        <v>31</v>
      </c>
      <c r="B241" s="11"/>
      <c r="C241" s="1279"/>
      <c r="D241" s="8"/>
      <c r="E241" s="1372"/>
      <c r="F241" s="1124" t="s">
        <v>343</v>
      </c>
      <c r="G241" s="1099">
        <v>13</v>
      </c>
      <c r="H241" s="806" t="s">
        <v>1415</v>
      </c>
      <c r="I241" s="1164"/>
      <c r="J241" s="1159" t="s">
        <v>781</v>
      </c>
      <c r="K241" s="1242" t="s">
        <v>465</v>
      </c>
      <c r="L241" s="1242" t="s">
        <v>1796</v>
      </c>
      <c r="M241" s="1108"/>
      <c r="N241" s="1108"/>
      <c r="O241" s="1108"/>
      <c r="P241" s="1109"/>
      <c r="Q241" s="1975"/>
      <c r="R241" s="755"/>
      <c r="S241" s="18">
        <v>1047</v>
      </c>
      <c r="T241" s="1305"/>
      <c r="U241" s="1275"/>
      <c r="V241" s="8"/>
      <c r="W241" s="1243" t="s">
        <v>150</v>
      </c>
      <c r="X241" s="1119" t="s">
        <v>1824</v>
      </c>
      <c r="Y241" s="1118">
        <v>89225710108</v>
      </c>
      <c r="Z241" s="1118" t="s">
        <v>1199</v>
      </c>
      <c r="AA241" s="1117"/>
      <c r="AB241" s="1117"/>
      <c r="AC241" s="1101">
        <v>41482</v>
      </c>
      <c r="AD241" s="2081">
        <v>15000</v>
      </c>
      <c r="AE241" s="123"/>
      <c r="AF241" s="160"/>
      <c r="AG241" s="123"/>
      <c r="AH241" s="160"/>
      <c r="AI241" s="123"/>
      <c r="AJ241" s="123"/>
      <c r="AK241" s="160" t="s">
        <v>1800</v>
      </c>
      <c r="AL241" s="159" t="s">
        <v>1661</v>
      </c>
      <c r="AM241" s="836"/>
      <c r="AN241" s="1768"/>
      <c r="AO241" s="837"/>
      <c r="AP241" s="1244"/>
      <c r="AQ241" s="1458"/>
      <c r="AR241" s="926"/>
      <c r="AS241" s="926"/>
      <c r="AT241" s="926"/>
      <c r="AU241" s="944"/>
      <c r="AV241" s="944"/>
      <c r="AW241" s="944"/>
      <c r="AX241" s="944"/>
      <c r="AY241" s="943"/>
      <c r="AZ241" s="944"/>
      <c r="BA241" s="845"/>
      <c r="BB241" s="845"/>
      <c r="BC241" s="845"/>
      <c r="BD241" s="845"/>
      <c r="BE241" s="845"/>
      <c r="BF241" s="845"/>
      <c r="BG241" s="845"/>
      <c r="BH241" s="845"/>
      <c r="BI241" s="845"/>
      <c r="BJ241" s="845"/>
      <c r="BK241" s="845"/>
      <c r="BL241" s="845"/>
      <c r="BM241" s="845"/>
      <c r="BN241" s="845"/>
      <c r="BO241" s="845"/>
      <c r="BP241" s="845"/>
      <c r="BQ241" s="845"/>
      <c r="BR241" s="845"/>
      <c r="BS241" s="845"/>
      <c r="BT241" s="845"/>
      <c r="BU241" s="845"/>
      <c r="BV241" s="845"/>
      <c r="BW241" s="845"/>
      <c r="BX241" s="845"/>
      <c r="BY241" s="845"/>
      <c r="BZ241" s="845"/>
      <c r="CA241" s="845"/>
      <c r="CB241" s="845"/>
      <c r="CC241" s="845"/>
      <c r="CD241" s="845"/>
      <c r="CE241" s="845"/>
      <c r="CF241" s="845"/>
      <c r="CG241" s="845"/>
      <c r="CH241" s="845"/>
      <c r="CI241" s="845"/>
      <c r="CJ241" s="845"/>
      <c r="CK241" s="845"/>
      <c r="CL241" s="845"/>
      <c r="CM241" s="845"/>
      <c r="CN241" s="845"/>
      <c r="CO241" s="845"/>
      <c r="CP241" s="845"/>
      <c r="CQ241" s="845"/>
      <c r="CR241" s="845"/>
      <c r="CS241" s="845"/>
      <c r="CT241" s="845"/>
      <c r="CU241" s="845"/>
      <c r="CV241" s="845"/>
      <c r="CW241" s="845"/>
      <c r="CX241" s="845"/>
      <c r="CY241" s="845"/>
      <c r="CZ241" s="845"/>
      <c r="DA241" s="845"/>
      <c r="DB241" s="845"/>
      <c r="DC241" s="845"/>
      <c r="DD241" s="845"/>
      <c r="DE241" s="845"/>
      <c r="DF241" s="845"/>
      <c r="DG241" s="845"/>
      <c r="DH241" s="845"/>
      <c r="DI241" s="845"/>
      <c r="DJ241" s="845"/>
    </row>
    <row r="242" spans="1:114" s="839" customFormat="1" ht="13">
      <c r="A242" s="1668">
        <v>32</v>
      </c>
      <c r="B242" s="11"/>
      <c r="C242" s="1279"/>
      <c r="D242" s="8"/>
      <c r="E242" s="1372"/>
      <c r="F242" s="1124" t="s">
        <v>343</v>
      </c>
      <c r="G242" s="1099">
        <v>13</v>
      </c>
      <c r="H242" s="1194" t="s">
        <v>1415</v>
      </c>
      <c r="I242" s="1241"/>
      <c r="J242" s="83" t="s">
        <v>781</v>
      </c>
      <c r="K242" s="1242" t="s">
        <v>466</v>
      </c>
      <c r="L242" s="1242" t="s">
        <v>1743</v>
      </c>
      <c r="M242" s="1108"/>
      <c r="N242" s="1108"/>
      <c r="O242" s="1108"/>
      <c r="P242" s="1109"/>
      <c r="Q242" s="1975"/>
      <c r="R242" s="755"/>
      <c r="S242" s="18">
        <v>1047</v>
      </c>
      <c r="T242" s="1305"/>
      <c r="U242" s="1275"/>
      <c r="V242" s="8"/>
      <c r="W242" s="1243" t="s">
        <v>150</v>
      </c>
      <c r="X242" s="1103" t="s">
        <v>2082</v>
      </c>
      <c r="Y242" s="1118">
        <v>89656419138</v>
      </c>
      <c r="Z242" s="752" t="s">
        <v>1196</v>
      </c>
      <c r="AA242" s="1117"/>
      <c r="AB242" s="1117"/>
      <c r="AC242" s="1101">
        <v>41496</v>
      </c>
      <c r="AD242" s="2081">
        <v>20000</v>
      </c>
      <c r="AE242" s="1247" t="s">
        <v>83</v>
      </c>
      <c r="AF242" s="160"/>
      <c r="AG242" s="123"/>
      <c r="AH242" s="160"/>
      <c r="AI242" s="123"/>
      <c r="AJ242" s="123"/>
      <c r="AK242" s="160"/>
      <c r="AL242" s="159"/>
      <c r="AM242" s="836"/>
      <c r="AN242" s="1768"/>
      <c r="AO242" s="837"/>
      <c r="AP242" s="1244">
        <v>41639</v>
      </c>
      <c r="AQ242" s="1458"/>
      <c r="AR242" s="926"/>
      <c r="AS242" s="926"/>
      <c r="AT242" s="926"/>
      <c r="AU242" s="944"/>
      <c r="AV242" s="944"/>
      <c r="AW242" s="944"/>
      <c r="AX242" s="944"/>
      <c r="AY242" s="943"/>
      <c r="AZ242" s="944"/>
      <c r="BA242" s="845"/>
      <c r="BB242" s="845"/>
      <c r="BC242" s="845"/>
      <c r="BD242" s="845"/>
      <c r="BE242" s="845"/>
      <c r="BF242" s="845"/>
      <c r="BG242" s="845"/>
      <c r="BH242" s="845"/>
      <c r="BI242" s="845"/>
      <c r="BJ242" s="845"/>
      <c r="BK242" s="845"/>
      <c r="BL242" s="845"/>
      <c r="BM242" s="845"/>
      <c r="BN242" s="845"/>
      <c r="BO242" s="845"/>
      <c r="BP242" s="845"/>
      <c r="BQ242" s="845"/>
      <c r="BR242" s="845"/>
      <c r="BS242" s="845"/>
      <c r="BT242" s="845"/>
      <c r="BU242" s="845"/>
      <c r="BV242" s="845"/>
      <c r="BW242" s="845"/>
      <c r="BX242" s="845"/>
      <c r="BY242" s="845"/>
      <c r="BZ242" s="845"/>
      <c r="CA242" s="845"/>
      <c r="CB242" s="845"/>
      <c r="CC242" s="845"/>
      <c r="CD242" s="845"/>
      <c r="CE242" s="845"/>
      <c r="CF242" s="845"/>
      <c r="CG242" s="845"/>
      <c r="CH242" s="845"/>
      <c r="CI242" s="845"/>
      <c r="CJ242" s="845"/>
      <c r="CK242" s="845"/>
      <c r="CL242" s="845"/>
      <c r="CM242" s="845"/>
      <c r="CN242" s="845"/>
      <c r="CO242" s="845"/>
      <c r="CP242" s="845"/>
      <c r="CQ242" s="845"/>
      <c r="CR242" s="845"/>
      <c r="CS242" s="845"/>
      <c r="CT242" s="845"/>
      <c r="CU242" s="845"/>
      <c r="CV242" s="845"/>
      <c r="CW242" s="845"/>
      <c r="CX242" s="845"/>
      <c r="CY242" s="845"/>
      <c r="CZ242" s="845"/>
      <c r="DA242" s="845"/>
      <c r="DB242" s="845"/>
      <c r="DC242" s="845"/>
      <c r="DD242" s="845"/>
      <c r="DE242" s="845"/>
      <c r="DF242" s="845"/>
      <c r="DG242" s="845"/>
      <c r="DH242" s="845"/>
      <c r="DI242" s="845"/>
      <c r="DJ242" s="845"/>
    </row>
    <row r="243" spans="1:114" s="1572" customFormat="1" ht="13">
      <c r="A243" s="1668"/>
      <c r="B243" s="1550"/>
      <c r="C243" s="1551"/>
      <c r="D243" s="1552"/>
      <c r="E243" s="1553"/>
      <c r="F243" s="1554" t="s">
        <v>343</v>
      </c>
      <c r="G243" s="1555">
        <v>13</v>
      </c>
      <c r="H243" s="1688" t="s">
        <v>1430</v>
      </c>
      <c r="I243" s="1556"/>
      <c r="J243" s="1689" t="s">
        <v>782</v>
      </c>
      <c r="K243" s="1557" t="s">
        <v>465</v>
      </c>
      <c r="L243" s="1557" t="s">
        <v>1796</v>
      </c>
      <c r="M243" s="1558">
        <v>429000</v>
      </c>
      <c r="N243" s="1558">
        <v>6000</v>
      </c>
      <c r="O243" s="1558">
        <f>M243+N243</f>
        <v>435000</v>
      </c>
      <c r="P243" s="1558"/>
      <c r="Q243" s="1977"/>
      <c r="R243" s="1565" t="s">
        <v>1188</v>
      </c>
      <c r="S243" s="1559">
        <v>1047</v>
      </c>
      <c r="T243" s="1560">
        <v>93</v>
      </c>
      <c r="U243" s="1561" t="s">
        <v>1920</v>
      </c>
      <c r="V243" s="1562"/>
      <c r="W243" s="1565" t="s">
        <v>150</v>
      </c>
      <c r="X243" s="1563" t="s">
        <v>1462</v>
      </c>
      <c r="Y243" s="1496">
        <v>89090962787</v>
      </c>
      <c r="Z243" s="1496" t="s">
        <v>1187</v>
      </c>
      <c r="AA243" s="1564" t="s">
        <v>1457</v>
      </c>
      <c r="AB243" s="1497"/>
      <c r="AC243" s="1690">
        <v>41386</v>
      </c>
      <c r="AD243" s="2082">
        <v>30000</v>
      </c>
      <c r="AE243" s="1564"/>
      <c r="AF243" s="1565"/>
      <c r="AG243" s="1566"/>
      <c r="AH243" s="1567"/>
      <c r="AI243" s="1568"/>
      <c r="AJ243" s="1566"/>
      <c r="AK243" s="1496"/>
      <c r="AL243" s="1565" t="s">
        <v>1921</v>
      </c>
      <c r="AM243" s="1569"/>
      <c r="AN243" s="1814"/>
      <c r="AO243" s="1570"/>
      <c r="AP243" s="1413"/>
      <c r="AQ243" s="924"/>
      <c r="AR243" s="844"/>
      <c r="AS243" s="844"/>
      <c r="AT243" s="926"/>
      <c r="AU243" s="944"/>
      <c r="AV243" s="944"/>
      <c r="AW243" s="944"/>
      <c r="AX243" s="944"/>
      <c r="AY243" s="943"/>
      <c r="AZ243" s="944"/>
      <c r="BA243" s="845"/>
      <c r="BB243" s="845"/>
      <c r="BC243" s="845"/>
      <c r="BD243" s="845"/>
      <c r="BE243" s="845"/>
      <c r="BF243" s="845"/>
      <c r="BG243" s="845"/>
      <c r="BH243" s="845"/>
      <c r="BI243" s="845"/>
      <c r="BJ243" s="845"/>
      <c r="BK243" s="845"/>
      <c r="BL243" s="845"/>
      <c r="BM243" s="845"/>
      <c r="BN243" s="845"/>
      <c r="BO243" s="845"/>
      <c r="BP243" s="845"/>
      <c r="BQ243" s="845"/>
      <c r="BR243" s="845"/>
      <c r="BS243" s="845"/>
      <c r="BT243" s="845"/>
      <c r="BU243" s="845"/>
      <c r="BV243" s="845"/>
      <c r="BW243" s="845"/>
      <c r="BX243" s="845"/>
      <c r="BY243" s="845"/>
      <c r="BZ243" s="845"/>
      <c r="CA243" s="845"/>
      <c r="CB243" s="845"/>
      <c r="CC243" s="845"/>
      <c r="CD243" s="845"/>
      <c r="CE243" s="845"/>
      <c r="CF243" s="845"/>
      <c r="CG243" s="845"/>
      <c r="CH243" s="845"/>
      <c r="CI243" s="845"/>
      <c r="CJ243" s="845"/>
      <c r="CK243" s="845"/>
      <c r="CL243" s="845"/>
      <c r="CM243" s="845"/>
      <c r="CN243" s="845"/>
      <c r="CO243" s="845"/>
      <c r="CP243" s="845"/>
      <c r="CQ243" s="845"/>
      <c r="CR243" s="845"/>
      <c r="CS243" s="845"/>
      <c r="CT243" s="845"/>
      <c r="CU243" s="845"/>
      <c r="CV243" s="845"/>
      <c r="CW243" s="845"/>
      <c r="CX243" s="845"/>
      <c r="CY243" s="845"/>
      <c r="CZ243" s="845"/>
      <c r="DA243" s="845"/>
      <c r="DB243" s="845"/>
      <c r="DC243" s="845"/>
      <c r="DD243" s="845"/>
      <c r="DE243" s="845"/>
      <c r="DF243" s="845"/>
      <c r="DG243" s="845"/>
      <c r="DH243" s="845"/>
      <c r="DI243" s="845"/>
      <c r="DJ243" s="845"/>
    </row>
    <row r="244" spans="1:114" s="1572" customFormat="1" ht="14" thickBot="1">
      <c r="A244" s="1668"/>
      <c r="B244" s="1550"/>
      <c r="C244" s="1551"/>
      <c r="D244" s="1552"/>
      <c r="E244" s="1553"/>
      <c r="F244" s="1554" t="s">
        <v>343</v>
      </c>
      <c r="G244" s="1555">
        <v>13</v>
      </c>
      <c r="H244" s="1688" t="s">
        <v>1413</v>
      </c>
      <c r="I244" s="1556"/>
      <c r="J244" s="1689" t="s">
        <v>645</v>
      </c>
      <c r="K244" s="1691" t="s">
        <v>690</v>
      </c>
      <c r="L244" s="1557" t="s">
        <v>1746</v>
      </c>
      <c r="M244" s="1558">
        <v>535000</v>
      </c>
      <c r="N244" s="1558">
        <v>6000</v>
      </c>
      <c r="O244" s="1558">
        <f>M244+N244</f>
        <v>541000</v>
      </c>
      <c r="P244" s="1558"/>
      <c r="Q244" s="1977"/>
      <c r="R244" s="1565" t="s">
        <v>1188</v>
      </c>
      <c r="S244" s="1559">
        <v>1047</v>
      </c>
      <c r="T244" s="1560">
        <v>93</v>
      </c>
      <c r="U244" s="1561" t="s">
        <v>1920</v>
      </c>
      <c r="V244" s="1562"/>
      <c r="W244" s="1565" t="s">
        <v>150</v>
      </c>
      <c r="X244" s="1563" t="s">
        <v>1477</v>
      </c>
      <c r="Y244" s="1496">
        <v>83519011417</v>
      </c>
      <c r="Z244" s="1496" t="s">
        <v>1199</v>
      </c>
      <c r="AA244" s="1497" t="s">
        <v>1457</v>
      </c>
      <c r="AB244" s="1497"/>
      <c r="AC244" s="1690">
        <v>41456</v>
      </c>
      <c r="AD244" s="2082">
        <v>15000</v>
      </c>
      <c r="AE244" s="1564" t="s">
        <v>83</v>
      </c>
      <c r="AF244" s="1565"/>
      <c r="AG244" s="1566"/>
      <c r="AH244" s="1571"/>
      <c r="AI244" s="1568"/>
      <c r="AJ244" s="1566"/>
      <c r="AK244" s="1496" t="s">
        <v>1839</v>
      </c>
      <c r="AL244" s="1565" t="s">
        <v>1921</v>
      </c>
      <c r="AM244" s="1569"/>
      <c r="AN244" s="1814"/>
      <c r="AO244" s="1570"/>
      <c r="AP244" s="1413"/>
      <c r="AQ244" s="924"/>
      <c r="AR244" s="844"/>
      <c r="AS244" s="844"/>
      <c r="AT244" s="926"/>
      <c r="AU244" s="944"/>
      <c r="AV244" s="944"/>
      <c r="AW244" s="944"/>
      <c r="AX244" s="944"/>
      <c r="AY244" s="943"/>
      <c r="AZ244" s="944"/>
      <c r="BA244" s="845"/>
      <c r="BB244" s="845"/>
      <c r="BC244" s="845"/>
      <c r="BD244" s="845"/>
      <c r="BE244" s="845"/>
      <c r="BF244" s="845"/>
      <c r="BG244" s="845"/>
      <c r="BH244" s="845"/>
      <c r="BI244" s="845"/>
      <c r="BJ244" s="845"/>
      <c r="BK244" s="845"/>
      <c r="BL244" s="845"/>
      <c r="BM244" s="845"/>
      <c r="BN244" s="845"/>
      <c r="BO244" s="845"/>
      <c r="BP244" s="845"/>
      <c r="BQ244" s="845"/>
      <c r="BR244" s="845"/>
      <c r="BS244" s="845"/>
      <c r="BT244" s="845"/>
      <c r="BU244" s="845"/>
      <c r="BV244" s="845"/>
      <c r="BW244" s="845"/>
      <c r="BX244" s="845"/>
      <c r="BY244" s="845"/>
      <c r="BZ244" s="845"/>
      <c r="CA244" s="845"/>
      <c r="CB244" s="845"/>
      <c r="CC244" s="845"/>
      <c r="CD244" s="845"/>
      <c r="CE244" s="845"/>
      <c r="CF244" s="845"/>
      <c r="CG244" s="845"/>
      <c r="CH244" s="845"/>
      <c r="CI244" s="845"/>
      <c r="CJ244" s="845"/>
      <c r="CK244" s="845"/>
      <c r="CL244" s="845"/>
      <c r="CM244" s="845"/>
      <c r="CN244" s="845"/>
      <c r="CO244" s="845"/>
      <c r="CP244" s="845"/>
      <c r="CQ244" s="845"/>
      <c r="CR244" s="845"/>
      <c r="CS244" s="845"/>
      <c r="CT244" s="845"/>
      <c r="CU244" s="845"/>
      <c r="CV244" s="845"/>
      <c r="CW244" s="845"/>
      <c r="CX244" s="845"/>
      <c r="CY244" s="845"/>
      <c r="CZ244" s="845"/>
      <c r="DA244" s="845"/>
      <c r="DB244" s="845"/>
      <c r="DC244" s="845"/>
      <c r="DD244" s="845"/>
      <c r="DE244" s="845"/>
      <c r="DF244" s="845"/>
      <c r="DG244" s="845"/>
      <c r="DH244" s="845"/>
      <c r="DI244" s="845"/>
      <c r="DJ244" s="845"/>
    </row>
    <row r="245" spans="1:114" s="945" customFormat="1" ht="14" thickBot="1">
      <c r="A245" s="2083"/>
      <c r="B245" s="2084"/>
      <c r="C245" s="1289"/>
      <c r="D245" s="2085"/>
      <c r="E245" s="2086"/>
      <c r="F245" s="2087"/>
      <c r="G245" s="2088"/>
      <c r="H245" s="2089" t="s">
        <v>2959</v>
      </c>
      <c r="I245" s="2090"/>
      <c r="J245" s="2091"/>
      <c r="K245" s="2087"/>
      <c r="L245" s="2087"/>
      <c r="M245" s="2092"/>
      <c r="N245" s="2092"/>
      <c r="O245" s="2092"/>
      <c r="P245" s="2093"/>
      <c r="Q245" s="1978"/>
      <c r="R245" s="2094"/>
      <c r="S245" s="2095"/>
      <c r="T245" s="2095"/>
      <c r="U245" s="2096"/>
      <c r="V245" s="2084"/>
      <c r="W245" s="2087"/>
      <c r="X245" s="2097"/>
      <c r="Y245" s="2098"/>
      <c r="Z245" s="2094"/>
      <c r="AA245" s="1289"/>
      <c r="AB245" s="1289"/>
      <c r="AC245" s="1289"/>
      <c r="AD245" s="2099"/>
      <c r="AE245" s="1289"/>
      <c r="AF245" s="2087"/>
      <c r="AG245" s="2084"/>
      <c r="AH245" s="2100"/>
      <c r="AI245" s="2101"/>
      <c r="AJ245" s="2084"/>
      <c r="AK245" s="2087"/>
      <c r="AL245" s="2102"/>
      <c r="AM245" s="2103"/>
      <c r="AN245" s="2104"/>
      <c r="AO245" s="2105"/>
      <c r="AP245" s="2095"/>
      <c r="AQ245" s="2106"/>
      <c r="AR245" s="2107"/>
      <c r="AS245" s="2108"/>
      <c r="AT245" s="2108"/>
      <c r="AU245" s="2109"/>
      <c r="AV245" s="2110"/>
      <c r="AW245" s="2110"/>
      <c r="AX245" s="2609"/>
      <c r="AY245" s="2610"/>
      <c r="AZ245" s="2110"/>
      <c r="BA245" s="1307"/>
      <c r="BB245" s="1307"/>
      <c r="BC245" s="1307"/>
      <c r="BD245" s="1307"/>
      <c r="BE245" s="1307"/>
      <c r="BF245" s="1307"/>
      <c r="BG245" s="1307"/>
      <c r="BH245" s="1307"/>
      <c r="BI245" s="1307"/>
      <c r="BJ245" s="1307"/>
      <c r="BK245" s="1307"/>
      <c r="BL245" s="1307"/>
      <c r="BM245" s="1307"/>
      <c r="BN245" s="1307"/>
      <c r="BO245" s="1307"/>
      <c r="BP245" s="1307"/>
      <c r="BQ245" s="1307"/>
      <c r="BR245" s="1307"/>
      <c r="BS245" s="1307"/>
      <c r="BT245" s="1307"/>
      <c r="BU245" s="1307"/>
      <c r="BV245" s="1307"/>
      <c r="BW245" s="1307"/>
      <c r="BX245" s="1307"/>
      <c r="BY245" s="1307"/>
      <c r="BZ245" s="1307"/>
      <c r="CA245" s="1307"/>
      <c r="CB245" s="1307"/>
      <c r="CC245" s="1307"/>
      <c r="CD245" s="1307"/>
      <c r="CE245" s="1307"/>
      <c r="CF245" s="1307"/>
      <c r="CG245" s="1307"/>
      <c r="CH245" s="1307"/>
      <c r="CI245" s="1307"/>
      <c r="CJ245" s="1307"/>
      <c r="CK245" s="1307"/>
      <c r="CL245" s="1307"/>
      <c r="CM245" s="1307"/>
      <c r="CN245" s="1307"/>
      <c r="CO245" s="1307"/>
      <c r="CP245" s="1307"/>
      <c r="CQ245" s="1307"/>
      <c r="CR245" s="1307"/>
      <c r="CS245" s="1307"/>
      <c r="CT245" s="1307"/>
      <c r="CU245" s="1307"/>
      <c r="CV245" s="1307"/>
      <c r="CW245" s="1307"/>
      <c r="CX245" s="1307"/>
      <c r="CY245" s="1307"/>
      <c r="CZ245" s="1307"/>
      <c r="DA245" s="1307"/>
      <c r="DB245" s="1307"/>
      <c r="DC245" s="1307"/>
      <c r="DD245" s="1307"/>
      <c r="DE245" s="1307"/>
      <c r="DF245" s="1307"/>
      <c r="DG245" s="1307"/>
      <c r="DH245" s="1307"/>
      <c r="DI245" s="1307"/>
      <c r="DJ245" s="1307"/>
    </row>
    <row r="246" spans="1:114" s="885" customFormat="1" ht="13">
      <c r="A246" s="1720">
        <v>1</v>
      </c>
      <c r="B246" s="66" t="s">
        <v>85</v>
      </c>
      <c r="C246" s="2113">
        <v>41451</v>
      </c>
      <c r="D246" s="68">
        <f t="shared" ref="D246:D277" ca="1" si="24">TODAY()-C246</f>
        <v>93</v>
      </c>
      <c r="E246" s="2270" t="s">
        <v>145</v>
      </c>
      <c r="F246" s="2167" t="s">
        <v>133</v>
      </c>
      <c r="G246" s="72">
        <v>13</v>
      </c>
      <c r="H246" s="2168" t="s">
        <v>186</v>
      </c>
      <c r="I246" s="672" t="s">
        <v>1244</v>
      </c>
      <c r="J246" s="2169" t="s">
        <v>1245</v>
      </c>
      <c r="K246" s="672" t="s">
        <v>64</v>
      </c>
      <c r="L246" s="672" t="s">
        <v>1749</v>
      </c>
      <c r="M246" s="2170">
        <v>592000</v>
      </c>
      <c r="N246" s="70">
        <v>10000</v>
      </c>
      <c r="O246" s="70">
        <f>M246+N246</f>
        <v>602000</v>
      </c>
      <c r="P246" s="70" t="s">
        <v>1195</v>
      </c>
      <c r="Q246" s="2169" t="s">
        <v>1246</v>
      </c>
      <c r="R246" s="71" t="s">
        <v>1188</v>
      </c>
      <c r="S246" s="65">
        <v>1047</v>
      </c>
      <c r="T246" s="65">
        <v>93</v>
      </c>
      <c r="U246" s="2191">
        <v>5397</v>
      </c>
      <c r="V246" s="1616"/>
      <c r="W246" s="1692" t="s">
        <v>150</v>
      </c>
      <c r="X246" s="2111" t="s">
        <v>2701</v>
      </c>
      <c r="Y246" s="732">
        <v>89514642389</v>
      </c>
      <c r="Z246" s="2112" t="s">
        <v>1189</v>
      </c>
      <c r="AA246" s="778">
        <v>41519</v>
      </c>
      <c r="AB246" s="778" t="s">
        <v>2942</v>
      </c>
      <c r="AC246" s="2113">
        <v>41511</v>
      </c>
      <c r="AD246" s="2114">
        <v>1000</v>
      </c>
      <c r="AE246" s="2115" t="s">
        <v>111</v>
      </c>
      <c r="AF246" s="2171" t="s">
        <v>754</v>
      </c>
      <c r="AG246" s="2172">
        <v>41514</v>
      </c>
      <c r="AH246" s="2171">
        <v>1</v>
      </c>
      <c r="AI246" s="1698">
        <v>41515</v>
      </c>
      <c r="AJ246" s="2172">
        <v>41516</v>
      </c>
      <c r="AK246" s="1697" t="s">
        <v>2827</v>
      </c>
      <c r="AL246" s="2173" t="s">
        <v>2702</v>
      </c>
      <c r="AM246" s="2117" t="s">
        <v>2960</v>
      </c>
      <c r="AN246" s="2174" t="s">
        <v>2338</v>
      </c>
      <c r="AO246" s="2175" t="s">
        <v>109</v>
      </c>
      <c r="AP246" s="2176"/>
      <c r="AQ246" s="2177"/>
      <c r="AR246" s="1459"/>
      <c r="AS246" s="844"/>
      <c r="AT246" s="840"/>
      <c r="AU246" s="858"/>
      <c r="AV246" s="858"/>
      <c r="AW246" s="858"/>
      <c r="AX246" s="858"/>
      <c r="AY246" s="870"/>
      <c r="AZ246" s="858"/>
      <c r="BA246" s="858"/>
      <c r="BB246" s="858"/>
      <c r="BC246" s="858"/>
      <c r="BD246" s="858"/>
      <c r="BE246" s="858"/>
      <c r="BF246" s="858"/>
      <c r="BG246" s="858"/>
      <c r="BH246" s="858"/>
      <c r="BI246" s="858"/>
      <c r="BJ246" s="858"/>
      <c r="BK246" s="858"/>
      <c r="BL246" s="858"/>
      <c r="BM246" s="858"/>
      <c r="BN246" s="858"/>
      <c r="BO246" s="858"/>
      <c r="BP246" s="858"/>
      <c r="BQ246" s="858"/>
      <c r="BR246" s="858"/>
      <c r="BS246" s="858"/>
      <c r="BT246" s="858"/>
      <c r="BU246" s="858"/>
      <c r="BV246" s="858"/>
      <c r="BW246" s="858"/>
      <c r="BX246" s="858"/>
      <c r="BY246" s="858"/>
      <c r="BZ246" s="858"/>
      <c r="CA246" s="858"/>
      <c r="CB246" s="858"/>
      <c r="CC246" s="858"/>
      <c r="CD246" s="858"/>
      <c r="CE246" s="858"/>
      <c r="CF246" s="858"/>
      <c r="CG246" s="858"/>
      <c r="CH246" s="858"/>
      <c r="CI246" s="858"/>
      <c r="CJ246" s="858"/>
      <c r="CK246" s="858"/>
      <c r="CL246" s="858"/>
      <c r="CM246" s="858"/>
      <c r="CN246" s="858"/>
      <c r="CO246" s="858"/>
      <c r="CP246" s="858"/>
      <c r="CQ246" s="858"/>
      <c r="CR246" s="858"/>
      <c r="CS246" s="858"/>
      <c r="CT246" s="858"/>
      <c r="CU246" s="858"/>
      <c r="CV246" s="858"/>
      <c r="CW246" s="858"/>
      <c r="CX246" s="858"/>
      <c r="CY246" s="858"/>
      <c r="CZ246" s="858"/>
      <c r="DA246" s="858"/>
      <c r="DB246" s="858"/>
      <c r="DC246" s="858"/>
      <c r="DD246" s="858"/>
      <c r="DE246" s="858"/>
      <c r="DF246" s="858"/>
      <c r="DG246" s="858"/>
      <c r="DH246" s="858"/>
      <c r="DI246" s="858"/>
      <c r="DJ246" s="858"/>
    </row>
    <row r="247" spans="1:114" s="847" customFormat="1" ht="13">
      <c r="A247" s="1720">
        <v>2</v>
      </c>
      <c r="B247" s="71" t="s">
        <v>85</v>
      </c>
      <c r="C247" s="2113">
        <v>41447</v>
      </c>
      <c r="D247" s="68">
        <f t="shared" ca="1" si="24"/>
        <v>97</v>
      </c>
      <c r="E247" s="2179" t="s">
        <v>145</v>
      </c>
      <c r="F247" s="71" t="s">
        <v>57</v>
      </c>
      <c r="G247" s="132">
        <v>13</v>
      </c>
      <c r="H247" s="2178" t="s">
        <v>1193</v>
      </c>
      <c r="I247" s="71" t="s">
        <v>1197</v>
      </c>
      <c r="J247" s="2179" t="s">
        <v>1194</v>
      </c>
      <c r="K247" s="71" t="s">
        <v>184</v>
      </c>
      <c r="L247" s="71" t="s">
        <v>1743</v>
      </c>
      <c r="M247" s="2180">
        <v>849000</v>
      </c>
      <c r="N247" s="71">
        <v>13000</v>
      </c>
      <c r="O247" s="71">
        <f>M247+N247</f>
        <v>862000</v>
      </c>
      <c r="P247" s="71">
        <v>60000</v>
      </c>
      <c r="Q247" s="2179" t="s">
        <v>1198</v>
      </c>
      <c r="R247" s="71" t="s">
        <v>1188</v>
      </c>
      <c r="S247" s="71">
        <v>1047</v>
      </c>
      <c r="T247" s="71">
        <v>93</v>
      </c>
      <c r="U247" s="2191">
        <v>27361.5</v>
      </c>
      <c r="V247" s="2511"/>
      <c r="W247" s="1692" t="s">
        <v>150</v>
      </c>
      <c r="X247" s="2111" t="s">
        <v>2830</v>
      </c>
      <c r="Y247" s="71">
        <v>89634794779</v>
      </c>
      <c r="Z247" s="71" t="s">
        <v>1196</v>
      </c>
      <c r="AA247" s="1696">
        <v>41521</v>
      </c>
      <c r="AB247" s="1692" t="s">
        <v>2941</v>
      </c>
      <c r="AC247" s="1696">
        <v>41518</v>
      </c>
      <c r="AD247" s="2271">
        <v>3500</v>
      </c>
      <c r="AE247" s="1692" t="s">
        <v>83</v>
      </c>
      <c r="AF247" s="71"/>
      <c r="AG247" s="71"/>
      <c r="AH247" s="71"/>
      <c r="AI247" s="71"/>
      <c r="AJ247" s="71"/>
      <c r="AK247" s="71"/>
      <c r="AL247" s="71"/>
      <c r="AM247" s="2117" t="s">
        <v>3183</v>
      </c>
      <c r="AN247" s="2181" t="s">
        <v>2337</v>
      </c>
      <c r="AO247" s="2181" t="s">
        <v>109</v>
      </c>
      <c r="AP247" s="858"/>
      <c r="AQ247" s="858"/>
      <c r="AR247" s="858"/>
      <c r="AS247" s="858"/>
      <c r="AT247" s="858"/>
      <c r="AU247" s="858"/>
      <c r="AV247" s="858"/>
      <c r="AW247" s="858"/>
      <c r="AX247" s="858"/>
      <c r="AY247" s="870"/>
      <c r="AZ247" s="858"/>
      <c r="BA247" s="858"/>
      <c r="BB247" s="858"/>
      <c r="BC247" s="858"/>
      <c r="BD247" s="858"/>
      <c r="BE247" s="858"/>
      <c r="BF247" s="858"/>
      <c r="BG247" s="858"/>
      <c r="BH247" s="858"/>
      <c r="BI247" s="858"/>
      <c r="BJ247" s="858"/>
      <c r="BK247" s="858"/>
      <c r="BL247" s="858"/>
      <c r="BM247" s="858"/>
      <c r="BN247" s="858"/>
      <c r="BO247" s="858"/>
      <c r="BP247" s="858"/>
      <c r="BQ247" s="858"/>
      <c r="BR247" s="858"/>
      <c r="BS247" s="858"/>
      <c r="BT247" s="858"/>
      <c r="BU247" s="858"/>
      <c r="BV247" s="858"/>
      <c r="BW247" s="858"/>
      <c r="BX247" s="858"/>
      <c r="BY247" s="858"/>
      <c r="BZ247" s="858"/>
      <c r="CA247" s="858"/>
      <c r="CB247" s="858"/>
      <c r="CC247" s="858"/>
      <c r="CD247" s="858"/>
      <c r="CE247" s="858"/>
      <c r="CF247" s="858"/>
      <c r="CG247" s="858"/>
      <c r="CH247" s="858"/>
      <c r="CI247" s="858"/>
      <c r="CJ247" s="858"/>
      <c r="CK247" s="858"/>
      <c r="CL247" s="858"/>
      <c r="CM247" s="858"/>
      <c r="CN247" s="858"/>
      <c r="CO247" s="858"/>
      <c r="CP247" s="858"/>
      <c r="CQ247" s="858"/>
      <c r="CR247" s="858"/>
      <c r="CS247" s="858"/>
      <c r="CT247" s="858"/>
      <c r="CU247" s="858"/>
      <c r="CV247" s="858"/>
      <c r="CW247" s="858"/>
      <c r="CX247" s="858"/>
      <c r="CY247" s="858"/>
      <c r="CZ247" s="858"/>
      <c r="DA247" s="858"/>
      <c r="DB247" s="858"/>
      <c r="DC247" s="858"/>
      <c r="DD247" s="858"/>
      <c r="DE247" s="858"/>
      <c r="DF247" s="858"/>
      <c r="DG247" s="858"/>
      <c r="DH247" s="858"/>
      <c r="DI247" s="858"/>
      <c r="DJ247" s="858"/>
    </row>
    <row r="248" spans="1:114" s="2194" customFormat="1" ht="13">
      <c r="A248" s="1720">
        <v>3</v>
      </c>
      <c r="B248" s="66" t="s">
        <v>85</v>
      </c>
      <c r="C248" s="2182">
        <v>41368</v>
      </c>
      <c r="D248" s="1147">
        <f t="shared" ca="1" si="24"/>
        <v>176</v>
      </c>
      <c r="E248" s="2179" t="s">
        <v>145</v>
      </c>
      <c r="F248" s="2183" t="s">
        <v>45</v>
      </c>
      <c r="G248" s="279">
        <v>12</v>
      </c>
      <c r="H248" s="2184" t="s">
        <v>1257</v>
      </c>
      <c r="I248" s="359" t="s">
        <v>1258</v>
      </c>
      <c r="J248" s="2185" t="s">
        <v>1259</v>
      </c>
      <c r="K248" s="2186" t="s">
        <v>14</v>
      </c>
      <c r="L248" s="2187" t="s">
        <v>1743</v>
      </c>
      <c r="M248" s="2188">
        <v>1153000</v>
      </c>
      <c r="N248" s="2189">
        <v>15000</v>
      </c>
      <c r="O248" s="2189">
        <f>M248+N248</f>
        <v>1168000</v>
      </c>
      <c r="P248" s="2189"/>
      <c r="Q248" s="2454" t="s">
        <v>1260</v>
      </c>
      <c r="R248" s="2190" t="s">
        <v>1188</v>
      </c>
      <c r="S248" s="65">
        <v>1047</v>
      </c>
      <c r="T248" s="135">
        <v>93</v>
      </c>
      <c r="U248" s="2191">
        <v>29463.5</v>
      </c>
      <c r="V248" s="66"/>
      <c r="W248" s="71" t="s">
        <v>150</v>
      </c>
      <c r="X248" s="363" t="s">
        <v>2943</v>
      </c>
      <c r="Y248" s="65">
        <v>89090950363</v>
      </c>
      <c r="Z248" s="71" t="s">
        <v>1187</v>
      </c>
      <c r="AA248" s="1696">
        <v>41521</v>
      </c>
      <c r="AB248" s="1629" t="s">
        <v>3184</v>
      </c>
      <c r="AC248" s="66">
        <v>41519</v>
      </c>
      <c r="AD248" s="2170">
        <v>2000</v>
      </c>
      <c r="AE248" s="2193" t="s">
        <v>111</v>
      </c>
      <c r="AF248" s="1692" t="s">
        <v>785</v>
      </c>
      <c r="AG248" s="1698">
        <v>41519</v>
      </c>
      <c r="AH248" s="1692">
        <v>1</v>
      </c>
      <c r="AI248" s="778">
        <v>41520</v>
      </c>
      <c r="AJ248" s="2116">
        <v>41521</v>
      </c>
      <c r="AK248" s="1692" t="s">
        <v>2944</v>
      </c>
      <c r="AL248" s="1873"/>
      <c r="AM248" s="2117" t="s">
        <v>3183</v>
      </c>
      <c r="AN248" s="2174"/>
      <c r="AO248" s="2175"/>
      <c r="AP248" s="2065"/>
      <c r="AQ248" s="1614"/>
      <c r="AR248" s="1710"/>
      <c r="AS248" s="1459"/>
      <c r="AT248" s="1459"/>
      <c r="AU248" s="1306"/>
      <c r="AV248" s="1306"/>
      <c r="AW248" s="1306"/>
      <c r="AX248" s="1306"/>
      <c r="AY248" s="1460"/>
      <c r="AZ248" s="1306"/>
      <c r="BA248" s="1306"/>
      <c r="BB248" s="1306"/>
      <c r="BC248" s="1306"/>
      <c r="BD248" s="1306"/>
      <c r="BE248" s="1306"/>
      <c r="BF248" s="1306"/>
      <c r="BG248" s="1306"/>
      <c r="BH248" s="1306"/>
      <c r="BI248" s="1306"/>
      <c r="BJ248" s="1306"/>
      <c r="BK248" s="1306"/>
      <c r="BL248" s="1306"/>
      <c r="BM248" s="1306"/>
      <c r="BN248" s="1306"/>
      <c r="BO248" s="1306"/>
      <c r="BP248" s="1306"/>
      <c r="BQ248" s="1306"/>
      <c r="BR248" s="1306"/>
      <c r="BS248" s="1306"/>
      <c r="BT248" s="1306"/>
      <c r="BU248" s="1306"/>
      <c r="BV248" s="1306"/>
      <c r="BW248" s="1306"/>
      <c r="BX248" s="1306"/>
      <c r="BY248" s="1306"/>
      <c r="BZ248" s="1306"/>
      <c r="CA248" s="1306"/>
      <c r="CB248" s="1306"/>
      <c r="CC248" s="1306"/>
      <c r="CD248" s="1306"/>
      <c r="CE248" s="1306"/>
      <c r="CF248" s="1306"/>
      <c r="CG248" s="1306"/>
      <c r="CH248" s="1306"/>
      <c r="CI248" s="1306"/>
      <c r="CJ248" s="1306"/>
      <c r="CK248" s="1306"/>
      <c r="CL248" s="1306"/>
      <c r="CM248" s="1306"/>
      <c r="CN248" s="1306"/>
      <c r="CO248" s="1306"/>
      <c r="CP248" s="1306"/>
      <c r="CQ248" s="1306"/>
      <c r="CR248" s="1306"/>
      <c r="CS248" s="1306"/>
      <c r="CT248" s="1306"/>
      <c r="CU248" s="1306"/>
      <c r="CV248" s="1306"/>
      <c r="CW248" s="1306"/>
      <c r="CX248" s="1306"/>
      <c r="CY248" s="1306"/>
      <c r="CZ248" s="1306"/>
      <c r="DA248" s="1306"/>
      <c r="DB248" s="1306"/>
      <c r="DC248" s="1306"/>
      <c r="DD248" s="1306"/>
      <c r="DE248" s="1306"/>
      <c r="DF248" s="1306"/>
      <c r="DG248" s="1306"/>
      <c r="DH248" s="1306"/>
      <c r="DI248" s="1306"/>
      <c r="DJ248" s="1306"/>
    </row>
    <row r="249" spans="1:114" s="886" customFormat="1" ht="13">
      <c r="A249" s="1720">
        <v>4</v>
      </c>
      <c r="B249" s="66" t="s">
        <v>85</v>
      </c>
      <c r="C249" s="2195">
        <v>41104</v>
      </c>
      <c r="D249" s="1147">
        <f t="shared" ca="1" si="24"/>
        <v>440</v>
      </c>
      <c r="E249" s="2196" t="s">
        <v>145</v>
      </c>
      <c r="F249" s="2197" t="s">
        <v>57</v>
      </c>
      <c r="G249" s="279">
        <v>12</v>
      </c>
      <c r="H249" s="2198" t="s">
        <v>1214</v>
      </c>
      <c r="I249" s="65" t="s">
        <v>1215</v>
      </c>
      <c r="J249" s="2200" t="s">
        <v>1216</v>
      </c>
      <c r="K249" s="2201" t="s">
        <v>184</v>
      </c>
      <c r="L249" s="65" t="s">
        <v>1743</v>
      </c>
      <c r="M249" s="2170">
        <v>966150</v>
      </c>
      <c r="N249" s="2202">
        <v>0</v>
      </c>
      <c r="O249" s="2203">
        <v>966150</v>
      </c>
      <c r="P249" s="2202">
        <v>120000</v>
      </c>
      <c r="Q249" s="3125" t="s">
        <v>1217</v>
      </c>
      <c r="R249" s="108" t="s">
        <v>21</v>
      </c>
      <c r="S249" s="65">
        <v>1047</v>
      </c>
      <c r="T249" s="135">
        <v>93</v>
      </c>
      <c r="U249" s="2191">
        <v>32126.5</v>
      </c>
      <c r="V249" s="66"/>
      <c r="W249" s="71" t="s">
        <v>150</v>
      </c>
      <c r="X249" s="2199" t="s">
        <v>1892</v>
      </c>
      <c r="Y249" s="71">
        <v>89823155142</v>
      </c>
      <c r="Z249" s="65" t="s">
        <v>1189</v>
      </c>
      <c r="AA249" s="66">
        <v>41522</v>
      </c>
      <c r="AB249" s="65" t="s">
        <v>2942</v>
      </c>
      <c r="AC249" s="66">
        <v>41489</v>
      </c>
      <c r="AD249" s="2204">
        <v>5000</v>
      </c>
      <c r="AE249" s="2205" t="s">
        <v>83</v>
      </c>
      <c r="AF249" s="71"/>
      <c r="AG249" s="67"/>
      <c r="AH249" s="65"/>
      <c r="AI249" s="1000"/>
      <c r="AJ249" s="67"/>
      <c r="AK249" s="71" t="s">
        <v>2778</v>
      </c>
      <c r="AL249" s="1059" t="s">
        <v>2703</v>
      </c>
      <c r="AM249" s="2206" t="s">
        <v>2476</v>
      </c>
      <c r="AN249" s="2207" t="s">
        <v>2339</v>
      </c>
      <c r="AO249" s="2208" t="s">
        <v>1795</v>
      </c>
      <c r="AP249" s="841"/>
      <c r="AQ249" s="1597"/>
      <c r="AR249" s="844"/>
      <c r="AS249" s="844"/>
      <c r="AT249" s="844"/>
      <c r="AU249" s="845"/>
      <c r="AV249" s="845"/>
      <c r="AW249" s="845"/>
      <c r="AX249" s="845"/>
      <c r="AY249" s="846"/>
      <c r="AZ249" s="845"/>
      <c r="BA249" s="845"/>
      <c r="BB249" s="845"/>
      <c r="BC249" s="845"/>
      <c r="BD249" s="845"/>
      <c r="BE249" s="845"/>
      <c r="BF249" s="845"/>
      <c r="BG249" s="845"/>
      <c r="BH249" s="845"/>
      <c r="BI249" s="845"/>
      <c r="BJ249" s="845"/>
      <c r="BK249" s="845"/>
      <c r="BL249" s="845"/>
      <c r="BM249" s="845"/>
      <c r="BN249" s="845"/>
      <c r="BO249" s="845"/>
      <c r="BP249" s="845"/>
      <c r="BQ249" s="845"/>
      <c r="BR249" s="845"/>
      <c r="BS249" s="845"/>
      <c r="BT249" s="845"/>
      <c r="BU249" s="845"/>
      <c r="BV249" s="845"/>
      <c r="BW249" s="845"/>
      <c r="BX249" s="845"/>
      <c r="BY249" s="845"/>
      <c r="BZ249" s="845"/>
      <c r="CA249" s="845"/>
      <c r="CB249" s="845"/>
      <c r="CC249" s="845"/>
      <c r="CD249" s="845"/>
      <c r="CE249" s="845"/>
      <c r="CF249" s="845"/>
      <c r="CG249" s="845"/>
      <c r="CH249" s="845"/>
      <c r="CI249" s="845"/>
      <c r="CJ249" s="845"/>
      <c r="CK249" s="845"/>
      <c r="CL249" s="845"/>
      <c r="CM249" s="845"/>
      <c r="CN249" s="845"/>
      <c r="CO249" s="845"/>
      <c r="CP249" s="845"/>
      <c r="CQ249" s="845"/>
      <c r="CR249" s="845"/>
      <c r="CS249" s="845"/>
      <c r="CT249" s="845"/>
      <c r="CU249" s="845"/>
      <c r="CV249" s="845"/>
      <c r="CW249" s="845"/>
      <c r="CX249" s="845"/>
      <c r="CY249" s="845"/>
      <c r="CZ249" s="845"/>
      <c r="DA249" s="845"/>
      <c r="DB249" s="845"/>
      <c r="DC249" s="845"/>
      <c r="DD249" s="845"/>
      <c r="DE249" s="845"/>
      <c r="DF249" s="845"/>
      <c r="DG249" s="845"/>
      <c r="DH249" s="845"/>
      <c r="DI249" s="845"/>
      <c r="DJ249" s="845"/>
    </row>
    <row r="250" spans="1:114" s="1464" customFormat="1" ht="13">
      <c r="A250" s="1720">
        <v>5</v>
      </c>
      <c r="B250" s="66" t="s">
        <v>85</v>
      </c>
      <c r="C250" s="67">
        <v>41515</v>
      </c>
      <c r="D250" s="68">
        <f t="shared" ca="1" si="24"/>
        <v>29</v>
      </c>
      <c r="E250" s="2209" t="s">
        <v>145</v>
      </c>
      <c r="F250" s="2210" t="s">
        <v>133</v>
      </c>
      <c r="G250" s="360">
        <v>13</v>
      </c>
      <c r="H250" s="2211" t="s">
        <v>78</v>
      </c>
      <c r="I250" s="2144" t="s">
        <v>2404</v>
      </c>
      <c r="J250" s="2213" t="s">
        <v>1172</v>
      </c>
      <c r="K250" s="71" t="s">
        <v>64</v>
      </c>
      <c r="L250" s="2214" t="s">
        <v>1749</v>
      </c>
      <c r="M250" s="2202">
        <v>529000</v>
      </c>
      <c r="N250" s="2170">
        <v>10000</v>
      </c>
      <c r="O250" s="2189">
        <f>529000+N250</f>
        <v>539000</v>
      </c>
      <c r="P250" s="2215"/>
      <c r="Q250" s="2212" t="s">
        <v>2405</v>
      </c>
      <c r="R250" s="2216" t="s">
        <v>1188</v>
      </c>
      <c r="S250" s="65">
        <v>1047</v>
      </c>
      <c r="T250" s="135">
        <v>93</v>
      </c>
      <c r="U250" s="2191">
        <v>21070.5</v>
      </c>
      <c r="V250" s="369"/>
      <c r="W250" s="71" t="s">
        <v>150</v>
      </c>
      <c r="X250" s="2179" t="s">
        <v>2828</v>
      </c>
      <c r="Y250" s="2214">
        <v>89088169199</v>
      </c>
      <c r="Z250" s="2217" t="s">
        <v>1189</v>
      </c>
      <c r="AA250" s="66">
        <v>41522</v>
      </c>
      <c r="AB250" s="66" t="s">
        <v>3185</v>
      </c>
      <c r="AC250" s="67">
        <v>41517</v>
      </c>
      <c r="AD250" s="2218">
        <v>5000</v>
      </c>
      <c r="AE250" s="2219" t="s">
        <v>83</v>
      </c>
      <c r="AF250" s="71"/>
      <c r="AG250" s="2219"/>
      <c r="AH250" s="2220"/>
      <c r="AI250" s="68"/>
      <c r="AJ250" s="2221"/>
      <c r="AK250" s="71"/>
      <c r="AL250" s="2217"/>
      <c r="AM250" s="2117" t="s">
        <v>3183</v>
      </c>
      <c r="AN250" s="2222" t="s">
        <v>2475</v>
      </c>
      <c r="AO250" s="2208" t="s">
        <v>109</v>
      </c>
      <c r="AP250" s="1217"/>
      <c r="AQ250" s="924"/>
      <c r="AR250" s="844"/>
      <c r="AS250" s="844"/>
      <c r="AT250" s="926"/>
      <c r="AU250" s="944"/>
      <c r="AV250" s="944"/>
      <c r="AW250" s="944"/>
      <c r="AX250" s="1445"/>
      <c r="AY250" s="1446"/>
      <c r="AZ250" s="1445"/>
      <c r="BA250" s="1307"/>
      <c r="BB250" s="1307"/>
      <c r="BC250" s="1307"/>
      <c r="BD250" s="1307"/>
      <c r="BE250" s="1307"/>
      <c r="BF250" s="1307"/>
      <c r="BG250" s="1307"/>
      <c r="BH250" s="1307"/>
      <c r="BI250" s="1307"/>
      <c r="BJ250" s="1307"/>
      <c r="BK250" s="1307"/>
      <c r="BL250" s="1307"/>
      <c r="BM250" s="1307"/>
      <c r="BN250" s="1307"/>
      <c r="BO250" s="1307"/>
      <c r="BP250" s="1307"/>
      <c r="BQ250" s="1307"/>
      <c r="BR250" s="1307"/>
      <c r="BS250" s="1307"/>
      <c r="BT250" s="1307"/>
      <c r="BU250" s="1307"/>
      <c r="BV250" s="1307"/>
      <c r="BW250" s="1307"/>
      <c r="BX250" s="1307"/>
      <c r="BY250" s="1307"/>
      <c r="BZ250" s="1307"/>
      <c r="CA250" s="1307"/>
      <c r="CB250" s="1307"/>
      <c r="CC250" s="1307"/>
      <c r="CD250" s="1307"/>
      <c r="CE250" s="1307"/>
      <c r="CF250" s="1307"/>
      <c r="CG250" s="1307"/>
      <c r="CH250" s="1307"/>
      <c r="CI250" s="1307"/>
      <c r="CJ250" s="1307"/>
      <c r="CK250" s="1307"/>
      <c r="CL250" s="1307"/>
      <c r="CM250" s="1307"/>
      <c r="CN250" s="1307"/>
      <c r="CO250" s="1307"/>
      <c r="CP250" s="1307"/>
      <c r="CQ250" s="1307"/>
      <c r="CR250" s="1307"/>
      <c r="CS250" s="1307"/>
      <c r="CT250" s="1307"/>
      <c r="CU250" s="1307"/>
      <c r="CV250" s="1307"/>
      <c r="CW250" s="1307"/>
      <c r="CX250" s="1307"/>
      <c r="CY250" s="1307"/>
      <c r="CZ250" s="1307"/>
      <c r="DA250" s="1307"/>
      <c r="DB250" s="1307"/>
      <c r="DC250" s="1307"/>
      <c r="DD250" s="1307"/>
      <c r="DE250" s="1307"/>
      <c r="DF250" s="1307"/>
      <c r="DG250" s="1307"/>
      <c r="DH250" s="1307"/>
      <c r="DI250" s="1307"/>
      <c r="DJ250" s="1307"/>
    </row>
    <row r="251" spans="1:114" s="1738" customFormat="1" ht="13">
      <c r="A251" s="1720">
        <v>6</v>
      </c>
      <c r="B251" s="67" t="s">
        <v>85</v>
      </c>
      <c r="C251" s="67">
        <v>41515</v>
      </c>
      <c r="D251" s="68">
        <f t="shared" ca="1" si="24"/>
        <v>29</v>
      </c>
      <c r="E251" s="2209" t="s">
        <v>145</v>
      </c>
      <c r="F251" s="2183" t="s">
        <v>61</v>
      </c>
      <c r="G251" s="360">
        <v>13</v>
      </c>
      <c r="H251" s="69" t="s">
        <v>1582</v>
      </c>
      <c r="I251" s="2144" t="s">
        <v>2570</v>
      </c>
      <c r="J251" s="2272" t="s">
        <v>1175</v>
      </c>
      <c r="K251" s="2144" t="s">
        <v>116</v>
      </c>
      <c r="L251" s="65" t="s">
        <v>2232</v>
      </c>
      <c r="M251" s="2202">
        <v>756000</v>
      </c>
      <c r="N251" s="2170">
        <v>11000</v>
      </c>
      <c r="O251" s="2170">
        <f>M251+N251</f>
        <v>767000</v>
      </c>
      <c r="P251" s="2215"/>
      <c r="Q251" s="2276" t="s">
        <v>2571</v>
      </c>
      <c r="R251" s="2216" t="s">
        <v>1188</v>
      </c>
      <c r="S251" s="135">
        <v>1047</v>
      </c>
      <c r="T251" s="135">
        <v>93</v>
      </c>
      <c r="U251" s="2191">
        <v>0</v>
      </c>
      <c r="V251" s="369"/>
      <c r="W251" s="71" t="s">
        <v>150</v>
      </c>
      <c r="X251" s="2179" t="s">
        <v>2831</v>
      </c>
      <c r="Y251" s="2214">
        <v>89128051674</v>
      </c>
      <c r="Z251" s="2274" t="s">
        <v>1199</v>
      </c>
      <c r="AA251" s="66">
        <v>41523</v>
      </c>
      <c r="AB251" s="778"/>
      <c r="AC251" s="67">
        <v>41518</v>
      </c>
      <c r="AD251" s="2218">
        <v>1000</v>
      </c>
      <c r="AE251" s="2219" t="s">
        <v>111</v>
      </c>
      <c r="AF251" s="71" t="s">
        <v>754</v>
      </c>
      <c r="AG251" s="2275">
        <v>41519</v>
      </c>
      <c r="AH251" s="71">
        <v>1</v>
      </c>
      <c r="AI251" s="66">
        <v>41520</v>
      </c>
      <c r="AJ251" s="2275">
        <v>41520</v>
      </c>
      <c r="AK251" s="71" t="s">
        <v>3154</v>
      </c>
      <c r="AL251" s="2217"/>
      <c r="AM251" s="2117" t="s">
        <v>3183</v>
      </c>
      <c r="AN251" s="2222" t="s">
        <v>2475</v>
      </c>
      <c r="AO251" s="2208" t="s">
        <v>109</v>
      </c>
      <c r="AP251" s="1217"/>
      <c r="AQ251" s="924"/>
      <c r="AR251" s="844"/>
      <c r="AS251" s="844"/>
      <c r="AT251" s="926"/>
      <c r="AU251" s="944"/>
      <c r="AV251" s="944"/>
      <c r="AW251" s="944"/>
      <c r="AX251" s="1445"/>
      <c r="AY251" s="1446"/>
      <c r="AZ251" s="1445"/>
      <c r="BA251" s="1307"/>
      <c r="BB251" s="1307"/>
      <c r="BC251" s="1307"/>
      <c r="BD251" s="1307"/>
      <c r="BE251" s="1307"/>
      <c r="BF251" s="1307"/>
      <c r="BG251" s="1307"/>
      <c r="BH251" s="1307"/>
      <c r="BI251" s="1307"/>
      <c r="BJ251" s="1307"/>
      <c r="BK251" s="1307"/>
      <c r="BL251" s="1307"/>
      <c r="BM251" s="1307"/>
      <c r="BN251" s="1307"/>
      <c r="BO251" s="1307"/>
      <c r="BP251" s="1307"/>
      <c r="BQ251" s="1307"/>
      <c r="BR251" s="1307"/>
      <c r="BS251" s="1307"/>
      <c r="BT251" s="1307"/>
      <c r="BU251" s="1307"/>
      <c r="BV251" s="1307"/>
      <c r="BW251" s="1307"/>
      <c r="BX251" s="1307"/>
      <c r="BY251" s="1307"/>
      <c r="BZ251" s="1307"/>
      <c r="CA251" s="1307"/>
      <c r="CB251" s="1307"/>
      <c r="CC251" s="1307"/>
      <c r="CD251" s="1307"/>
      <c r="CE251" s="1307"/>
      <c r="CF251" s="1307"/>
      <c r="CG251" s="1307"/>
      <c r="CH251" s="1307"/>
      <c r="CI251" s="1307"/>
      <c r="CJ251" s="1307"/>
      <c r="CK251" s="1307"/>
      <c r="CL251" s="1307"/>
      <c r="CM251" s="1307"/>
      <c r="CN251" s="1307"/>
      <c r="CO251" s="1307"/>
      <c r="CP251" s="1307"/>
      <c r="CQ251" s="1307"/>
      <c r="CR251" s="1307"/>
      <c r="CS251" s="1307"/>
      <c r="CT251" s="1307"/>
      <c r="CU251" s="1307"/>
      <c r="CV251" s="1307"/>
      <c r="CW251" s="1307"/>
      <c r="CX251" s="1307"/>
      <c r="CY251" s="1307"/>
      <c r="CZ251" s="1307"/>
      <c r="DA251" s="1307"/>
      <c r="DB251" s="1307"/>
      <c r="DC251" s="1307"/>
      <c r="DD251" s="1307"/>
      <c r="DE251" s="1307"/>
      <c r="DF251" s="1307"/>
      <c r="DG251" s="1307"/>
      <c r="DH251" s="1307"/>
      <c r="DI251" s="1307"/>
      <c r="DJ251" s="1307"/>
    </row>
    <row r="252" spans="1:114" s="1738" customFormat="1" ht="13">
      <c r="A252" s="1720">
        <v>7</v>
      </c>
      <c r="B252" s="66" t="s">
        <v>85</v>
      </c>
      <c r="C252" s="67">
        <v>41516</v>
      </c>
      <c r="D252" s="68">
        <f t="shared" ca="1" si="24"/>
        <v>28</v>
      </c>
      <c r="E252" s="2455" t="s">
        <v>1551</v>
      </c>
      <c r="F252" s="2210" t="s">
        <v>133</v>
      </c>
      <c r="G252" s="360">
        <v>13</v>
      </c>
      <c r="H252" s="2211" t="s">
        <v>1580</v>
      </c>
      <c r="I252" s="2144" t="s">
        <v>2426</v>
      </c>
      <c r="J252" s="2272" t="s">
        <v>1581</v>
      </c>
      <c r="K252" s="2144" t="s">
        <v>25</v>
      </c>
      <c r="L252" s="2214" t="s">
        <v>1750</v>
      </c>
      <c r="M252" s="2202">
        <v>647000</v>
      </c>
      <c r="N252" s="2170">
        <v>0</v>
      </c>
      <c r="O252" s="2170">
        <f>M252+N252</f>
        <v>647000</v>
      </c>
      <c r="P252" s="2215"/>
      <c r="Q252" s="2276" t="s">
        <v>2428</v>
      </c>
      <c r="R252" s="65" t="s">
        <v>1188</v>
      </c>
      <c r="S252" s="135">
        <v>1047</v>
      </c>
      <c r="T252" s="135">
        <v>93</v>
      </c>
      <c r="U252" s="2273">
        <v>34000</v>
      </c>
      <c r="V252" s="369"/>
      <c r="W252" s="71" t="s">
        <v>150</v>
      </c>
      <c r="X252" s="2179" t="s">
        <v>2950</v>
      </c>
      <c r="Y252" s="71">
        <v>89128931447</v>
      </c>
      <c r="Z252" s="2217" t="s">
        <v>1189</v>
      </c>
      <c r="AA252" s="66">
        <v>41523</v>
      </c>
      <c r="AB252" s="1629"/>
      <c r="AC252" s="67">
        <v>41520</v>
      </c>
      <c r="AD252" s="2218">
        <v>10000</v>
      </c>
      <c r="AE252" s="2219" t="s">
        <v>111</v>
      </c>
      <c r="AF252" s="2217" t="s">
        <v>754</v>
      </c>
      <c r="AG252" s="2275">
        <v>41520</v>
      </c>
      <c r="AH252" s="71">
        <v>1</v>
      </c>
      <c r="AI252" s="66">
        <v>41521</v>
      </c>
      <c r="AJ252" s="2275">
        <v>41521</v>
      </c>
      <c r="AK252" s="71" t="s">
        <v>2944</v>
      </c>
      <c r="AL252" s="2217"/>
      <c r="AM252" s="2117" t="s">
        <v>3183</v>
      </c>
      <c r="AN252" s="2277"/>
      <c r="AO252" s="66"/>
      <c r="AP252" s="1217"/>
      <c r="AQ252" s="924"/>
      <c r="AR252" s="844"/>
      <c r="AS252" s="844"/>
      <c r="AT252" s="926"/>
      <c r="AU252" s="944"/>
      <c r="AV252" s="944"/>
      <c r="AW252" s="944"/>
      <c r="AX252" s="1445"/>
      <c r="AY252" s="1446"/>
      <c r="AZ252" s="1445"/>
      <c r="BA252" s="1307"/>
      <c r="BB252" s="1307"/>
      <c r="BC252" s="1307"/>
      <c r="BD252" s="1307"/>
      <c r="BE252" s="1307"/>
      <c r="BF252" s="1307"/>
      <c r="BG252" s="1307"/>
      <c r="BH252" s="1307"/>
      <c r="BI252" s="1307"/>
      <c r="BJ252" s="1307"/>
      <c r="BK252" s="1307"/>
      <c r="BL252" s="1307"/>
      <c r="BM252" s="1307"/>
      <c r="BN252" s="1307"/>
      <c r="BO252" s="1307"/>
      <c r="BP252" s="1307"/>
      <c r="BQ252" s="1307"/>
      <c r="BR252" s="1307"/>
      <c r="BS252" s="1307"/>
      <c r="BT252" s="1307"/>
      <c r="BU252" s="1307"/>
      <c r="BV252" s="1307"/>
      <c r="BW252" s="1307"/>
      <c r="BX252" s="1307"/>
      <c r="BY252" s="1307"/>
      <c r="BZ252" s="1307"/>
      <c r="CA252" s="1307"/>
      <c r="CB252" s="1307"/>
      <c r="CC252" s="1307"/>
      <c r="CD252" s="1307"/>
      <c r="CE252" s="1307"/>
      <c r="CF252" s="1307"/>
      <c r="CG252" s="1307"/>
      <c r="CH252" s="1307"/>
      <c r="CI252" s="1307"/>
      <c r="CJ252" s="1307"/>
      <c r="CK252" s="1307"/>
      <c r="CL252" s="1307"/>
      <c r="CM252" s="1307"/>
      <c r="CN252" s="1307"/>
      <c r="CO252" s="1307"/>
      <c r="CP252" s="1307"/>
      <c r="CQ252" s="1307"/>
      <c r="CR252" s="1307"/>
      <c r="CS252" s="1307"/>
      <c r="CT252" s="1307"/>
      <c r="CU252" s="1307"/>
      <c r="CV252" s="1307"/>
      <c r="CW252" s="1307"/>
      <c r="CX252" s="1307"/>
      <c r="CY252" s="1307"/>
      <c r="CZ252" s="1307"/>
      <c r="DA252" s="1307"/>
      <c r="DB252" s="1307"/>
      <c r="DC252" s="1307"/>
      <c r="DD252" s="1307"/>
      <c r="DE252" s="1307"/>
      <c r="DF252" s="1307"/>
      <c r="DG252" s="1307"/>
      <c r="DH252" s="1307"/>
      <c r="DI252" s="1307"/>
      <c r="DJ252" s="1307"/>
    </row>
    <row r="253" spans="1:114" s="945" customFormat="1" ht="13">
      <c r="A253" s="1720">
        <v>8</v>
      </c>
      <c r="B253" s="778" t="s">
        <v>85</v>
      </c>
      <c r="C253" s="2278">
        <v>41475</v>
      </c>
      <c r="D253" s="1871">
        <f t="shared" ca="1" si="24"/>
        <v>69</v>
      </c>
      <c r="E253" s="2209" t="s">
        <v>145</v>
      </c>
      <c r="F253" s="2279" t="s">
        <v>1185</v>
      </c>
      <c r="G253" s="72">
        <v>13</v>
      </c>
      <c r="H253" s="1719" t="s">
        <v>1586</v>
      </c>
      <c r="I253" s="65" t="s">
        <v>1638</v>
      </c>
      <c r="J253" s="2199" t="s">
        <v>310</v>
      </c>
      <c r="K253" s="65" t="s">
        <v>39</v>
      </c>
      <c r="L253" s="65" t="s">
        <v>1750</v>
      </c>
      <c r="M253" s="2202">
        <v>1251500</v>
      </c>
      <c r="N253" s="2280">
        <v>0</v>
      </c>
      <c r="O253" s="2202">
        <f>M253+N253</f>
        <v>1251500</v>
      </c>
      <c r="P253" s="2280"/>
      <c r="Q253" s="2199" t="s">
        <v>1639</v>
      </c>
      <c r="R253" s="65" t="s">
        <v>1188</v>
      </c>
      <c r="S253" s="65">
        <v>1047</v>
      </c>
      <c r="T253" s="135">
        <v>93</v>
      </c>
      <c r="U253" s="2273">
        <v>76000</v>
      </c>
      <c r="V253" s="369"/>
      <c r="W253" s="71" t="s">
        <v>150</v>
      </c>
      <c r="X253" s="2179" t="s">
        <v>2829</v>
      </c>
      <c r="Y253" s="2214">
        <v>83519062280</v>
      </c>
      <c r="Z253" s="2217" t="s">
        <v>1187</v>
      </c>
      <c r="AA253" s="66">
        <v>41523</v>
      </c>
      <c r="AB253" s="771" t="s">
        <v>1479</v>
      </c>
      <c r="AC253" s="67">
        <v>41517</v>
      </c>
      <c r="AD253" s="2218">
        <v>1000</v>
      </c>
      <c r="AE253" s="2214" t="s">
        <v>111</v>
      </c>
      <c r="AF253" s="71" t="s">
        <v>785</v>
      </c>
      <c r="AG253" s="2275">
        <v>41517</v>
      </c>
      <c r="AH253" s="71">
        <v>1</v>
      </c>
      <c r="AI253" s="66">
        <v>41520</v>
      </c>
      <c r="AJ253" s="2275">
        <v>41521</v>
      </c>
      <c r="AK253" s="71" t="s">
        <v>2944</v>
      </c>
      <c r="AL253" s="2217"/>
      <c r="AM253" s="2117" t="s">
        <v>3183</v>
      </c>
      <c r="AN253" s="2222" t="s">
        <v>2475</v>
      </c>
      <c r="AO253" s="2208" t="s">
        <v>109</v>
      </c>
      <c r="AP253" s="1598"/>
      <c r="AQ253" s="1237"/>
      <c r="AR253" s="1008"/>
      <c r="AS253" s="1008"/>
      <c r="AT253" s="1238"/>
      <c r="AU253" s="1239"/>
      <c r="AV253" s="1239"/>
      <c r="AW253" s="1239"/>
      <c r="AX253" s="1239"/>
      <c r="AY253" s="1240"/>
      <c r="AZ253" s="1239"/>
      <c r="BA253" s="1307"/>
      <c r="BB253" s="1307"/>
      <c r="BC253" s="1307"/>
      <c r="BD253" s="1307"/>
      <c r="BE253" s="1307"/>
      <c r="BF253" s="1307"/>
      <c r="BG253" s="1307"/>
      <c r="BH253" s="1307"/>
      <c r="BI253" s="1307"/>
      <c r="BJ253" s="1307"/>
      <c r="BK253" s="1307"/>
      <c r="BL253" s="1307"/>
      <c r="BM253" s="1307"/>
      <c r="BN253" s="1307"/>
      <c r="BO253" s="1307"/>
      <c r="BP253" s="1307"/>
      <c r="BQ253" s="1307"/>
      <c r="BR253" s="1307"/>
      <c r="BS253" s="1307"/>
      <c r="BT253" s="1307"/>
      <c r="BU253" s="1307"/>
      <c r="BV253" s="1307"/>
      <c r="BW253" s="1307"/>
      <c r="BX253" s="1307"/>
      <c r="BY253" s="1307"/>
      <c r="BZ253" s="1307"/>
      <c r="CA253" s="1307"/>
      <c r="CB253" s="1307"/>
      <c r="CC253" s="1307"/>
      <c r="CD253" s="1307"/>
      <c r="CE253" s="1307"/>
      <c r="CF253" s="1307"/>
      <c r="CG253" s="1307"/>
      <c r="CH253" s="1307"/>
      <c r="CI253" s="1307"/>
      <c r="CJ253" s="1307"/>
      <c r="CK253" s="1307"/>
      <c r="CL253" s="1307"/>
      <c r="CM253" s="1307"/>
      <c r="CN253" s="1307"/>
      <c r="CO253" s="1307"/>
      <c r="CP253" s="1307"/>
      <c r="CQ253" s="1307"/>
      <c r="CR253" s="1307"/>
      <c r="CS253" s="1307"/>
      <c r="CT253" s="1307"/>
      <c r="CU253" s="1307"/>
      <c r="CV253" s="1307"/>
      <c r="CW253" s="1307"/>
      <c r="CX253" s="1307"/>
      <c r="CY253" s="1307"/>
      <c r="CZ253" s="1307"/>
      <c r="DA253" s="1307"/>
      <c r="DB253" s="1307"/>
      <c r="DC253" s="1307"/>
      <c r="DD253" s="1307"/>
      <c r="DE253" s="1307"/>
      <c r="DF253" s="1307"/>
      <c r="DG253" s="1307"/>
      <c r="DH253" s="1307"/>
      <c r="DI253" s="1307"/>
      <c r="DJ253" s="1307"/>
    </row>
    <row r="254" spans="1:114" s="945" customFormat="1" ht="13">
      <c r="A254" s="1720">
        <v>9</v>
      </c>
      <c r="B254" s="66" t="s">
        <v>85</v>
      </c>
      <c r="C254" s="2182">
        <v>41498</v>
      </c>
      <c r="D254" s="1871">
        <f t="shared" ca="1" si="24"/>
        <v>46</v>
      </c>
      <c r="E254" s="2209" t="s">
        <v>145</v>
      </c>
      <c r="F254" s="2279" t="s">
        <v>1185</v>
      </c>
      <c r="G254" s="72">
        <v>13</v>
      </c>
      <c r="H254" s="2211" t="s">
        <v>1186</v>
      </c>
      <c r="I254" s="2144" t="s">
        <v>1895</v>
      </c>
      <c r="J254" s="2213" t="s">
        <v>1178</v>
      </c>
      <c r="K254" s="2192" t="s">
        <v>143</v>
      </c>
      <c r="L254" s="2192" t="s">
        <v>1746</v>
      </c>
      <c r="M254" s="2202">
        <v>1060000</v>
      </c>
      <c r="N254" s="2202">
        <v>16000</v>
      </c>
      <c r="O254" s="2202">
        <f>M254+N254</f>
        <v>1076000</v>
      </c>
      <c r="P254" s="2202"/>
      <c r="Q254" s="2199" t="s">
        <v>1896</v>
      </c>
      <c r="R254" s="2216" t="s">
        <v>1188</v>
      </c>
      <c r="S254" s="135">
        <v>1047</v>
      </c>
      <c r="T254" s="135">
        <v>93</v>
      </c>
      <c r="U254" s="2273">
        <v>60000</v>
      </c>
      <c r="V254" s="369"/>
      <c r="W254" s="71" t="s">
        <v>150</v>
      </c>
      <c r="X254" s="363" t="s">
        <v>2228</v>
      </c>
      <c r="Y254" s="2192">
        <v>89374717885</v>
      </c>
      <c r="Z254" s="71" t="s">
        <v>1187</v>
      </c>
      <c r="AA254" s="66">
        <v>41523</v>
      </c>
      <c r="AB254" s="771" t="s">
        <v>1479</v>
      </c>
      <c r="AC254" s="66">
        <v>41500</v>
      </c>
      <c r="AD254" s="2170">
        <v>5000</v>
      </c>
      <c r="AE254" s="2214" t="s">
        <v>111</v>
      </c>
      <c r="AF254" s="2217" t="s">
        <v>2945</v>
      </c>
      <c r="AG254" s="66">
        <v>41519</v>
      </c>
      <c r="AH254" s="71">
        <v>1</v>
      </c>
      <c r="AI254" s="66">
        <v>41522</v>
      </c>
      <c r="AJ254" s="66">
        <v>41520</v>
      </c>
      <c r="AK254" s="71" t="s">
        <v>3153</v>
      </c>
      <c r="AL254" s="2217" t="s">
        <v>2946</v>
      </c>
      <c r="AM254" s="2117" t="s">
        <v>3183</v>
      </c>
      <c r="AN254" s="2222" t="s">
        <v>2475</v>
      </c>
      <c r="AO254" s="2208" t="s">
        <v>109</v>
      </c>
      <c r="AP254" s="1217"/>
      <c r="AQ254" s="924"/>
      <c r="AR254" s="844"/>
      <c r="AS254" s="844"/>
      <c r="AT254" s="926"/>
      <c r="AU254" s="944"/>
      <c r="AV254" s="944"/>
      <c r="AW254" s="944"/>
      <c r="AX254" s="944"/>
      <c r="AY254" s="943"/>
      <c r="AZ254" s="944"/>
      <c r="BA254" s="1307"/>
      <c r="BB254" s="1307"/>
      <c r="BC254" s="1307"/>
      <c r="BD254" s="1307"/>
      <c r="BE254" s="1307"/>
      <c r="BF254" s="1307"/>
      <c r="BG254" s="1307"/>
      <c r="BH254" s="1307"/>
      <c r="BI254" s="1307"/>
      <c r="BJ254" s="1307"/>
      <c r="BK254" s="1307"/>
      <c r="BL254" s="1307"/>
      <c r="BM254" s="1307"/>
      <c r="BN254" s="1307"/>
      <c r="BO254" s="1307"/>
      <c r="BP254" s="1307"/>
      <c r="BQ254" s="1307"/>
      <c r="BR254" s="1307"/>
      <c r="BS254" s="1307"/>
      <c r="BT254" s="1307"/>
      <c r="BU254" s="1307"/>
      <c r="BV254" s="1307"/>
      <c r="BW254" s="1307"/>
      <c r="BX254" s="1307"/>
      <c r="BY254" s="1307"/>
      <c r="BZ254" s="1307"/>
      <c r="CA254" s="1307"/>
      <c r="CB254" s="1307"/>
      <c r="CC254" s="1307"/>
      <c r="CD254" s="1307"/>
      <c r="CE254" s="1307"/>
      <c r="CF254" s="1307"/>
      <c r="CG254" s="1307"/>
      <c r="CH254" s="1307"/>
      <c r="CI254" s="1307"/>
      <c r="CJ254" s="1307"/>
      <c r="CK254" s="1307"/>
      <c r="CL254" s="1307"/>
      <c r="CM254" s="1307"/>
      <c r="CN254" s="1307"/>
      <c r="CO254" s="1307"/>
      <c r="CP254" s="1307"/>
      <c r="CQ254" s="1307"/>
      <c r="CR254" s="1307"/>
      <c r="CS254" s="1307"/>
      <c r="CT254" s="1307"/>
      <c r="CU254" s="1307"/>
      <c r="CV254" s="1307"/>
      <c r="CW254" s="1307"/>
      <c r="CX254" s="1307"/>
      <c r="CY254" s="1307"/>
      <c r="CZ254" s="1307"/>
      <c r="DA254" s="1307"/>
      <c r="DB254" s="1307"/>
      <c r="DC254" s="1307"/>
      <c r="DD254" s="1307"/>
      <c r="DE254" s="1307"/>
      <c r="DF254" s="1307"/>
      <c r="DG254" s="1307"/>
      <c r="DH254" s="1307"/>
      <c r="DI254" s="1307"/>
      <c r="DJ254" s="1307"/>
    </row>
    <row r="255" spans="1:114" s="945" customFormat="1" ht="13">
      <c r="A255" s="1720">
        <v>10</v>
      </c>
      <c r="B255" s="371" t="s">
        <v>85</v>
      </c>
      <c r="C255" s="67">
        <v>41518</v>
      </c>
      <c r="D255" s="68">
        <f t="shared" ca="1" si="24"/>
        <v>26</v>
      </c>
      <c r="E255" s="2209" t="s">
        <v>145</v>
      </c>
      <c r="F255" s="2281" t="s">
        <v>57</v>
      </c>
      <c r="G255" s="72">
        <v>13</v>
      </c>
      <c r="H255" s="2282" t="s">
        <v>2241</v>
      </c>
      <c r="I255" s="2144" t="s">
        <v>2242</v>
      </c>
      <c r="J255" s="2272" t="s">
        <v>2243</v>
      </c>
      <c r="K255" s="65" t="s">
        <v>184</v>
      </c>
      <c r="L255" s="2214" t="s">
        <v>1743</v>
      </c>
      <c r="M255" s="2202">
        <v>995000</v>
      </c>
      <c r="N255" s="2202">
        <v>13000</v>
      </c>
      <c r="O255" s="2202">
        <v>1008000</v>
      </c>
      <c r="P255" s="2283"/>
      <c r="Q255" s="2212" t="s">
        <v>2244</v>
      </c>
      <c r="R255" s="2284" t="s">
        <v>1188</v>
      </c>
      <c r="S255" s="65">
        <v>1047</v>
      </c>
      <c r="T255" s="135">
        <v>93</v>
      </c>
      <c r="U255" s="2273">
        <v>33000</v>
      </c>
      <c r="V255" s="369"/>
      <c r="W255" s="368" t="s">
        <v>150</v>
      </c>
      <c r="X255" s="2285" t="s">
        <v>2245</v>
      </c>
      <c r="Y255" s="368">
        <v>89049328481</v>
      </c>
      <c r="Z255" s="368" t="s">
        <v>1199</v>
      </c>
      <c r="AA255" s="371">
        <v>41523</v>
      </c>
      <c r="AB255" s="371"/>
      <c r="AC255" s="134">
        <v>41503</v>
      </c>
      <c r="AD255" s="2286">
        <v>5000</v>
      </c>
      <c r="AE255" s="2287" t="s">
        <v>83</v>
      </c>
      <c r="AF255" s="2216"/>
      <c r="AG255" s="2288"/>
      <c r="AH255" s="2216"/>
      <c r="AI255" s="371"/>
      <c r="AJ255" s="2289"/>
      <c r="AK255" s="368"/>
      <c r="AL255" s="2217" t="s">
        <v>2947</v>
      </c>
      <c r="AM255" s="2117" t="s">
        <v>3183</v>
      </c>
      <c r="AN255" s="2222"/>
      <c r="AO255" s="2208"/>
      <c r="AP255" s="1217"/>
      <c r="AQ255" s="924"/>
      <c r="AR255" s="844"/>
      <c r="AS255" s="844"/>
      <c r="AT255" s="926"/>
      <c r="AU255" s="944"/>
      <c r="AV255" s="944"/>
      <c r="AW255" s="944"/>
      <c r="AX255" s="944"/>
      <c r="AY255" s="943"/>
      <c r="AZ255" s="944"/>
      <c r="BA255" s="1307"/>
      <c r="BB255" s="1307"/>
      <c r="BC255" s="1307"/>
      <c r="BD255" s="1307"/>
      <c r="BE255" s="1307"/>
      <c r="BF255" s="1307"/>
      <c r="BG255" s="1307"/>
      <c r="BH255" s="1307"/>
      <c r="BI255" s="1307"/>
      <c r="BJ255" s="1307"/>
      <c r="BK255" s="1307"/>
      <c r="BL255" s="1307"/>
      <c r="BM255" s="1307"/>
      <c r="BN255" s="1307"/>
      <c r="BO255" s="1307"/>
      <c r="BP255" s="1307"/>
      <c r="BQ255" s="1307"/>
      <c r="BR255" s="1307"/>
      <c r="BS255" s="1307"/>
      <c r="BT255" s="1307"/>
      <c r="BU255" s="1307"/>
      <c r="BV255" s="1307"/>
      <c r="BW255" s="1307"/>
      <c r="BX255" s="1307"/>
      <c r="BY255" s="1307"/>
      <c r="BZ255" s="1307"/>
      <c r="CA255" s="1307"/>
      <c r="CB255" s="1307"/>
      <c r="CC255" s="1307"/>
      <c r="CD255" s="1307"/>
      <c r="CE255" s="1307"/>
      <c r="CF255" s="1307"/>
      <c r="CG255" s="1307"/>
      <c r="CH255" s="1307"/>
      <c r="CI255" s="1307"/>
      <c r="CJ255" s="1307"/>
      <c r="CK255" s="1307"/>
      <c r="CL255" s="1307"/>
      <c r="CM255" s="1307"/>
      <c r="CN255" s="1307"/>
      <c r="CO255" s="1307"/>
      <c r="CP255" s="1307"/>
      <c r="CQ255" s="1307"/>
      <c r="CR255" s="1307"/>
      <c r="CS255" s="1307"/>
      <c r="CT255" s="1307"/>
      <c r="CU255" s="1307"/>
      <c r="CV255" s="1307"/>
      <c r="CW255" s="1307"/>
      <c r="CX255" s="1307"/>
      <c r="CY255" s="1307"/>
      <c r="CZ255" s="1307"/>
      <c r="DA255" s="1307"/>
      <c r="DB255" s="1307"/>
      <c r="DC255" s="1307"/>
      <c r="DD255" s="1307"/>
      <c r="DE255" s="1307"/>
      <c r="DF255" s="1307"/>
      <c r="DG255" s="1307"/>
      <c r="DH255" s="1307"/>
      <c r="DI255" s="1307"/>
      <c r="DJ255" s="1307"/>
    </row>
    <row r="256" spans="1:114" s="945" customFormat="1" ht="13">
      <c r="A256" s="1720">
        <v>11</v>
      </c>
      <c r="B256" s="371"/>
      <c r="C256" s="67">
        <v>41412</v>
      </c>
      <c r="D256" s="68">
        <f t="shared" ca="1" si="24"/>
        <v>132</v>
      </c>
      <c r="E256" s="2209" t="s">
        <v>1353</v>
      </c>
      <c r="F256" s="2281" t="s">
        <v>1354</v>
      </c>
      <c r="G256" s="72">
        <v>13</v>
      </c>
      <c r="H256" s="2282" t="s">
        <v>1355</v>
      </c>
      <c r="I256" s="2144" t="s">
        <v>1356</v>
      </c>
      <c r="J256" s="2272" t="s">
        <v>1357</v>
      </c>
      <c r="K256" s="65" t="s">
        <v>131</v>
      </c>
      <c r="L256" s="65" t="s">
        <v>1750</v>
      </c>
      <c r="M256" s="2202">
        <v>2339000</v>
      </c>
      <c r="N256" s="2202"/>
      <c r="O256" s="2202"/>
      <c r="P256" s="2283"/>
      <c r="Q256" s="2212"/>
      <c r="R256" s="2284" t="s">
        <v>1188</v>
      </c>
      <c r="S256" s="65">
        <v>5014</v>
      </c>
      <c r="T256" s="135">
        <v>93</v>
      </c>
      <c r="U256" s="2273">
        <v>79061</v>
      </c>
      <c r="V256" s="369"/>
      <c r="W256" s="71" t="s">
        <v>150</v>
      </c>
      <c r="X256" s="2179" t="s">
        <v>3250</v>
      </c>
      <c r="Y256" s="71">
        <v>83519064431</v>
      </c>
      <c r="Z256" s="71" t="s">
        <v>1192</v>
      </c>
      <c r="AA256" s="66">
        <v>41524</v>
      </c>
      <c r="AB256" s="66"/>
      <c r="AC256" s="67">
        <v>41524</v>
      </c>
      <c r="AD256" s="2218">
        <v>2339000</v>
      </c>
      <c r="AE256" s="2219" t="s">
        <v>83</v>
      </c>
      <c r="AF256" s="2217"/>
      <c r="AG256" s="2275"/>
      <c r="AH256" s="2217"/>
      <c r="AI256" s="66"/>
      <c r="AJ256" s="2290"/>
      <c r="AK256" s="71"/>
      <c r="AL256" s="2217"/>
      <c r="AM256" s="2117" t="s">
        <v>3406</v>
      </c>
      <c r="AN256" s="2222"/>
      <c r="AO256" s="2208"/>
      <c r="AP256" s="1217"/>
      <c r="AQ256" s="924"/>
      <c r="AR256" s="844"/>
      <c r="AS256" s="844"/>
      <c r="AT256" s="926"/>
      <c r="AU256" s="944"/>
      <c r="AV256" s="944"/>
      <c r="AW256" s="944"/>
      <c r="AX256" s="944"/>
      <c r="AY256" s="943"/>
      <c r="AZ256" s="944"/>
      <c r="BA256" s="1307"/>
      <c r="BB256" s="1307"/>
      <c r="BC256" s="1307"/>
      <c r="BD256" s="1307"/>
      <c r="BE256" s="1307"/>
      <c r="BF256" s="1307"/>
      <c r="BG256" s="1307"/>
      <c r="BH256" s="1307"/>
      <c r="BI256" s="1307"/>
      <c r="BJ256" s="1307"/>
      <c r="BK256" s="1307"/>
      <c r="BL256" s="1307"/>
      <c r="BM256" s="1307"/>
      <c r="BN256" s="1307"/>
      <c r="BO256" s="1307"/>
      <c r="BP256" s="1307"/>
      <c r="BQ256" s="1307"/>
      <c r="BR256" s="1307"/>
      <c r="BS256" s="1307"/>
      <c r="BT256" s="1307"/>
      <c r="BU256" s="1307"/>
      <c r="BV256" s="1307"/>
      <c r="BW256" s="1307"/>
      <c r="BX256" s="1307"/>
      <c r="BY256" s="1307"/>
      <c r="BZ256" s="1307"/>
      <c r="CA256" s="1307"/>
      <c r="CB256" s="1307"/>
      <c r="CC256" s="1307"/>
      <c r="CD256" s="1307"/>
      <c r="CE256" s="1307"/>
      <c r="CF256" s="1307"/>
      <c r="CG256" s="1307"/>
      <c r="CH256" s="1307"/>
      <c r="CI256" s="1307"/>
      <c r="CJ256" s="1307"/>
      <c r="CK256" s="1307"/>
      <c r="CL256" s="1307"/>
      <c r="CM256" s="1307"/>
      <c r="CN256" s="1307"/>
      <c r="CO256" s="1307"/>
      <c r="CP256" s="1307"/>
      <c r="CQ256" s="1307"/>
      <c r="CR256" s="1307"/>
      <c r="CS256" s="1307"/>
      <c r="CT256" s="1307"/>
      <c r="CU256" s="1307"/>
      <c r="CV256" s="1307"/>
      <c r="CW256" s="1307"/>
      <c r="CX256" s="1307"/>
      <c r="CY256" s="1307"/>
      <c r="CZ256" s="1307"/>
      <c r="DA256" s="1307"/>
      <c r="DB256" s="1307"/>
      <c r="DC256" s="1307"/>
      <c r="DD256" s="1307"/>
      <c r="DE256" s="1307"/>
      <c r="DF256" s="1307"/>
      <c r="DG256" s="1307"/>
      <c r="DH256" s="1307"/>
      <c r="DI256" s="1307"/>
      <c r="DJ256" s="1307"/>
    </row>
    <row r="257" spans="1:114" s="945" customFormat="1" ht="13">
      <c r="A257" s="1720">
        <v>12</v>
      </c>
      <c r="B257" s="371" t="s">
        <v>85</v>
      </c>
      <c r="C257" s="67">
        <v>41473</v>
      </c>
      <c r="D257" s="68">
        <f t="shared" ca="1" si="24"/>
        <v>71</v>
      </c>
      <c r="E257" s="2209" t="s">
        <v>145</v>
      </c>
      <c r="F257" s="2281" t="s">
        <v>57</v>
      </c>
      <c r="G257" s="72">
        <v>13</v>
      </c>
      <c r="H257" s="2282" t="s">
        <v>1531</v>
      </c>
      <c r="I257" s="2144" t="s">
        <v>1532</v>
      </c>
      <c r="J257" s="2272" t="s">
        <v>1429</v>
      </c>
      <c r="K257" s="65" t="s">
        <v>138</v>
      </c>
      <c r="L257" s="2214" t="s">
        <v>1748</v>
      </c>
      <c r="M257" s="2202">
        <v>849000</v>
      </c>
      <c r="N257" s="2202">
        <v>13000</v>
      </c>
      <c r="O257" s="2202">
        <f t="shared" ref="O257:O262" si="25">M257+N257</f>
        <v>862000</v>
      </c>
      <c r="P257" s="2283">
        <v>60000</v>
      </c>
      <c r="Q257" s="2212" t="s">
        <v>1533</v>
      </c>
      <c r="R257" s="2284" t="s">
        <v>1188</v>
      </c>
      <c r="S257" s="65">
        <v>1047</v>
      </c>
      <c r="T257" s="135">
        <v>93</v>
      </c>
      <c r="U257" s="2273">
        <f>21394+9145</f>
        <v>30539</v>
      </c>
      <c r="V257" s="369"/>
      <c r="W257" s="71" t="s">
        <v>150</v>
      </c>
      <c r="X257" s="2179" t="s">
        <v>3251</v>
      </c>
      <c r="Y257" s="71">
        <v>89603803376</v>
      </c>
      <c r="Z257" s="71" t="s">
        <v>1187</v>
      </c>
      <c r="AA257" s="66">
        <v>41524</v>
      </c>
      <c r="AB257" s="66"/>
      <c r="AC257" s="67">
        <v>41524</v>
      </c>
      <c r="AD257" s="2218">
        <f>O257</f>
        <v>862000</v>
      </c>
      <c r="AE257" s="2219" t="s">
        <v>83</v>
      </c>
      <c r="AF257" s="2217"/>
      <c r="AG257" s="2275"/>
      <c r="AH257" s="2217"/>
      <c r="AI257" s="66"/>
      <c r="AJ257" s="2290"/>
      <c r="AK257" s="71"/>
      <c r="AL257" s="2217"/>
      <c r="AM257" s="2117" t="s">
        <v>3406</v>
      </c>
      <c r="AN257" s="2222"/>
      <c r="AO257" s="2208"/>
      <c r="AP257" s="1217"/>
      <c r="AQ257" s="924"/>
      <c r="AR257" s="844"/>
      <c r="AS257" s="844"/>
      <c r="AT257" s="926"/>
      <c r="AU257" s="944"/>
      <c r="AV257" s="944"/>
      <c r="AW257" s="944"/>
      <c r="AX257" s="944"/>
      <c r="AY257" s="943"/>
      <c r="AZ257" s="944"/>
      <c r="BA257" s="1307"/>
      <c r="BB257" s="1307"/>
      <c r="BC257" s="1307"/>
      <c r="BD257" s="1307"/>
      <c r="BE257" s="1307"/>
      <c r="BF257" s="1307"/>
      <c r="BG257" s="1307"/>
      <c r="BH257" s="1307"/>
      <c r="BI257" s="1307"/>
      <c r="BJ257" s="1307"/>
      <c r="BK257" s="1307"/>
      <c r="BL257" s="1307"/>
      <c r="BM257" s="1307"/>
      <c r="BN257" s="1307"/>
      <c r="BO257" s="1307"/>
      <c r="BP257" s="1307"/>
      <c r="BQ257" s="1307"/>
      <c r="BR257" s="1307"/>
      <c r="BS257" s="1307"/>
      <c r="BT257" s="1307"/>
      <c r="BU257" s="1307"/>
      <c r="BV257" s="1307"/>
      <c r="BW257" s="1307"/>
      <c r="BX257" s="1307"/>
      <c r="BY257" s="1307"/>
      <c r="BZ257" s="1307"/>
      <c r="CA257" s="1307"/>
      <c r="CB257" s="1307"/>
      <c r="CC257" s="1307"/>
      <c r="CD257" s="1307"/>
      <c r="CE257" s="1307"/>
      <c r="CF257" s="1307"/>
      <c r="CG257" s="1307"/>
      <c r="CH257" s="1307"/>
      <c r="CI257" s="1307"/>
      <c r="CJ257" s="1307"/>
      <c r="CK257" s="1307"/>
      <c r="CL257" s="1307"/>
      <c r="CM257" s="1307"/>
      <c r="CN257" s="1307"/>
      <c r="CO257" s="1307"/>
      <c r="CP257" s="1307"/>
      <c r="CQ257" s="1307"/>
      <c r="CR257" s="1307"/>
      <c r="CS257" s="1307"/>
      <c r="CT257" s="1307"/>
      <c r="CU257" s="1307"/>
      <c r="CV257" s="1307"/>
      <c r="CW257" s="1307"/>
      <c r="CX257" s="1307"/>
      <c r="CY257" s="1307"/>
      <c r="CZ257" s="1307"/>
      <c r="DA257" s="1307"/>
      <c r="DB257" s="1307"/>
      <c r="DC257" s="1307"/>
      <c r="DD257" s="1307"/>
      <c r="DE257" s="1307"/>
      <c r="DF257" s="1307"/>
      <c r="DG257" s="1307"/>
      <c r="DH257" s="1307"/>
      <c r="DI257" s="1307"/>
      <c r="DJ257" s="1307"/>
    </row>
    <row r="258" spans="1:114" s="945" customFormat="1" ht="13">
      <c r="A258" s="1720">
        <v>13</v>
      </c>
      <c r="B258" s="371" t="s">
        <v>85</v>
      </c>
      <c r="C258" s="67">
        <v>41477</v>
      </c>
      <c r="D258" s="68">
        <f t="shared" ca="1" si="24"/>
        <v>67</v>
      </c>
      <c r="E258" s="2209" t="s">
        <v>145</v>
      </c>
      <c r="F258" s="2281" t="s">
        <v>61</v>
      </c>
      <c r="G258" s="72">
        <v>13</v>
      </c>
      <c r="H258" s="2282" t="s">
        <v>1582</v>
      </c>
      <c r="I258" s="2144" t="s">
        <v>1630</v>
      </c>
      <c r="J258" s="2272" t="s">
        <v>1175</v>
      </c>
      <c r="K258" s="65" t="s">
        <v>25</v>
      </c>
      <c r="L258" s="2214" t="s">
        <v>1750</v>
      </c>
      <c r="M258" s="2202">
        <v>756000</v>
      </c>
      <c r="N258" s="2202">
        <v>0</v>
      </c>
      <c r="O258" s="2202">
        <f t="shared" si="25"/>
        <v>756000</v>
      </c>
      <c r="P258" s="2283">
        <v>30000</v>
      </c>
      <c r="Q258" s="2212" t="s">
        <v>1631</v>
      </c>
      <c r="R258" s="2284" t="s">
        <v>1188</v>
      </c>
      <c r="S258" s="65">
        <v>1047</v>
      </c>
      <c r="T258" s="135">
        <v>93</v>
      </c>
      <c r="U258" s="2273">
        <v>23000</v>
      </c>
      <c r="V258" s="369"/>
      <c r="W258" s="1718" t="s">
        <v>150</v>
      </c>
      <c r="X258" s="2179" t="s">
        <v>2779</v>
      </c>
      <c r="Y258" s="2214">
        <v>89097470117</v>
      </c>
      <c r="Z258" s="71" t="s">
        <v>1189</v>
      </c>
      <c r="AA258" s="66">
        <v>41524</v>
      </c>
      <c r="AB258" s="66"/>
      <c r="AC258" s="67">
        <v>41513</v>
      </c>
      <c r="AD258" s="2218">
        <v>3000</v>
      </c>
      <c r="AE258" s="2219" t="s">
        <v>111</v>
      </c>
      <c r="AF258" s="2217" t="s">
        <v>754</v>
      </c>
      <c r="AG258" s="2172">
        <v>41515</v>
      </c>
      <c r="AH258" s="2171">
        <v>1</v>
      </c>
      <c r="AI258" s="1698">
        <v>41520</v>
      </c>
      <c r="AJ258" s="66">
        <v>41521</v>
      </c>
      <c r="AK258" s="1718" t="s">
        <v>3155</v>
      </c>
      <c r="AL258" s="2217"/>
      <c r="AM258" s="2117" t="s">
        <v>3406</v>
      </c>
      <c r="AN258" s="2222" t="s">
        <v>2475</v>
      </c>
      <c r="AO258" s="2208" t="s">
        <v>109</v>
      </c>
      <c r="AP258" s="1217"/>
      <c r="AQ258" s="924"/>
      <c r="AR258" s="844"/>
      <c r="AS258" s="844"/>
      <c r="AT258" s="926"/>
      <c r="AU258" s="944"/>
      <c r="AV258" s="944"/>
      <c r="AW258" s="944"/>
      <c r="AX258" s="944"/>
      <c r="AY258" s="943"/>
      <c r="AZ258" s="944"/>
      <c r="BA258" s="1307"/>
      <c r="BB258" s="1307"/>
      <c r="BC258" s="1307"/>
      <c r="BD258" s="1307"/>
      <c r="BE258" s="1307"/>
      <c r="BF258" s="1307"/>
      <c r="BG258" s="1307"/>
      <c r="BH258" s="1307"/>
      <c r="BI258" s="1307"/>
      <c r="BJ258" s="1307"/>
      <c r="BK258" s="1307"/>
      <c r="BL258" s="1307"/>
      <c r="BM258" s="1307"/>
      <c r="BN258" s="1307"/>
      <c r="BO258" s="1307"/>
      <c r="BP258" s="1307"/>
      <c r="BQ258" s="1307"/>
      <c r="BR258" s="1307"/>
      <c r="BS258" s="1307"/>
      <c r="BT258" s="1307"/>
      <c r="BU258" s="1307"/>
      <c r="BV258" s="1307"/>
      <c r="BW258" s="1307"/>
      <c r="BX258" s="1307"/>
      <c r="BY258" s="1307"/>
      <c r="BZ258" s="1307"/>
      <c r="CA258" s="1307"/>
      <c r="CB258" s="1307"/>
      <c r="CC258" s="1307"/>
      <c r="CD258" s="1307"/>
      <c r="CE258" s="1307"/>
      <c r="CF258" s="1307"/>
      <c r="CG258" s="1307"/>
      <c r="CH258" s="1307"/>
      <c r="CI258" s="1307"/>
      <c r="CJ258" s="1307"/>
      <c r="CK258" s="1307"/>
      <c r="CL258" s="1307"/>
      <c r="CM258" s="1307"/>
      <c r="CN258" s="1307"/>
      <c r="CO258" s="1307"/>
      <c r="CP258" s="1307"/>
      <c r="CQ258" s="1307"/>
      <c r="CR258" s="1307"/>
      <c r="CS258" s="1307"/>
      <c r="CT258" s="1307"/>
      <c r="CU258" s="1307"/>
      <c r="CV258" s="1307"/>
      <c r="CW258" s="1307"/>
      <c r="CX258" s="1307"/>
      <c r="CY258" s="1307"/>
      <c r="CZ258" s="1307"/>
      <c r="DA258" s="1307"/>
      <c r="DB258" s="1307"/>
      <c r="DC258" s="1307"/>
      <c r="DD258" s="1307"/>
      <c r="DE258" s="1307"/>
      <c r="DF258" s="1307"/>
      <c r="DG258" s="1307"/>
      <c r="DH258" s="1307"/>
      <c r="DI258" s="1307"/>
      <c r="DJ258" s="1307"/>
    </row>
    <row r="259" spans="1:114" s="945" customFormat="1" ht="13">
      <c r="A259" s="1720">
        <v>14</v>
      </c>
      <c r="B259" s="371" t="s">
        <v>85</v>
      </c>
      <c r="C259" s="67">
        <v>41512</v>
      </c>
      <c r="D259" s="68">
        <f t="shared" ca="1" si="24"/>
        <v>32</v>
      </c>
      <c r="E259" s="2209" t="s">
        <v>145</v>
      </c>
      <c r="F259" s="2281" t="s">
        <v>343</v>
      </c>
      <c r="G259" s="72">
        <v>13</v>
      </c>
      <c r="H259" s="2282" t="s">
        <v>702</v>
      </c>
      <c r="I259" s="2144" t="s">
        <v>2704</v>
      </c>
      <c r="J259" s="2272" t="s">
        <v>703</v>
      </c>
      <c r="K259" s="65" t="s">
        <v>67</v>
      </c>
      <c r="L259" s="2214" t="s">
        <v>1891</v>
      </c>
      <c r="M259" s="2202">
        <v>510000</v>
      </c>
      <c r="N259" s="2202">
        <v>6000</v>
      </c>
      <c r="O259" s="2202">
        <f t="shared" si="25"/>
        <v>516000</v>
      </c>
      <c r="P259" s="2283"/>
      <c r="Q259" s="2212" t="s">
        <v>2705</v>
      </c>
      <c r="R259" s="2284" t="s">
        <v>1188</v>
      </c>
      <c r="S259" s="65">
        <v>1047</v>
      </c>
      <c r="T259" s="135">
        <v>93</v>
      </c>
      <c r="U259" s="2273">
        <v>40000</v>
      </c>
      <c r="V259" s="369"/>
      <c r="W259" s="71" t="s">
        <v>150</v>
      </c>
      <c r="X259" s="2179" t="s">
        <v>3252</v>
      </c>
      <c r="Y259" s="71">
        <v>89028932720</v>
      </c>
      <c r="Z259" s="71" t="s">
        <v>1196</v>
      </c>
      <c r="AA259" s="66">
        <v>41524</v>
      </c>
      <c r="AB259" s="66"/>
      <c r="AC259" s="67">
        <v>41524</v>
      </c>
      <c r="AD259" s="2218"/>
      <c r="AE259" s="2219"/>
      <c r="AF259" s="2217"/>
      <c r="AG259" s="2275"/>
      <c r="AH259" s="2217"/>
      <c r="AI259" s="66"/>
      <c r="AJ259" s="2290"/>
      <c r="AK259" s="71"/>
      <c r="AL259" s="2217"/>
      <c r="AM259" s="2117" t="s">
        <v>3406</v>
      </c>
      <c r="AN259" s="2222"/>
      <c r="AO259" s="2208"/>
      <c r="AP259" s="1306"/>
      <c r="AQ259" s="1788"/>
      <c r="AR259" s="1459"/>
      <c r="AS259" s="1459"/>
      <c r="AT259" s="2512"/>
      <c r="AU259" s="1789"/>
      <c r="AV259" s="1789"/>
      <c r="AW259" s="1789"/>
      <c r="AX259" s="1789"/>
      <c r="AY259" s="1790"/>
      <c r="AZ259" s="1789"/>
      <c r="BA259" s="1307"/>
      <c r="BB259" s="1307"/>
      <c r="BC259" s="1307"/>
      <c r="BD259" s="1307"/>
      <c r="BE259" s="1307"/>
      <c r="BF259" s="1307"/>
      <c r="BG259" s="1307"/>
      <c r="BH259" s="1307"/>
      <c r="BI259" s="1307"/>
      <c r="BJ259" s="1307"/>
      <c r="BK259" s="1307"/>
      <c r="BL259" s="1307"/>
      <c r="BM259" s="1307"/>
      <c r="BN259" s="1307"/>
      <c r="BO259" s="1307"/>
      <c r="BP259" s="1307"/>
      <c r="BQ259" s="1307"/>
      <c r="BR259" s="1307"/>
      <c r="BS259" s="1307"/>
      <c r="BT259" s="1307"/>
      <c r="BU259" s="1307"/>
      <c r="BV259" s="1307"/>
      <c r="BW259" s="1307"/>
      <c r="BX259" s="1307"/>
      <c r="BY259" s="1307"/>
      <c r="BZ259" s="1307"/>
      <c r="CA259" s="1307"/>
      <c r="CB259" s="1307"/>
      <c r="CC259" s="1307"/>
      <c r="CD259" s="1307"/>
      <c r="CE259" s="1307"/>
      <c r="CF259" s="1307"/>
      <c r="CG259" s="1307"/>
      <c r="CH259" s="1307"/>
      <c r="CI259" s="1307"/>
      <c r="CJ259" s="1307"/>
      <c r="CK259" s="1307"/>
      <c r="CL259" s="1307"/>
      <c r="CM259" s="1307"/>
      <c r="CN259" s="1307"/>
      <c r="CO259" s="1307"/>
      <c r="CP259" s="1307"/>
      <c r="CQ259" s="1307"/>
      <c r="CR259" s="1307"/>
      <c r="CS259" s="1307"/>
      <c r="CT259" s="1307"/>
      <c r="CU259" s="1307"/>
      <c r="CV259" s="1307"/>
      <c r="CW259" s="1307"/>
      <c r="CX259" s="1307"/>
      <c r="CY259" s="1307"/>
      <c r="CZ259" s="1307"/>
      <c r="DA259" s="1307"/>
      <c r="DB259" s="1307"/>
      <c r="DC259" s="1307"/>
      <c r="DD259" s="1307"/>
      <c r="DE259" s="1307"/>
      <c r="DF259" s="1307"/>
      <c r="DG259" s="1307"/>
      <c r="DH259" s="1307"/>
      <c r="DI259" s="1307"/>
      <c r="DJ259" s="1307"/>
    </row>
    <row r="260" spans="1:114" s="945" customFormat="1" ht="13">
      <c r="A260" s="1720">
        <v>15</v>
      </c>
      <c r="B260" s="66" t="s">
        <v>85</v>
      </c>
      <c r="C260" s="2278">
        <v>41475</v>
      </c>
      <c r="D260" s="2310">
        <f t="shared" ca="1" si="24"/>
        <v>69</v>
      </c>
      <c r="E260" s="2209" t="s">
        <v>1551</v>
      </c>
      <c r="F260" s="2311" t="s">
        <v>61</v>
      </c>
      <c r="G260" s="72">
        <v>13</v>
      </c>
      <c r="H260" s="69" t="s">
        <v>1582</v>
      </c>
      <c r="I260" s="65" t="s">
        <v>1628</v>
      </c>
      <c r="J260" s="2200" t="s">
        <v>1175</v>
      </c>
      <c r="K260" s="65" t="s">
        <v>67</v>
      </c>
      <c r="L260" s="65" t="s">
        <v>1751</v>
      </c>
      <c r="M260" s="2202">
        <v>756000</v>
      </c>
      <c r="N260" s="2189">
        <v>11000</v>
      </c>
      <c r="O260" s="2202">
        <f t="shared" si="25"/>
        <v>767000</v>
      </c>
      <c r="P260" s="2202">
        <v>30000</v>
      </c>
      <c r="Q260" s="2199" t="s">
        <v>1629</v>
      </c>
      <c r="R260" s="2216" t="s">
        <v>1188</v>
      </c>
      <c r="S260" s="65">
        <v>1047</v>
      </c>
      <c r="T260" s="135">
        <v>93</v>
      </c>
      <c r="U260" s="2273">
        <v>14000</v>
      </c>
      <c r="V260" s="2312"/>
      <c r="W260" s="71" t="s">
        <v>150</v>
      </c>
      <c r="X260" s="2313" t="s">
        <v>3157</v>
      </c>
      <c r="Y260" s="2213">
        <v>89821021089</v>
      </c>
      <c r="Z260" s="71" t="s">
        <v>1199</v>
      </c>
      <c r="AA260" s="66">
        <v>41526</v>
      </c>
      <c r="AB260" s="66"/>
      <c r="AC260" s="67">
        <v>41521</v>
      </c>
      <c r="AD260" s="2314">
        <v>185800</v>
      </c>
      <c r="AE260" s="2219" t="s">
        <v>111</v>
      </c>
      <c r="AF260" s="71" t="s">
        <v>785</v>
      </c>
      <c r="AG260" s="67">
        <v>41522</v>
      </c>
      <c r="AH260" s="65">
        <v>1</v>
      </c>
      <c r="AI260" s="66">
        <v>41523</v>
      </c>
      <c r="AJ260" s="67">
        <v>41523</v>
      </c>
      <c r="AK260" s="71" t="s">
        <v>3231</v>
      </c>
      <c r="AL260" s="364"/>
      <c r="AM260" s="2117" t="s">
        <v>3406</v>
      </c>
      <c r="AN260" s="2222" t="s">
        <v>2475</v>
      </c>
      <c r="AO260" s="2208" t="s">
        <v>109</v>
      </c>
      <c r="AP260" s="1236"/>
      <c r="AQ260" s="1237"/>
      <c r="AR260" s="1008"/>
      <c r="AS260" s="1008"/>
      <c r="AT260" s="1238"/>
      <c r="AU260" s="1239"/>
      <c r="AV260" s="1239"/>
      <c r="AW260" s="1239"/>
      <c r="AX260" s="1239"/>
      <c r="AY260" s="1240"/>
      <c r="AZ260" s="1239"/>
      <c r="BA260" s="1307"/>
      <c r="BB260" s="1307"/>
      <c r="BC260" s="1307"/>
      <c r="BD260" s="1307"/>
      <c r="BE260" s="1307"/>
      <c r="BF260" s="1307"/>
      <c r="BG260" s="1307"/>
      <c r="BH260" s="1307"/>
      <c r="BI260" s="1307"/>
      <c r="BJ260" s="1307"/>
      <c r="BK260" s="1307"/>
      <c r="BL260" s="1307"/>
      <c r="BM260" s="1307"/>
      <c r="BN260" s="1307"/>
      <c r="BO260" s="1307"/>
      <c r="BP260" s="1307"/>
      <c r="BQ260" s="1307"/>
      <c r="BR260" s="1307"/>
      <c r="BS260" s="1307"/>
      <c r="BT260" s="1307"/>
      <c r="BU260" s="1307"/>
      <c r="BV260" s="1307"/>
      <c r="BW260" s="1307"/>
      <c r="BX260" s="1307"/>
      <c r="BY260" s="1307"/>
      <c r="BZ260" s="1307"/>
      <c r="CA260" s="1307"/>
      <c r="CB260" s="1307"/>
      <c r="CC260" s="1307"/>
      <c r="CD260" s="1307"/>
      <c r="CE260" s="1307"/>
      <c r="CF260" s="1307"/>
      <c r="CG260" s="1307"/>
      <c r="CH260" s="1307"/>
      <c r="CI260" s="1307"/>
      <c r="CJ260" s="1307"/>
      <c r="CK260" s="1307"/>
      <c r="CL260" s="1307"/>
      <c r="CM260" s="1307"/>
      <c r="CN260" s="1307"/>
      <c r="CO260" s="1307"/>
      <c r="CP260" s="1307"/>
      <c r="CQ260" s="1307"/>
      <c r="CR260" s="1307"/>
      <c r="CS260" s="1307"/>
      <c r="CT260" s="1307"/>
      <c r="CU260" s="1307"/>
      <c r="CV260" s="1307"/>
      <c r="CW260" s="1307"/>
      <c r="CX260" s="1307"/>
      <c r="CY260" s="1307"/>
      <c r="CZ260" s="1307"/>
      <c r="DA260" s="1307"/>
      <c r="DB260" s="1307"/>
      <c r="DC260" s="1307"/>
      <c r="DD260" s="1307"/>
      <c r="DE260" s="1307"/>
      <c r="DF260" s="1307"/>
      <c r="DG260" s="1307"/>
      <c r="DH260" s="1307"/>
      <c r="DI260" s="1307"/>
      <c r="DJ260" s="1307"/>
    </row>
    <row r="261" spans="1:114" s="1738" customFormat="1" ht="13">
      <c r="A261" s="1720">
        <v>16</v>
      </c>
      <c r="B261" s="66" t="s">
        <v>85</v>
      </c>
      <c r="C261" s="67">
        <v>41519</v>
      </c>
      <c r="D261" s="68">
        <f t="shared" ca="1" si="24"/>
        <v>25</v>
      </c>
      <c r="E261" s="2315" t="s">
        <v>145</v>
      </c>
      <c r="F261" s="2210" t="s">
        <v>57</v>
      </c>
      <c r="G261" s="360">
        <v>13</v>
      </c>
      <c r="H261" s="2211" t="s">
        <v>1279</v>
      </c>
      <c r="I261" s="2144" t="s">
        <v>2364</v>
      </c>
      <c r="J261" s="2316" t="s">
        <v>1429</v>
      </c>
      <c r="K261" s="2144" t="s">
        <v>2365</v>
      </c>
      <c r="L261" s="2214" t="s">
        <v>1794</v>
      </c>
      <c r="M261" s="2316">
        <v>971000</v>
      </c>
      <c r="N261" s="2170">
        <v>13000</v>
      </c>
      <c r="O261" s="2170">
        <f t="shared" si="25"/>
        <v>984000</v>
      </c>
      <c r="P261" s="2317"/>
      <c r="Q261" s="2212" t="s">
        <v>2366</v>
      </c>
      <c r="R261" s="2318" t="s">
        <v>1188</v>
      </c>
      <c r="S261" s="65">
        <v>1047</v>
      </c>
      <c r="T261" s="135">
        <v>93</v>
      </c>
      <c r="U261" s="2273">
        <v>32000</v>
      </c>
      <c r="V261" s="369"/>
      <c r="W261" s="2216" t="s">
        <v>150</v>
      </c>
      <c r="X261" s="2179" t="s">
        <v>2948</v>
      </c>
      <c r="Y261" s="71">
        <v>89048190718</v>
      </c>
      <c r="Z261" s="71" t="s">
        <v>1199</v>
      </c>
      <c r="AA261" s="66">
        <v>41526</v>
      </c>
      <c r="AB261" s="371"/>
      <c r="AC261" s="67">
        <v>41504</v>
      </c>
      <c r="AD261" s="2218">
        <v>5000</v>
      </c>
      <c r="AE261" s="2219" t="s">
        <v>111</v>
      </c>
      <c r="AF261" s="1718" t="s">
        <v>754</v>
      </c>
      <c r="AG261" s="2275">
        <v>41521</v>
      </c>
      <c r="AH261" s="1718">
        <v>1</v>
      </c>
      <c r="AI261" s="1698">
        <v>41521</v>
      </c>
      <c r="AJ261" s="2172">
        <v>41521</v>
      </c>
      <c r="AK261" s="1718" t="s">
        <v>3156</v>
      </c>
      <c r="AL261" s="2319" t="s">
        <v>2949</v>
      </c>
      <c r="AM261" s="2117" t="s">
        <v>3621</v>
      </c>
      <c r="AN261" s="3126"/>
      <c r="AO261" s="1698"/>
      <c r="AP261" s="1589"/>
      <c r="AQ261" s="1709"/>
      <c r="AR261" s="1710"/>
      <c r="AS261" s="1710"/>
      <c r="AT261" s="1615"/>
      <c r="AU261" s="1445"/>
      <c r="AV261" s="1445"/>
      <c r="AW261" s="1445"/>
      <c r="AX261" s="1445"/>
      <c r="AY261" s="1446"/>
      <c r="AZ261" s="1445"/>
      <c r="BA261" s="1307"/>
      <c r="BB261" s="1307"/>
      <c r="BC261" s="1307"/>
      <c r="BD261" s="1307"/>
      <c r="BE261" s="1307"/>
      <c r="BF261" s="1307"/>
      <c r="BG261" s="1307"/>
      <c r="BH261" s="1307"/>
      <c r="BI261" s="1307"/>
      <c r="BJ261" s="1307"/>
      <c r="BK261" s="1307"/>
      <c r="BL261" s="1307"/>
      <c r="BM261" s="1307"/>
      <c r="BN261" s="1307"/>
      <c r="BO261" s="1307"/>
      <c r="BP261" s="1307"/>
      <c r="BQ261" s="1307"/>
      <c r="BR261" s="1307"/>
      <c r="BS261" s="1307"/>
      <c r="BT261" s="1307"/>
      <c r="BU261" s="1307"/>
      <c r="BV261" s="1307"/>
      <c r="BW261" s="1307"/>
      <c r="BX261" s="1307"/>
      <c r="BY261" s="1307"/>
      <c r="BZ261" s="1307"/>
      <c r="CA261" s="1307"/>
      <c r="CB261" s="1307"/>
      <c r="CC261" s="1307"/>
      <c r="CD261" s="1307"/>
      <c r="CE261" s="1307"/>
      <c r="CF261" s="1307"/>
      <c r="CG261" s="1307"/>
      <c r="CH261" s="1307"/>
      <c r="CI261" s="1307"/>
      <c r="CJ261" s="1307"/>
      <c r="CK261" s="1307"/>
      <c r="CL261" s="1307"/>
      <c r="CM261" s="1307"/>
      <c r="CN261" s="1307"/>
      <c r="CO261" s="1307"/>
      <c r="CP261" s="1307"/>
      <c r="CQ261" s="1307"/>
      <c r="CR261" s="1307"/>
      <c r="CS261" s="1307"/>
      <c r="CT261" s="1307"/>
      <c r="CU261" s="1307"/>
      <c r="CV261" s="1307"/>
      <c r="CW261" s="1307"/>
      <c r="CX261" s="1307"/>
      <c r="CY261" s="1307"/>
      <c r="CZ261" s="1307"/>
      <c r="DA261" s="1307"/>
      <c r="DB261" s="1307"/>
      <c r="DC261" s="1307"/>
      <c r="DD261" s="1307"/>
      <c r="DE261" s="1307"/>
      <c r="DF261" s="1307"/>
      <c r="DG261" s="1307"/>
      <c r="DH261" s="1307"/>
      <c r="DI261" s="1307"/>
      <c r="DJ261" s="1307"/>
    </row>
    <row r="262" spans="1:114" s="839" customFormat="1" ht="13">
      <c r="A262" s="1720">
        <v>17</v>
      </c>
      <c r="B262" s="66" t="s">
        <v>85</v>
      </c>
      <c r="C262" s="2182">
        <v>41408</v>
      </c>
      <c r="D262" s="1147">
        <f t="shared" ca="1" si="24"/>
        <v>136</v>
      </c>
      <c r="E262" s="363" t="s">
        <v>145</v>
      </c>
      <c r="F262" s="2279" t="s">
        <v>61</v>
      </c>
      <c r="G262" s="72">
        <v>13</v>
      </c>
      <c r="H262" s="2211" t="s">
        <v>174</v>
      </c>
      <c r="I262" s="65" t="s">
        <v>328</v>
      </c>
      <c r="J262" s="2213" t="s">
        <v>330</v>
      </c>
      <c r="K262" s="2192" t="s">
        <v>117</v>
      </c>
      <c r="L262" s="2192" t="s">
        <v>1747</v>
      </c>
      <c r="M262" s="2202">
        <v>816000</v>
      </c>
      <c r="N262" s="2202">
        <v>11000</v>
      </c>
      <c r="O262" s="2202">
        <f t="shared" si="25"/>
        <v>827000</v>
      </c>
      <c r="P262" s="2202">
        <v>30000</v>
      </c>
      <c r="Q262" s="2199" t="s">
        <v>324</v>
      </c>
      <c r="R262" s="2318" t="s">
        <v>1188</v>
      </c>
      <c r="S262" s="65">
        <v>1047</v>
      </c>
      <c r="T262" s="135">
        <v>93</v>
      </c>
      <c r="U262" s="2273">
        <v>19000</v>
      </c>
      <c r="V262" s="66"/>
      <c r="W262" s="71" t="s">
        <v>150</v>
      </c>
      <c r="X262" s="363" t="s">
        <v>3158</v>
      </c>
      <c r="Y262" s="2200">
        <v>83519016146</v>
      </c>
      <c r="Z262" s="2217" t="s">
        <v>1189</v>
      </c>
      <c r="AA262" s="66">
        <v>41527</v>
      </c>
      <c r="AB262" s="66"/>
      <c r="AC262" s="66">
        <v>41522</v>
      </c>
      <c r="AD262" s="2218">
        <v>1000</v>
      </c>
      <c r="AE262" s="66" t="s">
        <v>83</v>
      </c>
      <c r="AF262" s="65"/>
      <c r="AG262" s="66"/>
      <c r="AH262" s="1619"/>
      <c r="AI262" s="66"/>
      <c r="AJ262" s="66"/>
      <c r="AK262" s="65"/>
      <c r="AL262" s="363" t="s">
        <v>3232</v>
      </c>
      <c r="AM262" s="2117" t="s">
        <v>3407</v>
      </c>
      <c r="AN262" s="2222" t="s">
        <v>2351</v>
      </c>
      <c r="AO262" s="2208" t="s">
        <v>1150</v>
      </c>
      <c r="AP262" s="841"/>
      <c r="AQ262" s="840"/>
      <c r="AR262" s="844"/>
      <c r="AS262" s="844"/>
      <c r="AT262" s="844"/>
      <c r="AU262" s="845"/>
      <c r="AV262" s="845"/>
      <c r="AW262" s="845"/>
      <c r="AX262" s="845"/>
      <c r="AY262" s="846"/>
      <c r="AZ262" s="845"/>
      <c r="BA262" s="845"/>
      <c r="BB262" s="845"/>
      <c r="BC262" s="845"/>
      <c r="BD262" s="845"/>
      <c r="BE262" s="845"/>
      <c r="BF262" s="845"/>
      <c r="BG262" s="845"/>
      <c r="BH262" s="845"/>
      <c r="BI262" s="845"/>
      <c r="BJ262" s="845"/>
      <c r="BK262" s="845"/>
      <c r="BL262" s="845"/>
      <c r="BM262" s="845"/>
      <c r="BN262" s="845"/>
      <c r="BO262" s="845"/>
      <c r="BP262" s="845"/>
      <c r="BQ262" s="845"/>
      <c r="BR262" s="845"/>
      <c r="BS262" s="845"/>
      <c r="BT262" s="845"/>
      <c r="BU262" s="845"/>
      <c r="BV262" s="845"/>
      <c r="BW262" s="845"/>
      <c r="BX262" s="845"/>
      <c r="BY262" s="845"/>
      <c r="BZ262" s="845"/>
      <c r="CA262" s="845"/>
      <c r="CB262" s="845"/>
      <c r="CC262" s="845"/>
      <c r="CD262" s="845"/>
      <c r="CE262" s="845"/>
      <c r="CF262" s="845"/>
      <c r="CG262" s="845"/>
      <c r="CH262" s="845"/>
      <c r="CI262" s="845"/>
      <c r="CJ262" s="845"/>
      <c r="CK262" s="845"/>
      <c r="CL262" s="845"/>
      <c r="CM262" s="845"/>
      <c r="CN262" s="845"/>
      <c r="CO262" s="845"/>
      <c r="CP262" s="845"/>
      <c r="CQ262" s="845"/>
      <c r="CR262" s="845"/>
      <c r="CS262" s="845"/>
      <c r="CT262" s="845"/>
      <c r="CU262" s="845"/>
      <c r="CV262" s="845"/>
      <c r="CW262" s="845"/>
      <c r="CX262" s="845"/>
      <c r="CY262" s="845"/>
      <c r="CZ262" s="845"/>
      <c r="DA262" s="845"/>
      <c r="DB262" s="845"/>
      <c r="DC262" s="845"/>
      <c r="DD262" s="845"/>
      <c r="DE262" s="845"/>
      <c r="DF262" s="845"/>
      <c r="DG262" s="845"/>
      <c r="DH262" s="845"/>
      <c r="DI262" s="845"/>
      <c r="DJ262" s="845"/>
    </row>
    <row r="263" spans="1:114" s="1738" customFormat="1" ht="13">
      <c r="A263" s="1720">
        <v>18</v>
      </c>
      <c r="B263" s="66" t="s">
        <v>85</v>
      </c>
      <c r="C263" s="2456">
        <v>41521</v>
      </c>
      <c r="D263" s="1871">
        <f t="shared" ca="1" si="24"/>
        <v>23</v>
      </c>
      <c r="E263" s="2209" t="s">
        <v>145</v>
      </c>
      <c r="F263" s="2311" t="s">
        <v>61</v>
      </c>
      <c r="G263" s="2457">
        <v>13</v>
      </c>
      <c r="H263" s="358" t="s">
        <v>1582</v>
      </c>
      <c r="I263" s="2459" t="s">
        <v>2572</v>
      </c>
      <c r="J263" s="2458" t="s">
        <v>1175</v>
      </c>
      <c r="K263" s="2459" t="s">
        <v>286</v>
      </c>
      <c r="L263" s="135" t="s">
        <v>1744</v>
      </c>
      <c r="M263" s="2189">
        <v>756000</v>
      </c>
      <c r="N263" s="2188">
        <v>11000</v>
      </c>
      <c r="O263" s="2188">
        <f>M263+N263</f>
        <v>767000</v>
      </c>
      <c r="P263" s="2460"/>
      <c r="Q263" s="2461" t="s">
        <v>2573</v>
      </c>
      <c r="R263" s="2284" t="s">
        <v>1188</v>
      </c>
      <c r="S263" s="135">
        <v>1047</v>
      </c>
      <c r="T263" s="65">
        <v>93</v>
      </c>
      <c r="U263" s="2273">
        <v>3346</v>
      </c>
      <c r="V263" s="369"/>
      <c r="W263" s="71" t="s">
        <v>150</v>
      </c>
      <c r="X263" s="2111" t="s">
        <v>3159</v>
      </c>
      <c r="Y263" s="1692">
        <v>89177662204</v>
      </c>
      <c r="Z263" s="2217" t="s">
        <v>1189</v>
      </c>
      <c r="AA263" s="66">
        <v>41529</v>
      </c>
      <c r="AB263" s="778"/>
      <c r="AC263" s="66">
        <v>41522</v>
      </c>
      <c r="AD263" s="2218">
        <v>1000</v>
      </c>
      <c r="AE263" s="2219" t="s">
        <v>111</v>
      </c>
      <c r="AF263" s="71" t="s">
        <v>754</v>
      </c>
      <c r="AG263" s="2288">
        <v>41523</v>
      </c>
      <c r="AH263" s="71">
        <v>1</v>
      </c>
      <c r="AI263" s="66">
        <v>41523</v>
      </c>
      <c r="AJ263" s="2275">
        <v>41524</v>
      </c>
      <c r="AK263" s="71" t="s">
        <v>3233</v>
      </c>
      <c r="AL263" s="2216"/>
      <c r="AM263" s="2117" t="s">
        <v>3621</v>
      </c>
      <c r="AN263" s="3127"/>
      <c r="AO263" s="371"/>
      <c r="AP263" s="1259"/>
      <c r="AQ263" s="1788"/>
      <c r="AR263" s="1459"/>
      <c r="AS263" s="844"/>
      <c r="AT263" s="926"/>
      <c r="AU263" s="944"/>
      <c r="AV263" s="944"/>
      <c r="AW263" s="944"/>
      <c r="AX263" s="1445"/>
      <c r="AY263" s="1446"/>
      <c r="AZ263" s="1445"/>
      <c r="BA263" s="1307"/>
      <c r="BB263" s="1307"/>
      <c r="BC263" s="1307"/>
      <c r="BD263" s="1307"/>
      <c r="BE263" s="1307"/>
      <c r="BF263" s="1307"/>
      <c r="BG263" s="1307"/>
      <c r="BH263" s="1307"/>
      <c r="BI263" s="1307"/>
      <c r="BJ263" s="1307"/>
      <c r="BK263" s="1307"/>
      <c r="BL263" s="1307"/>
      <c r="BM263" s="1307"/>
      <c r="BN263" s="1307"/>
      <c r="BO263" s="1307"/>
      <c r="BP263" s="1307"/>
      <c r="BQ263" s="1307"/>
      <c r="BR263" s="1307"/>
      <c r="BS263" s="1307"/>
      <c r="BT263" s="1307"/>
      <c r="BU263" s="1307"/>
      <c r="BV263" s="1307"/>
      <c r="BW263" s="1307"/>
      <c r="BX263" s="1307"/>
      <c r="BY263" s="1307"/>
      <c r="BZ263" s="1307"/>
      <c r="CA263" s="1307"/>
      <c r="CB263" s="1307"/>
      <c r="CC263" s="1307"/>
      <c r="CD263" s="1307"/>
      <c r="CE263" s="1307"/>
      <c r="CF263" s="1307"/>
      <c r="CG263" s="1307"/>
      <c r="CH263" s="1307"/>
      <c r="CI263" s="1307"/>
      <c r="CJ263" s="1307"/>
      <c r="CK263" s="1307"/>
      <c r="CL263" s="1307"/>
      <c r="CM263" s="1307"/>
      <c r="CN263" s="1307"/>
      <c r="CO263" s="1307"/>
      <c r="CP263" s="1307"/>
      <c r="CQ263" s="1307"/>
      <c r="CR263" s="1307"/>
      <c r="CS263" s="1307"/>
      <c r="CT263" s="1307"/>
      <c r="CU263" s="1307"/>
      <c r="CV263" s="1307"/>
      <c r="CW263" s="1307"/>
      <c r="CX263" s="1307"/>
      <c r="CY263" s="1307"/>
      <c r="CZ263" s="1307"/>
      <c r="DA263" s="1307"/>
      <c r="DB263" s="1307"/>
      <c r="DC263" s="1307"/>
      <c r="DD263" s="1307"/>
      <c r="DE263" s="1307"/>
      <c r="DF263" s="1307"/>
      <c r="DG263" s="1307"/>
      <c r="DH263" s="1307"/>
      <c r="DI263" s="1307"/>
      <c r="DJ263" s="1307"/>
    </row>
    <row r="264" spans="1:114" s="1738" customFormat="1" ht="13">
      <c r="A264" s="1720">
        <v>19</v>
      </c>
      <c r="B264" s="66" t="s">
        <v>85</v>
      </c>
      <c r="C264" s="67">
        <v>41521</v>
      </c>
      <c r="D264" s="68">
        <f t="shared" ca="1" si="24"/>
        <v>23</v>
      </c>
      <c r="E264" s="2209" t="s">
        <v>145</v>
      </c>
      <c r="F264" s="2210" t="s">
        <v>133</v>
      </c>
      <c r="G264" s="2457">
        <v>13</v>
      </c>
      <c r="H264" s="2211" t="s">
        <v>78</v>
      </c>
      <c r="I264" s="2144" t="s">
        <v>2373</v>
      </c>
      <c r="J264" s="2213" t="s">
        <v>1172</v>
      </c>
      <c r="K264" s="71" t="s">
        <v>25</v>
      </c>
      <c r="L264" s="2193" t="s">
        <v>1750</v>
      </c>
      <c r="M264" s="2202">
        <v>529000</v>
      </c>
      <c r="N264" s="2170">
        <v>0</v>
      </c>
      <c r="O264" s="2202">
        <v>529000</v>
      </c>
      <c r="P264" s="2170"/>
      <c r="Q264" s="2212" t="s">
        <v>2374</v>
      </c>
      <c r="R264" s="2217" t="s">
        <v>1188</v>
      </c>
      <c r="S264" s="65">
        <v>1047</v>
      </c>
      <c r="T264" s="65">
        <v>93</v>
      </c>
      <c r="U264" s="2273">
        <v>30000</v>
      </c>
      <c r="V264" s="369"/>
      <c r="W264" s="71" t="s">
        <v>150</v>
      </c>
      <c r="X264" s="2179" t="s">
        <v>3234</v>
      </c>
      <c r="Y264" s="71">
        <v>89068718416</v>
      </c>
      <c r="Z264" s="2217" t="s">
        <v>1196</v>
      </c>
      <c r="AA264" s="66">
        <v>41529</v>
      </c>
      <c r="AB264" s="778"/>
      <c r="AC264" s="66">
        <v>41523</v>
      </c>
      <c r="AD264" s="2218">
        <v>10000</v>
      </c>
      <c r="AE264" s="2219" t="s">
        <v>111</v>
      </c>
      <c r="AF264" s="71" t="s">
        <v>754</v>
      </c>
      <c r="AG264" s="2275">
        <v>41523</v>
      </c>
      <c r="AH264" s="71">
        <v>1</v>
      </c>
      <c r="AI264" s="66">
        <v>41523</v>
      </c>
      <c r="AJ264" s="2219" t="s">
        <v>3235</v>
      </c>
      <c r="AK264" s="71" t="s">
        <v>3236</v>
      </c>
      <c r="AL264" s="2217"/>
      <c r="AM264" s="2117" t="s">
        <v>3621</v>
      </c>
      <c r="AN264" s="2277"/>
      <c r="AO264" s="66"/>
      <c r="AP264" s="1217"/>
      <c r="AQ264" s="924"/>
      <c r="AR264" s="844"/>
      <c r="AS264" s="844"/>
      <c r="AT264" s="926"/>
      <c r="AU264" s="944"/>
      <c r="AV264" s="944"/>
      <c r="AW264" s="944"/>
      <c r="AX264" s="1445"/>
      <c r="AY264" s="1446"/>
      <c r="AZ264" s="1445"/>
      <c r="BA264" s="1307"/>
      <c r="BB264" s="1307"/>
      <c r="BC264" s="1307"/>
      <c r="BD264" s="1307"/>
      <c r="BE264" s="1307"/>
      <c r="BF264" s="1307"/>
      <c r="BG264" s="1307"/>
      <c r="BH264" s="1307"/>
      <c r="BI264" s="1307"/>
      <c r="BJ264" s="1307"/>
      <c r="BK264" s="1307"/>
      <c r="BL264" s="1307"/>
      <c r="BM264" s="1307"/>
      <c r="BN264" s="1307"/>
      <c r="BO264" s="1307"/>
      <c r="BP264" s="1307"/>
      <c r="BQ264" s="1307"/>
      <c r="BR264" s="1307"/>
      <c r="BS264" s="1307"/>
      <c r="BT264" s="1307"/>
      <c r="BU264" s="1307"/>
      <c r="BV264" s="1307"/>
      <c r="BW264" s="1307"/>
      <c r="BX264" s="1307"/>
      <c r="BY264" s="1307"/>
      <c r="BZ264" s="1307"/>
      <c r="CA264" s="1307"/>
      <c r="CB264" s="1307"/>
      <c r="CC264" s="1307"/>
      <c r="CD264" s="1307"/>
      <c r="CE264" s="1307"/>
      <c r="CF264" s="1307"/>
      <c r="CG264" s="1307"/>
      <c r="CH264" s="1307"/>
      <c r="CI264" s="1307"/>
      <c r="CJ264" s="1307"/>
      <c r="CK264" s="1307"/>
      <c r="CL264" s="1307"/>
      <c r="CM264" s="1307"/>
      <c r="CN264" s="1307"/>
      <c r="CO264" s="1307"/>
      <c r="CP264" s="1307"/>
      <c r="CQ264" s="1307"/>
      <c r="CR264" s="1307"/>
      <c r="CS264" s="1307"/>
      <c r="CT264" s="1307"/>
      <c r="CU264" s="1307"/>
      <c r="CV264" s="1307"/>
      <c r="CW264" s="1307"/>
      <c r="CX264" s="1307"/>
      <c r="CY264" s="1307"/>
      <c r="CZ264" s="1307"/>
      <c r="DA264" s="1307"/>
      <c r="DB264" s="1307"/>
      <c r="DC264" s="1307"/>
      <c r="DD264" s="1307"/>
      <c r="DE264" s="1307"/>
      <c r="DF264" s="1307"/>
      <c r="DG264" s="1307"/>
      <c r="DH264" s="1307"/>
      <c r="DI264" s="1307"/>
      <c r="DJ264" s="1307"/>
    </row>
    <row r="265" spans="1:114" s="1464" customFormat="1" ht="13">
      <c r="A265" s="1720">
        <v>20</v>
      </c>
      <c r="B265" s="66" t="s">
        <v>85</v>
      </c>
      <c r="C265" s="67">
        <v>41519</v>
      </c>
      <c r="D265" s="68">
        <f t="shared" ca="1" si="24"/>
        <v>25</v>
      </c>
      <c r="E265" s="2209" t="s">
        <v>145</v>
      </c>
      <c r="F265" s="65" t="s">
        <v>57</v>
      </c>
      <c r="G265" s="2457">
        <v>13</v>
      </c>
      <c r="H265" s="2211" t="s">
        <v>48</v>
      </c>
      <c r="I265" s="370" t="s">
        <v>1788</v>
      </c>
      <c r="J265" s="1594" t="s">
        <v>410</v>
      </c>
      <c r="K265" s="1401" t="s">
        <v>155</v>
      </c>
      <c r="L265" s="2462" t="s">
        <v>1794</v>
      </c>
      <c r="M265" s="2170">
        <v>844000</v>
      </c>
      <c r="N265" s="2170">
        <v>13000</v>
      </c>
      <c r="O265" s="2170">
        <v>857000</v>
      </c>
      <c r="P265" s="2170">
        <v>70000</v>
      </c>
      <c r="Q265" s="2463" t="s">
        <v>1767</v>
      </c>
      <c r="R265" s="2217" t="s">
        <v>1188</v>
      </c>
      <c r="S265" s="65">
        <v>1047</v>
      </c>
      <c r="T265" s="65">
        <v>93</v>
      </c>
      <c r="U265" s="2273">
        <v>18000</v>
      </c>
      <c r="V265" s="369"/>
      <c r="W265" s="2216" t="s">
        <v>150</v>
      </c>
      <c r="X265" s="363" t="s">
        <v>3453</v>
      </c>
      <c r="Y265" s="71">
        <v>89026147463</v>
      </c>
      <c r="Z265" s="71" t="s">
        <v>1199</v>
      </c>
      <c r="AA265" s="66">
        <v>41530</v>
      </c>
      <c r="AB265" s="66" t="s">
        <v>3454</v>
      </c>
      <c r="AC265" s="67">
        <v>41520</v>
      </c>
      <c r="AD265" s="2218">
        <v>1000</v>
      </c>
      <c r="AE265" s="2219" t="s">
        <v>111</v>
      </c>
      <c r="AF265" s="71" t="s">
        <v>1922</v>
      </c>
      <c r="AG265" s="67">
        <v>41528</v>
      </c>
      <c r="AH265" s="71">
        <v>1</v>
      </c>
      <c r="AI265" s="67">
        <v>41526</v>
      </c>
      <c r="AJ265" s="67">
        <v>41528</v>
      </c>
      <c r="AK265" s="71" t="s">
        <v>3455</v>
      </c>
      <c r="AL265" s="364"/>
      <c r="AM265" s="2117" t="s">
        <v>3621</v>
      </c>
      <c r="AN265" s="2174"/>
      <c r="AO265" s="2175"/>
      <c r="AP265" s="1708"/>
      <c r="AQ265" s="1709"/>
      <c r="AR265" s="1710"/>
      <c r="AS265" s="1710"/>
      <c r="AT265" s="1615"/>
      <c r="AU265" s="1445"/>
      <c r="AV265" s="1445"/>
      <c r="AW265" s="1445"/>
      <c r="AX265" s="1445"/>
      <c r="AY265" s="1711"/>
      <c r="AZ265" s="1712"/>
      <c r="BA265" s="1307"/>
      <c r="BB265" s="1307"/>
      <c r="BC265" s="1307"/>
      <c r="BD265" s="1307"/>
      <c r="BE265" s="1307"/>
      <c r="BF265" s="1307"/>
      <c r="BG265" s="1307"/>
      <c r="BH265" s="1307"/>
      <c r="BI265" s="1307"/>
      <c r="BJ265" s="1307"/>
      <c r="BK265" s="1307"/>
      <c r="BL265" s="1307"/>
      <c r="BM265" s="1307"/>
      <c r="BN265" s="1307"/>
      <c r="BO265" s="1307"/>
      <c r="BP265" s="1307"/>
      <c r="BQ265" s="1307"/>
      <c r="BR265" s="1307"/>
      <c r="BS265" s="1307"/>
      <c r="BT265" s="1307"/>
      <c r="BU265" s="1307"/>
      <c r="BV265" s="1307"/>
      <c r="BW265" s="1307"/>
      <c r="BX265" s="1307"/>
      <c r="BY265" s="1307"/>
      <c r="BZ265" s="1307"/>
      <c r="CA265" s="1307"/>
      <c r="CB265" s="1307"/>
      <c r="CC265" s="1307"/>
      <c r="CD265" s="1307"/>
      <c r="CE265" s="1307"/>
      <c r="CF265" s="1307"/>
      <c r="CG265" s="1307"/>
      <c r="CH265" s="1307"/>
      <c r="CI265" s="1307"/>
      <c r="CJ265" s="1307"/>
      <c r="CK265" s="1307"/>
      <c r="CL265" s="1307"/>
      <c r="CM265" s="1307"/>
      <c r="CN265" s="1307"/>
      <c r="CO265" s="1307"/>
      <c r="CP265" s="1307"/>
      <c r="CQ265" s="1307"/>
      <c r="CR265" s="1307"/>
      <c r="CS265" s="1307"/>
      <c r="CT265" s="1307"/>
      <c r="CU265" s="1307"/>
      <c r="CV265" s="1307"/>
      <c r="CW265" s="1307"/>
      <c r="CX265" s="1307"/>
      <c r="CY265" s="1307"/>
      <c r="CZ265" s="1307"/>
      <c r="DA265" s="1307"/>
      <c r="DB265" s="1307"/>
      <c r="DC265" s="1307"/>
      <c r="DD265" s="1307"/>
      <c r="DE265" s="1307"/>
      <c r="DF265" s="1307"/>
      <c r="DG265" s="1307"/>
      <c r="DH265" s="1307"/>
      <c r="DI265" s="1307"/>
      <c r="DJ265" s="1307"/>
    </row>
    <row r="266" spans="1:114" s="945" customFormat="1" ht="13">
      <c r="A266" s="1720">
        <v>21</v>
      </c>
      <c r="B266" s="66" t="s">
        <v>85</v>
      </c>
      <c r="C266" s="2195">
        <v>41457</v>
      </c>
      <c r="D266" s="68">
        <f t="shared" ca="1" si="24"/>
        <v>87</v>
      </c>
      <c r="E266" s="2315" t="s">
        <v>145</v>
      </c>
      <c r="F266" s="2210" t="s">
        <v>133</v>
      </c>
      <c r="G266" s="2457">
        <v>13</v>
      </c>
      <c r="H266" s="2513" t="s">
        <v>194</v>
      </c>
      <c r="I266" s="672" t="s">
        <v>1416</v>
      </c>
      <c r="J266" s="2213" t="s">
        <v>1173</v>
      </c>
      <c r="K266" s="2187" t="s">
        <v>171</v>
      </c>
      <c r="L266" s="2186" t="s">
        <v>1752</v>
      </c>
      <c r="M266" s="2202">
        <v>584000</v>
      </c>
      <c r="N266" s="2202">
        <v>10000</v>
      </c>
      <c r="O266" s="2202">
        <f>M266+N266</f>
        <v>594000</v>
      </c>
      <c r="P266" s="2514" t="s">
        <v>1195</v>
      </c>
      <c r="Q266" s="2179" t="s">
        <v>1417</v>
      </c>
      <c r="R266" s="2216" t="s">
        <v>1188</v>
      </c>
      <c r="S266" s="65">
        <v>1047</v>
      </c>
      <c r="T266" s="135">
        <v>93</v>
      </c>
      <c r="U266" s="2273"/>
      <c r="V266" s="369"/>
      <c r="W266" s="2216" t="s">
        <v>150</v>
      </c>
      <c r="X266" s="363" t="s">
        <v>3531</v>
      </c>
      <c r="Y266" s="71">
        <v>89656657947</v>
      </c>
      <c r="Z266" s="2217" t="s">
        <v>1189</v>
      </c>
      <c r="AA266" s="66">
        <v>41530</v>
      </c>
      <c r="AB266" s="886"/>
      <c r="AC266" s="66">
        <v>41530</v>
      </c>
      <c r="AD266" s="886"/>
      <c r="AE266" s="66" t="s">
        <v>83</v>
      </c>
      <c r="AF266" s="886"/>
      <c r="AG266" s="886"/>
      <c r="AH266" s="886"/>
      <c r="AI266" s="886"/>
      <c r="AJ266" s="886"/>
      <c r="AK266" s="886"/>
      <c r="AL266" s="886"/>
      <c r="AM266" s="2117" t="s">
        <v>3621</v>
      </c>
      <c r="AN266" s="2222" t="s">
        <v>2475</v>
      </c>
      <c r="AO266" s="2208" t="s">
        <v>109</v>
      </c>
      <c r="AP266" s="925"/>
      <c r="AQ266" s="924"/>
      <c r="AR266" s="844"/>
      <c r="AS266" s="844"/>
      <c r="AT266" s="926"/>
      <c r="AU266" s="944"/>
      <c r="AV266" s="944"/>
      <c r="AW266" s="944"/>
      <c r="AX266" s="944"/>
      <c r="AY266" s="943"/>
      <c r="AZ266" s="944"/>
      <c r="BA266" s="1307"/>
      <c r="BB266" s="1307"/>
      <c r="BC266" s="1307"/>
      <c r="BD266" s="1307"/>
      <c r="BE266" s="1307"/>
      <c r="BF266" s="1307"/>
      <c r="BG266" s="1307"/>
      <c r="BH266" s="1307"/>
      <c r="BI266" s="1307"/>
      <c r="BJ266" s="1307"/>
      <c r="BK266" s="1307"/>
      <c r="BL266" s="1307"/>
      <c r="BM266" s="1307"/>
      <c r="BN266" s="1307"/>
      <c r="BO266" s="1307"/>
      <c r="BP266" s="1307"/>
      <c r="BQ266" s="1307"/>
      <c r="BR266" s="1307"/>
      <c r="BS266" s="1307"/>
      <c r="BT266" s="1307"/>
      <c r="BU266" s="1307"/>
      <c r="BV266" s="1307"/>
      <c r="BW266" s="1307"/>
      <c r="BX266" s="1307"/>
      <c r="BY266" s="1307"/>
      <c r="BZ266" s="1307"/>
      <c r="CA266" s="1307"/>
      <c r="CB266" s="1307"/>
      <c r="CC266" s="1307"/>
      <c r="CD266" s="1307"/>
      <c r="CE266" s="1307"/>
      <c r="CF266" s="1307"/>
      <c r="CG266" s="1307"/>
      <c r="CH266" s="1307"/>
      <c r="CI266" s="1307"/>
      <c r="CJ266" s="1307"/>
      <c r="CK266" s="1307"/>
      <c r="CL266" s="1307"/>
      <c r="CM266" s="1307"/>
      <c r="CN266" s="1307"/>
      <c r="CO266" s="1307"/>
      <c r="CP266" s="1307"/>
      <c r="CQ266" s="1307"/>
      <c r="CR266" s="1307"/>
      <c r="CS266" s="1307"/>
      <c r="CT266" s="1307"/>
      <c r="CU266" s="1307"/>
      <c r="CV266" s="1307"/>
      <c r="CW266" s="1307"/>
      <c r="CX266" s="1307"/>
      <c r="CY266" s="1307"/>
      <c r="CZ266" s="1307"/>
      <c r="DA266" s="1307"/>
      <c r="DB266" s="1307"/>
      <c r="DC266" s="1307"/>
      <c r="DD266" s="1307"/>
      <c r="DE266" s="1307"/>
      <c r="DF266" s="1307"/>
      <c r="DG266" s="1307"/>
      <c r="DH266" s="1307"/>
      <c r="DI266" s="1307"/>
      <c r="DJ266" s="1307"/>
    </row>
    <row r="267" spans="1:114" s="1464" customFormat="1" ht="13">
      <c r="A267" s="1720">
        <v>22</v>
      </c>
      <c r="B267" s="66" t="s">
        <v>85</v>
      </c>
      <c r="C267" s="2515">
        <v>41477</v>
      </c>
      <c r="D267" s="1573">
        <f t="shared" ca="1" si="24"/>
        <v>67</v>
      </c>
      <c r="E267" s="2209" t="s">
        <v>145</v>
      </c>
      <c r="F267" s="2611" t="s">
        <v>169</v>
      </c>
      <c r="G267" s="2457">
        <v>13</v>
      </c>
      <c r="H267" s="2211" t="s">
        <v>1619</v>
      </c>
      <c r="I267" s="672" t="s">
        <v>1620</v>
      </c>
      <c r="J267" s="2516" t="s">
        <v>440</v>
      </c>
      <c r="K267" s="2192" t="s">
        <v>14</v>
      </c>
      <c r="L267" s="2517" t="s">
        <v>1743</v>
      </c>
      <c r="M267" s="2202">
        <v>600000</v>
      </c>
      <c r="N267" s="2202">
        <v>11000</v>
      </c>
      <c r="O267" s="2202">
        <f>M267+N267</f>
        <v>611000</v>
      </c>
      <c r="P267" s="2202"/>
      <c r="Q267" s="2199" t="s">
        <v>1621</v>
      </c>
      <c r="R267" s="65" t="s">
        <v>1188</v>
      </c>
      <c r="S267" s="65">
        <v>1047</v>
      </c>
      <c r="T267" s="135">
        <v>93</v>
      </c>
      <c r="U267" s="2273">
        <v>9000</v>
      </c>
      <c r="V267" s="2312"/>
      <c r="W267" s="71" t="s">
        <v>150</v>
      </c>
      <c r="X267" s="1396" t="s">
        <v>3238</v>
      </c>
      <c r="Y267" s="774">
        <v>89193184950</v>
      </c>
      <c r="Z267" s="2518" t="s">
        <v>1199</v>
      </c>
      <c r="AA267" s="66">
        <v>41530</v>
      </c>
      <c r="AB267" s="778"/>
      <c r="AC267" s="778">
        <v>41523</v>
      </c>
      <c r="AD267" s="2519">
        <v>1000</v>
      </c>
      <c r="AE267" s="2219" t="s">
        <v>111</v>
      </c>
      <c r="AF267" s="1692" t="s">
        <v>754</v>
      </c>
      <c r="AG267" s="67">
        <v>41523</v>
      </c>
      <c r="AH267" s="71">
        <v>1</v>
      </c>
      <c r="AI267" s="66">
        <v>41528</v>
      </c>
      <c r="AJ267" s="67">
        <v>41529</v>
      </c>
      <c r="AK267" s="71" t="s">
        <v>3435</v>
      </c>
      <c r="AL267" s="2520"/>
      <c r="AM267" s="2117" t="s">
        <v>3621</v>
      </c>
      <c r="AN267" s="2222" t="s">
        <v>2475</v>
      </c>
      <c r="AO267" s="2208" t="s">
        <v>109</v>
      </c>
      <c r="AP267" s="1236"/>
      <c r="AQ267" s="1237"/>
      <c r="AR267" s="1008"/>
      <c r="AS267" s="1008"/>
      <c r="AT267" s="1238"/>
      <c r="AU267" s="1239"/>
      <c r="AV267" s="1239"/>
      <c r="AW267" s="1239"/>
      <c r="AX267" s="1239"/>
      <c r="AY267" s="1240"/>
      <c r="AZ267" s="1239"/>
      <c r="BA267" s="1307"/>
      <c r="BB267" s="1307"/>
      <c r="BC267" s="1307"/>
      <c r="BD267" s="1307"/>
      <c r="BE267" s="1307"/>
      <c r="BF267" s="1307"/>
      <c r="BG267" s="1307"/>
      <c r="BH267" s="1307"/>
      <c r="BI267" s="1307"/>
      <c r="BJ267" s="1307"/>
      <c r="BK267" s="1307"/>
      <c r="BL267" s="1307"/>
      <c r="BM267" s="1307"/>
      <c r="BN267" s="1307"/>
      <c r="BO267" s="1307"/>
      <c r="BP267" s="1307"/>
      <c r="BQ267" s="1307"/>
      <c r="BR267" s="1307"/>
      <c r="BS267" s="1307"/>
      <c r="BT267" s="1307"/>
      <c r="BU267" s="1307"/>
      <c r="BV267" s="1307"/>
      <c r="BW267" s="1307"/>
      <c r="BX267" s="1307"/>
      <c r="BY267" s="1307"/>
      <c r="BZ267" s="1307"/>
      <c r="CA267" s="1307"/>
      <c r="CB267" s="1307"/>
      <c r="CC267" s="1307"/>
      <c r="CD267" s="1307"/>
      <c r="CE267" s="1307"/>
      <c r="CF267" s="1307"/>
      <c r="CG267" s="1307"/>
      <c r="CH267" s="1307"/>
      <c r="CI267" s="1307"/>
      <c r="CJ267" s="1307"/>
      <c r="CK267" s="1307"/>
      <c r="CL267" s="1307"/>
      <c r="CM267" s="1307"/>
      <c r="CN267" s="1307"/>
      <c r="CO267" s="1307"/>
      <c r="CP267" s="1307"/>
      <c r="CQ267" s="1307"/>
      <c r="CR267" s="1307"/>
      <c r="CS267" s="1307"/>
      <c r="CT267" s="1307"/>
      <c r="CU267" s="1307"/>
      <c r="CV267" s="1307"/>
      <c r="CW267" s="1307"/>
      <c r="CX267" s="1307"/>
      <c r="CY267" s="1307"/>
      <c r="CZ267" s="1307"/>
      <c r="DA267" s="1307"/>
      <c r="DB267" s="1307"/>
      <c r="DC267" s="1307"/>
      <c r="DD267" s="1307"/>
      <c r="DE267" s="1307"/>
      <c r="DF267" s="1307"/>
      <c r="DG267" s="1307"/>
      <c r="DH267" s="1307"/>
      <c r="DI267" s="1307"/>
      <c r="DJ267" s="1307"/>
    </row>
    <row r="268" spans="1:114" s="1464" customFormat="1" ht="13">
      <c r="A268" s="1720">
        <v>23</v>
      </c>
      <c r="B268" s="66" t="s">
        <v>85</v>
      </c>
      <c r="C268" s="2515">
        <v>41519</v>
      </c>
      <c r="D268" s="1573">
        <f t="shared" ca="1" si="24"/>
        <v>25</v>
      </c>
      <c r="E268" s="2209" t="s">
        <v>145</v>
      </c>
      <c r="F268" s="2183" t="s">
        <v>133</v>
      </c>
      <c r="G268" s="2457">
        <v>13</v>
      </c>
      <c r="H268" s="2211" t="s">
        <v>78</v>
      </c>
      <c r="I268" s="672" t="s">
        <v>2367</v>
      </c>
      <c r="J268" s="2516" t="s">
        <v>1172</v>
      </c>
      <c r="K268" s="2192" t="s">
        <v>25</v>
      </c>
      <c r="L268" s="2517" t="s">
        <v>1750</v>
      </c>
      <c r="M268" s="2202">
        <v>529000</v>
      </c>
      <c r="N268" s="2202">
        <v>0</v>
      </c>
      <c r="O268" s="2202">
        <v>529000</v>
      </c>
      <c r="P268" s="2202"/>
      <c r="Q268" s="2199" t="s">
        <v>2368</v>
      </c>
      <c r="R268" s="65" t="s">
        <v>1188</v>
      </c>
      <c r="S268" s="65">
        <v>1047</v>
      </c>
      <c r="T268" s="135">
        <v>93</v>
      </c>
      <c r="U268" s="2273">
        <v>14000</v>
      </c>
      <c r="V268" s="2312"/>
      <c r="W268" s="71" t="s">
        <v>150</v>
      </c>
      <c r="X268" s="1396" t="s">
        <v>3532</v>
      </c>
      <c r="Y268" s="774">
        <v>89615799587</v>
      </c>
      <c r="Z268" s="2518" t="s">
        <v>1196</v>
      </c>
      <c r="AA268" s="66">
        <v>41531</v>
      </c>
      <c r="AB268" s="778"/>
      <c r="AC268" s="778">
        <v>41531</v>
      </c>
      <c r="AD268" s="2519"/>
      <c r="AE268" s="2219" t="s">
        <v>83</v>
      </c>
      <c r="AF268" s="1692"/>
      <c r="AG268" s="67"/>
      <c r="AH268" s="71"/>
      <c r="AI268" s="66"/>
      <c r="AJ268" s="67"/>
      <c r="AK268" s="71"/>
      <c r="AL268" s="2520"/>
      <c r="AM268" s="2117" t="s">
        <v>3622</v>
      </c>
      <c r="AN268" s="2222"/>
      <c r="AO268" s="2208"/>
      <c r="AP268" s="1236"/>
      <c r="AQ268" s="1237"/>
      <c r="AR268" s="1008"/>
      <c r="AS268" s="1008"/>
      <c r="AT268" s="1238"/>
      <c r="AU268" s="1239"/>
      <c r="AV268" s="1239"/>
      <c r="AW268" s="1239"/>
      <c r="AX268" s="1239"/>
      <c r="AY268" s="1240"/>
      <c r="AZ268" s="1239"/>
      <c r="BA268" s="1307"/>
      <c r="BB268" s="1307"/>
      <c r="BC268" s="1307"/>
      <c r="BD268" s="1307"/>
      <c r="BE268" s="1307"/>
      <c r="BF268" s="1307"/>
      <c r="BG268" s="1307"/>
      <c r="BH268" s="1307"/>
      <c r="BI268" s="1307"/>
      <c r="BJ268" s="1307"/>
      <c r="BK268" s="1307"/>
      <c r="BL268" s="1307"/>
      <c r="BM268" s="1307"/>
      <c r="BN268" s="1307"/>
      <c r="BO268" s="1307"/>
      <c r="BP268" s="1307"/>
      <c r="BQ268" s="1307"/>
      <c r="BR268" s="1307"/>
      <c r="BS268" s="1307"/>
      <c r="BT268" s="1307"/>
      <c r="BU268" s="1307"/>
      <c r="BV268" s="1307"/>
      <c r="BW268" s="1307"/>
      <c r="BX268" s="1307"/>
      <c r="BY268" s="1307"/>
      <c r="BZ268" s="1307"/>
      <c r="CA268" s="1307"/>
      <c r="CB268" s="1307"/>
      <c r="CC268" s="1307"/>
      <c r="CD268" s="1307"/>
      <c r="CE268" s="1307"/>
      <c r="CF268" s="1307"/>
      <c r="CG268" s="1307"/>
      <c r="CH268" s="1307"/>
      <c r="CI268" s="1307"/>
      <c r="CJ268" s="1307"/>
      <c r="CK268" s="1307"/>
      <c r="CL268" s="1307"/>
      <c r="CM268" s="1307"/>
      <c r="CN268" s="1307"/>
      <c r="CO268" s="1307"/>
      <c r="CP268" s="1307"/>
      <c r="CQ268" s="1307"/>
      <c r="CR268" s="1307"/>
      <c r="CS268" s="1307"/>
      <c r="CT268" s="1307"/>
      <c r="CU268" s="1307"/>
      <c r="CV268" s="1307"/>
      <c r="CW268" s="1307"/>
      <c r="CX268" s="1307"/>
      <c r="CY268" s="1307"/>
      <c r="CZ268" s="1307"/>
      <c r="DA268" s="1307"/>
      <c r="DB268" s="1307"/>
      <c r="DC268" s="1307"/>
      <c r="DD268" s="1307"/>
      <c r="DE268" s="1307"/>
      <c r="DF268" s="1307"/>
      <c r="DG268" s="1307"/>
      <c r="DH268" s="1307"/>
      <c r="DI268" s="1307"/>
      <c r="DJ268" s="1307"/>
    </row>
    <row r="269" spans="1:114" s="1464" customFormat="1" ht="13">
      <c r="A269" s="1720">
        <v>24</v>
      </c>
      <c r="B269" s="66" t="s">
        <v>85</v>
      </c>
      <c r="C269" s="2515">
        <v>41519</v>
      </c>
      <c r="D269" s="1573">
        <f t="shared" ca="1" si="24"/>
        <v>25</v>
      </c>
      <c r="E269" s="2209" t="s">
        <v>145</v>
      </c>
      <c r="F269" s="2183" t="s">
        <v>1185</v>
      </c>
      <c r="G269" s="2457">
        <v>13</v>
      </c>
      <c r="H269" s="2211" t="s">
        <v>2506</v>
      </c>
      <c r="I269" s="672" t="s">
        <v>2509</v>
      </c>
      <c r="J269" s="2516" t="s">
        <v>1178</v>
      </c>
      <c r="K269" s="2192" t="s">
        <v>90</v>
      </c>
      <c r="L269" s="2517" t="s">
        <v>1743</v>
      </c>
      <c r="M269" s="2202">
        <v>1060000</v>
      </c>
      <c r="N269" s="2202">
        <v>16000</v>
      </c>
      <c r="O269" s="2202">
        <f t="shared" ref="O269:O277" si="26">M269+N269</f>
        <v>1076000</v>
      </c>
      <c r="P269" s="2202"/>
      <c r="Q269" s="2199" t="s">
        <v>2510</v>
      </c>
      <c r="R269" s="65" t="s">
        <v>1188</v>
      </c>
      <c r="S269" s="65">
        <v>1047</v>
      </c>
      <c r="T269" s="135">
        <v>93</v>
      </c>
      <c r="U269" s="2273">
        <v>37000</v>
      </c>
      <c r="V269" s="2312"/>
      <c r="W269" s="71" t="s">
        <v>150</v>
      </c>
      <c r="X269" s="1396" t="s">
        <v>3436</v>
      </c>
      <c r="Y269" s="774">
        <v>89028946805</v>
      </c>
      <c r="Z269" s="2518" t="s">
        <v>1187</v>
      </c>
      <c r="AA269" s="66">
        <v>41531</v>
      </c>
      <c r="AB269" s="778"/>
      <c r="AC269" s="778">
        <v>41522</v>
      </c>
      <c r="AD269" s="2519">
        <v>5000</v>
      </c>
      <c r="AE269" s="2219" t="s">
        <v>111</v>
      </c>
      <c r="AF269" s="1692" t="s">
        <v>754</v>
      </c>
      <c r="AG269" s="67">
        <v>41522</v>
      </c>
      <c r="AH269" s="71">
        <v>1</v>
      </c>
      <c r="AI269" s="66" t="s">
        <v>3437</v>
      </c>
      <c r="AJ269" s="67">
        <v>41529</v>
      </c>
      <c r="AK269" s="71" t="s">
        <v>3438</v>
      </c>
      <c r="AL269" s="2520"/>
      <c r="AM269" s="2117" t="s">
        <v>3622</v>
      </c>
      <c r="AN269" s="2222"/>
      <c r="AO269" s="2208"/>
      <c r="AP269" s="1236"/>
      <c r="AQ269" s="1237"/>
      <c r="AR269" s="1008"/>
      <c r="AS269" s="1008"/>
      <c r="AT269" s="1238"/>
      <c r="AU269" s="1239"/>
      <c r="AV269" s="1239"/>
      <c r="AW269" s="1239"/>
      <c r="AX269" s="1239"/>
      <c r="AY269" s="1240"/>
      <c r="AZ269" s="1239"/>
      <c r="BA269" s="1307"/>
      <c r="BB269" s="1307"/>
      <c r="BC269" s="1307"/>
      <c r="BD269" s="1307"/>
      <c r="BE269" s="1307"/>
      <c r="BF269" s="1307"/>
      <c r="BG269" s="1307"/>
      <c r="BH269" s="1307"/>
      <c r="BI269" s="1307"/>
      <c r="BJ269" s="1307"/>
      <c r="BK269" s="1307"/>
      <c r="BL269" s="1307"/>
      <c r="BM269" s="1307"/>
      <c r="BN269" s="1307"/>
      <c r="BO269" s="1307"/>
      <c r="BP269" s="1307"/>
      <c r="BQ269" s="1307"/>
      <c r="BR269" s="1307"/>
      <c r="BS269" s="1307"/>
      <c r="BT269" s="1307"/>
      <c r="BU269" s="1307"/>
      <c r="BV269" s="1307"/>
      <c r="BW269" s="1307"/>
      <c r="BX269" s="1307"/>
      <c r="BY269" s="1307"/>
      <c r="BZ269" s="1307"/>
      <c r="CA269" s="1307"/>
      <c r="CB269" s="1307"/>
      <c r="CC269" s="1307"/>
      <c r="CD269" s="1307"/>
      <c r="CE269" s="1307"/>
      <c r="CF269" s="1307"/>
      <c r="CG269" s="1307"/>
      <c r="CH269" s="1307"/>
      <c r="CI269" s="1307"/>
      <c r="CJ269" s="1307"/>
      <c r="CK269" s="1307"/>
      <c r="CL269" s="1307"/>
      <c r="CM269" s="1307"/>
      <c r="CN269" s="1307"/>
      <c r="CO269" s="1307"/>
      <c r="CP269" s="1307"/>
      <c r="CQ269" s="1307"/>
      <c r="CR269" s="1307"/>
      <c r="CS269" s="1307"/>
      <c r="CT269" s="1307"/>
      <c r="CU269" s="1307"/>
      <c r="CV269" s="1307"/>
      <c r="CW269" s="1307"/>
      <c r="CX269" s="1307"/>
      <c r="CY269" s="1307"/>
      <c r="CZ269" s="1307"/>
      <c r="DA269" s="1307"/>
      <c r="DB269" s="1307"/>
      <c r="DC269" s="1307"/>
      <c r="DD269" s="1307"/>
      <c r="DE269" s="1307"/>
      <c r="DF269" s="1307"/>
      <c r="DG269" s="1307"/>
      <c r="DH269" s="1307"/>
      <c r="DI269" s="1307"/>
      <c r="DJ269" s="1307"/>
    </row>
    <row r="270" spans="1:114" s="1464" customFormat="1" ht="13">
      <c r="A270" s="1720">
        <v>25</v>
      </c>
      <c r="B270" s="66" t="s">
        <v>85</v>
      </c>
      <c r="C270" s="67">
        <v>41515</v>
      </c>
      <c r="D270" s="68">
        <f t="shared" ca="1" si="24"/>
        <v>29</v>
      </c>
      <c r="E270" s="2209" t="s">
        <v>145</v>
      </c>
      <c r="F270" s="2210" t="s">
        <v>133</v>
      </c>
      <c r="G270" s="2457">
        <v>13</v>
      </c>
      <c r="H270" s="2211" t="s">
        <v>78</v>
      </c>
      <c r="I270" s="2144" t="s">
        <v>2380</v>
      </c>
      <c r="J270" s="2213" t="s">
        <v>1172</v>
      </c>
      <c r="K270" s="71" t="s">
        <v>67</v>
      </c>
      <c r="L270" s="2214" t="s">
        <v>2378</v>
      </c>
      <c r="M270" s="2189">
        <v>529000</v>
      </c>
      <c r="N270" s="2170">
        <v>10000</v>
      </c>
      <c r="O270" s="2170">
        <f t="shared" si="26"/>
        <v>539000</v>
      </c>
      <c r="P270" s="2215"/>
      <c r="Q270" s="2212" t="s">
        <v>2381</v>
      </c>
      <c r="R270" s="2217" t="s">
        <v>1188</v>
      </c>
      <c r="S270" s="72">
        <v>1047</v>
      </c>
      <c r="T270" s="72">
        <v>93</v>
      </c>
      <c r="U270" s="2273">
        <v>14000</v>
      </c>
      <c r="V270" s="369"/>
      <c r="W270" s="71" t="s">
        <v>150</v>
      </c>
      <c r="X270" s="2179" t="s">
        <v>3239</v>
      </c>
      <c r="Y270" s="71">
        <v>89642451742</v>
      </c>
      <c r="Z270" s="2217" t="s">
        <v>1196</v>
      </c>
      <c r="AA270" s="66">
        <v>41533</v>
      </c>
      <c r="AB270" s="66" t="s">
        <v>3454</v>
      </c>
      <c r="AC270" s="67">
        <v>41525</v>
      </c>
      <c r="AD270" s="675">
        <v>10000</v>
      </c>
      <c r="AE270" s="2219" t="s">
        <v>111</v>
      </c>
      <c r="AF270" s="71" t="s">
        <v>754</v>
      </c>
      <c r="AG270" s="2275">
        <v>41525</v>
      </c>
      <c r="AH270" s="71">
        <v>1</v>
      </c>
      <c r="AI270" s="66">
        <v>41527</v>
      </c>
      <c r="AJ270" s="2275">
        <v>41528</v>
      </c>
      <c r="AK270" s="71" t="s">
        <v>3439</v>
      </c>
      <c r="AL270" s="2217"/>
      <c r="AM270" s="2117" t="s">
        <v>3622</v>
      </c>
      <c r="AN270" s="2277"/>
      <c r="AO270" s="66"/>
      <c r="AP270" s="1217"/>
      <c r="AQ270" s="924"/>
      <c r="AR270" s="844"/>
      <c r="AS270" s="844"/>
      <c r="AT270" s="926"/>
      <c r="AU270" s="944"/>
      <c r="AV270" s="944"/>
      <c r="AW270" s="944"/>
      <c r="AX270" s="1445"/>
      <c r="AY270" s="1446"/>
      <c r="AZ270" s="1445"/>
      <c r="BA270" s="1307"/>
      <c r="BB270" s="1307"/>
      <c r="BC270" s="1307"/>
      <c r="BD270" s="1307"/>
      <c r="BE270" s="1307"/>
      <c r="BF270" s="1307"/>
      <c r="BG270" s="1307"/>
      <c r="BH270" s="1307"/>
      <c r="BI270" s="1307"/>
      <c r="BJ270" s="1307"/>
      <c r="BK270" s="1307"/>
      <c r="BL270" s="1307"/>
      <c r="BM270" s="1307"/>
      <c r="BN270" s="1307"/>
      <c r="BO270" s="1307"/>
      <c r="BP270" s="1307"/>
      <c r="BQ270" s="1307"/>
      <c r="BR270" s="1307"/>
      <c r="BS270" s="1307"/>
      <c r="BT270" s="1307"/>
      <c r="BU270" s="1307"/>
      <c r="BV270" s="1307"/>
      <c r="BW270" s="1307"/>
      <c r="BX270" s="1307"/>
      <c r="BY270" s="1307"/>
      <c r="BZ270" s="1307"/>
      <c r="CA270" s="1307"/>
      <c r="CB270" s="1307"/>
      <c r="CC270" s="1307"/>
      <c r="CD270" s="1307"/>
      <c r="CE270" s="1307"/>
      <c r="CF270" s="1307"/>
      <c r="CG270" s="1307"/>
      <c r="CH270" s="1307"/>
      <c r="CI270" s="1307"/>
      <c r="CJ270" s="1307"/>
      <c r="CK270" s="1307"/>
      <c r="CL270" s="1307"/>
      <c r="CM270" s="1307"/>
      <c r="CN270" s="1307"/>
      <c r="CO270" s="1307"/>
      <c r="CP270" s="1307"/>
      <c r="CQ270" s="1307"/>
      <c r="CR270" s="1307"/>
      <c r="CS270" s="1307"/>
      <c r="CT270" s="1307"/>
      <c r="CU270" s="1307"/>
      <c r="CV270" s="1307"/>
      <c r="CW270" s="1307"/>
      <c r="CX270" s="1307"/>
      <c r="CY270" s="1307"/>
      <c r="CZ270" s="1307"/>
      <c r="DA270" s="1307"/>
      <c r="DB270" s="1307"/>
      <c r="DC270" s="1307"/>
      <c r="DD270" s="1307"/>
      <c r="DE270" s="1307"/>
      <c r="DF270" s="1307"/>
      <c r="DG270" s="1307"/>
      <c r="DH270" s="1307"/>
      <c r="DI270" s="1307"/>
      <c r="DJ270" s="1307"/>
    </row>
    <row r="271" spans="1:114" s="1738" customFormat="1" ht="13">
      <c r="A271" s="1720">
        <v>26</v>
      </c>
      <c r="B271" s="66" t="s">
        <v>85</v>
      </c>
      <c r="C271" s="67">
        <v>41515</v>
      </c>
      <c r="D271" s="68">
        <f t="shared" ca="1" si="24"/>
        <v>29</v>
      </c>
      <c r="E271" s="3128" t="s">
        <v>145</v>
      </c>
      <c r="F271" s="2210" t="s">
        <v>133</v>
      </c>
      <c r="G271" s="2457">
        <v>13</v>
      </c>
      <c r="H271" s="2211" t="s">
        <v>2418</v>
      </c>
      <c r="I271" s="2144" t="s">
        <v>2419</v>
      </c>
      <c r="J271" s="2272" t="s">
        <v>1245</v>
      </c>
      <c r="K271" s="71" t="s">
        <v>25</v>
      </c>
      <c r="L271" s="2214" t="s">
        <v>1750</v>
      </c>
      <c r="M271" s="2202">
        <v>592000</v>
      </c>
      <c r="N271" s="2170">
        <v>0</v>
      </c>
      <c r="O271" s="2170">
        <f t="shared" si="26"/>
        <v>592000</v>
      </c>
      <c r="P271" s="2215"/>
      <c r="Q271" s="2212" t="s">
        <v>2420</v>
      </c>
      <c r="R271" s="2284" t="s">
        <v>1188</v>
      </c>
      <c r="S271" s="360">
        <v>1047</v>
      </c>
      <c r="T271" s="360">
        <v>93</v>
      </c>
      <c r="U271" s="2273">
        <v>14000</v>
      </c>
      <c r="V271" s="369"/>
      <c r="W271" s="71" t="s">
        <v>150</v>
      </c>
      <c r="X271" s="2111" t="s">
        <v>3503</v>
      </c>
      <c r="Y271" s="1692">
        <v>89033557740</v>
      </c>
      <c r="Z271" s="2274" t="s">
        <v>1187</v>
      </c>
      <c r="AA271" s="66">
        <v>41534</v>
      </c>
      <c r="AB271" s="778" t="s">
        <v>1479</v>
      </c>
      <c r="AC271" s="2182">
        <v>41530</v>
      </c>
      <c r="AD271" s="732">
        <v>1000</v>
      </c>
      <c r="AE271" s="2569" t="s">
        <v>111</v>
      </c>
      <c r="AF271" s="71" t="s">
        <v>754</v>
      </c>
      <c r="AG271" s="2275">
        <v>41530</v>
      </c>
      <c r="AH271" s="71">
        <v>1</v>
      </c>
      <c r="AI271" s="66">
        <v>41530</v>
      </c>
      <c r="AJ271" s="2275">
        <v>41530</v>
      </c>
      <c r="AK271" s="71" t="s">
        <v>3504</v>
      </c>
      <c r="AL271" s="2217"/>
      <c r="AM271" s="2117" t="s">
        <v>2474</v>
      </c>
      <c r="AN271" s="2222" t="s">
        <v>2475</v>
      </c>
      <c r="AO271" s="2208" t="s">
        <v>109</v>
      </c>
      <c r="AP271" s="1589"/>
      <c r="AQ271" s="1709"/>
      <c r="AR271" s="1710"/>
      <c r="AS271" s="1710"/>
      <c r="AT271" s="1615"/>
      <c r="AU271" s="1445"/>
      <c r="AV271" s="1445"/>
      <c r="AW271" s="1445"/>
      <c r="AX271" s="1445"/>
      <c r="AY271" s="1446"/>
      <c r="AZ271" s="1445"/>
      <c r="BA271" s="1307"/>
      <c r="BB271" s="1307"/>
      <c r="BC271" s="1307"/>
      <c r="BD271" s="1307"/>
      <c r="BE271" s="1307"/>
      <c r="BF271" s="1307"/>
      <c r="BG271" s="1307"/>
      <c r="BH271" s="1307"/>
      <c r="BI271" s="1307"/>
      <c r="BJ271" s="1307"/>
      <c r="BK271" s="1307"/>
      <c r="BL271" s="1307"/>
      <c r="BM271" s="1307"/>
      <c r="BN271" s="1307"/>
      <c r="BO271" s="1307"/>
      <c r="BP271" s="1307"/>
      <c r="BQ271" s="1307"/>
      <c r="BR271" s="1307"/>
      <c r="BS271" s="1307"/>
      <c r="BT271" s="1307"/>
      <c r="BU271" s="1307"/>
      <c r="BV271" s="1307"/>
      <c r="BW271" s="1307"/>
      <c r="BX271" s="1307"/>
      <c r="BY271" s="1307"/>
      <c r="BZ271" s="1307"/>
      <c r="CA271" s="1307"/>
      <c r="CB271" s="1307"/>
      <c r="CC271" s="1307"/>
      <c r="CD271" s="1307"/>
      <c r="CE271" s="1307"/>
      <c r="CF271" s="1307"/>
      <c r="CG271" s="1307"/>
      <c r="CH271" s="1307"/>
      <c r="CI271" s="1307"/>
      <c r="CJ271" s="1307"/>
      <c r="CK271" s="1307"/>
      <c r="CL271" s="1307"/>
      <c r="CM271" s="1307"/>
      <c r="CN271" s="1307"/>
      <c r="CO271" s="1307"/>
      <c r="CP271" s="1307"/>
      <c r="CQ271" s="1307"/>
      <c r="CR271" s="1307"/>
      <c r="CS271" s="1307"/>
      <c r="CT271" s="1307"/>
      <c r="CU271" s="1307"/>
      <c r="CV271" s="1307"/>
      <c r="CW271" s="1307"/>
      <c r="CX271" s="1307"/>
      <c r="CY271" s="1307"/>
      <c r="CZ271" s="1307"/>
      <c r="DA271" s="1307"/>
      <c r="DB271" s="1307"/>
      <c r="DC271" s="1307"/>
      <c r="DD271" s="1307"/>
      <c r="DE271" s="1307"/>
      <c r="DF271" s="1307"/>
      <c r="DG271" s="1307"/>
      <c r="DH271" s="1307"/>
      <c r="DI271" s="1307"/>
      <c r="DJ271" s="1307"/>
    </row>
    <row r="272" spans="1:114" s="1738" customFormat="1" ht="13">
      <c r="A272" s="1720">
        <v>27</v>
      </c>
      <c r="B272" s="66" t="s">
        <v>85</v>
      </c>
      <c r="C272" s="67">
        <v>41505</v>
      </c>
      <c r="D272" s="68">
        <f t="shared" ca="1" si="24"/>
        <v>39</v>
      </c>
      <c r="E272" s="2209" t="s">
        <v>1551</v>
      </c>
      <c r="F272" s="2210" t="s">
        <v>57</v>
      </c>
      <c r="G272" s="2457">
        <v>13</v>
      </c>
      <c r="H272" s="2211" t="s">
        <v>1425</v>
      </c>
      <c r="I272" s="2144" t="s">
        <v>1901</v>
      </c>
      <c r="J272" s="2272" t="s">
        <v>1194</v>
      </c>
      <c r="K272" s="71" t="s">
        <v>34</v>
      </c>
      <c r="L272" s="2214" t="s">
        <v>1746</v>
      </c>
      <c r="M272" s="2202">
        <v>789000</v>
      </c>
      <c r="N272" s="2170">
        <v>13000</v>
      </c>
      <c r="O272" s="2170">
        <f t="shared" si="26"/>
        <v>802000</v>
      </c>
      <c r="P272" s="2215"/>
      <c r="Q272" s="2212" t="s">
        <v>1902</v>
      </c>
      <c r="R272" s="2284" t="s">
        <v>1188</v>
      </c>
      <c r="S272" s="360">
        <v>1047</v>
      </c>
      <c r="T272" s="360">
        <v>93</v>
      </c>
      <c r="U272" s="2273">
        <v>4000</v>
      </c>
      <c r="V272" s="369"/>
      <c r="W272" s="71" t="s">
        <v>150</v>
      </c>
      <c r="X272" s="2111" t="s">
        <v>2832</v>
      </c>
      <c r="Y272" s="1692">
        <v>89068722171</v>
      </c>
      <c r="Z272" s="2274" t="s">
        <v>1199</v>
      </c>
      <c r="AA272" s="66">
        <v>41534</v>
      </c>
      <c r="AB272" s="778"/>
      <c r="AC272" s="2182">
        <v>41517</v>
      </c>
      <c r="AD272" s="732">
        <v>1000</v>
      </c>
      <c r="AE272" s="2569" t="s">
        <v>111</v>
      </c>
      <c r="AF272" s="71" t="s">
        <v>754</v>
      </c>
      <c r="AG272" s="2275">
        <v>41520</v>
      </c>
      <c r="AH272" s="71">
        <v>1</v>
      </c>
      <c r="AI272" s="66">
        <v>41521</v>
      </c>
      <c r="AJ272" s="2275">
        <v>41531</v>
      </c>
      <c r="AK272" s="71" t="s">
        <v>3508</v>
      </c>
      <c r="AL272" s="2217" t="s">
        <v>3237</v>
      </c>
      <c r="AM272" s="2117" t="s">
        <v>2474</v>
      </c>
      <c r="AN272" s="2222" t="s">
        <v>2475</v>
      </c>
      <c r="AO272" s="2208" t="s">
        <v>109</v>
      </c>
      <c r="AP272" s="1589"/>
      <c r="AQ272" s="1709"/>
      <c r="AR272" s="1710"/>
      <c r="AS272" s="1710"/>
      <c r="AT272" s="1615"/>
      <c r="AU272" s="1445"/>
      <c r="AV272" s="1445"/>
      <c r="AW272" s="1445"/>
      <c r="AX272" s="1445"/>
      <c r="AY272" s="1446"/>
      <c r="AZ272" s="1445"/>
      <c r="BA272" s="1307"/>
      <c r="BB272" s="1307"/>
      <c r="BC272" s="1307"/>
      <c r="BD272" s="1307"/>
      <c r="BE272" s="1307"/>
      <c r="BF272" s="1307"/>
      <c r="BG272" s="1307"/>
      <c r="BH272" s="1307"/>
      <c r="BI272" s="1307"/>
      <c r="BJ272" s="1307"/>
      <c r="BK272" s="1307"/>
      <c r="BL272" s="1307"/>
      <c r="BM272" s="1307"/>
      <c r="BN272" s="1307"/>
      <c r="BO272" s="1307"/>
      <c r="BP272" s="1307"/>
      <c r="BQ272" s="1307"/>
      <c r="BR272" s="1307"/>
      <c r="BS272" s="1307"/>
      <c r="BT272" s="1307"/>
      <c r="BU272" s="1307"/>
      <c r="BV272" s="1307"/>
      <c r="BW272" s="1307"/>
      <c r="BX272" s="1307"/>
      <c r="BY272" s="1307"/>
      <c r="BZ272" s="1307"/>
      <c r="CA272" s="1307"/>
      <c r="CB272" s="1307"/>
      <c r="CC272" s="1307"/>
      <c r="CD272" s="1307"/>
      <c r="CE272" s="1307"/>
      <c r="CF272" s="1307"/>
      <c r="CG272" s="1307"/>
      <c r="CH272" s="1307"/>
      <c r="CI272" s="1307"/>
      <c r="CJ272" s="1307"/>
      <c r="CK272" s="1307"/>
      <c r="CL272" s="1307"/>
      <c r="CM272" s="1307"/>
      <c r="CN272" s="1307"/>
      <c r="CO272" s="1307"/>
      <c r="CP272" s="1307"/>
      <c r="CQ272" s="1307"/>
      <c r="CR272" s="1307"/>
      <c r="CS272" s="1307"/>
      <c r="CT272" s="1307"/>
      <c r="CU272" s="1307"/>
      <c r="CV272" s="1307"/>
      <c r="CW272" s="1307"/>
      <c r="CX272" s="1307"/>
      <c r="CY272" s="1307"/>
      <c r="CZ272" s="1307"/>
      <c r="DA272" s="1307"/>
      <c r="DB272" s="1307"/>
      <c r="DC272" s="1307"/>
      <c r="DD272" s="1307"/>
      <c r="DE272" s="1307"/>
      <c r="DF272" s="1307"/>
      <c r="DG272" s="1307"/>
      <c r="DH272" s="1307"/>
      <c r="DI272" s="1307"/>
      <c r="DJ272" s="1307"/>
    </row>
    <row r="273" spans="1:114" s="1738" customFormat="1" ht="13">
      <c r="A273" s="1720">
        <v>28</v>
      </c>
      <c r="B273" s="66" t="s">
        <v>85</v>
      </c>
      <c r="C273" s="67">
        <v>41477</v>
      </c>
      <c r="D273" s="68">
        <f t="shared" ca="1" si="24"/>
        <v>67</v>
      </c>
      <c r="E273" s="2209" t="s">
        <v>145</v>
      </c>
      <c r="F273" s="2210" t="s">
        <v>169</v>
      </c>
      <c r="G273" s="2457">
        <v>13</v>
      </c>
      <c r="H273" s="2211" t="s">
        <v>1619</v>
      </c>
      <c r="I273" s="2144" t="s">
        <v>1622</v>
      </c>
      <c r="J273" s="2272" t="s">
        <v>440</v>
      </c>
      <c r="K273" s="71" t="s">
        <v>14</v>
      </c>
      <c r="L273" s="2214" t="s">
        <v>1743</v>
      </c>
      <c r="M273" s="2202">
        <v>600000</v>
      </c>
      <c r="N273" s="2170">
        <v>11000</v>
      </c>
      <c r="O273" s="2170">
        <f t="shared" si="26"/>
        <v>611000</v>
      </c>
      <c r="P273" s="2215"/>
      <c r="Q273" s="2212" t="s">
        <v>1623</v>
      </c>
      <c r="R273" s="2284" t="s">
        <v>1188</v>
      </c>
      <c r="S273" s="360">
        <v>1047</v>
      </c>
      <c r="T273" s="360">
        <v>93</v>
      </c>
      <c r="U273" s="2273">
        <v>30000</v>
      </c>
      <c r="V273" s="369"/>
      <c r="W273" s="71" t="s">
        <v>150</v>
      </c>
      <c r="X273" s="2111" t="s">
        <v>3357</v>
      </c>
      <c r="Y273" s="1692">
        <v>89191408925</v>
      </c>
      <c r="Z273" s="2274" t="s">
        <v>1192</v>
      </c>
      <c r="AA273" s="66">
        <v>41534</v>
      </c>
      <c r="AB273" s="778" t="s">
        <v>3185</v>
      </c>
      <c r="AC273" s="2182">
        <v>41527</v>
      </c>
      <c r="AD273" s="732">
        <v>1000</v>
      </c>
      <c r="AE273" s="2569" t="s">
        <v>111</v>
      </c>
      <c r="AF273" s="71" t="s">
        <v>754</v>
      </c>
      <c r="AG273" s="2275">
        <v>41527</v>
      </c>
      <c r="AH273" s="71">
        <v>1</v>
      </c>
      <c r="AI273" s="66">
        <v>41530</v>
      </c>
      <c r="AJ273" s="2275">
        <v>41531</v>
      </c>
      <c r="AK273" s="71" t="s">
        <v>3505</v>
      </c>
      <c r="AL273" s="2217"/>
      <c r="AM273" s="2117" t="s">
        <v>2474</v>
      </c>
      <c r="AN273" s="2222" t="s">
        <v>2475</v>
      </c>
      <c r="AO273" s="2208" t="s">
        <v>109</v>
      </c>
      <c r="AP273" s="1589"/>
      <c r="AQ273" s="1709"/>
      <c r="AR273" s="1710"/>
      <c r="AS273" s="1710"/>
      <c r="AT273" s="1615"/>
      <c r="AU273" s="1445"/>
      <c r="AV273" s="1445"/>
      <c r="AW273" s="1445"/>
      <c r="AX273" s="1445"/>
      <c r="AY273" s="1446"/>
      <c r="AZ273" s="1445"/>
      <c r="BA273" s="1307"/>
      <c r="BB273" s="1307"/>
      <c r="BC273" s="1307"/>
      <c r="BD273" s="1307"/>
      <c r="BE273" s="1307"/>
      <c r="BF273" s="1307"/>
      <c r="BG273" s="1307"/>
      <c r="BH273" s="1307"/>
      <c r="BI273" s="1307"/>
      <c r="BJ273" s="1307"/>
      <c r="BK273" s="1307"/>
      <c r="BL273" s="1307"/>
      <c r="BM273" s="1307"/>
      <c r="BN273" s="1307"/>
      <c r="BO273" s="1307"/>
      <c r="BP273" s="1307"/>
      <c r="BQ273" s="1307"/>
      <c r="BR273" s="1307"/>
      <c r="BS273" s="1307"/>
      <c r="BT273" s="1307"/>
      <c r="BU273" s="1307"/>
      <c r="BV273" s="1307"/>
      <c r="BW273" s="1307"/>
      <c r="BX273" s="1307"/>
      <c r="BY273" s="1307"/>
      <c r="BZ273" s="1307"/>
      <c r="CA273" s="1307"/>
      <c r="CB273" s="1307"/>
      <c r="CC273" s="1307"/>
      <c r="CD273" s="1307"/>
      <c r="CE273" s="1307"/>
      <c r="CF273" s="1307"/>
      <c r="CG273" s="1307"/>
      <c r="CH273" s="1307"/>
      <c r="CI273" s="1307"/>
      <c r="CJ273" s="1307"/>
      <c r="CK273" s="1307"/>
      <c r="CL273" s="1307"/>
      <c r="CM273" s="1307"/>
      <c r="CN273" s="1307"/>
      <c r="CO273" s="1307"/>
      <c r="CP273" s="1307"/>
      <c r="CQ273" s="1307"/>
      <c r="CR273" s="1307"/>
      <c r="CS273" s="1307"/>
      <c r="CT273" s="1307"/>
      <c r="CU273" s="1307"/>
      <c r="CV273" s="1307"/>
      <c r="CW273" s="1307"/>
      <c r="CX273" s="1307"/>
      <c r="CY273" s="1307"/>
      <c r="CZ273" s="1307"/>
      <c r="DA273" s="1307"/>
      <c r="DB273" s="1307"/>
      <c r="DC273" s="1307"/>
      <c r="DD273" s="1307"/>
      <c r="DE273" s="1307"/>
      <c r="DF273" s="1307"/>
      <c r="DG273" s="1307"/>
      <c r="DH273" s="1307"/>
      <c r="DI273" s="1307"/>
      <c r="DJ273" s="1307"/>
    </row>
    <row r="274" spans="1:114" s="1738" customFormat="1" ht="13">
      <c r="A274" s="1720">
        <v>29</v>
      </c>
      <c r="B274" s="66" t="s">
        <v>85</v>
      </c>
      <c r="C274" s="67">
        <v>41512</v>
      </c>
      <c r="D274" s="68">
        <f t="shared" ca="1" si="24"/>
        <v>32</v>
      </c>
      <c r="E274" s="2209" t="s">
        <v>145</v>
      </c>
      <c r="F274" s="2210" t="s">
        <v>343</v>
      </c>
      <c r="G274" s="2457">
        <v>13</v>
      </c>
      <c r="H274" s="2211" t="s">
        <v>459</v>
      </c>
      <c r="I274" s="2144" t="s">
        <v>2706</v>
      </c>
      <c r="J274" s="2272" t="s">
        <v>463</v>
      </c>
      <c r="K274" s="71" t="s">
        <v>690</v>
      </c>
      <c r="L274" s="2214" t="s">
        <v>1746</v>
      </c>
      <c r="M274" s="2202">
        <v>569000</v>
      </c>
      <c r="N274" s="2170">
        <v>6000</v>
      </c>
      <c r="O274" s="2170">
        <f t="shared" si="26"/>
        <v>575000</v>
      </c>
      <c r="P274" s="2215"/>
      <c r="Q274" s="2212" t="s">
        <v>2707</v>
      </c>
      <c r="R274" s="2284" t="s">
        <v>37</v>
      </c>
      <c r="S274" s="360">
        <v>1047</v>
      </c>
      <c r="T274" s="360">
        <v>93</v>
      </c>
      <c r="U274" s="2273">
        <v>0</v>
      </c>
      <c r="V274" s="369"/>
      <c r="W274" s="71" t="s">
        <v>150</v>
      </c>
      <c r="X274" s="2111" t="s">
        <v>3523</v>
      </c>
      <c r="Y274" s="1692"/>
      <c r="Z274" s="2274" t="s">
        <v>1187</v>
      </c>
      <c r="AA274" s="66">
        <v>41534</v>
      </c>
      <c r="AB274" s="778"/>
      <c r="AC274" s="2182">
        <v>41534</v>
      </c>
      <c r="AD274" s="732">
        <v>1</v>
      </c>
      <c r="AE274" s="2569" t="s">
        <v>3395</v>
      </c>
      <c r="AF274" s="71"/>
      <c r="AG274" s="2275"/>
      <c r="AH274" s="71"/>
      <c r="AI274" s="66"/>
      <c r="AJ274" s="2275"/>
      <c r="AK274" s="71"/>
      <c r="AL274" s="2217"/>
      <c r="AM274" s="2117"/>
      <c r="AN274" s="2222"/>
      <c r="AO274" s="2208"/>
      <c r="AP274" s="1589"/>
      <c r="AQ274" s="1709"/>
      <c r="AR274" s="1710"/>
      <c r="AS274" s="1710"/>
      <c r="AT274" s="1615"/>
      <c r="AU274" s="1445"/>
      <c r="AV274" s="1445"/>
      <c r="AW274" s="1445"/>
      <c r="AX274" s="1445"/>
      <c r="AY274" s="1446"/>
      <c r="AZ274" s="1445"/>
      <c r="BA274" s="1307"/>
      <c r="BB274" s="1307"/>
      <c r="BC274" s="1307"/>
      <c r="BD274" s="1307"/>
      <c r="BE274" s="1307"/>
      <c r="BF274" s="1307"/>
      <c r="BG274" s="1307"/>
      <c r="BH274" s="1307"/>
      <c r="BI274" s="1307"/>
      <c r="BJ274" s="1307"/>
      <c r="BK274" s="1307"/>
      <c r="BL274" s="1307"/>
      <c r="BM274" s="1307"/>
      <c r="BN274" s="1307"/>
      <c r="BO274" s="1307"/>
      <c r="BP274" s="1307"/>
      <c r="BQ274" s="1307"/>
      <c r="BR274" s="1307"/>
      <c r="BS274" s="1307"/>
      <c r="BT274" s="1307"/>
      <c r="BU274" s="1307"/>
      <c r="BV274" s="1307"/>
      <c r="BW274" s="1307"/>
      <c r="BX274" s="1307"/>
      <c r="BY274" s="1307"/>
      <c r="BZ274" s="1307"/>
      <c r="CA274" s="1307"/>
      <c r="CB274" s="1307"/>
      <c r="CC274" s="1307"/>
      <c r="CD274" s="1307"/>
      <c r="CE274" s="1307"/>
      <c r="CF274" s="1307"/>
      <c r="CG274" s="1307"/>
      <c r="CH274" s="1307"/>
      <c r="CI274" s="1307"/>
      <c r="CJ274" s="1307"/>
      <c r="CK274" s="1307"/>
      <c r="CL274" s="1307"/>
      <c r="CM274" s="1307"/>
      <c r="CN274" s="1307"/>
      <c r="CO274" s="1307"/>
      <c r="CP274" s="1307"/>
      <c r="CQ274" s="1307"/>
      <c r="CR274" s="1307"/>
      <c r="CS274" s="1307"/>
      <c r="CT274" s="1307"/>
      <c r="CU274" s="1307"/>
      <c r="CV274" s="1307"/>
      <c r="CW274" s="1307"/>
      <c r="CX274" s="1307"/>
      <c r="CY274" s="1307"/>
      <c r="CZ274" s="1307"/>
      <c r="DA274" s="1307"/>
      <c r="DB274" s="1307"/>
      <c r="DC274" s="1307"/>
      <c r="DD274" s="1307"/>
      <c r="DE274" s="1307"/>
      <c r="DF274" s="1307"/>
      <c r="DG274" s="1307"/>
      <c r="DH274" s="1307"/>
      <c r="DI274" s="1307"/>
      <c r="DJ274" s="1307"/>
    </row>
    <row r="275" spans="1:114" s="1738" customFormat="1" ht="13">
      <c r="A275" s="1720">
        <v>30</v>
      </c>
      <c r="B275" s="66" t="s">
        <v>85</v>
      </c>
      <c r="C275" s="67">
        <v>41518</v>
      </c>
      <c r="D275" s="68">
        <f t="shared" ca="1" si="24"/>
        <v>26</v>
      </c>
      <c r="E275" s="2209" t="s">
        <v>145</v>
      </c>
      <c r="F275" s="2210" t="s">
        <v>343</v>
      </c>
      <c r="G275" s="2457">
        <v>13</v>
      </c>
      <c r="H275" s="2211" t="s">
        <v>702</v>
      </c>
      <c r="I275" s="2144" t="s">
        <v>2833</v>
      </c>
      <c r="J275" s="2272" t="s">
        <v>703</v>
      </c>
      <c r="K275" s="71" t="s">
        <v>465</v>
      </c>
      <c r="L275" s="2214" t="s">
        <v>1796</v>
      </c>
      <c r="M275" s="2202">
        <v>510000</v>
      </c>
      <c r="N275" s="2170">
        <v>6000</v>
      </c>
      <c r="O275" s="2170">
        <f t="shared" si="26"/>
        <v>516000</v>
      </c>
      <c r="P275" s="2215"/>
      <c r="Q275" s="2212" t="s">
        <v>2834</v>
      </c>
      <c r="R275" s="2284" t="s">
        <v>37</v>
      </c>
      <c r="S275" s="360">
        <v>1047</v>
      </c>
      <c r="T275" s="360">
        <v>93</v>
      </c>
      <c r="U275" s="2273">
        <v>0</v>
      </c>
      <c r="V275" s="369"/>
      <c r="W275" s="71" t="s">
        <v>150</v>
      </c>
      <c r="X275" s="2111" t="s">
        <v>3523</v>
      </c>
      <c r="Y275" s="1692"/>
      <c r="Z275" s="2274" t="s">
        <v>1187</v>
      </c>
      <c r="AA275" s="66">
        <v>41534</v>
      </c>
      <c r="AB275" s="778"/>
      <c r="AC275" s="2182">
        <v>41534</v>
      </c>
      <c r="AD275" s="732">
        <v>1</v>
      </c>
      <c r="AE275" s="2569" t="s">
        <v>3395</v>
      </c>
      <c r="AF275" s="71"/>
      <c r="AG275" s="2275"/>
      <c r="AH275" s="71"/>
      <c r="AI275" s="66"/>
      <c r="AJ275" s="2275"/>
      <c r="AK275" s="71"/>
      <c r="AL275" s="2217"/>
      <c r="AM275" s="2117"/>
      <c r="AN275" s="2222"/>
      <c r="AO275" s="2208"/>
      <c r="AP275" s="1589"/>
      <c r="AQ275" s="1709"/>
      <c r="AR275" s="1710"/>
      <c r="AS275" s="1710"/>
      <c r="AT275" s="1615"/>
      <c r="AU275" s="1445"/>
      <c r="AV275" s="1445"/>
      <c r="AW275" s="1445"/>
      <c r="AX275" s="1445"/>
      <c r="AY275" s="1446"/>
      <c r="AZ275" s="1445"/>
      <c r="BA275" s="1307"/>
      <c r="BB275" s="1307"/>
      <c r="BC275" s="1307"/>
      <c r="BD275" s="1307"/>
      <c r="BE275" s="1307"/>
      <c r="BF275" s="1307"/>
      <c r="BG275" s="1307"/>
      <c r="BH275" s="1307"/>
      <c r="BI275" s="1307"/>
      <c r="BJ275" s="1307"/>
      <c r="BK275" s="1307"/>
      <c r="BL275" s="1307"/>
      <c r="BM275" s="1307"/>
      <c r="BN275" s="1307"/>
      <c r="BO275" s="1307"/>
      <c r="BP275" s="1307"/>
      <c r="BQ275" s="1307"/>
      <c r="BR275" s="1307"/>
      <c r="BS275" s="1307"/>
      <c r="BT275" s="1307"/>
      <c r="BU275" s="1307"/>
      <c r="BV275" s="1307"/>
      <c r="BW275" s="1307"/>
      <c r="BX275" s="1307"/>
      <c r="BY275" s="1307"/>
      <c r="BZ275" s="1307"/>
      <c r="CA275" s="1307"/>
      <c r="CB275" s="1307"/>
      <c r="CC275" s="1307"/>
      <c r="CD275" s="1307"/>
      <c r="CE275" s="1307"/>
      <c r="CF275" s="1307"/>
      <c r="CG275" s="1307"/>
      <c r="CH275" s="1307"/>
      <c r="CI275" s="1307"/>
      <c r="CJ275" s="1307"/>
      <c r="CK275" s="1307"/>
      <c r="CL275" s="1307"/>
      <c r="CM275" s="1307"/>
      <c r="CN275" s="1307"/>
      <c r="CO275" s="1307"/>
      <c r="CP275" s="1307"/>
      <c r="CQ275" s="1307"/>
      <c r="CR275" s="1307"/>
      <c r="CS275" s="1307"/>
      <c r="CT275" s="1307"/>
      <c r="CU275" s="1307"/>
      <c r="CV275" s="1307"/>
      <c r="CW275" s="1307"/>
      <c r="CX275" s="1307"/>
      <c r="CY275" s="1307"/>
      <c r="CZ275" s="1307"/>
      <c r="DA275" s="1307"/>
      <c r="DB275" s="1307"/>
      <c r="DC275" s="1307"/>
      <c r="DD275" s="1307"/>
      <c r="DE275" s="1307"/>
      <c r="DF275" s="1307"/>
      <c r="DG275" s="1307"/>
      <c r="DH275" s="1307"/>
      <c r="DI275" s="1307"/>
      <c r="DJ275" s="1307"/>
    </row>
    <row r="276" spans="1:114" s="1738" customFormat="1" ht="13">
      <c r="A276" s="1720">
        <v>31</v>
      </c>
      <c r="B276" s="66" t="s">
        <v>85</v>
      </c>
      <c r="C276" s="67">
        <v>41512</v>
      </c>
      <c r="D276" s="68">
        <f t="shared" ca="1" si="24"/>
        <v>32</v>
      </c>
      <c r="E276" s="2209" t="s">
        <v>145</v>
      </c>
      <c r="F276" s="2210" t="s">
        <v>343</v>
      </c>
      <c r="G276" s="2457">
        <v>13</v>
      </c>
      <c r="H276" s="2211" t="s">
        <v>458</v>
      </c>
      <c r="I276" s="2144" t="s">
        <v>2710</v>
      </c>
      <c r="J276" s="2272" t="s">
        <v>462</v>
      </c>
      <c r="K276" s="71" t="s">
        <v>67</v>
      </c>
      <c r="L276" s="2214" t="s">
        <v>1891</v>
      </c>
      <c r="M276" s="2202">
        <v>557000</v>
      </c>
      <c r="N276" s="2170">
        <v>6000</v>
      </c>
      <c r="O276" s="2170">
        <f t="shared" si="26"/>
        <v>563000</v>
      </c>
      <c r="P276" s="2215"/>
      <c r="Q276" s="2212" t="s">
        <v>2711</v>
      </c>
      <c r="R276" s="2284" t="s">
        <v>37</v>
      </c>
      <c r="S276" s="360">
        <v>1047</v>
      </c>
      <c r="T276" s="360">
        <v>93</v>
      </c>
      <c r="U276" s="2273">
        <v>0</v>
      </c>
      <c r="V276" s="369"/>
      <c r="W276" s="71" t="s">
        <v>150</v>
      </c>
      <c r="X276" s="2111" t="s">
        <v>3523</v>
      </c>
      <c r="Y276" s="1692"/>
      <c r="Z276" s="2274" t="s">
        <v>1187</v>
      </c>
      <c r="AA276" s="66">
        <v>41534</v>
      </c>
      <c r="AB276" s="778"/>
      <c r="AC276" s="2182">
        <v>41534</v>
      </c>
      <c r="AD276" s="732">
        <v>1</v>
      </c>
      <c r="AE276" s="2569" t="s">
        <v>3395</v>
      </c>
      <c r="AF276" s="71"/>
      <c r="AG276" s="2275"/>
      <c r="AH276" s="71"/>
      <c r="AI276" s="66"/>
      <c r="AJ276" s="2275"/>
      <c r="AK276" s="71"/>
      <c r="AL276" s="2217"/>
      <c r="AM276" s="2117"/>
      <c r="AN276" s="2222"/>
      <c r="AO276" s="2208"/>
      <c r="AP276" s="1589"/>
      <c r="AQ276" s="1709"/>
      <c r="AR276" s="1710"/>
      <c r="AS276" s="1710"/>
      <c r="AT276" s="1615"/>
      <c r="AU276" s="1445"/>
      <c r="AV276" s="1445"/>
      <c r="AW276" s="1445"/>
      <c r="AX276" s="1445"/>
      <c r="AY276" s="1446"/>
      <c r="AZ276" s="1445"/>
      <c r="BA276" s="1307"/>
      <c r="BB276" s="1307"/>
      <c r="BC276" s="1307"/>
      <c r="BD276" s="1307"/>
      <c r="BE276" s="1307"/>
      <c r="BF276" s="1307"/>
      <c r="BG276" s="1307"/>
      <c r="BH276" s="1307"/>
      <c r="BI276" s="1307"/>
      <c r="BJ276" s="1307"/>
      <c r="BK276" s="1307"/>
      <c r="BL276" s="1307"/>
      <c r="BM276" s="1307"/>
      <c r="BN276" s="1307"/>
      <c r="BO276" s="1307"/>
      <c r="BP276" s="1307"/>
      <c r="BQ276" s="1307"/>
      <c r="BR276" s="1307"/>
      <c r="BS276" s="1307"/>
      <c r="BT276" s="1307"/>
      <c r="BU276" s="1307"/>
      <c r="BV276" s="1307"/>
      <c r="BW276" s="1307"/>
      <c r="BX276" s="1307"/>
      <c r="BY276" s="1307"/>
      <c r="BZ276" s="1307"/>
      <c r="CA276" s="1307"/>
      <c r="CB276" s="1307"/>
      <c r="CC276" s="1307"/>
      <c r="CD276" s="1307"/>
      <c r="CE276" s="1307"/>
      <c r="CF276" s="1307"/>
      <c r="CG276" s="1307"/>
      <c r="CH276" s="1307"/>
      <c r="CI276" s="1307"/>
      <c r="CJ276" s="1307"/>
      <c r="CK276" s="1307"/>
      <c r="CL276" s="1307"/>
      <c r="CM276" s="1307"/>
      <c r="CN276" s="1307"/>
      <c r="CO276" s="1307"/>
      <c r="CP276" s="1307"/>
      <c r="CQ276" s="1307"/>
      <c r="CR276" s="1307"/>
      <c r="CS276" s="1307"/>
      <c r="CT276" s="1307"/>
      <c r="CU276" s="1307"/>
      <c r="CV276" s="1307"/>
      <c r="CW276" s="1307"/>
      <c r="CX276" s="1307"/>
      <c r="CY276" s="1307"/>
      <c r="CZ276" s="1307"/>
      <c r="DA276" s="1307"/>
      <c r="DB276" s="1307"/>
      <c r="DC276" s="1307"/>
      <c r="DD276" s="1307"/>
      <c r="DE276" s="1307"/>
      <c r="DF276" s="1307"/>
      <c r="DG276" s="1307"/>
      <c r="DH276" s="1307"/>
      <c r="DI276" s="1307"/>
      <c r="DJ276" s="1307"/>
    </row>
    <row r="277" spans="1:114" s="1738" customFormat="1" ht="13">
      <c r="A277" s="1720">
        <v>32</v>
      </c>
      <c r="B277" s="66" t="s">
        <v>85</v>
      </c>
      <c r="C277" s="67">
        <v>41451</v>
      </c>
      <c r="D277" s="68">
        <f t="shared" ca="1" si="24"/>
        <v>93</v>
      </c>
      <c r="E277" s="2209" t="s">
        <v>145</v>
      </c>
      <c r="F277" s="2210" t="s">
        <v>133</v>
      </c>
      <c r="G277" s="2457">
        <v>13</v>
      </c>
      <c r="H277" s="2211" t="s">
        <v>186</v>
      </c>
      <c r="I277" s="2144" t="s">
        <v>1247</v>
      </c>
      <c r="J277" s="2272" t="s">
        <v>1245</v>
      </c>
      <c r="K277" s="71" t="s">
        <v>34</v>
      </c>
      <c r="L277" s="2214" t="s">
        <v>1746</v>
      </c>
      <c r="M277" s="2202">
        <v>592000</v>
      </c>
      <c r="N277" s="2170">
        <v>10000</v>
      </c>
      <c r="O277" s="2170">
        <f t="shared" si="26"/>
        <v>602000</v>
      </c>
      <c r="P277" s="2215" t="s">
        <v>1195</v>
      </c>
      <c r="Q277" s="2212" t="s">
        <v>1248</v>
      </c>
      <c r="R277" s="2284" t="s">
        <v>37</v>
      </c>
      <c r="S277" s="360">
        <v>1047</v>
      </c>
      <c r="T277" s="360">
        <v>93</v>
      </c>
      <c r="U277" s="2273">
        <v>0</v>
      </c>
      <c r="V277" s="369"/>
      <c r="W277" s="71" t="s">
        <v>150</v>
      </c>
      <c r="X277" s="2111" t="s">
        <v>3523</v>
      </c>
      <c r="Y277" s="1692"/>
      <c r="Z277" s="2274" t="s">
        <v>1187</v>
      </c>
      <c r="AA277" s="66">
        <v>41534</v>
      </c>
      <c r="AB277" s="778"/>
      <c r="AC277" s="2182">
        <v>41534</v>
      </c>
      <c r="AD277" s="732">
        <v>1</v>
      </c>
      <c r="AE277" s="2569" t="s">
        <v>3395</v>
      </c>
      <c r="AF277" s="71"/>
      <c r="AG277" s="2275"/>
      <c r="AH277" s="71"/>
      <c r="AI277" s="66"/>
      <c r="AJ277" s="2275"/>
      <c r="AK277" s="71"/>
      <c r="AL277" s="2217"/>
      <c r="AM277" s="2117" t="s">
        <v>2029</v>
      </c>
      <c r="AN277" s="2222" t="s">
        <v>2338</v>
      </c>
      <c r="AO277" s="2208" t="s">
        <v>109</v>
      </c>
      <c r="AP277" s="1589"/>
      <c r="AQ277" s="1709"/>
      <c r="AR277" s="1710"/>
      <c r="AS277" s="1710"/>
      <c r="AT277" s="1615"/>
      <c r="AU277" s="1445"/>
      <c r="AV277" s="1445"/>
      <c r="AW277" s="1445"/>
      <c r="AX277" s="1445"/>
      <c r="AY277" s="1446"/>
      <c r="AZ277" s="1445"/>
      <c r="BA277" s="1307"/>
      <c r="BB277" s="1307"/>
      <c r="BC277" s="1307"/>
      <c r="BD277" s="1307"/>
      <c r="BE277" s="1307"/>
      <c r="BF277" s="1307"/>
      <c r="BG277" s="1307"/>
      <c r="BH277" s="1307"/>
      <c r="BI277" s="1307"/>
      <c r="BJ277" s="1307"/>
      <c r="BK277" s="1307"/>
      <c r="BL277" s="1307"/>
      <c r="BM277" s="1307"/>
      <c r="BN277" s="1307"/>
      <c r="BO277" s="1307"/>
      <c r="BP277" s="1307"/>
      <c r="BQ277" s="1307"/>
      <c r="BR277" s="1307"/>
      <c r="BS277" s="1307"/>
      <c r="BT277" s="1307"/>
      <c r="BU277" s="1307"/>
      <c r="BV277" s="1307"/>
      <c r="BW277" s="1307"/>
      <c r="BX277" s="1307"/>
      <c r="BY277" s="1307"/>
      <c r="BZ277" s="1307"/>
      <c r="CA277" s="1307"/>
      <c r="CB277" s="1307"/>
      <c r="CC277" s="1307"/>
      <c r="CD277" s="1307"/>
      <c r="CE277" s="1307"/>
      <c r="CF277" s="1307"/>
      <c r="CG277" s="1307"/>
      <c r="CH277" s="1307"/>
      <c r="CI277" s="1307"/>
      <c r="CJ277" s="1307"/>
      <c r="CK277" s="1307"/>
      <c r="CL277" s="1307"/>
      <c r="CM277" s="1307"/>
      <c r="CN277" s="1307"/>
      <c r="CO277" s="1307"/>
      <c r="CP277" s="1307"/>
      <c r="CQ277" s="1307"/>
      <c r="CR277" s="1307"/>
      <c r="CS277" s="1307"/>
      <c r="CT277" s="1307"/>
      <c r="CU277" s="1307"/>
      <c r="CV277" s="1307"/>
      <c r="CW277" s="1307"/>
      <c r="CX277" s="1307"/>
      <c r="CY277" s="1307"/>
      <c r="CZ277" s="1307"/>
      <c r="DA277" s="1307"/>
      <c r="DB277" s="1307"/>
      <c r="DC277" s="1307"/>
      <c r="DD277" s="1307"/>
      <c r="DE277" s="1307"/>
      <c r="DF277" s="1307"/>
      <c r="DG277" s="1307"/>
      <c r="DH277" s="1307"/>
      <c r="DI277" s="1307"/>
      <c r="DJ277" s="1307"/>
    </row>
    <row r="278" spans="1:114" s="1738" customFormat="1" ht="13">
      <c r="A278" s="1720">
        <v>33</v>
      </c>
      <c r="B278" s="66" t="s">
        <v>85</v>
      </c>
      <c r="C278" s="67">
        <v>41529</v>
      </c>
      <c r="D278" s="68">
        <f ca="1">TODAY()-C278</f>
        <v>15</v>
      </c>
      <c r="E278" s="2209" t="s">
        <v>145</v>
      </c>
      <c r="F278" s="2210" t="s">
        <v>343</v>
      </c>
      <c r="G278" s="2457">
        <v>13</v>
      </c>
      <c r="H278" s="2211" t="s">
        <v>712</v>
      </c>
      <c r="I278" s="2144" t="s">
        <v>1431</v>
      </c>
      <c r="J278" s="2272" t="s">
        <v>782</v>
      </c>
      <c r="K278" s="71" t="s">
        <v>690</v>
      </c>
      <c r="L278" s="2214" t="s">
        <v>1746</v>
      </c>
      <c r="M278" s="2202">
        <v>429000</v>
      </c>
      <c r="N278" s="2170">
        <v>6000</v>
      </c>
      <c r="O278" s="2170">
        <f>M278+N278</f>
        <v>435000</v>
      </c>
      <c r="P278" s="2215"/>
      <c r="Q278" s="2212" t="s">
        <v>1432</v>
      </c>
      <c r="R278" s="2284" t="s">
        <v>1188</v>
      </c>
      <c r="S278" s="360">
        <v>1047</v>
      </c>
      <c r="T278" s="360">
        <v>93</v>
      </c>
      <c r="U278" s="2273">
        <v>38000</v>
      </c>
      <c r="V278" s="369"/>
      <c r="W278" s="71" t="s">
        <v>150</v>
      </c>
      <c r="X278" s="2111" t="s">
        <v>1433</v>
      </c>
      <c r="Y278" s="1692">
        <v>89191241220</v>
      </c>
      <c r="Z278" s="2274" t="s">
        <v>1187</v>
      </c>
      <c r="AA278" s="66">
        <v>41535</v>
      </c>
      <c r="AB278" s="778"/>
      <c r="AC278" s="2182">
        <v>41394</v>
      </c>
      <c r="AD278" s="732">
        <v>10000</v>
      </c>
      <c r="AE278" s="2569" t="s">
        <v>83</v>
      </c>
      <c r="AF278" s="71"/>
      <c r="AG278" s="2275" t="s">
        <v>83</v>
      </c>
      <c r="AH278" s="71"/>
      <c r="AI278" s="66"/>
      <c r="AJ278" s="2275"/>
      <c r="AK278" s="71"/>
      <c r="AL278" s="2217" t="s">
        <v>3506</v>
      </c>
      <c r="AM278" s="2117"/>
      <c r="AN278" s="2222"/>
      <c r="AO278" s="2208"/>
      <c r="AP278" s="1589">
        <v>41639</v>
      </c>
      <c r="AQ278" s="1709"/>
      <c r="AR278" s="1710"/>
      <c r="AS278" s="1710"/>
      <c r="AT278" s="1615"/>
      <c r="AU278" s="1445"/>
      <c r="AV278" s="1445"/>
      <c r="AW278" s="1445"/>
      <c r="AX278" s="1445"/>
      <c r="AY278" s="1446"/>
      <c r="AZ278" s="1445"/>
      <c r="BA278" s="1307"/>
      <c r="BB278" s="1307"/>
      <c r="BC278" s="1307"/>
      <c r="BD278" s="1307"/>
      <c r="BE278" s="1307"/>
      <c r="BF278" s="1307"/>
      <c r="BG278" s="1307"/>
      <c r="BH278" s="1307"/>
      <c r="BI278" s="1307"/>
      <c r="BJ278" s="1307"/>
      <c r="BK278" s="1307"/>
      <c r="BL278" s="1307"/>
      <c r="BM278" s="1307"/>
      <c r="BN278" s="1307"/>
      <c r="BO278" s="1307"/>
      <c r="BP278" s="1307"/>
      <c r="BQ278" s="1307"/>
      <c r="BR278" s="1307"/>
      <c r="BS278" s="1307"/>
      <c r="BT278" s="1307"/>
      <c r="BU278" s="1307"/>
      <c r="BV278" s="1307"/>
      <c r="BW278" s="1307"/>
      <c r="BX278" s="1307"/>
      <c r="BY278" s="1307"/>
      <c r="BZ278" s="1307"/>
      <c r="CA278" s="1307"/>
      <c r="CB278" s="1307"/>
      <c r="CC278" s="1307"/>
      <c r="CD278" s="1307"/>
      <c r="CE278" s="1307"/>
      <c r="CF278" s="1307"/>
      <c r="CG278" s="1307"/>
      <c r="CH278" s="1307"/>
      <c r="CI278" s="1307"/>
      <c r="CJ278" s="1307"/>
      <c r="CK278" s="1307"/>
      <c r="CL278" s="1307"/>
      <c r="CM278" s="1307"/>
      <c r="CN278" s="1307"/>
      <c r="CO278" s="1307"/>
      <c r="CP278" s="1307"/>
      <c r="CQ278" s="1307"/>
      <c r="CR278" s="1307"/>
      <c r="CS278" s="1307"/>
      <c r="CT278" s="1307"/>
      <c r="CU278" s="1307"/>
      <c r="CV278" s="1307"/>
      <c r="CW278" s="1307"/>
      <c r="CX278" s="1307"/>
      <c r="CY278" s="1307"/>
      <c r="CZ278" s="1307"/>
      <c r="DA278" s="1307"/>
      <c r="DB278" s="1307"/>
      <c r="DC278" s="1307"/>
      <c r="DD278" s="1307"/>
      <c r="DE278" s="1307"/>
      <c r="DF278" s="1307"/>
      <c r="DG278" s="1307"/>
      <c r="DH278" s="1307"/>
      <c r="DI278" s="1307"/>
      <c r="DJ278" s="1307"/>
    </row>
    <row r="279" spans="1:114" s="945" customFormat="1" ht="13">
      <c r="A279" s="1720">
        <v>34</v>
      </c>
      <c r="B279" s="66" t="s">
        <v>85</v>
      </c>
      <c r="C279" s="2195">
        <v>41529</v>
      </c>
      <c r="D279" s="68">
        <f ca="1">TODAY()-C279</f>
        <v>15</v>
      </c>
      <c r="E279" s="2209" t="s">
        <v>145</v>
      </c>
      <c r="F279" s="2279" t="s">
        <v>343</v>
      </c>
      <c r="G279" s="2457">
        <v>13</v>
      </c>
      <c r="H279" s="2282" t="s">
        <v>1415</v>
      </c>
      <c r="I279" s="2612" t="s">
        <v>1434</v>
      </c>
      <c r="J279" s="2613" t="s">
        <v>781</v>
      </c>
      <c r="K279" s="2214" t="s">
        <v>465</v>
      </c>
      <c r="L279" s="2193" t="s">
        <v>1796</v>
      </c>
      <c r="M279" s="2202">
        <v>474000</v>
      </c>
      <c r="N279" s="2202">
        <v>6000</v>
      </c>
      <c r="O279" s="2202">
        <f>M279+N279</f>
        <v>480000</v>
      </c>
      <c r="P279" s="2283"/>
      <c r="Q279" s="2199" t="s">
        <v>1435</v>
      </c>
      <c r="R279" s="2284" t="s">
        <v>1188</v>
      </c>
      <c r="S279" s="72">
        <v>1047</v>
      </c>
      <c r="T279" s="72">
        <v>93</v>
      </c>
      <c r="U279" s="2273">
        <v>0</v>
      </c>
      <c r="V279" s="369"/>
      <c r="W279" s="2216" t="s">
        <v>150</v>
      </c>
      <c r="X279" s="2614" t="s">
        <v>1453</v>
      </c>
      <c r="Y279" s="71">
        <v>89048103100</v>
      </c>
      <c r="Z279" s="71" t="s">
        <v>1189</v>
      </c>
      <c r="AA279" s="66">
        <v>41535</v>
      </c>
      <c r="AB279" s="66" t="s">
        <v>1479</v>
      </c>
      <c r="AC279" s="67">
        <v>41398</v>
      </c>
      <c r="AD279" s="675">
        <v>485000</v>
      </c>
      <c r="AE279" s="2219" t="s">
        <v>83</v>
      </c>
      <c r="AF279" s="2179"/>
      <c r="AG279" s="2219"/>
      <c r="AH279" s="2216"/>
      <c r="AI279" s="68"/>
      <c r="AJ279" s="2221"/>
      <c r="AK279" s="71"/>
      <c r="AL279" s="2217" t="s">
        <v>3506</v>
      </c>
      <c r="AM279" s="2117"/>
      <c r="AN279" s="2222"/>
      <c r="AO279" s="2208"/>
      <c r="AP279" s="1217">
        <v>41528</v>
      </c>
      <c r="AQ279" s="924"/>
      <c r="AR279" s="844"/>
      <c r="AS279" s="844"/>
      <c r="AT279" s="926"/>
      <c r="AU279" s="944"/>
      <c r="AV279" s="944"/>
      <c r="AW279" s="944"/>
      <c r="AX279" s="944"/>
      <c r="AY279" s="943"/>
      <c r="AZ279" s="944"/>
      <c r="BA279" s="1307"/>
      <c r="BB279" s="1307"/>
      <c r="BC279" s="1307"/>
      <c r="BD279" s="1307"/>
      <c r="BE279" s="1307"/>
      <c r="BF279" s="1307"/>
      <c r="BG279" s="1307"/>
      <c r="BH279" s="1307"/>
      <c r="BI279" s="1307"/>
      <c r="BJ279" s="1307"/>
      <c r="BK279" s="1307"/>
      <c r="BL279" s="1307"/>
      <c r="BM279" s="1307"/>
      <c r="BN279" s="1307"/>
      <c r="BO279" s="1307"/>
      <c r="BP279" s="1307"/>
      <c r="BQ279" s="1307"/>
      <c r="BR279" s="1307"/>
      <c r="BS279" s="1307"/>
      <c r="BT279" s="1307"/>
      <c r="BU279" s="1307"/>
      <c r="BV279" s="1307"/>
      <c r="BW279" s="1307"/>
      <c r="BX279" s="1307"/>
      <c r="BY279" s="1307"/>
      <c r="BZ279" s="1307"/>
      <c r="CA279" s="1307"/>
      <c r="CB279" s="1307"/>
      <c r="CC279" s="1307"/>
      <c r="CD279" s="1307"/>
      <c r="CE279" s="1307"/>
      <c r="CF279" s="1307"/>
      <c r="CG279" s="1307"/>
      <c r="CH279" s="1307"/>
      <c r="CI279" s="1307"/>
      <c r="CJ279" s="1307"/>
      <c r="CK279" s="1307"/>
      <c r="CL279" s="1307"/>
      <c r="CM279" s="1307"/>
      <c r="CN279" s="1307"/>
      <c r="CO279" s="1307"/>
      <c r="CP279" s="1307"/>
      <c r="CQ279" s="1307"/>
      <c r="CR279" s="1307"/>
      <c r="CS279" s="1307"/>
      <c r="CT279" s="1307"/>
      <c r="CU279" s="1307"/>
      <c r="CV279" s="1307"/>
      <c r="CW279" s="1307"/>
      <c r="CX279" s="1307"/>
      <c r="CY279" s="1307"/>
      <c r="CZ279" s="1307"/>
      <c r="DA279" s="1307"/>
      <c r="DB279" s="1307"/>
      <c r="DC279" s="1307"/>
      <c r="DD279" s="1307"/>
      <c r="DE279" s="1307"/>
      <c r="DF279" s="1307"/>
      <c r="DG279" s="1307"/>
      <c r="DH279" s="1307"/>
      <c r="DI279" s="1307"/>
      <c r="DJ279" s="1307"/>
    </row>
    <row r="280" spans="1:114" s="1738" customFormat="1" ht="13">
      <c r="A280" s="1720">
        <v>35</v>
      </c>
      <c r="B280" s="66" t="s">
        <v>85</v>
      </c>
      <c r="C280" s="67">
        <v>41514</v>
      </c>
      <c r="D280" s="1871">
        <f t="shared" ref="D280:D282" ca="1" si="27">TODAY()-C280</f>
        <v>30</v>
      </c>
      <c r="E280" s="2209" t="s">
        <v>145</v>
      </c>
      <c r="F280" s="2279" t="s">
        <v>1185</v>
      </c>
      <c r="G280" s="2457">
        <v>13</v>
      </c>
      <c r="H280" s="2211" t="s">
        <v>2506</v>
      </c>
      <c r="I280" s="2144" t="s">
        <v>2507</v>
      </c>
      <c r="J280" s="2272" t="s">
        <v>1178</v>
      </c>
      <c r="K280" s="2144" t="s">
        <v>262</v>
      </c>
      <c r="L280" s="135" t="s">
        <v>1754</v>
      </c>
      <c r="M280" s="2202">
        <v>1060000</v>
      </c>
      <c r="N280" s="2170">
        <v>16000</v>
      </c>
      <c r="O280" s="2170">
        <f t="shared" ref="O280:O282" si="28">M280+N280</f>
        <v>1076000</v>
      </c>
      <c r="P280" s="2215"/>
      <c r="Q280" s="2276" t="s">
        <v>2508</v>
      </c>
      <c r="R280" s="2284" t="s">
        <v>37</v>
      </c>
      <c r="S280" s="360">
        <v>1047</v>
      </c>
      <c r="T280" s="360">
        <v>93</v>
      </c>
      <c r="U280" s="2273">
        <v>78000</v>
      </c>
      <c r="V280" s="369"/>
      <c r="W280" s="71" t="s">
        <v>150</v>
      </c>
      <c r="X280" s="2111" t="s">
        <v>3442</v>
      </c>
      <c r="Y280" s="1692">
        <v>89120832693</v>
      </c>
      <c r="Z280" s="2274" t="s">
        <v>1187</v>
      </c>
      <c r="AA280" s="66">
        <v>41536</v>
      </c>
      <c r="AB280" s="778"/>
      <c r="AC280" s="2182">
        <v>41529</v>
      </c>
      <c r="AD280" s="732">
        <v>1000</v>
      </c>
      <c r="AE280" s="2219" t="s">
        <v>111</v>
      </c>
      <c r="AF280" s="71" t="s">
        <v>754</v>
      </c>
      <c r="AG280" s="2275">
        <v>41529</v>
      </c>
      <c r="AH280" s="71">
        <v>1</v>
      </c>
      <c r="AI280" s="66">
        <v>41530</v>
      </c>
      <c r="AJ280" s="2275">
        <v>41534</v>
      </c>
      <c r="AK280" s="71" t="s">
        <v>3650</v>
      </c>
      <c r="AL280" s="2217"/>
      <c r="AM280" s="66"/>
      <c r="AN280" s="2277"/>
      <c r="AO280" s="66"/>
      <c r="AP280" s="1217"/>
      <c r="AQ280" s="924"/>
      <c r="AR280" s="844"/>
      <c r="AS280" s="844"/>
      <c r="AT280" s="926"/>
      <c r="AU280" s="944"/>
      <c r="AV280" s="944"/>
      <c r="AW280" s="944"/>
      <c r="AX280" s="1445"/>
      <c r="AY280" s="1446"/>
      <c r="AZ280" s="1445"/>
      <c r="BA280" s="1307"/>
      <c r="BB280" s="1307"/>
      <c r="BC280" s="1307"/>
      <c r="BD280" s="1307"/>
      <c r="BE280" s="1307"/>
      <c r="BF280" s="1307"/>
      <c r="BG280" s="1307"/>
      <c r="BH280" s="1307"/>
      <c r="BI280" s="1307"/>
      <c r="BJ280" s="1307"/>
      <c r="BK280" s="1307"/>
      <c r="BL280" s="1307"/>
      <c r="BM280" s="1307"/>
      <c r="BN280" s="1307"/>
      <c r="BO280" s="1307"/>
      <c r="BP280" s="1307"/>
      <c r="BQ280" s="1307"/>
      <c r="BR280" s="1307"/>
      <c r="BS280" s="1307"/>
      <c r="BT280" s="1307"/>
      <c r="BU280" s="1307"/>
      <c r="BV280" s="1307"/>
      <c r="BW280" s="1307"/>
      <c r="BX280" s="1307"/>
      <c r="BY280" s="1307"/>
      <c r="BZ280" s="1307"/>
      <c r="CA280" s="1307"/>
      <c r="CB280" s="1307"/>
      <c r="CC280" s="1307"/>
      <c r="CD280" s="1307"/>
      <c r="CE280" s="1307"/>
      <c r="CF280" s="1307"/>
      <c r="CG280" s="1307"/>
      <c r="CH280" s="1307"/>
      <c r="CI280" s="1307"/>
      <c r="CJ280" s="1307"/>
      <c r="CK280" s="1307"/>
      <c r="CL280" s="1307"/>
      <c r="CM280" s="1307"/>
      <c r="CN280" s="1307"/>
      <c r="CO280" s="1307"/>
      <c r="CP280" s="1307"/>
      <c r="CQ280" s="1307"/>
      <c r="CR280" s="1307"/>
      <c r="CS280" s="1307"/>
      <c r="CT280" s="1307"/>
      <c r="CU280" s="1307"/>
      <c r="CV280" s="1307"/>
      <c r="CW280" s="1307"/>
      <c r="CX280" s="1307"/>
      <c r="CY280" s="1307"/>
      <c r="CZ280" s="1307"/>
      <c r="DA280" s="1307"/>
      <c r="DB280" s="1307"/>
      <c r="DC280" s="1307"/>
      <c r="DD280" s="1307"/>
      <c r="DE280" s="1307"/>
      <c r="DF280" s="1307"/>
      <c r="DG280" s="1307"/>
      <c r="DH280" s="1307"/>
      <c r="DI280" s="1307"/>
      <c r="DJ280" s="1307"/>
    </row>
    <row r="281" spans="1:114" s="945" customFormat="1" ht="13">
      <c r="A281" s="1720">
        <v>36</v>
      </c>
      <c r="B281" s="66" t="s">
        <v>85</v>
      </c>
      <c r="C281" s="67">
        <v>41525</v>
      </c>
      <c r="D281" s="68">
        <f t="shared" ca="1" si="27"/>
        <v>19</v>
      </c>
      <c r="E281" s="2209" t="s">
        <v>145</v>
      </c>
      <c r="F281" s="2279" t="s">
        <v>61</v>
      </c>
      <c r="G281" s="2457">
        <v>13</v>
      </c>
      <c r="H281" s="69" t="s">
        <v>274</v>
      </c>
      <c r="I281" s="2144" t="s">
        <v>1908</v>
      </c>
      <c r="J281" s="75" t="s">
        <v>727</v>
      </c>
      <c r="K281" s="71" t="s">
        <v>25</v>
      </c>
      <c r="L281" s="2193" t="s">
        <v>1750</v>
      </c>
      <c r="M281" s="2202">
        <v>700000</v>
      </c>
      <c r="N281" s="2202">
        <v>0</v>
      </c>
      <c r="O281" s="2202">
        <f>M281+N281</f>
        <v>700000</v>
      </c>
      <c r="P281" s="2283"/>
      <c r="Q281" s="2212" t="s">
        <v>1909</v>
      </c>
      <c r="R281" s="2284" t="s">
        <v>37</v>
      </c>
      <c r="S281" s="72">
        <v>1047</v>
      </c>
      <c r="T281" s="360">
        <v>93</v>
      </c>
      <c r="U281" s="2273">
        <v>0</v>
      </c>
      <c r="V281" s="369"/>
      <c r="W281" s="71" t="s">
        <v>150</v>
      </c>
      <c r="X281" s="2179" t="s">
        <v>3512</v>
      </c>
      <c r="Y281" s="71">
        <v>89053569140</v>
      </c>
      <c r="Z281" s="2274" t="s">
        <v>1187</v>
      </c>
      <c r="AA281" s="66">
        <v>41536</v>
      </c>
      <c r="AB281" s="66"/>
      <c r="AC281" s="2182">
        <v>41530</v>
      </c>
      <c r="AD281" s="675">
        <v>300000</v>
      </c>
      <c r="AE281" s="2219" t="s">
        <v>111</v>
      </c>
      <c r="AF281" s="2217" t="s">
        <v>754</v>
      </c>
      <c r="AG281" s="2275">
        <v>41530</v>
      </c>
      <c r="AH281" s="2217">
        <v>1</v>
      </c>
      <c r="AI281" s="66">
        <v>41530</v>
      </c>
      <c r="AJ281" s="2275">
        <v>41533</v>
      </c>
      <c r="AK281" s="71" t="s">
        <v>3616</v>
      </c>
      <c r="AL281" s="2217"/>
      <c r="AM281" s="3129"/>
      <c r="AN281" s="2655"/>
      <c r="AO281" s="2656"/>
      <c r="AP281" s="2152"/>
      <c r="AQ281" s="1237"/>
      <c r="AR281" s="1008"/>
      <c r="AS281" s="844"/>
      <c r="AT281" s="926"/>
      <c r="AU281" s="944"/>
      <c r="AV281" s="944"/>
      <c r="AW281" s="944"/>
      <c r="AX281" s="944"/>
      <c r="AY281" s="943"/>
      <c r="AZ281" s="944"/>
      <c r="BA281" s="1307"/>
      <c r="BB281" s="1307"/>
      <c r="BC281" s="1307"/>
      <c r="BD281" s="1307"/>
      <c r="BE281" s="1307"/>
      <c r="BF281" s="1307"/>
      <c r="BG281" s="1307"/>
      <c r="BH281" s="1307"/>
      <c r="BI281" s="1307"/>
      <c r="BJ281" s="1307"/>
      <c r="BK281" s="1307"/>
      <c r="BL281" s="1307"/>
      <c r="BM281" s="1307"/>
      <c r="BN281" s="1307"/>
      <c r="BO281" s="1307"/>
      <c r="BP281" s="1307"/>
      <c r="BQ281" s="1307"/>
      <c r="BR281" s="1307"/>
      <c r="BS281" s="1307"/>
      <c r="BT281" s="1307"/>
      <c r="BU281" s="1307"/>
      <c r="BV281" s="1307"/>
      <c r="BW281" s="1307"/>
      <c r="BX281" s="1307"/>
      <c r="BY281" s="1307"/>
      <c r="BZ281" s="1307"/>
      <c r="CA281" s="1307"/>
      <c r="CB281" s="1307"/>
      <c r="CC281" s="1307"/>
      <c r="CD281" s="1307"/>
      <c r="CE281" s="1307"/>
      <c r="CF281" s="1307"/>
      <c r="CG281" s="1307"/>
      <c r="CH281" s="1307"/>
      <c r="CI281" s="1307"/>
      <c r="CJ281" s="1307"/>
      <c r="CK281" s="1307"/>
      <c r="CL281" s="1307"/>
      <c r="CM281" s="1307"/>
      <c r="CN281" s="1307"/>
      <c r="CO281" s="1307"/>
      <c r="CP281" s="1307"/>
      <c r="CQ281" s="1307"/>
      <c r="CR281" s="1307"/>
      <c r="CS281" s="1307"/>
      <c r="CT281" s="1307"/>
      <c r="CU281" s="1307"/>
      <c r="CV281" s="1307"/>
      <c r="CW281" s="1307"/>
      <c r="CX281" s="1307"/>
      <c r="CY281" s="1307"/>
      <c r="CZ281" s="1307"/>
      <c r="DA281" s="1307"/>
      <c r="DB281" s="1307"/>
      <c r="DC281" s="1307"/>
      <c r="DD281" s="1307"/>
      <c r="DE281" s="1307"/>
      <c r="DF281" s="1307"/>
      <c r="DG281" s="1307"/>
      <c r="DH281" s="1307"/>
      <c r="DI281" s="1307"/>
      <c r="DJ281" s="1307"/>
    </row>
    <row r="282" spans="1:114" s="1307" customFormat="1" ht="13">
      <c r="A282" s="1720">
        <v>37</v>
      </c>
      <c r="B282" s="66" t="s">
        <v>85</v>
      </c>
      <c r="C282" s="370">
        <v>41530</v>
      </c>
      <c r="D282" s="68">
        <f t="shared" ca="1" si="27"/>
        <v>14</v>
      </c>
      <c r="E282" s="2209" t="s">
        <v>145</v>
      </c>
      <c r="F282" s="2183" t="s">
        <v>61</v>
      </c>
      <c r="G282" s="2457">
        <v>13</v>
      </c>
      <c r="H282" s="69" t="s">
        <v>1271</v>
      </c>
      <c r="I282" s="2144" t="s">
        <v>2555</v>
      </c>
      <c r="J282" s="2272" t="s">
        <v>1272</v>
      </c>
      <c r="K282" s="2144" t="s">
        <v>116</v>
      </c>
      <c r="L282" s="65" t="s">
        <v>2232</v>
      </c>
      <c r="M282" s="2170">
        <v>700000</v>
      </c>
      <c r="N282" s="2202">
        <v>11000</v>
      </c>
      <c r="O282" s="2202">
        <f t="shared" si="28"/>
        <v>711000</v>
      </c>
      <c r="P282" s="2215"/>
      <c r="Q282" s="2657" t="s">
        <v>2556</v>
      </c>
      <c r="R282" s="2284" t="s">
        <v>1188</v>
      </c>
      <c r="S282" s="360">
        <v>1047</v>
      </c>
      <c r="T282" s="360">
        <v>93</v>
      </c>
      <c r="U282" s="2273">
        <v>16000</v>
      </c>
      <c r="V282" s="369"/>
      <c r="W282" s="71" t="s">
        <v>150</v>
      </c>
      <c r="X282" s="2199" t="s">
        <v>2836</v>
      </c>
      <c r="Y282" s="1692">
        <v>89191109045</v>
      </c>
      <c r="Z282" s="2658" t="s">
        <v>1189</v>
      </c>
      <c r="AA282" s="66">
        <v>41536</v>
      </c>
      <c r="AB282" s="66"/>
      <c r="AC282" s="2182">
        <v>41518</v>
      </c>
      <c r="AD282" s="732">
        <v>2000</v>
      </c>
      <c r="AE282" s="2219" t="s">
        <v>83</v>
      </c>
      <c r="AF282" s="71"/>
      <c r="AG282" s="2275"/>
      <c r="AH282" s="71"/>
      <c r="AI282" s="68"/>
      <c r="AJ282" s="2219"/>
      <c r="AK282" s="71"/>
      <c r="AL282" s="2217" t="s">
        <v>3513</v>
      </c>
      <c r="AM282" s="1698"/>
      <c r="AN282" s="3126"/>
      <c r="AO282" s="1698"/>
      <c r="AP282" s="1589"/>
      <c r="AQ282" s="1709"/>
      <c r="AR282" s="1710"/>
      <c r="AS282" s="1710"/>
      <c r="AT282" s="1615"/>
      <c r="AU282" s="1445"/>
      <c r="AV282" s="1445"/>
      <c r="AW282" s="1445"/>
      <c r="AX282" s="1445"/>
      <c r="AY282" s="1446"/>
      <c r="AZ282" s="1445"/>
    </row>
    <row r="283" spans="1:114" s="952" customFormat="1" ht="13">
      <c r="A283" s="1720">
        <v>38</v>
      </c>
      <c r="B283" s="66" t="s">
        <v>85</v>
      </c>
      <c r="C283" s="2182">
        <v>41430</v>
      </c>
      <c r="D283" s="68">
        <f ca="1">TODAY()-C283</f>
        <v>114</v>
      </c>
      <c r="E283" s="2196" t="s">
        <v>145</v>
      </c>
      <c r="F283" s="2183" t="s">
        <v>169</v>
      </c>
      <c r="G283" s="2457">
        <v>13</v>
      </c>
      <c r="H283" s="2659" t="s">
        <v>1201</v>
      </c>
      <c r="I283" s="672" t="s">
        <v>1237</v>
      </c>
      <c r="J283" s="2213" t="s">
        <v>1238</v>
      </c>
      <c r="K283" s="2660" t="s">
        <v>14</v>
      </c>
      <c r="L283" s="2660" t="s">
        <v>1743</v>
      </c>
      <c r="M283" s="2202">
        <v>655000</v>
      </c>
      <c r="N283" s="2202">
        <v>11000</v>
      </c>
      <c r="O283" s="2202">
        <f>M283+N283</f>
        <v>666000</v>
      </c>
      <c r="P283" s="2202" t="s">
        <v>1195</v>
      </c>
      <c r="Q283" s="2213" t="s">
        <v>1239</v>
      </c>
      <c r="R283" s="2182" t="s">
        <v>37</v>
      </c>
      <c r="S283" s="72">
        <v>1047</v>
      </c>
      <c r="T283" s="360">
        <v>93</v>
      </c>
      <c r="U283" s="2273">
        <v>31000</v>
      </c>
      <c r="V283" s="66"/>
      <c r="W283" s="71" t="s">
        <v>150</v>
      </c>
      <c r="X283" s="363" t="s">
        <v>3651</v>
      </c>
      <c r="Y283" s="65">
        <v>89088237203</v>
      </c>
      <c r="Z283" s="65" t="s">
        <v>1192</v>
      </c>
      <c r="AA283" s="66">
        <v>41536</v>
      </c>
      <c r="AB283" s="778"/>
      <c r="AC283" s="66">
        <v>41534</v>
      </c>
      <c r="AD283" s="68">
        <v>1000</v>
      </c>
      <c r="AE283" s="66" t="s">
        <v>111</v>
      </c>
      <c r="AF283" s="65" t="s">
        <v>754</v>
      </c>
      <c r="AG283" s="66">
        <v>41534</v>
      </c>
      <c r="AH283" s="65">
        <v>1</v>
      </c>
      <c r="AI283" s="66">
        <v>41534</v>
      </c>
      <c r="AJ283" s="66">
        <v>41535</v>
      </c>
      <c r="AK283" s="65" t="s">
        <v>3652</v>
      </c>
      <c r="AL283" s="363"/>
      <c r="AM283" s="2832" t="s">
        <v>1614</v>
      </c>
      <c r="AN283" s="2222" t="s">
        <v>2338</v>
      </c>
      <c r="AO283" s="2208" t="s">
        <v>109</v>
      </c>
      <c r="AP283" s="947"/>
      <c r="AQ283" s="2571"/>
      <c r="AR283" s="1459"/>
      <c r="AS283" s="1459"/>
      <c r="AT283" s="1459"/>
      <c r="AU283" s="1306"/>
      <c r="AV283" s="1306"/>
      <c r="AW283" s="1306"/>
      <c r="AX283" s="1306"/>
      <c r="AY283" s="1460"/>
      <c r="AZ283" s="1306"/>
      <c r="BA283" s="2154"/>
      <c r="BB283" s="2154"/>
      <c r="BC283" s="2154"/>
      <c r="BD283" s="2154"/>
      <c r="BE283" s="2154"/>
      <c r="BF283" s="2154"/>
      <c r="BG283" s="2154"/>
      <c r="BH283" s="2154"/>
      <c r="BI283" s="2154"/>
      <c r="BJ283" s="2154"/>
      <c r="BK283" s="2154"/>
      <c r="BL283" s="2154"/>
      <c r="BM283" s="2154"/>
      <c r="BN283" s="2154"/>
      <c r="BO283" s="2154"/>
      <c r="BP283" s="2154"/>
      <c r="BQ283" s="2154"/>
      <c r="BR283" s="2154"/>
      <c r="BS283" s="2154"/>
      <c r="BT283" s="2154"/>
      <c r="BU283" s="2154"/>
      <c r="BV283" s="2154"/>
      <c r="BW283" s="2154"/>
      <c r="BX283" s="2154"/>
      <c r="BY283" s="2154"/>
      <c r="BZ283" s="2154"/>
      <c r="CA283" s="2154"/>
      <c r="CB283" s="2154"/>
      <c r="CC283" s="2154"/>
      <c r="CD283" s="2154"/>
      <c r="CE283" s="2154"/>
      <c r="CF283" s="2154"/>
      <c r="CG283" s="2154"/>
      <c r="CH283" s="2154"/>
      <c r="CI283" s="2154"/>
      <c r="CJ283" s="2154"/>
      <c r="CK283" s="2154"/>
      <c r="CL283" s="2154"/>
      <c r="CM283" s="2154"/>
      <c r="CN283" s="2154"/>
      <c r="CO283" s="2154"/>
      <c r="CP283" s="2154"/>
      <c r="CQ283" s="2154"/>
      <c r="CR283" s="2154"/>
      <c r="CS283" s="2154"/>
      <c r="CT283" s="2154"/>
      <c r="CU283" s="2154"/>
      <c r="CV283" s="2154"/>
      <c r="CW283" s="2154"/>
      <c r="CX283" s="2154"/>
      <c r="CY283" s="2154"/>
      <c r="CZ283" s="2154"/>
      <c r="DA283" s="2154"/>
      <c r="DB283" s="2154"/>
      <c r="DC283" s="2154"/>
      <c r="DD283" s="2154"/>
      <c r="DE283" s="2154"/>
      <c r="DF283" s="2154"/>
      <c r="DG283" s="2154"/>
      <c r="DH283" s="2154"/>
      <c r="DI283" s="2154"/>
      <c r="DJ283" s="2154"/>
    </row>
    <row r="284" spans="1:114" s="945" customFormat="1" ht="13">
      <c r="A284" s="1720">
        <v>39</v>
      </c>
      <c r="B284" s="66" t="s">
        <v>85</v>
      </c>
      <c r="C284" s="67">
        <v>41529</v>
      </c>
      <c r="D284" s="1871">
        <f ca="1">TODAY()-C284</f>
        <v>15</v>
      </c>
      <c r="E284" s="2209" t="s">
        <v>2790</v>
      </c>
      <c r="F284" s="2611" t="s">
        <v>169</v>
      </c>
      <c r="G284" s="2457">
        <v>13</v>
      </c>
      <c r="H284" s="2661" t="s">
        <v>23</v>
      </c>
      <c r="I284" s="65" t="s">
        <v>2691</v>
      </c>
      <c r="J284" s="2516" t="s">
        <v>3443</v>
      </c>
      <c r="K284" s="2662" t="s">
        <v>15</v>
      </c>
      <c r="L284" s="2660" t="s">
        <v>3444</v>
      </c>
      <c r="M284" s="2202">
        <v>600000</v>
      </c>
      <c r="N284" s="2202">
        <v>11000</v>
      </c>
      <c r="O284" s="2202">
        <f>M284+N284</f>
        <v>611000</v>
      </c>
      <c r="P284" s="2283"/>
      <c r="Q284" s="65"/>
      <c r="R284" s="3130" t="s">
        <v>37</v>
      </c>
      <c r="S284" s="72">
        <v>1047</v>
      </c>
      <c r="T284" s="360">
        <v>93</v>
      </c>
      <c r="U284" s="2273">
        <v>22000</v>
      </c>
      <c r="V284" s="2312"/>
      <c r="W284" s="71" t="s">
        <v>150</v>
      </c>
      <c r="X284" s="2199" t="s">
        <v>3514</v>
      </c>
      <c r="Y284" s="71">
        <v>89050064095</v>
      </c>
      <c r="Z284" s="2274" t="s">
        <v>1189</v>
      </c>
      <c r="AA284" s="66">
        <v>41536</v>
      </c>
      <c r="AB284" s="66"/>
      <c r="AC284" s="66">
        <v>41531</v>
      </c>
      <c r="AD284" s="2204">
        <v>1000</v>
      </c>
      <c r="AE284" s="2219" t="s">
        <v>83</v>
      </c>
      <c r="AF284" s="71"/>
      <c r="AG284" s="2275"/>
      <c r="AH284" s="71"/>
      <c r="AI284" s="68"/>
      <c r="AJ284" s="67"/>
      <c r="AK284" s="71" t="s">
        <v>3515</v>
      </c>
      <c r="AL284" s="2217"/>
      <c r="AM284" s="2117"/>
      <c r="AN284" s="2222"/>
      <c r="AO284" s="2208"/>
      <c r="AP284" s="1236"/>
      <c r="AQ284" s="1237"/>
      <c r="AR284" s="1008"/>
      <c r="AS284" s="1008"/>
      <c r="AT284" s="1238"/>
      <c r="AU284" s="1239"/>
      <c r="AV284" s="1239"/>
      <c r="AW284" s="1239"/>
      <c r="AX284" s="1239"/>
      <c r="AY284" s="1240"/>
      <c r="AZ284" s="1239"/>
      <c r="BA284" s="1307"/>
      <c r="BB284" s="1307"/>
      <c r="BC284" s="1307"/>
      <c r="BD284" s="1307"/>
      <c r="BE284" s="1307"/>
      <c r="BF284" s="1307"/>
      <c r="BG284" s="1307"/>
      <c r="BH284" s="1307"/>
      <c r="BI284" s="1307"/>
      <c r="BJ284" s="1307"/>
      <c r="BK284" s="1307"/>
      <c r="BL284" s="1307"/>
      <c r="BM284" s="1307"/>
      <c r="BN284" s="1307"/>
      <c r="BO284" s="1307"/>
      <c r="BP284" s="1307"/>
      <c r="BQ284" s="1307"/>
      <c r="BR284" s="1307"/>
      <c r="BS284" s="1307"/>
      <c r="BT284" s="1307"/>
      <c r="BU284" s="1307"/>
      <c r="BV284" s="1307"/>
      <c r="BW284" s="1307"/>
      <c r="BX284" s="1307"/>
      <c r="BY284" s="1307"/>
      <c r="BZ284" s="1307"/>
      <c r="CA284" s="1307"/>
      <c r="CB284" s="1307"/>
      <c r="CC284" s="1307"/>
      <c r="CD284" s="1307"/>
      <c r="CE284" s="1307"/>
      <c r="CF284" s="1307"/>
      <c r="CG284" s="1307"/>
      <c r="CH284" s="1307"/>
      <c r="CI284" s="1307"/>
      <c r="CJ284" s="1307"/>
      <c r="CK284" s="1307"/>
      <c r="CL284" s="1307"/>
      <c r="CM284" s="1307"/>
      <c r="CN284" s="1307"/>
      <c r="CO284" s="1307"/>
      <c r="CP284" s="1307"/>
      <c r="CQ284" s="1307"/>
      <c r="CR284" s="1307"/>
      <c r="CS284" s="1307"/>
      <c r="CT284" s="1307"/>
      <c r="CU284" s="1307"/>
      <c r="CV284" s="1307"/>
      <c r="CW284" s="1307"/>
      <c r="CX284" s="1307"/>
      <c r="CY284" s="1307"/>
      <c r="CZ284" s="1307"/>
      <c r="DA284" s="1307"/>
      <c r="DB284" s="1307"/>
      <c r="DC284" s="1307"/>
      <c r="DD284" s="1307"/>
      <c r="DE284" s="1307"/>
      <c r="DF284" s="1307"/>
      <c r="DG284" s="1307"/>
      <c r="DH284" s="1307"/>
      <c r="DI284" s="1307"/>
      <c r="DJ284" s="1307"/>
    </row>
    <row r="285" spans="1:114" customFormat="1" ht="13">
      <c r="A285" s="2118"/>
      <c r="B285" s="840"/>
      <c r="C285" s="840"/>
      <c r="D285" s="2119"/>
      <c r="E285" s="1454"/>
      <c r="F285" s="2119"/>
      <c r="G285" s="2119"/>
      <c r="H285" s="2120"/>
      <c r="I285" s="858"/>
      <c r="J285" s="1454"/>
      <c r="K285" s="858"/>
      <c r="L285" s="858"/>
      <c r="M285" s="1468"/>
      <c r="N285" s="1468"/>
      <c r="O285" s="1468"/>
      <c r="P285" s="1468"/>
      <c r="Q285" s="2118"/>
      <c r="R285" s="1469"/>
      <c r="S285" s="1470"/>
      <c r="T285" s="1471"/>
      <c r="U285" s="868"/>
      <c r="V285" s="841"/>
      <c r="W285" s="841"/>
      <c r="X285" s="1454"/>
      <c r="Y285" s="1454"/>
      <c r="Z285" s="1455"/>
      <c r="AA285" s="840"/>
      <c r="AB285" s="840"/>
      <c r="AC285" s="840"/>
      <c r="AD285" s="1450"/>
      <c r="AE285" s="840"/>
      <c r="AF285" s="858"/>
      <c r="AG285" s="840"/>
      <c r="AH285" s="1456"/>
      <c r="AI285" s="840"/>
      <c r="AJ285" s="840"/>
      <c r="AK285" s="858"/>
      <c r="AL285" s="1457"/>
      <c r="AM285" s="867"/>
      <c r="AN285" s="867"/>
      <c r="AO285" s="868"/>
      <c r="AP285" s="841"/>
      <c r="AQ285" s="1458"/>
      <c r="AR285" s="1713"/>
      <c r="AS285" s="1713"/>
      <c r="AT285" s="1713"/>
      <c r="AU285" s="1713"/>
      <c r="AV285" s="1713"/>
      <c r="AW285" s="1713"/>
      <c r="AX285" s="1713"/>
      <c r="AY285" s="1713"/>
      <c r="AZ285" s="1713"/>
      <c r="BA285" s="1713"/>
      <c r="BB285" s="1713"/>
      <c r="BC285" s="1713"/>
      <c r="BD285" s="1713"/>
      <c r="BE285" s="1713"/>
      <c r="BF285" s="1713"/>
      <c r="BG285" s="1713"/>
      <c r="BH285" s="1713"/>
      <c r="BI285" s="1713"/>
      <c r="BJ285" s="1713"/>
      <c r="BK285" s="1713"/>
      <c r="BL285" s="1713"/>
      <c r="BM285" s="1713"/>
      <c r="BN285" s="1713"/>
      <c r="BO285" s="1713"/>
      <c r="BP285" s="1713"/>
      <c r="BQ285" s="1713"/>
      <c r="BR285" s="1713"/>
      <c r="BS285" s="1713"/>
      <c r="BT285" s="1713"/>
      <c r="BU285" s="1713"/>
      <c r="BV285" s="1713"/>
      <c r="BW285" s="1713"/>
      <c r="BX285" s="1713"/>
      <c r="BY285" s="1713"/>
      <c r="BZ285" s="1713"/>
      <c r="CA285" s="1713"/>
      <c r="CB285" s="1713"/>
      <c r="CC285" s="1713"/>
      <c r="CD285" s="1713"/>
      <c r="CE285" s="1713"/>
      <c r="CF285" s="1713"/>
      <c r="CG285" s="1713"/>
      <c r="CH285" s="1713"/>
      <c r="CI285" s="1713"/>
      <c r="CJ285" s="1713"/>
      <c r="CK285" s="1713"/>
      <c r="CL285" s="1713"/>
      <c r="CM285" s="1713"/>
      <c r="CN285" s="1713"/>
      <c r="CO285" s="1713"/>
      <c r="CP285" s="1713"/>
      <c r="CQ285" s="1713"/>
      <c r="CR285" s="1713"/>
      <c r="CS285" s="1713"/>
      <c r="CT285" s="1713"/>
      <c r="CU285" s="1713"/>
      <c r="CV285" s="1713"/>
      <c r="CW285" s="1713"/>
      <c r="CX285" s="1713"/>
      <c r="CY285" s="1713"/>
      <c r="CZ285" s="1713"/>
      <c r="DA285" s="1713"/>
      <c r="DB285" s="1713"/>
      <c r="DC285" s="1713"/>
      <c r="DD285" s="1713"/>
      <c r="DE285" s="1713"/>
      <c r="DF285" s="1713"/>
      <c r="DG285" s="1713"/>
      <c r="DH285" s="1713"/>
      <c r="DI285" s="1713"/>
      <c r="DJ285" s="1713"/>
    </row>
    <row r="286" spans="1:114" customFormat="1" ht="13">
      <c r="A286" s="2118"/>
      <c r="B286" s="840"/>
      <c r="C286" s="840"/>
      <c r="D286" s="2119"/>
      <c r="E286" s="1454"/>
      <c r="F286" s="2119"/>
      <c r="G286" s="2119"/>
      <c r="H286" s="2120"/>
      <c r="I286" s="858"/>
      <c r="J286" s="1454"/>
      <c r="K286" s="858"/>
      <c r="L286" s="858"/>
      <c r="M286" s="1468"/>
      <c r="N286" s="1468"/>
      <c r="O286" s="1468"/>
      <c r="P286" s="1468"/>
      <c r="Q286" s="2118"/>
      <c r="R286" s="1469"/>
      <c r="S286" s="1470"/>
      <c r="T286" s="1471"/>
      <c r="U286" s="868"/>
      <c r="V286" s="841"/>
      <c r="W286" s="841"/>
      <c r="X286" s="1454"/>
      <c r="Y286" s="1454"/>
      <c r="Z286" s="1455"/>
      <c r="AA286" s="840"/>
      <c r="AB286" s="840"/>
      <c r="AC286" s="840"/>
      <c r="AD286" s="1450"/>
      <c r="AE286" s="840"/>
      <c r="AF286" s="858"/>
      <c r="AG286" s="840"/>
      <c r="AH286" s="1456"/>
      <c r="AI286" s="840"/>
      <c r="AJ286" s="840"/>
      <c r="AK286" s="858"/>
      <c r="AL286" s="1457"/>
      <c r="AM286" s="867"/>
      <c r="AN286" s="867"/>
      <c r="AO286" s="868"/>
      <c r="AP286" s="841"/>
      <c r="AQ286" s="1458"/>
      <c r="AR286" s="1713"/>
      <c r="AS286" s="1713"/>
      <c r="AT286" s="1713"/>
      <c r="AU286" s="1713"/>
      <c r="AV286" s="1713"/>
      <c r="AW286" s="1713"/>
      <c r="AX286" s="1713"/>
      <c r="AY286" s="1713"/>
      <c r="AZ286" s="1713"/>
      <c r="BA286" s="1713"/>
      <c r="BB286" s="1713"/>
      <c r="BC286" s="1713"/>
      <c r="BD286" s="1713"/>
      <c r="BE286" s="1713"/>
      <c r="BF286" s="1713"/>
      <c r="BG286" s="1713"/>
      <c r="BH286" s="1713"/>
      <c r="BI286" s="1713"/>
      <c r="BJ286" s="1713"/>
      <c r="BK286" s="1713"/>
      <c r="BL286" s="1713"/>
      <c r="BM286" s="1713"/>
      <c r="BN286" s="1713"/>
      <c r="BO286" s="1713"/>
      <c r="BP286" s="1713"/>
      <c r="BQ286" s="1713"/>
      <c r="BR286" s="1713"/>
      <c r="BS286" s="1713"/>
      <c r="BT286" s="1713"/>
      <c r="BU286" s="1713"/>
      <c r="BV286" s="1713"/>
      <c r="BW286" s="1713"/>
      <c r="BX286" s="1713"/>
      <c r="BY286" s="1713"/>
      <c r="BZ286" s="1713"/>
      <c r="CA286" s="1713"/>
      <c r="CB286" s="1713"/>
      <c r="CC286" s="1713"/>
      <c r="CD286" s="1713"/>
      <c r="CE286" s="1713"/>
      <c r="CF286" s="1713"/>
      <c r="CG286" s="1713"/>
      <c r="CH286" s="1713"/>
      <c r="CI286" s="1713"/>
      <c r="CJ286" s="1713"/>
      <c r="CK286" s="1713"/>
      <c r="CL286" s="1713"/>
      <c r="CM286" s="1713"/>
      <c r="CN286" s="1713"/>
      <c r="CO286" s="1713"/>
      <c r="CP286" s="1713"/>
      <c r="CQ286" s="1713"/>
      <c r="CR286" s="1713"/>
      <c r="CS286" s="1713"/>
      <c r="CT286" s="1713"/>
      <c r="CU286" s="1713"/>
      <c r="CV286" s="1713"/>
      <c r="CW286" s="1713"/>
      <c r="CX286" s="1713"/>
      <c r="CY286" s="1713"/>
      <c r="CZ286" s="1713"/>
      <c r="DA286" s="1713"/>
      <c r="DB286" s="1713"/>
      <c r="DC286" s="1713"/>
      <c r="DD286" s="1713"/>
      <c r="DE286" s="1713"/>
      <c r="DF286" s="1713"/>
      <c r="DG286" s="1713"/>
      <c r="DH286" s="1713"/>
      <c r="DI286" s="1713"/>
      <c r="DJ286" s="1713"/>
    </row>
    <row r="287" spans="1:114" s="886" customFormat="1">
      <c r="A287" s="845"/>
      <c r="B287" s="845"/>
      <c r="C287" s="845"/>
      <c r="D287" s="845"/>
      <c r="E287" s="845"/>
      <c r="F287" s="845"/>
      <c r="G287" s="845"/>
      <c r="H287" s="845"/>
      <c r="I287" s="845"/>
      <c r="J287" s="845"/>
      <c r="K287" s="845"/>
      <c r="L287" s="845"/>
      <c r="M287" s="845"/>
      <c r="N287" s="845"/>
      <c r="O287" s="845"/>
      <c r="P287" s="845"/>
      <c r="Q287" s="845"/>
      <c r="R287" s="845"/>
      <c r="S287" s="845"/>
      <c r="T287" s="845"/>
      <c r="U287" s="845"/>
      <c r="V287" s="845"/>
      <c r="W287" s="845"/>
      <c r="X287" s="845"/>
      <c r="Y287" s="845"/>
      <c r="Z287" s="845"/>
      <c r="AA287" s="845"/>
      <c r="AB287" s="845"/>
      <c r="AC287" s="845"/>
      <c r="AD287" s="845"/>
      <c r="AE287" s="845"/>
      <c r="AF287" s="845"/>
      <c r="AG287" s="845"/>
      <c r="AH287" s="845"/>
      <c r="AI287" s="845"/>
      <c r="AJ287" s="845"/>
      <c r="AK287" s="845"/>
      <c r="AL287" s="845"/>
      <c r="AM287" s="845"/>
      <c r="AN287" s="845"/>
      <c r="AO287" s="845"/>
      <c r="AP287" s="845"/>
      <c r="AQ287" s="859"/>
      <c r="AR287" s="844"/>
      <c r="AS287" s="844"/>
      <c r="AT287" s="844"/>
      <c r="AU287" s="845"/>
      <c r="AV287" s="845"/>
      <c r="AW287" s="845"/>
      <c r="AX287" s="845"/>
      <c r="AY287" s="846"/>
      <c r="AZ287" s="845"/>
      <c r="BA287" s="845"/>
      <c r="BB287" s="845"/>
      <c r="BC287" s="845"/>
      <c r="BD287" s="845"/>
      <c r="BE287" s="845"/>
      <c r="BF287" s="845"/>
      <c r="BG287" s="845"/>
      <c r="BH287" s="845"/>
      <c r="BI287" s="845"/>
      <c r="BJ287" s="845"/>
      <c r="BK287" s="845"/>
      <c r="BL287" s="845"/>
      <c r="BM287" s="845"/>
      <c r="BN287" s="845"/>
      <c r="BO287" s="845"/>
      <c r="BP287" s="845"/>
      <c r="BQ287" s="845"/>
      <c r="BR287" s="845"/>
      <c r="BS287" s="845"/>
      <c r="BT287" s="845"/>
      <c r="BU287" s="845"/>
      <c r="BV287" s="845"/>
      <c r="BW287" s="845"/>
      <c r="BX287" s="845"/>
      <c r="BY287" s="845"/>
      <c r="BZ287" s="845"/>
      <c r="CA287" s="845"/>
      <c r="CB287" s="845"/>
      <c r="CC287" s="845"/>
      <c r="CD287" s="845"/>
      <c r="CE287" s="845"/>
      <c r="CF287" s="845"/>
      <c r="CG287" s="845"/>
      <c r="CH287" s="845"/>
      <c r="CI287" s="845"/>
      <c r="CJ287" s="845"/>
      <c r="CK287" s="845"/>
      <c r="CL287" s="845"/>
      <c r="CM287" s="845"/>
      <c r="CN287" s="845"/>
      <c r="CO287" s="845"/>
      <c r="CP287" s="845"/>
      <c r="CQ287" s="845"/>
      <c r="CR287" s="845"/>
      <c r="CS287" s="845"/>
      <c r="CT287" s="845"/>
      <c r="CU287" s="845"/>
      <c r="CV287" s="845"/>
      <c r="CW287" s="845"/>
      <c r="CX287" s="845"/>
      <c r="CY287" s="845"/>
      <c r="CZ287" s="845"/>
      <c r="DA287" s="845"/>
      <c r="DB287" s="845"/>
      <c r="DC287" s="845"/>
      <c r="DD287" s="845"/>
      <c r="DE287" s="845"/>
      <c r="DF287" s="845"/>
      <c r="DG287" s="845"/>
      <c r="DH287" s="845"/>
      <c r="DI287" s="845"/>
      <c r="DJ287" s="845"/>
    </row>
    <row r="288" spans="1:114" s="885" customFormat="1">
      <c r="A288" s="858"/>
      <c r="B288" s="858"/>
      <c r="C288" s="858"/>
      <c r="D288" s="858"/>
      <c r="E288" s="858"/>
      <c r="F288" s="858"/>
      <c r="G288" s="858"/>
      <c r="H288" s="858"/>
      <c r="I288" s="858"/>
      <c r="J288" s="858"/>
      <c r="K288" s="858"/>
      <c r="L288" s="858"/>
      <c r="M288" s="858"/>
      <c r="N288" s="858"/>
      <c r="O288" s="858"/>
      <c r="P288" s="858"/>
      <c r="Q288" s="858"/>
      <c r="R288" s="858"/>
      <c r="S288" s="858"/>
      <c r="T288" s="858"/>
      <c r="U288" s="858"/>
      <c r="V288" s="858"/>
      <c r="W288" s="858"/>
      <c r="X288" s="858"/>
      <c r="Y288" s="858"/>
      <c r="Z288" s="858"/>
      <c r="AA288" s="858"/>
      <c r="AB288" s="858"/>
      <c r="AC288" s="858"/>
      <c r="AD288" s="858"/>
      <c r="AE288" s="858"/>
      <c r="AF288" s="858"/>
      <c r="AG288" s="858"/>
      <c r="AH288" s="858"/>
      <c r="AI288" s="858"/>
      <c r="AJ288" s="858"/>
      <c r="AK288" s="858"/>
      <c r="AL288" s="858"/>
      <c r="AM288" s="858"/>
      <c r="AN288" s="858"/>
      <c r="AO288" s="858"/>
      <c r="AP288" s="858"/>
      <c r="AQ288" s="859"/>
      <c r="AR288" s="844"/>
      <c r="AS288" s="844"/>
      <c r="AT288" s="840"/>
      <c r="AU288" s="858"/>
      <c r="AV288" s="858"/>
      <c r="AW288" s="858"/>
      <c r="AX288" s="858"/>
      <c r="AY288" s="870"/>
      <c r="AZ288" s="858"/>
      <c r="BA288" s="858"/>
      <c r="BB288" s="858"/>
      <c r="BC288" s="858"/>
      <c r="BD288" s="858"/>
      <c r="BE288" s="858"/>
      <c r="BF288" s="858"/>
      <c r="BG288" s="858"/>
      <c r="BH288" s="858"/>
      <c r="BI288" s="858"/>
      <c r="BJ288" s="858"/>
      <c r="BK288" s="858"/>
      <c r="BL288" s="858"/>
      <c r="BM288" s="858"/>
      <c r="BN288" s="858"/>
      <c r="BO288" s="858"/>
      <c r="BP288" s="858"/>
      <c r="BQ288" s="858"/>
      <c r="BR288" s="858"/>
      <c r="BS288" s="858"/>
      <c r="BT288" s="858"/>
      <c r="BU288" s="858"/>
      <c r="BV288" s="858"/>
      <c r="BW288" s="858"/>
      <c r="BX288" s="858"/>
      <c r="BY288" s="858"/>
      <c r="BZ288" s="858"/>
      <c r="CA288" s="858"/>
      <c r="CB288" s="858"/>
      <c r="CC288" s="858"/>
      <c r="CD288" s="858"/>
      <c r="CE288" s="858"/>
      <c r="CF288" s="858"/>
      <c r="CG288" s="858"/>
      <c r="CH288" s="858"/>
      <c r="CI288" s="858"/>
      <c r="CJ288" s="858"/>
      <c r="CK288" s="858"/>
      <c r="CL288" s="858"/>
      <c r="CM288" s="858"/>
      <c r="CN288" s="858"/>
      <c r="CO288" s="858"/>
      <c r="CP288" s="858"/>
      <c r="CQ288" s="858"/>
      <c r="CR288" s="858"/>
      <c r="CS288" s="858"/>
      <c r="CT288" s="858"/>
      <c r="CU288" s="858"/>
      <c r="CV288" s="858"/>
      <c r="CW288" s="858"/>
      <c r="CX288" s="858"/>
      <c r="CY288" s="858"/>
      <c r="CZ288" s="858"/>
      <c r="DA288" s="858"/>
      <c r="DB288" s="858"/>
      <c r="DC288" s="858"/>
      <c r="DD288" s="858"/>
      <c r="DE288" s="858"/>
      <c r="DF288" s="858"/>
      <c r="DG288" s="858"/>
      <c r="DH288" s="858"/>
      <c r="DI288" s="858"/>
      <c r="DJ288" s="858"/>
    </row>
    <row r="289" spans="1:114" s="885" customFormat="1">
      <c r="A289" s="858"/>
      <c r="B289" s="858"/>
      <c r="C289" s="858"/>
      <c r="D289" s="858"/>
      <c r="E289" s="858"/>
      <c r="F289" s="858"/>
      <c r="G289" s="858"/>
      <c r="H289" s="858"/>
      <c r="I289" s="858"/>
      <c r="J289" s="858"/>
      <c r="K289" s="858"/>
      <c r="L289" s="858"/>
      <c r="M289" s="858"/>
      <c r="N289" s="858"/>
      <c r="O289" s="858"/>
      <c r="P289" s="858"/>
      <c r="Q289" s="858"/>
      <c r="R289" s="858"/>
      <c r="S289" s="858"/>
      <c r="T289" s="858"/>
      <c r="U289" s="858"/>
      <c r="V289" s="858"/>
      <c r="W289" s="858"/>
      <c r="X289" s="858"/>
      <c r="Y289" s="858"/>
      <c r="Z289" s="858"/>
      <c r="AA289" s="858"/>
      <c r="AB289" s="858"/>
      <c r="AC289" s="858"/>
      <c r="AD289" s="858"/>
      <c r="AE289" s="858"/>
      <c r="AF289" s="858"/>
      <c r="AG289" s="858"/>
      <c r="AH289" s="858"/>
      <c r="AI289" s="858"/>
      <c r="AJ289" s="858"/>
      <c r="AK289" s="858"/>
      <c r="AL289" s="858"/>
      <c r="AM289" s="858"/>
      <c r="AN289" s="858"/>
      <c r="AO289" s="858"/>
      <c r="AP289" s="858"/>
      <c r="AQ289" s="859"/>
      <c r="AR289" s="844"/>
      <c r="AS289" s="844"/>
      <c r="AT289" s="840"/>
      <c r="AU289" s="858"/>
      <c r="AV289" s="858"/>
      <c r="AW289" s="858"/>
      <c r="AX289" s="858"/>
      <c r="AY289" s="870"/>
      <c r="AZ289" s="858"/>
      <c r="BA289" s="858"/>
      <c r="BB289" s="858"/>
      <c r="BC289" s="858"/>
      <c r="BD289" s="858"/>
      <c r="BE289" s="858"/>
      <c r="BF289" s="858"/>
      <c r="BG289" s="858"/>
      <c r="BH289" s="858"/>
      <c r="BI289" s="858"/>
      <c r="BJ289" s="858"/>
      <c r="BK289" s="858"/>
      <c r="BL289" s="858"/>
      <c r="BM289" s="858"/>
      <c r="BN289" s="858"/>
      <c r="BO289" s="858"/>
      <c r="BP289" s="858"/>
      <c r="BQ289" s="858"/>
      <c r="BR289" s="858"/>
      <c r="BS289" s="858"/>
      <c r="BT289" s="858"/>
      <c r="BU289" s="858"/>
      <c r="BV289" s="858"/>
      <c r="BW289" s="858"/>
      <c r="BX289" s="858"/>
      <c r="BY289" s="858"/>
      <c r="BZ289" s="858"/>
      <c r="CA289" s="858"/>
      <c r="CB289" s="858"/>
      <c r="CC289" s="858"/>
      <c r="CD289" s="858"/>
      <c r="CE289" s="858"/>
      <c r="CF289" s="858"/>
      <c r="CG289" s="858"/>
      <c r="CH289" s="858"/>
      <c r="CI289" s="858"/>
      <c r="CJ289" s="858"/>
      <c r="CK289" s="858"/>
      <c r="CL289" s="858"/>
      <c r="CM289" s="858"/>
      <c r="CN289" s="858"/>
      <c r="CO289" s="858"/>
      <c r="CP289" s="858"/>
      <c r="CQ289" s="858"/>
      <c r="CR289" s="858"/>
      <c r="CS289" s="858"/>
      <c r="CT289" s="858"/>
      <c r="CU289" s="858"/>
      <c r="CV289" s="858"/>
      <c r="CW289" s="858"/>
      <c r="CX289" s="858"/>
      <c r="CY289" s="858"/>
      <c r="CZ289" s="858"/>
      <c r="DA289" s="858"/>
      <c r="DB289" s="858"/>
      <c r="DC289" s="858"/>
      <c r="DD289" s="858"/>
      <c r="DE289" s="858"/>
      <c r="DF289" s="858"/>
      <c r="DG289" s="858"/>
      <c r="DH289" s="858"/>
      <c r="DI289" s="858"/>
      <c r="DJ289" s="858"/>
    </row>
    <row r="290" spans="1:114" s="885" customFormat="1">
      <c r="A290" s="858"/>
      <c r="B290" s="858"/>
      <c r="C290" s="858"/>
      <c r="D290" s="858"/>
      <c r="E290" s="858"/>
      <c r="F290" s="858"/>
      <c r="G290" s="858"/>
      <c r="H290" s="858"/>
      <c r="I290" s="858"/>
      <c r="J290" s="858"/>
      <c r="K290" s="858"/>
      <c r="L290" s="858"/>
      <c r="M290" s="858"/>
      <c r="N290" s="858"/>
      <c r="O290" s="858"/>
      <c r="P290" s="858"/>
      <c r="Q290" s="858"/>
      <c r="R290" s="858"/>
      <c r="S290" s="858"/>
      <c r="T290" s="858"/>
      <c r="U290" s="858"/>
      <c r="V290" s="858"/>
      <c r="W290" s="858"/>
      <c r="X290" s="858"/>
      <c r="Y290" s="858"/>
      <c r="Z290" s="858"/>
      <c r="AA290" s="858"/>
      <c r="AB290" s="858"/>
      <c r="AC290" s="858"/>
      <c r="AD290" s="858"/>
      <c r="AE290" s="858"/>
      <c r="AF290" s="858"/>
      <c r="AG290" s="858"/>
      <c r="AH290" s="858"/>
      <c r="AI290" s="858"/>
      <c r="AJ290" s="858"/>
      <c r="AK290" s="858"/>
      <c r="AL290" s="858"/>
      <c r="AM290" s="858"/>
      <c r="AN290" s="858"/>
      <c r="AO290" s="858"/>
      <c r="AP290" s="858"/>
      <c r="AQ290" s="859"/>
      <c r="AR290" s="844"/>
      <c r="AS290" s="844"/>
      <c r="AT290" s="840"/>
      <c r="AU290" s="858"/>
      <c r="AV290" s="858"/>
      <c r="AW290" s="858"/>
      <c r="AX290" s="858"/>
      <c r="AY290" s="870"/>
      <c r="AZ290" s="858"/>
      <c r="BA290" s="858"/>
      <c r="BB290" s="858"/>
      <c r="BC290" s="858"/>
      <c r="BD290" s="858"/>
      <c r="BE290" s="858"/>
      <c r="BF290" s="858"/>
      <c r="BG290" s="858"/>
      <c r="BH290" s="858"/>
      <c r="BI290" s="858"/>
      <c r="BJ290" s="858"/>
      <c r="BK290" s="858"/>
      <c r="BL290" s="858"/>
      <c r="BM290" s="858"/>
      <c r="BN290" s="858"/>
      <c r="BO290" s="858"/>
      <c r="BP290" s="858"/>
      <c r="BQ290" s="858"/>
      <c r="BR290" s="858"/>
      <c r="BS290" s="858"/>
      <c r="BT290" s="858"/>
      <c r="BU290" s="858"/>
      <c r="BV290" s="858"/>
      <c r="BW290" s="858"/>
      <c r="BX290" s="858"/>
      <c r="BY290" s="858"/>
      <c r="BZ290" s="858"/>
      <c r="CA290" s="858"/>
      <c r="CB290" s="858"/>
      <c r="CC290" s="858"/>
      <c r="CD290" s="858"/>
      <c r="CE290" s="858"/>
      <c r="CF290" s="858"/>
      <c r="CG290" s="858"/>
      <c r="CH290" s="858"/>
      <c r="CI290" s="858"/>
      <c r="CJ290" s="858"/>
      <c r="CK290" s="858"/>
      <c r="CL290" s="858"/>
      <c r="CM290" s="858"/>
      <c r="CN290" s="858"/>
      <c r="CO290" s="858"/>
      <c r="CP290" s="858"/>
      <c r="CQ290" s="858"/>
      <c r="CR290" s="858"/>
      <c r="CS290" s="858"/>
      <c r="CT290" s="858"/>
      <c r="CU290" s="858"/>
      <c r="CV290" s="858"/>
      <c r="CW290" s="858"/>
      <c r="CX290" s="858"/>
      <c r="CY290" s="858"/>
      <c r="CZ290" s="858"/>
      <c r="DA290" s="858"/>
      <c r="DB290" s="858"/>
      <c r="DC290" s="858"/>
      <c r="DD290" s="858"/>
      <c r="DE290" s="858"/>
      <c r="DF290" s="858"/>
      <c r="DG290" s="858"/>
      <c r="DH290" s="858"/>
      <c r="DI290" s="858"/>
      <c r="DJ290" s="858"/>
    </row>
    <row r="291" spans="1:114" s="885" customFormat="1">
      <c r="A291" s="858"/>
      <c r="B291" s="858"/>
      <c r="C291" s="858"/>
      <c r="D291" s="858"/>
      <c r="E291" s="858"/>
      <c r="F291" s="858"/>
      <c r="G291" s="858"/>
      <c r="H291" s="858"/>
      <c r="I291" s="858"/>
      <c r="J291" s="858"/>
      <c r="K291" s="858"/>
      <c r="L291" s="858"/>
      <c r="M291" s="858"/>
      <c r="N291" s="858"/>
      <c r="O291" s="858"/>
      <c r="P291" s="858"/>
      <c r="Q291" s="858"/>
      <c r="R291" s="858"/>
      <c r="S291" s="858"/>
      <c r="T291" s="858"/>
      <c r="U291" s="858"/>
      <c r="V291" s="858"/>
      <c r="W291" s="858"/>
      <c r="X291" s="858"/>
      <c r="Y291" s="858"/>
      <c r="Z291" s="858"/>
      <c r="AA291" s="858"/>
      <c r="AB291" s="858"/>
      <c r="AC291" s="858"/>
      <c r="AD291" s="858"/>
      <c r="AE291" s="858"/>
      <c r="AF291" s="858"/>
      <c r="AG291" s="858"/>
      <c r="AH291" s="858"/>
      <c r="AI291" s="858"/>
      <c r="AJ291" s="858"/>
      <c r="AK291" s="858"/>
      <c r="AL291" s="858"/>
      <c r="AM291" s="858"/>
      <c r="AN291" s="858"/>
      <c r="AO291" s="858"/>
      <c r="AP291" s="858"/>
      <c r="AQ291" s="859"/>
      <c r="AR291" s="844"/>
      <c r="AS291" s="844"/>
      <c r="AT291" s="840"/>
      <c r="AU291" s="858"/>
      <c r="AV291" s="858"/>
      <c r="AW291" s="858"/>
      <c r="AX291" s="858"/>
      <c r="AY291" s="870"/>
      <c r="AZ291" s="858"/>
      <c r="BA291" s="858"/>
      <c r="BB291" s="858"/>
      <c r="BC291" s="858"/>
      <c r="BD291" s="858"/>
      <c r="BE291" s="858"/>
      <c r="BF291" s="858"/>
      <c r="BG291" s="858"/>
      <c r="BH291" s="858"/>
      <c r="BI291" s="858"/>
      <c r="BJ291" s="858"/>
      <c r="BK291" s="858"/>
      <c r="BL291" s="858"/>
      <c r="BM291" s="858"/>
      <c r="BN291" s="858"/>
      <c r="BO291" s="858"/>
      <c r="BP291" s="858"/>
      <c r="BQ291" s="858"/>
      <c r="BR291" s="858"/>
      <c r="BS291" s="858"/>
      <c r="BT291" s="858"/>
      <c r="BU291" s="858"/>
      <c r="BV291" s="858"/>
      <c r="BW291" s="858"/>
      <c r="BX291" s="858"/>
      <c r="BY291" s="858"/>
      <c r="BZ291" s="858"/>
      <c r="CA291" s="858"/>
      <c r="CB291" s="858"/>
      <c r="CC291" s="858"/>
      <c r="CD291" s="858"/>
      <c r="CE291" s="858"/>
      <c r="CF291" s="858"/>
      <c r="CG291" s="858"/>
      <c r="CH291" s="858"/>
      <c r="CI291" s="858"/>
      <c r="CJ291" s="858"/>
      <c r="CK291" s="858"/>
      <c r="CL291" s="858"/>
      <c r="CM291" s="858"/>
      <c r="CN291" s="858"/>
      <c r="CO291" s="858"/>
      <c r="CP291" s="858"/>
      <c r="CQ291" s="858"/>
      <c r="CR291" s="858"/>
      <c r="CS291" s="858"/>
      <c r="CT291" s="858"/>
      <c r="CU291" s="858"/>
      <c r="CV291" s="858"/>
      <c r="CW291" s="858"/>
      <c r="CX291" s="858"/>
      <c r="CY291" s="858"/>
      <c r="CZ291" s="858"/>
      <c r="DA291" s="858"/>
      <c r="DB291" s="858"/>
      <c r="DC291" s="858"/>
      <c r="DD291" s="858"/>
      <c r="DE291" s="858"/>
      <c r="DF291" s="858"/>
      <c r="DG291" s="858"/>
      <c r="DH291" s="858"/>
      <c r="DI291" s="858"/>
      <c r="DJ291" s="858"/>
    </row>
    <row r="292" spans="1:114" s="945" customFormat="1">
      <c r="A292" s="845"/>
      <c r="B292" s="845"/>
      <c r="C292" s="845"/>
      <c r="D292" s="845"/>
      <c r="E292" s="845"/>
      <c r="F292" s="845"/>
      <c r="G292" s="845"/>
      <c r="H292" s="845"/>
      <c r="I292" s="845"/>
      <c r="J292" s="845"/>
      <c r="K292" s="845"/>
      <c r="L292" s="845"/>
      <c r="M292" s="845"/>
      <c r="N292" s="845"/>
      <c r="O292" s="845"/>
      <c r="P292" s="845"/>
      <c r="Q292" s="845"/>
      <c r="R292" s="845"/>
      <c r="S292" s="845"/>
      <c r="T292" s="845"/>
      <c r="U292" s="845"/>
      <c r="V292" s="845"/>
      <c r="W292" s="845"/>
      <c r="X292" s="845"/>
      <c r="Y292" s="845"/>
      <c r="Z292" s="845"/>
      <c r="AA292" s="845"/>
      <c r="AB292" s="845"/>
      <c r="AC292" s="845"/>
      <c r="AD292" s="845"/>
      <c r="AE292" s="845"/>
      <c r="AF292" s="845"/>
      <c r="AG292" s="845"/>
      <c r="AH292" s="845"/>
      <c r="AI292" s="845"/>
      <c r="AJ292" s="845"/>
      <c r="AK292" s="845"/>
      <c r="AL292" s="845"/>
      <c r="AM292" s="845"/>
      <c r="AN292" s="845"/>
      <c r="AO292" s="845"/>
      <c r="AP292" s="845"/>
      <c r="AQ292" s="924"/>
      <c r="AR292" s="844"/>
      <c r="AS292" s="844"/>
      <c r="AT292" s="926"/>
      <c r="AU292" s="944"/>
      <c r="AV292" s="944"/>
      <c r="AW292" s="944"/>
      <c r="AX292" s="944"/>
      <c r="AY292" s="943"/>
      <c r="AZ292" s="944"/>
      <c r="BA292" s="1307"/>
      <c r="BB292" s="1307"/>
      <c r="BC292" s="1307"/>
      <c r="BD292" s="1307"/>
      <c r="BE292" s="1307"/>
      <c r="BF292" s="1307"/>
      <c r="BG292" s="1307"/>
      <c r="BH292" s="1307"/>
      <c r="BI292" s="1307"/>
      <c r="BJ292" s="1307"/>
      <c r="BK292" s="1307"/>
      <c r="BL292" s="1307"/>
      <c r="BM292" s="1307"/>
      <c r="BN292" s="1307"/>
      <c r="BO292" s="1307"/>
      <c r="BP292" s="1307"/>
      <c r="BQ292" s="1307"/>
      <c r="BR292" s="1307"/>
      <c r="BS292" s="1307"/>
      <c r="BT292" s="1307"/>
      <c r="BU292" s="1307"/>
      <c r="BV292" s="1307"/>
      <c r="BW292" s="1307"/>
      <c r="BX292" s="1307"/>
      <c r="BY292" s="1307"/>
      <c r="BZ292" s="1307"/>
      <c r="CA292" s="1307"/>
      <c r="CB292" s="1307"/>
      <c r="CC292" s="1307"/>
      <c r="CD292" s="1307"/>
      <c r="CE292" s="1307"/>
      <c r="CF292" s="1307"/>
      <c r="CG292" s="1307"/>
      <c r="CH292" s="1307"/>
      <c r="CI292" s="1307"/>
      <c r="CJ292" s="1307"/>
      <c r="CK292" s="1307"/>
      <c r="CL292" s="1307"/>
      <c r="CM292" s="1307"/>
      <c r="CN292" s="1307"/>
      <c r="CO292" s="1307"/>
      <c r="CP292" s="1307"/>
      <c r="CQ292" s="1307"/>
      <c r="CR292" s="1307"/>
      <c r="CS292" s="1307"/>
      <c r="CT292" s="1307"/>
      <c r="CU292" s="1307"/>
      <c r="CV292" s="1307"/>
      <c r="CW292" s="1307"/>
      <c r="CX292" s="1307"/>
      <c r="CY292" s="1307"/>
      <c r="CZ292" s="1307"/>
      <c r="DA292" s="1307"/>
      <c r="DB292" s="1307"/>
      <c r="DC292" s="1307"/>
      <c r="DD292" s="1307"/>
      <c r="DE292" s="1307"/>
      <c r="DF292" s="1307"/>
      <c r="DG292" s="1307"/>
      <c r="DH292" s="1307"/>
      <c r="DI292" s="1307"/>
      <c r="DJ292" s="1307"/>
    </row>
    <row r="293" spans="1:114" s="945" customFormat="1">
      <c r="A293" s="845"/>
      <c r="B293" s="845"/>
      <c r="C293" s="845"/>
      <c r="D293" s="845"/>
      <c r="E293" s="845"/>
      <c r="F293" s="845"/>
      <c r="G293" s="845"/>
      <c r="H293" s="845"/>
      <c r="I293" s="845"/>
      <c r="J293" s="845"/>
      <c r="K293" s="845"/>
      <c r="L293" s="845"/>
      <c r="M293" s="845"/>
      <c r="N293" s="845"/>
      <c r="O293" s="845"/>
      <c r="P293" s="845"/>
      <c r="Q293" s="845"/>
      <c r="R293" s="845"/>
      <c r="S293" s="845"/>
      <c r="T293" s="845"/>
      <c r="U293" s="845"/>
      <c r="V293" s="845"/>
      <c r="W293" s="845"/>
      <c r="X293" s="845"/>
      <c r="Y293" s="845"/>
      <c r="Z293" s="845"/>
      <c r="AA293" s="845"/>
      <c r="AB293" s="845"/>
      <c r="AC293" s="845"/>
      <c r="AD293" s="845"/>
      <c r="AE293" s="845"/>
      <c r="AF293" s="845"/>
      <c r="AG293" s="845"/>
      <c r="AH293" s="845"/>
      <c r="AI293" s="845"/>
      <c r="AJ293" s="845"/>
      <c r="AK293" s="845"/>
      <c r="AL293" s="845"/>
      <c r="AM293" s="845"/>
      <c r="AN293" s="845"/>
      <c r="AO293" s="845"/>
      <c r="AP293" s="845"/>
      <c r="AQ293" s="924"/>
      <c r="AR293" s="844"/>
      <c r="AS293" s="844"/>
      <c r="AT293" s="926"/>
      <c r="AU293" s="944"/>
      <c r="AV293" s="944"/>
      <c r="AW293" s="944"/>
      <c r="AX293" s="944"/>
      <c r="AY293" s="943"/>
      <c r="AZ293" s="944"/>
      <c r="BA293" s="1307"/>
      <c r="BB293" s="1307"/>
      <c r="BC293" s="1307"/>
      <c r="BD293" s="1307"/>
      <c r="BE293" s="1307"/>
      <c r="BF293" s="1307"/>
      <c r="BG293" s="1307"/>
      <c r="BH293" s="1307"/>
      <c r="BI293" s="1307"/>
      <c r="BJ293" s="1307"/>
      <c r="BK293" s="1307"/>
      <c r="BL293" s="1307"/>
      <c r="BM293" s="1307"/>
      <c r="BN293" s="1307"/>
      <c r="BO293" s="1307"/>
      <c r="BP293" s="1307"/>
      <c r="BQ293" s="1307"/>
      <c r="BR293" s="1307"/>
      <c r="BS293" s="1307"/>
      <c r="BT293" s="1307"/>
      <c r="BU293" s="1307"/>
      <c r="BV293" s="1307"/>
      <c r="BW293" s="1307"/>
      <c r="BX293" s="1307"/>
      <c r="BY293" s="1307"/>
      <c r="BZ293" s="1307"/>
      <c r="CA293" s="1307"/>
      <c r="CB293" s="1307"/>
      <c r="CC293" s="1307"/>
      <c r="CD293" s="1307"/>
      <c r="CE293" s="1307"/>
      <c r="CF293" s="1307"/>
      <c r="CG293" s="1307"/>
      <c r="CH293" s="1307"/>
      <c r="CI293" s="1307"/>
      <c r="CJ293" s="1307"/>
      <c r="CK293" s="1307"/>
      <c r="CL293" s="1307"/>
      <c r="CM293" s="1307"/>
      <c r="CN293" s="1307"/>
      <c r="CO293" s="1307"/>
      <c r="CP293" s="1307"/>
      <c r="CQ293" s="1307"/>
      <c r="CR293" s="1307"/>
      <c r="CS293" s="1307"/>
      <c r="CT293" s="1307"/>
      <c r="CU293" s="1307"/>
      <c r="CV293" s="1307"/>
      <c r="CW293" s="1307"/>
      <c r="CX293" s="1307"/>
      <c r="CY293" s="1307"/>
      <c r="CZ293" s="1307"/>
      <c r="DA293" s="1307"/>
      <c r="DB293" s="1307"/>
      <c r="DC293" s="1307"/>
      <c r="DD293" s="1307"/>
      <c r="DE293" s="1307"/>
      <c r="DF293" s="1307"/>
      <c r="DG293" s="1307"/>
      <c r="DH293" s="1307"/>
      <c r="DI293" s="1307"/>
      <c r="DJ293" s="1307"/>
    </row>
    <row r="294" spans="1:114" s="945" customFormat="1">
      <c r="A294" s="845"/>
      <c r="B294" s="845"/>
      <c r="C294" s="845"/>
      <c r="D294" s="845"/>
      <c r="E294" s="845"/>
      <c r="F294" s="845"/>
      <c r="G294" s="845"/>
      <c r="H294" s="845"/>
      <c r="I294" s="845"/>
      <c r="J294" s="845"/>
      <c r="K294" s="845"/>
      <c r="L294" s="845"/>
      <c r="M294" s="845"/>
      <c r="N294" s="845"/>
      <c r="O294" s="845"/>
      <c r="P294" s="845"/>
      <c r="Q294" s="845"/>
      <c r="R294" s="845"/>
      <c r="S294" s="845"/>
      <c r="T294" s="845"/>
      <c r="U294" s="845"/>
      <c r="V294" s="845"/>
      <c r="W294" s="845"/>
      <c r="X294" s="845"/>
      <c r="Y294" s="845"/>
      <c r="Z294" s="845"/>
      <c r="AA294" s="845"/>
      <c r="AB294" s="845"/>
      <c r="AC294" s="845"/>
      <c r="AD294" s="845"/>
      <c r="AE294" s="845"/>
      <c r="AF294" s="845"/>
      <c r="AG294" s="845"/>
      <c r="AH294" s="845"/>
      <c r="AI294" s="845"/>
      <c r="AJ294" s="845"/>
      <c r="AK294" s="845"/>
      <c r="AL294" s="845"/>
      <c r="AM294" s="845"/>
      <c r="AN294" s="845"/>
      <c r="AO294" s="845"/>
      <c r="AP294" s="845"/>
      <c r="AQ294" s="924"/>
      <c r="AR294" s="844"/>
      <c r="AS294" s="844"/>
      <c r="AT294" s="926"/>
      <c r="AU294" s="944"/>
      <c r="AV294" s="944"/>
      <c r="AW294" s="944"/>
      <c r="AX294" s="944"/>
      <c r="AY294" s="943"/>
      <c r="AZ294" s="944"/>
      <c r="BA294" s="1307"/>
      <c r="BB294" s="1307"/>
      <c r="BC294" s="1307"/>
      <c r="BD294" s="1307"/>
      <c r="BE294" s="1307"/>
      <c r="BF294" s="1307"/>
      <c r="BG294" s="1307"/>
      <c r="BH294" s="1307"/>
      <c r="BI294" s="1307"/>
      <c r="BJ294" s="1307"/>
      <c r="BK294" s="1307"/>
      <c r="BL294" s="1307"/>
      <c r="BM294" s="1307"/>
      <c r="BN294" s="1307"/>
      <c r="BO294" s="1307"/>
      <c r="BP294" s="1307"/>
      <c r="BQ294" s="1307"/>
      <c r="BR294" s="1307"/>
      <c r="BS294" s="1307"/>
      <c r="BT294" s="1307"/>
      <c r="BU294" s="1307"/>
      <c r="BV294" s="1307"/>
      <c r="BW294" s="1307"/>
      <c r="BX294" s="1307"/>
      <c r="BY294" s="1307"/>
      <c r="BZ294" s="1307"/>
      <c r="CA294" s="1307"/>
      <c r="CB294" s="1307"/>
      <c r="CC294" s="1307"/>
      <c r="CD294" s="1307"/>
      <c r="CE294" s="1307"/>
      <c r="CF294" s="1307"/>
      <c r="CG294" s="1307"/>
      <c r="CH294" s="1307"/>
      <c r="CI294" s="1307"/>
      <c r="CJ294" s="1307"/>
      <c r="CK294" s="1307"/>
      <c r="CL294" s="1307"/>
      <c r="CM294" s="1307"/>
      <c r="CN294" s="1307"/>
      <c r="CO294" s="1307"/>
      <c r="CP294" s="1307"/>
      <c r="CQ294" s="1307"/>
      <c r="CR294" s="1307"/>
      <c r="CS294" s="1307"/>
      <c r="CT294" s="1307"/>
      <c r="CU294" s="1307"/>
      <c r="CV294" s="1307"/>
      <c r="CW294" s="1307"/>
      <c r="CX294" s="1307"/>
      <c r="CY294" s="1307"/>
      <c r="CZ294" s="1307"/>
      <c r="DA294" s="1307"/>
      <c r="DB294" s="1307"/>
      <c r="DC294" s="1307"/>
      <c r="DD294" s="1307"/>
      <c r="DE294" s="1307"/>
      <c r="DF294" s="1307"/>
      <c r="DG294" s="1307"/>
      <c r="DH294" s="1307"/>
      <c r="DI294" s="1307"/>
      <c r="DJ294" s="1307"/>
    </row>
    <row r="295" spans="1:114" s="945" customFormat="1">
      <c r="A295" s="845"/>
      <c r="B295" s="845"/>
      <c r="C295" s="845"/>
      <c r="D295" s="845"/>
      <c r="E295" s="845"/>
      <c r="F295" s="845"/>
      <c r="G295" s="845"/>
      <c r="H295" s="845"/>
      <c r="I295" s="845"/>
      <c r="J295" s="845"/>
      <c r="K295" s="845"/>
      <c r="L295" s="845"/>
      <c r="M295" s="845"/>
      <c r="N295" s="845"/>
      <c r="O295" s="845"/>
      <c r="P295" s="845"/>
      <c r="Q295" s="845"/>
      <c r="R295" s="845"/>
      <c r="S295" s="845"/>
      <c r="T295" s="845"/>
      <c r="U295" s="845"/>
      <c r="V295" s="845"/>
      <c r="W295" s="845"/>
      <c r="X295" s="845"/>
      <c r="Y295" s="845"/>
      <c r="Z295" s="845"/>
      <c r="AA295" s="845"/>
      <c r="AB295" s="845"/>
      <c r="AC295" s="845"/>
      <c r="AD295" s="845"/>
      <c r="AE295" s="845"/>
      <c r="AF295" s="845"/>
      <c r="AG295" s="845"/>
      <c r="AH295" s="845"/>
      <c r="AI295" s="845"/>
      <c r="AJ295" s="845"/>
      <c r="AK295" s="845"/>
      <c r="AL295" s="845"/>
      <c r="AM295" s="845"/>
      <c r="AN295" s="845"/>
      <c r="AO295" s="845"/>
      <c r="AP295" s="845"/>
      <c r="AQ295" s="1237"/>
      <c r="AR295" s="1008"/>
      <c r="AS295" s="1008"/>
      <c r="AT295" s="1238"/>
      <c r="AU295" s="1239"/>
      <c r="AV295" s="1239"/>
      <c r="AW295" s="1239"/>
      <c r="AX295" s="1239"/>
      <c r="AY295" s="1240"/>
      <c r="AZ295" s="1239"/>
      <c r="BA295" s="1307"/>
      <c r="BB295" s="1307"/>
      <c r="BC295" s="1307"/>
      <c r="BD295" s="1307"/>
      <c r="BE295" s="1307"/>
      <c r="BF295" s="1307"/>
      <c r="BG295" s="1307"/>
      <c r="BH295" s="1307"/>
      <c r="BI295" s="1307"/>
      <c r="BJ295" s="1307"/>
      <c r="BK295" s="1307"/>
      <c r="BL295" s="1307"/>
      <c r="BM295" s="1307"/>
      <c r="BN295" s="1307"/>
      <c r="BO295" s="1307"/>
      <c r="BP295" s="1307"/>
      <c r="BQ295" s="1307"/>
      <c r="BR295" s="1307"/>
      <c r="BS295" s="1307"/>
      <c r="BT295" s="1307"/>
      <c r="BU295" s="1307"/>
      <c r="BV295" s="1307"/>
      <c r="BW295" s="1307"/>
      <c r="BX295" s="1307"/>
      <c r="BY295" s="1307"/>
      <c r="BZ295" s="1307"/>
      <c r="CA295" s="1307"/>
      <c r="CB295" s="1307"/>
      <c r="CC295" s="1307"/>
      <c r="CD295" s="1307"/>
      <c r="CE295" s="1307"/>
      <c r="CF295" s="1307"/>
      <c r="CG295" s="1307"/>
      <c r="CH295" s="1307"/>
      <c r="CI295" s="1307"/>
      <c r="CJ295" s="1307"/>
      <c r="CK295" s="1307"/>
      <c r="CL295" s="1307"/>
      <c r="CM295" s="1307"/>
      <c r="CN295" s="1307"/>
      <c r="CO295" s="1307"/>
      <c r="CP295" s="1307"/>
      <c r="CQ295" s="1307"/>
      <c r="CR295" s="1307"/>
      <c r="CS295" s="1307"/>
      <c r="CT295" s="1307"/>
      <c r="CU295" s="1307"/>
      <c r="CV295" s="1307"/>
      <c r="CW295" s="1307"/>
      <c r="CX295" s="1307"/>
      <c r="CY295" s="1307"/>
      <c r="CZ295" s="1307"/>
      <c r="DA295" s="1307"/>
      <c r="DB295" s="1307"/>
      <c r="DC295" s="1307"/>
      <c r="DD295" s="1307"/>
      <c r="DE295" s="1307"/>
      <c r="DF295" s="1307"/>
      <c r="DG295" s="1307"/>
      <c r="DH295" s="1307"/>
      <c r="DI295" s="1307"/>
      <c r="DJ295" s="1307"/>
    </row>
    <row r="296" spans="1:114" s="945" customFormat="1">
      <c r="A296" s="845"/>
      <c r="B296" s="845"/>
      <c r="C296" s="845"/>
      <c r="D296" s="845"/>
      <c r="E296" s="845"/>
      <c r="F296" s="845"/>
      <c r="G296" s="845"/>
      <c r="H296" s="845"/>
      <c r="I296" s="845"/>
      <c r="J296" s="845"/>
      <c r="K296" s="845"/>
      <c r="L296" s="845"/>
      <c r="M296" s="845"/>
      <c r="N296" s="845"/>
      <c r="O296" s="845"/>
      <c r="P296" s="845"/>
      <c r="Q296" s="845"/>
      <c r="R296" s="845"/>
      <c r="S296" s="845"/>
      <c r="T296" s="845"/>
      <c r="U296" s="845"/>
      <c r="V296" s="845"/>
      <c r="W296" s="845"/>
      <c r="X296" s="845"/>
      <c r="Y296" s="845"/>
      <c r="Z296" s="845"/>
      <c r="AA296" s="845"/>
      <c r="AB296" s="845"/>
      <c r="AC296" s="845"/>
      <c r="AD296" s="845"/>
      <c r="AE296" s="845"/>
      <c r="AF296" s="845"/>
      <c r="AG296" s="845"/>
      <c r="AH296" s="845"/>
      <c r="AI296" s="845"/>
      <c r="AJ296" s="845"/>
      <c r="AK296" s="845"/>
      <c r="AL296" s="845"/>
      <c r="AM296" s="845"/>
      <c r="AN296" s="845"/>
      <c r="AO296" s="845"/>
      <c r="AP296" s="845"/>
      <c r="AQ296" s="924"/>
      <c r="AR296" s="844"/>
      <c r="AS296" s="844"/>
      <c r="AT296" s="926"/>
      <c r="AU296" s="944"/>
      <c r="AV296" s="944"/>
      <c r="AW296" s="944"/>
      <c r="AX296" s="944"/>
      <c r="AY296" s="943"/>
      <c r="AZ296" s="944"/>
      <c r="BA296" s="1307"/>
      <c r="BB296" s="1307"/>
      <c r="BC296" s="1307"/>
      <c r="BD296" s="1307"/>
      <c r="BE296" s="1307"/>
      <c r="BF296" s="1307"/>
      <c r="BG296" s="1307"/>
      <c r="BH296" s="1307"/>
      <c r="BI296" s="1307"/>
      <c r="BJ296" s="1307"/>
      <c r="BK296" s="1307"/>
      <c r="BL296" s="1307"/>
      <c r="BM296" s="1307"/>
      <c r="BN296" s="1307"/>
      <c r="BO296" s="1307"/>
      <c r="BP296" s="1307"/>
      <c r="BQ296" s="1307"/>
      <c r="BR296" s="1307"/>
      <c r="BS296" s="1307"/>
      <c r="BT296" s="1307"/>
      <c r="BU296" s="1307"/>
      <c r="BV296" s="1307"/>
      <c r="BW296" s="1307"/>
      <c r="BX296" s="1307"/>
      <c r="BY296" s="1307"/>
      <c r="BZ296" s="1307"/>
      <c r="CA296" s="1307"/>
      <c r="CB296" s="1307"/>
      <c r="CC296" s="1307"/>
      <c r="CD296" s="1307"/>
      <c r="CE296" s="1307"/>
      <c r="CF296" s="1307"/>
      <c r="CG296" s="1307"/>
      <c r="CH296" s="1307"/>
      <c r="CI296" s="1307"/>
      <c r="CJ296" s="1307"/>
      <c r="CK296" s="1307"/>
      <c r="CL296" s="1307"/>
      <c r="CM296" s="1307"/>
      <c r="CN296" s="1307"/>
      <c r="CO296" s="1307"/>
      <c r="CP296" s="1307"/>
      <c r="CQ296" s="1307"/>
      <c r="CR296" s="1307"/>
      <c r="CS296" s="1307"/>
      <c r="CT296" s="1307"/>
      <c r="CU296" s="1307"/>
      <c r="CV296" s="1307"/>
      <c r="CW296" s="1307"/>
      <c r="CX296" s="1307"/>
      <c r="CY296" s="1307"/>
      <c r="CZ296" s="1307"/>
      <c r="DA296" s="1307"/>
      <c r="DB296" s="1307"/>
      <c r="DC296" s="1307"/>
      <c r="DD296" s="1307"/>
      <c r="DE296" s="1307"/>
      <c r="DF296" s="1307"/>
      <c r="DG296" s="1307"/>
      <c r="DH296" s="1307"/>
      <c r="DI296" s="1307"/>
      <c r="DJ296" s="1307"/>
    </row>
    <row r="297" spans="1:114" s="950" customFormat="1">
      <c r="A297" s="845"/>
      <c r="B297" s="845"/>
      <c r="C297" s="845"/>
      <c r="D297" s="845"/>
      <c r="E297" s="845"/>
      <c r="F297" s="845"/>
      <c r="G297" s="845"/>
      <c r="H297" s="845"/>
      <c r="I297" s="845"/>
      <c r="J297" s="845"/>
      <c r="K297" s="845"/>
      <c r="L297" s="845"/>
      <c r="M297" s="845"/>
      <c r="N297" s="845"/>
      <c r="O297" s="845"/>
      <c r="P297" s="845"/>
      <c r="Q297" s="845"/>
      <c r="R297" s="845"/>
      <c r="S297" s="845"/>
      <c r="T297" s="845"/>
      <c r="U297" s="845"/>
      <c r="V297" s="845"/>
      <c r="W297" s="845"/>
      <c r="X297" s="845"/>
      <c r="Y297" s="845"/>
      <c r="Z297" s="845"/>
      <c r="AA297" s="845"/>
      <c r="AB297" s="845"/>
      <c r="AC297" s="845"/>
      <c r="AD297" s="845"/>
      <c r="AE297" s="845"/>
      <c r="AF297" s="845"/>
      <c r="AG297" s="845"/>
      <c r="AH297" s="845"/>
      <c r="AI297" s="845"/>
      <c r="AJ297" s="845"/>
      <c r="AK297" s="845"/>
      <c r="AL297" s="845"/>
      <c r="AM297" s="845"/>
      <c r="AN297" s="845"/>
      <c r="AO297" s="845"/>
      <c r="AP297" s="845"/>
      <c r="AQ297" s="1597"/>
      <c r="AR297" s="1459"/>
      <c r="AS297" s="1459"/>
      <c r="AT297" s="1459"/>
      <c r="AU297" s="1306"/>
      <c r="AV297" s="1306"/>
      <c r="AW297" s="1306"/>
      <c r="AX297" s="1306"/>
      <c r="AY297" s="1460"/>
      <c r="AZ297" s="1306"/>
      <c r="BA297" s="1306"/>
      <c r="BB297" s="1306"/>
      <c r="BC297" s="1306"/>
      <c r="BD297" s="1306"/>
      <c r="BE297" s="1306"/>
      <c r="BF297" s="1306"/>
      <c r="BG297" s="1306"/>
      <c r="BH297" s="1306"/>
      <c r="BI297" s="1306"/>
      <c r="BJ297" s="1306"/>
      <c r="BK297" s="1306"/>
      <c r="BL297" s="1306"/>
      <c r="BM297" s="1306"/>
      <c r="BN297" s="1306"/>
      <c r="BO297" s="1306"/>
      <c r="BP297" s="1306"/>
      <c r="BQ297" s="1306"/>
      <c r="BR297" s="1306"/>
      <c r="BS297" s="1306"/>
      <c r="BT297" s="1306"/>
      <c r="BU297" s="1306"/>
      <c r="BV297" s="1306"/>
      <c r="BW297" s="1306"/>
      <c r="BX297" s="1306"/>
      <c r="BY297" s="1306"/>
      <c r="BZ297" s="1306"/>
      <c r="CA297" s="1306"/>
      <c r="CB297" s="1306"/>
      <c r="CC297" s="1306"/>
      <c r="CD297" s="1306"/>
      <c r="CE297" s="1306"/>
      <c r="CF297" s="1306"/>
      <c r="CG297" s="1306"/>
      <c r="CH297" s="1306"/>
      <c r="CI297" s="1306"/>
      <c r="CJ297" s="1306"/>
      <c r="CK297" s="1306"/>
      <c r="CL297" s="1306"/>
      <c r="CM297" s="1306"/>
      <c r="CN297" s="1306"/>
      <c r="CO297" s="1306"/>
      <c r="CP297" s="1306"/>
      <c r="CQ297" s="1306"/>
      <c r="CR297" s="1306"/>
      <c r="CS297" s="1306"/>
      <c r="CT297" s="1306"/>
      <c r="CU297" s="1306"/>
      <c r="CV297" s="1306"/>
      <c r="CW297" s="1306"/>
      <c r="CX297" s="1306"/>
      <c r="CY297" s="1306"/>
      <c r="CZ297" s="1306"/>
      <c r="DA297" s="1306"/>
      <c r="DB297" s="1306"/>
      <c r="DC297" s="1306"/>
      <c r="DD297" s="1306"/>
      <c r="DE297" s="1306"/>
      <c r="DF297" s="1306"/>
      <c r="DG297" s="1306"/>
      <c r="DH297" s="1306"/>
      <c r="DI297" s="1306"/>
      <c r="DJ297" s="1306"/>
    </row>
    <row r="298" spans="1:114" s="950" customFormat="1">
      <c r="A298" s="845"/>
      <c r="B298" s="845"/>
      <c r="C298" s="845"/>
      <c r="D298" s="845"/>
      <c r="E298" s="845"/>
      <c r="F298" s="845"/>
      <c r="G298" s="845"/>
      <c r="H298" s="845"/>
      <c r="I298" s="845"/>
      <c r="J298" s="845"/>
      <c r="K298" s="845"/>
      <c r="L298" s="845"/>
      <c r="M298" s="845"/>
      <c r="N298" s="845"/>
      <c r="O298" s="845"/>
      <c r="P298" s="845"/>
      <c r="Q298" s="845"/>
      <c r="R298" s="845"/>
      <c r="S298" s="845"/>
      <c r="T298" s="845"/>
      <c r="U298" s="845"/>
      <c r="V298" s="845"/>
      <c r="W298" s="845"/>
      <c r="X298" s="845"/>
      <c r="Y298" s="845"/>
      <c r="Z298" s="845"/>
      <c r="AA298" s="845"/>
      <c r="AB298" s="845"/>
      <c r="AC298" s="845"/>
      <c r="AD298" s="845"/>
      <c r="AE298" s="845"/>
      <c r="AF298" s="845"/>
      <c r="AG298" s="845"/>
      <c r="AH298" s="845"/>
      <c r="AI298" s="845"/>
      <c r="AJ298" s="845"/>
      <c r="AK298" s="845"/>
      <c r="AL298" s="845"/>
      <c r="AM298" s="845"/>
      <c r="AN298" s="845"/>
      <c r="AO298" s="845"/>
      <c r="AP298" s="845"/>
      <c r="AQ298" s="1597"/>
      <c r="AR298" s="1459"/>
      <c r="AS298" s="1459"/>
      <c r="AT298" s="1459"/>
      <c r="AU298" s="1306"/>
      <c r="AV298" s="1306"/>
      <c r="AW298" s="1306"/>
      <c r="AX298" s="1306"/>
      <c r="AY298" s="1460"/>
      <c r="AZ298" s="1306"/>
      <c r="BA298" s="1306"/>
      <c r="BB298" s="1306"/>
      <c r="BC298" s="1306"/>
      <c r="BD298" s="1306"/>
      <c r="BE298" s="1306"/>
      <c r="BF298" s="1306"/>
      <c r="BG298" s="1306"/>
      <c r="BH298" s="1306"/>
      <c r="BI298" s="1306"/>
      <c r="BJ298" s="1306"/>
      <c r="BK298" s="1306"/>
      <c r="BL298" s="1306"/>
      <c r="BM298" s="1306"/>
      <c r="BN298" s="1306"/>
      <c r="BO298" s="1306"/>
      <c r="BP298" s="1306"/>
      <c r="BQ298" s="1306"/>
      <c r="BR298" s="1306"/>
      <c r="BS298" s="1306"/>
      <c r="BT298" s="1306"/>
      <c r="BU298" s="1306"/>
      <c r="BV298" s="1306"/>
      <c r="BW298" s="1306"/>
      <c r="BX298" s="1306"/>
      <c r="BY298" s="1306"/>
      <c r="BZ298" s="1306"/>
      <c r="CA298" s="1306"/>
      <c r="CB298" s="1306"/>
      <c r="CC298" s="1306"/>
      <c r="CD298" s="1306"/>
      <c r="CE298" s="1306"/>
      <c r="CF298" s="1306"/>
      <c r="CG298" s="1306"/>
      <c r="CH298" s="1306"/>
      <c r="CI298" s="1306"/>
      <c r="CJ298" s="1306"/>
      <c r="CK298" s="1306"/>
      <c r="CL298" s="1306"/>
      <c r="CM298" s="1306"/>
      <c r="CN298" s="1306"/>
      <c r="CO298" s="1306"/>
      <c r="CP298" s="1306"/>
      <c r="CQ298" s="1306"/>
      <c r="CR298" s="1306"/>
      <c r="CS298" s="1306"/>
      <c r="CT298" s="1306"/>
      <c r="CU298" s="1306"/>
      <c r="CV298" s="1306"/>
      <c r="CW298" s="1306"/>
      <c r="CX298" s="1306"/>
      <c r="CY298" s="1306"/>
      <c r="CZ298" s="1306"/>
      <c r="DA298" s="1306"/>
      <c r="DB298" s="1306"/>
      <c r="DC298" s="1306"/>
      <c r="DD298" s="1306"/>
      <c r="DE298" s="1306"/>
      <c r="DF298" s="1306"/>
      <c r="DG298" s="1306"/>
      <c r="DH298" s="1306"/>
      <c r="DI298" s="1306"/>
      <c r="DJ298" s="1306"/>
    </row>
    <row r="299" spans="1:114" s="945" customFormat="1">
      <c r="A299" s="845"/>
      <c r="B299" s="845"/>
      <c r="C299" s="845"/>
      <c r="D299" s="845"/>
      <c r="E299" s="845"/>
      <c r="F299" s="845"/>
      <c r="G299" s="845"/>
      <c r="H299" s="845"/>
      <c r="I299" s="845"/>
      <c r="J299" s="845"/>
      <c r="K299" s="845"/>
      <c r="L299" s="845"/>
      <c r="M299" s="845"/>
      <c r="N299" s="845"/>
      <c r="O299" s="845"/>
      <c r="P299" s="845"/>
      <c r="Q299" s="845"/>
      <c r="R299" s="845"/>
      <c r="S299" s="845"/>
      <c r="T299" s="845"/>
      <c r="U299" s="845"/>
      <c r="V299" s="845"/>
      <c r="W299" s="845"/>
      <c r="X299" s="845"/>
      <c r="Y299" s="845"/>
      <c r="Z299" s="845"/>
      <c r="AA299" s="845"/>
      <c r="AB299" s="845"/>
      <c r="AC299" s="845"/>
      <c r="AD299" s="845"/>
      <c r="AE299" s="845"/>
      <c r="AF299" s="845"/>
      <c r="AG299" s="845"/>
      <c r="AH299" s="845"/>
      <c r="AI299" s="845"/>
      <c r="AJ299" s="845"/>
      <c r="AK299" s="845"/>
      <c r="AL299" s="845"/>
      <c r="AM299" s="845"/>
      <c r="AN299" s="845"/>
      <c r="AO299" s="845"/>
      <c r="AP299" s="845"/>
      <c r="AQ299" s="1237"/>
      <c r="AR299" s="1008"/>
      <c r="AS299" s="1008"/>
      <c r="AT299" s="1238"/>
      <c r="AU299" s="1239"/>
      <c r="AV299" s="1239"/>
      <c r="AW299" s="1239"/>
      <c r="AX299" s="1239"/>
      <c r="AY299" s="1240"/>
      <c r="AZ299" s="1239"/>
      <c r="BA299" s="1307"/>
      <c r="BB299" s="1307"/>
      <c r="BC299" s="1307"/>
      <c r="BD299" s="1307"/>
      <c r="BE299" s="1307"/>
      <c r="BF299" s="1307"/>
      <c r="BG299" s="1307"/>
      <c r="BH299" s="1307"/>
      <c r="BI299" s="1307"/>
      <c r="BJ299" s="1307"/>
      <c r="BK299" s="1307"/>
      <c r="BL299" s="1307"/>
      <c r="BM299" s="1307"/>
      <c r="BN299" s="1307"/>
      <c r="BO299" s="1307"/>
      <c r="BP299" s="1307"/>
      <c r="BQ299" s="1307"/>
      <c r="BR299" s="1307"/>
      <c r="BS299" s="1307"/>
      <c r="BT299" s="1307"/>
      <c r="BU299" s="1307"/>
      <c r="BV299" s="1307"/>
      <c r="BW299" s="1307"/>
      <c r="BX299" s="1307"/>
      <c r="BY299" s="1307"/>
      <c r="BZ299" s="1307"/>
      <c r="CA299" s="1307"/>
      <c r="CB299" s="1307"/>
      <c r="CC299" s="1307"/>
      <c r="CD299" s="1307"/>
      <c r="CE299" s="1307"/>
      <c r="CF299" s="1307"/>
      <c r="CG299" s="1307"/>
      <c r="CH299" s="1307"/>
      <c r="CI299" s="1307"/>
      <c r="CJ299" s="1307"/>
      <c r="CK299" s="1307"/>
      <c r="CL299" s="1307"/>
      <c r="CM299" s="1307"/>
      <c r="CN299" s="1307"/>
      <c r="CO299" s="1307"/>
      <c r="CP299" s="1307"/>
      <c r="CQ299" s="1307"/>
      <c r="CR299" s="1307"/>
      <c r="CS299" s="1307"/>
      <c r="CT299" s="1307"/>
      <c r="CU299" s="1307"/>
      <c r="CV299" s="1307"/>
      <c r="CW299" s="1307"/>
      <c r="CX299" s="1307"/>
      <c r="CY299" s="1307"/>
      <c r="CZ299" s="1307"/>
      <c r="DA299" s="1307"/>
      <c r="DB299" s="1307"/>
      <c r="DC299" s="1307"/>
      <c r="DD299" s="1307"/>
      <c r="DE299" s="1307"/>
      <c r="DF299" s="1307"/>
      <c r="DG299" s="1307"/>
      <c r="DH299" s="1307"/>
      <c r="DI299" s="1307"/>
      <c r="DJ299" s="1307"/>
    </row>
    <row r="300" spans="1:114" s="945" customFormat="1">
      <c r="A300" s="845"/>
      <c r="B300" s="845"/>
      <c r="C300" s="845"/>
      <c r="D300" s="845"/>
      <c r="E300" s="845"/>
      <c r="F300" s="845"/>
      <c r="G300" s="845"/>
      <c r="H300" s="845"/>
      <c r="I300" s="845"/>
      <c r="J300" s="845"/>
      <c r="K300" s="845"/>
      <c r="L300" s="845"/>
      <c r="M300" s="845"/>
      <c r="N300" s="845"/>
      <c r="O300" s="845"/>
      <c r="P300" s="845"/>
      <c r="Q300" s="845"/>
      <c r="R300" s="845"/>
      <c r="S300" s="845"/>
      <c r="T300" s="845"/>
      <c r="U300" s="845"/>
      <c r="V300" s="845"/>
      <c r="W300" s="845"/>
      <c r="X300" s="845"/>
      <c r="Y300" s="845"/>
      <c r="Z300" s="845"/>
      <c r="AA300" s="845"/>
      <c r="AB300" s="845"/>
      <c r="AC300" s="845"/>
      <c r="AD300" s="845"/>
      <c r="AE300" s="845"/>
      <c r="AF300" s="845"/>
      <c r="AG300" s="845"/>
      <c r="AH300" s="845"/>
      <c r="AI300" s="845"/>
      <c r="AJ300" s="845"/>
      <c r="AK300" s="845"/>
      <c r="AL300" s="845"/>
      <c r="AM300" s="845"/>
      <c r="AN300" s="845"/>
      <c r="AO300" s="845"/>
      <c r="AP300" s="845"/>
      <c r="AQ300" s="1237"/>
      <c r="AR300" s="1008"/>
      <c r="AS300" s="1008"/>
      <c r="AT300" s="1238"/>
      <c r="AU300" s="1239"/>
      <c r="AV300" s="1239"/>
      <c r="AW300" s="1239"/>
      <c r="AX300" s="1239"/>
      <c r="AY300" s="1240"/>
      <c r="AZ300" s="1239"/>
      <c r="BA300" s="1307"/>
      <c r="BB300" s="1307"/>
      <c r="BC300" s="1307"/>
      <c r="BD300" s="1307"/>
      <c r="BE300" s="1307"/>
      <c r="BF300" s="1307"/>
      <c r="BG300" s="1307"/>
      <c r="BH300" s="1307"/>
      <c r="BI300" s="1307"/>
      <c r="BJ300" s="1307"/>
      <c r="BK300" s="1307"/>
      <c r="BL300" s="1307"/>
      <c r="BM300" s="1307"/>
      <c r="BN300" s="1307"/>
      <c r="BO300" s="1307"/>
      <c r="BP300" s="1307"/>
      <c r="BQ300" s="1307"/>
      <c r="BR300" s="1307"/>
      <c r="BS300" s="1307"/>
      <c r="BT300" s="1307"/>
      <c r="BU300" s="1307"/>
      <c r="BV300" s="1307"/>
      <c r="BW300" s="1307"/>
      <c r="BX300" s="1307"/>
      <c r="BY300" s="1307"/>
      <c r="BZ300" s="1307"/>
      <c r="CA300" s="1307"/>
      <c r="CB300" s="1307"/>
      <c r="CC300" s="1307"/>
      <c r="CD300" s="1307"/>
      <c r="CE300" s="1307"/>
      <c r="CF300" s="1307"/>
      <c r="CG300" s="1307"/>
      <c r="CH300" s="1307"/>
      <c r="CI300" s="1307"/>
      <c r="CJ300" s="1307"/>
      <c r="CK300" s="1307"/>
      <c r="CL300" s="1307"/>
      <c r="CM300" s="1307"/>
      <c r="CN300" s="1307"/>
      <c r="CO300" s="1307"/>
      <c r="CP300" s="1307"/>
      <c r="CQ300" s="1307"/>
      <c r="CR300" s="1307"/>
      <c r="CS300" s="1307"/>
      <c r="CT300" s="1307"/>
      <c r="CU300" s="1307"/>
      <c r="CV300" s="1307"/>
      <c r="CW300" s="1307"/>
      <c r="CX300" s="1307"/>
      <c r="CY300" s="1307"/>
      <c r="CZ300" s="1307"/>
      <c r="DA300" s="1307"/>
      <c r="DB300" s="1307"/>
      <c r="DC300" s="1307"/>
      <c r="DD300" s="1307"/>
      <c r="DE300" s="1307"/>
      <c r="DF300" s="1307"/>
      <c r="DG300" s="1307"/>
      <c r="DH300" s="1307"/>
      <c r="DI300" s="1307"/>
      <c r="DJ300" s="1307"/>
    </row>
    <row r="301" spans="1:114" s="839" customFormat="1">
      <c r="A301" s="845"/>
      <c r="B301" s="845"/>
      <c r="C301" s="845"/>
      <c r="D301" s="845"/>
      <c r="E301" s="845"/>
      <c r="F301" s="845"/>
      <c r="G301" s="845"/>
      <c r="H301" s="845"/>
      <c r="I301" s="845"/>
      <c r="J301" s="845"/>
      <c r="K301" s="845"/>
      <c r="L301" s="845"/>
      <c r="M301" s="845"/>
      <c r="N301" s="845"/>
      <c r="O301" s="845"/>
      <c r="P301" s="845"/>
      <c r="Q301" s="845"/>
      <c r="R301" s="845"/>
      <c r="S301" s="845"/>
      <c r="T301" s="845"/>
      <c r="U301" s="845"/>
      <c r="V301" s="845"/>
      <c r="W301" s="845"/>
      <c r="X301" s="845"/>
      <c r="Y301" s="845"/>
      <c r="Z301" s="845"/>
      <c r="AA301" s="845"/>
      <c r="AB301" s="845"/>
      <c r="AC301" s="845"/>
      <c r="AD301" s="845"/>
      <c r="AE301" s="845"/>
      <c r="AF301" s="845"/>
      <c r="AG301" s="845"/>
      <c r="AH301" s="845"/>
      <c r="AI301" s="845"/>
      <c r="AJ301" s="845"/>
      <c r="AK301" s="845"/>
      <c r="AL301" s="845"/>
      <c r="AM301" s="845"/>
      <c r="AN301" s="845"/>
      <c r="AO301" s="845"/>
      <c r="AP301" s="845"/>
      <c r="AQ301" s="840"/>
      <c r="AR301" s="844"/>
      <c r="AS301" s="844"/>
      <c r="AT301" s="844"/>
      <c r="AU301" s="845"/>
      <c r="AV301" s="845"/>
      <c r="AW301" s="845"/>
      <c r="AX301" s="845"/>
      <c r="AY301" s="846"/>
      <c r="AZ301" s="845"/>
      <c r="BA301" s="845"/>
      <c r="BB301" s="845"/>
      <c r="BC301" s="845"/>
      <c r="BD301" s="845"/>
      <c r="BE301" s="845"/>
      <c r="BF301" s="845"/>
      <c r="BG301" s="845"/>
      <c r="BH301" s="845"/>
      <c r="BI301" s="845"/>
      <c r="BJ301" s="845"/>
      <c r="BK301" s="845"/>
      <c r="BL301" s="845"/>
      <c r="BM301" s="845"/>
      <c r="BN301" s="845"/>
      <c r="BO301" s="845"/>
      <c r="BP301" s="845"/>
      <c r="BQ301" s="845"/>
      <c r="BR301" s="845"/>
      <c r="BS301" s="845"/>
      <c r="BT301" s="845"/>
      <c r="BU301" s="845"/>
      <c r="BV301" s="845"/>
      <c r="BW301" s="845"/>
      <c r="BX301" s="845"/>
      <c r="BY301" s="845"/>
      <c r="BZ301" s="845"/>
      <c r="CA301" s="845"/>
      <c r="CB301" s="845"/>
      <c r="CC301" s="845"/>
      <c r="CD301" s="845"/>
      <c r="CE301" s="845"/>
      <c r="CF301" s="845"/>
      <c r="CG301" s="845"/>
      <c r="CH301" s="845"/>
      <c r="CI301" s="845"/>
      <c r="CJ301" s="845"/>
      <c r="CK301" s="845"/>
      <c r="CL301" s="845"/>
      <c r="CM301" s="845"/>
      <c r="CN301" s="845"/>
      <c r="CO301" s="845"/>
      <c r="CP301" s="845"/>
      <c r="CQ301" s="845"/>
      <c r="CR301" s="845"/>
      <c r="CS301" s="845"/>
      <c r="CT301" s="845"/>
      <c r="CU301" s="845"/>
      <c r="CV301" s="845"/>
      <c r="CW301" s="845"/>
      <c r="CX301" s="845"/>
      <c r="CY301" s="845"/>
      <c r="CZ301" s="845"/>
      <c r="DA301" s="845"/>
      <c r="DB301" s="845"/>
      <c r="DC301" s="845"/>
      <c r="DD301" s="845"/>
      <c r="DE301" s="845"/>
      <c r="DF301" s="845"/>
      <c r="DG301" s="845"/>
      <c r="DH301" s="845"/>
      <c r="DI301" s="845"/>
      <c r="DJ301" s="845"/>
    </row>
    <row r="302" spans="1:114" s="885" customFormat="1">
      <c r="A302" s="858"/>
      <c r="B302" s="858"/>
      <c r="C302" s="858"/>
      <c r="D302" s="858"/>
      <c r="E302" s="858"/>
      <c r="F302" s="858"/>
      <c r="G302" s="858"/>
      <c r="H302" s="858"/>
      <c r="I302" s="858"/>
      <c r="J302" s="858"/>
      <c r="K302" s="858"/>
      <c r="L302" s="858"/>
      <c r="M302" s="858"/>
      <c r="N302" s="858"/>
      <c r="O302" s="858"/>
      <c r="P302" s="858"/>
      <c r="Q302" s="858"/>
      <c r="R302" s="858"/>
      <c r="S302" s="858"/>
      <c r="T302" s="858"/>
      <c r="U302" s="858"/>
      <c r="V302" s="858"/>
      <c r="W302" s="858"/>
      <c r="X302" s="858"/>
      <c r="Y302" s="858"/>
      <c r="Z302" s="858"/>
      <c r="AA302" s="858"/>
      <c r="AB302" s="858"/>
      <c r="AC302" s="858"/>
      <c r="AD302" s="858"/>
      <c r="AE302" s="858"/>
      <c r="AF302" s="858"/>
      <c r="AG302" s="858"/>
      <c r="AH302" s="858"/>
      <c r="AI302" s="858"/>
      <c r="AJ302" s="858"/>
      <c r="AK302" s="858"/>
      <c r="AL302" s="858"/>
      <c r="AM302" s="858"/>
      <c r="AN302" s="858"/>
      <c r="AO302" s="858"/>
      <c r="AP302" s="858"/>
      <c r="AQ302" s="858"/>
      <c r="AR302" s="1447"/>
      <c r="AS302" s="1447"/>
      <c r="AT302" s="1447"/>
      <c r="AU302" s="1448"/>
      <c r="AV302" s="1449"/>
      <c r="AW302" s="1449"/>
      <c r="AX302" s="858"/>
      <c r="AY302" s="870"/>
      <c r="AZ302" s="858"/>
      <c r="BA302" s="858"/>
      <c r="BB302" s="858"/>
      <c r="BC302" s="858"/>
      <c r="BD302" s="858"/>
      <c r="BE302" s="858"/>
      <c r="BF302" s="858"/>
      <c r="BG302" s="858"/>
      <c r="BH302" s="858"/>
      <c r="BI302" s="858"/>
      <c r="BJ302" s="858"/>
      <c r="BK302" s="858"/>
      <c r="BL302" s="858"/>
      <c r="BM302" s="858"/>
      <c r="BN302" s="858"/>
      <c r="BO302" s="858"/>
      <c r="BP302" s="858"/>
      <c r="BQ302" s="858"/>
      <c r="BR302" s="858"/>
      <c r="BS302" s="858"/>
      <c r="BT302" s="858"/>
      <c r="BU302" s="858"/>
      <c r="BV302" s="858"/>
      <c r="BW302" s="858"/>
      <c r="BX302" s="858"/>
      <c r="BY302" s="858"/>
      <c r="BZ302" s="858"/>
      <c r="CA302" s="858"/>
      <c r="CB302" s="858"/>
      <c r="CC302" s="858"/>
      <c r="CD302" s="858"/>
      <c r="CE302" s="858"/>
      <c r="CF302" s="858"/>
      <c r="CG302" s="858"/>
      <c r="CH302" s="858"/>
      <c r="CI302" s="858"/>
      <c r="CJ302" s="858"/>
      <c r="CK302" s="858"/>
      <c r="CL302" s="858"/>
      <c r="CM302" s="858"/>
      <c r="CN302" s="858"/>
      <c r="CO302" s="858"/>
      <c r="CP302" s="858"/>
      <c r="CQ302" s="858"/>
      <c r="CR302" s="858"/>
      <c r="CS302" s="858"/>
      <c r="CT302" s="858"/>
      <c r="CU302" s="858"/>
      <c r="CV302" s="858"/>
      <c r="CW302" s="858"/>
      <c r="CX302" s="858"/>
      <c r="CY302" s="858"/>
      <c r="CZ302" s="858"/>
      <c r="DA302" s="858"/>
      <c r="DB302" s="858"/>
      <c r="DC302" s="858"/>
      <c r="DD302" s="858"/>
      <c r="DE302" s="858"/>
      <c r="DF302" s="858"/>
      <c r="DG302" s="858"/>
      <c r="DH302" s="858"/>
      <c r="DI302" s="858"/>
      <c r="DJ302" s="858"/>
    </row>
    <row r="303" spans="1:114" s="839" customFormat="1">
      <c r="A303" s="845"/>
      <c r="B303" s="845"/>
      <c r="C303" s="845"/>
      <c r="D303" s="845"/>
      <c r="E303" s="845"/>
      <c r="F303" s="845"/>
      <c r="G303" s="845"/>
      <c r="H303" s="845"/>
      <c r="I303" s="845"/>
      <c r="J303" s="845"/>
      <c r="K303" s="845"/>
      <c r="L303" s="845"/>
      <c r="M303" s="845"/>
      <c r="N303" s="845"/>
      <c r="O303" s="845"/>
      <c r="P303" s="845"/>
      <c r="Q303" s="845"/>
      <c r="R303" s="845"/>
      <c r="S303" s="845"/>
      <c r="T303" s="845"/>
      <c r="U303" s="845"/>
      <c r="V303" s="845"/>
      <c r="W303" s="845"/>
      <c r="X303" s="845"/>
      <c r="Y303" s="845"/>
      <c r="Z303" s="845"/>
      <c r="AA303" s="845"/>
      <c r="AB303" s="845"/>
      <c r="AC303" s="845"/>
      <c r="AD303" s="845"/>
      <c r="AE303" s="845"/>
      <c r="AF303" s="845"/>
      <c r="AG303" s="845"/>
      <c r="AH303" s="845"/>
      <c r="AI303" s="845"/>
      <c r="AJ303" s="845"/>
      <c r="AK303" s="845"/>
      <c r="AL303" s="845"/>
      <c r="AM303" s="845"/>
      <c r="AN303" s="845"/>
      <c r="AO303" s="845"/>
      <c r="AP303" s="845"/>
      <c r="AQ303" s="840"/>
      <c r="AR303" s="844"/>
      <c r="AS303" s="844"/>
      <c r="AT303" s="844"/>
      <c r="AU303" s="845"/>
      <c r="AV303" s="845"/>
      <c r="AW303" s="845"/>
      <c r="AX303" s="845"/>
      <c r="AY303" s="846"/>
      <c r="AZ303" s="845"/>
      <c r="BA303" s="845"/>
      <c r="BB303" s="845"/>
      <c r="BC303" s="845"/>
      <c r="BD303" s="845"/>
      <c r="BE303" s="845"/>
      <c r="BF303" s="845"/>
      <c r="BG303" s="845"/>
      <c r="BH303" s="845"/>
      <c r="BI303" s="845"/>
      <c r="BJ303" s="845"/>
      <c r="BK303" s="845"/>
      <c r="BL303" s="845"/>
      <c r="BM303" s="845"/>
      <c r="BN303" s="845"/>
      <c r="BO303" s="845"/>
      <c r="BP303" s="845"/>
      <c r="BQ303" s="845"/>
      <c r="BR303" s="845"/>
      <c r="BS303" s="845"/>
      <c r="BT303" s="845"/>
      <c r="BU303" s="845"/>
      <c r="BV303" s="845"/>
      <c r="BW303" s="845"/>
      <c r="BX303" s="845"/>
      <c r="BY303" s="845"/>
      <c r="BZ303" s="845"/>
      <c r="CA303" s="845"/>
      <c r="CB303" s="845"/>
      <c r="CC303" s="845"/>
      <c r="CD303" s="845"/>
      <c r="CE303" s="845"/>
      <c r="CF303" s="845"/>
      <c r="CG303" s="845"/>
      <c r="CH303" s="845"/>
      <c r="CI303" s="845"/>
      <c r="CJ303" s="845"/>
      <c r="CK303" s="845"/>
      <c r="CL303" s="845"/>
      <c r="CM303" s="845"/>
      <c r="CN303" s="845"/>
      <c r="CO303" s="845"/>
      <c r="CP303" s="845"/>
      <c r="CQ303" s="845"/>
      <c r="CR303" s="845"/>
      <c r="CS303" s="845"/>
      <c r="CT303" s="845"/>
      <c r="CU303" s="845"/>
      <c r="CV303" s="845"/>
      <c r="CW303" s="845"/>
      <c r="CX303" s="845"/>
      <c r="CY303" s="845"/>
      <c r="CZ303" s="845"/>
      <c r="DA303" s="845"/>
      <c r="DB303" s="845"/>
      <c r="DC303" s="845"/>
      <c r="DD303" s="845"/>
      <c r="DE303" s="845"/>
      <c r="DF303" s="845"/>
      <c r="DG303" s="845"/>
      <c r="DH303" s="845"/>
      <c r="DI303" s="845"/>
      <c r="DJ303" s="845"/>
    </row>
    <row r="304" spans="1:114" s="839" customFormat="1">
      <c r="A304" s="845"/>
      <c r="B304" s="845"/>
      <c r="C304" s="845"/>
      <c r="D304" s="845"/>
      <c r="E304" s="845"/>
      <c r="F304" s="845"/>
      <c r="G304" s="845"/>
      <c r="H304" s="845"/>
      <c r="I304" s="845"/>
      <c r="J304" s="845"/>
      <c r="K304" s="845"/>
      <c r="L304" s="845"/>
      <c r="M304" s="845"/>
      <c r="N304" s="845"/>
      <c r="O304" s="845"/>
      <c r="P304" s="845"/>
      <c r="Q304" s="845"/>
      <c r="R304" s="845"/>
      <c r="S304" s="845"/>
      <c r="T304" s="845"/>
      <c r="U304" s="845"/>
      <c r="V304" s="845"/>
      <c r="W304" s="845"/>
      <c r="X304" s="845"/>
      <c r="Y304" s="845"/>
      <c r="Z304" s="845"/>
      <c r="AA304" s="845"/>
      <c r="AB304" s="845"/>
      <c r="AC304" s="845"/>
      <c r="AD304" s="845"/>
      <c r="AE304" s="845"/>
      <c r="AF304" s="845"/>
      <c r="AG304" s="845"/>
      <c r="AH304" s="845"/>
      <c r="AI304" s="845"/>
      <c r="AJ304" s="845"/>
      <c r="AK304" s="845"/>
      <c r="AL304" s="845"/>
      <c r="AM304" s="845"/>
      <c r="AN304" s="845"/>
      <c r="AO304" s="845"/>
      <c r="AP304" s="845"/>
      <c r="AQ304" s="840"/>
      <c r="AR304" s="844"/>
      <c r="AS304" s="844"/>
      <c r="AT304" s="844"/>
      <c r="AU304" s="845"/>
      <c r="AV304" s="845"/>
      <c r="AW304" s="845"/>
      <c r="AX304" s="845"/>
      <c r="AY304" s="846"/>
      <c r="AZ304" s="845"/>
      <c r="BA304" s="845"/>
      <c r="BB304" s="845"/>
      <c r="BC304" s="845"/>
      <c r="BD304" s="845"/>
      <c r="BE304" s="845"/>
      <c r="BF304" s="845"/>
      <c r="BG304" s="845"/>
      <c r="BH304" s="845"/>
      <c r="BI304" s="845"/>
      <c r="BJ304" s="845"/>
      <c r="BK304" s="845"/>
      <c r="BL304" s="845"/>
      <c r="BM304" s="845"/>
      <c r="BN304" s="845"/>
      <c r="BO304" s="845"/>
      <c r="BP304" s="845"/>
      <c r="BQ304" s="845"/>
      <c r="BR304" s="845"/>
      <c r="BS304" s="845"/>
      <c r="BT304" s="845"/>
      <c r="BU304" s="845"/>
      <c r="BV304" s="845"/>
      <c r="BW304" s="845"/>
      <c r="BX304" s="845"/>
      <c r="BY304" s="845"/>
      <c r="BZ304" s="845"/>
      <c r="CA304" s="845"/>
      <c r="CB304" s="845"/>
      <c r="CC304" s="845"/>
      <c r="CD304" s="845"/>
      <c r="CE304" s="845"/>
      <c r="CF304" s="845"/>
      <c r="CG304" s="845"/>
      <c r="CH304" s="845"/>
      <c r="CI304" s="845"/>
      <c r="CJ304" s="845"/>
      <c r="CK304" s="845"/>
      <c r="CL304" s="845"/>
      <c r="CM304" s="845"/>
      <c r="CN304" s="845"/>
      <c r="CO304" s="845"/>
      <c r="CP304" s="845"/>
      <c r="CQ304" s="845"/>
      <c r="CR304" s="845"/>
      <c r="CS304" s="845"/>
      <c r="CT304" s="845"/>
      <c r="CU304" s="845"/>
      <c r="CV304" s="845"/>
      <c r="CW304" s="845"/>
      <c r="CX304" s="845"/>
      <c r="CY304" s="845"/>
      <c r="CZ304" s="845"/>
      <c r="DA304" s="845"/>
      <c r="DB304" s="845"/>
      <c r="DC304" s="845"/>
      <c r="DD304" s="845"/>
      <c r="DE304" s="845"/>
      <c r="DF304" s="845"/>
      <c r="DG304" s="845"/>
      <c r="DH304" s="845"/>
      <c r="DI304" s="845"/>
      <c r="DJ304" s="845"/>
    </row>
    <row r="305" spans="1:114" s="945" customFormat="1">
      <c r="A305" s="845"/>
      <c r="B305" s="845"/>
      <c r="C305" s="845"/>
      <c r="D305" s="845"/>
      <c r="E305" s="845"/>
      <c r="F305" s="845"/>
      <c r="G305" s="845"/>
      <c r="H305" s="845"/>
      <c r="I305" s="845"/>
      <c r="J305" s="845"/>
      <c r="K305" s="845"/>
      <c r="L305" s="845"/>
      <c r="M305" s="845"/>
      <c r="N305" s="845"/>
      <c r="O305" s="845"/>
      <c r="P305" s="845"/>
      <c r="Q305" s="845"/>
      <c r="R305" s="845"/>
      <c r="S305" s="845"/>
      <c r="T305" s="845"/>
      <c r="U305" s="845"/>
      <c r="V305" s="845"/>
      <c r="W305" s="845"/>
      <c r="X305" s="845"/>
      <c r="Y305" s="845"/>
      <c r="Z305" s="845"/>
      <c r="AA305" s="845"/>
      <c r="AB305" s="845"/>
      <c r="AC305" s="845"/>
      <c r="AD305" s="845"/>
      <c r="AE305" s="845"/>
      <c r="AF305" s="845"/>
      <c r="AG305" s="845"/>
      <c r="AH305" s="845"/>
      <c r="AI305" s="845"/>
      <c r="AJ305" s="845"/>
      <c r="AK305" s="845"/>
      <c r="AL305" s="845"/>
      <c r="AM305" s="845"/>
      <c r="AN305" s="845"/>
      <c r="AO305" s="845"/>
      <c r="AP305" s="845"/>
      <c r="AQ305" s="1237"/>
      <c r="AR305" s="1008"/>
      <c r="AS305" s="1008"/>
      <c r="AT305" s="1238"/>
      <c r="AU305" s="1239"/>
      <c r="AV305" s="1239"/>
      <c r="AW305" s="1239"/>
      <c r="AX305" s="1239"/>
      <c r="AY305" s="1240"/>
      <c r="AZ305" s="1239"/>
      <c r="BA305" s="1307"/>
      <c r="BB305" s="1307"/>
      <c r="BC305" s="1307"/>
      <c r="BD305" s="1307"/>
      <c r="BE305" s="1307"/>
      <c r="BF305" s="1307"/>
      <c r="BG305" s="1307"/>
      <c r="BH305" s="1307"/>
      <c r="BI305" s="1307"/>
      <c r="BJ305" s="1307"/>
      <c r="BK305" s="1307"/>
      <c r="BL305" s="1307"/>
      <c r="BM305" s="1307"/>
      <c r="BN305" s="1307"/>
      <c r="BO305" s="1307"/>
      <c r="BP305" s="1307"/>
      <c r="BQ305" s="1307"/>
      <c r="BR305" s="1307"/>
      <c r="BS305" s="1307"/>
      <c r="BT305" s="1307"/>
      <c r="BU305" s="1307"/>
      <c r="BV305" s="1307"/>
      <c r="BW305" s="1307"/>
      <c r="BX305" s="1307"/>
      <c r="BY305" s="1307"/>
      <c r="BZ305" s="1307"/>
      <c r="CA305" s="1307"/>
      <c r="CB305" s="1307"/>
      <c r="CC305" s="1307"/>
      <c r="CD305" s="1307"/>
      <c r="CE305" s="1307"/>
      <c r="CF305" s="1307"/>
      <c r="CG305" s="1307"/>
      <c r="CH305" s="1307"/>
      <c r="CI305" s="1307"/>
      <c r="CJ305" s="1307"/>
      <c r="CK305" s="1307"/>
      <c r="CL305" s="1307"/>
      <c r="CM305" s="1307"/>
      <c r="CN305" s="1307"/>
      <c r="CO305" s="1307"/>
      <c r="CP305" s="1307"/>
      <c r="CQ305" s="1307"/>
      <c r="CR305" s="1307"/>
      <c r="CS305" s="1307"/>
      <c r="CT305" s="1307"/>
      <c r="CU305" s="1307"/>
      <c r="CV305" s="1307"/>
      <c r="CW305" s="1307"/>
      <c r="CX305" s="1307"/>
      <c r="CY305" s="1307"/>
      <c r="CZ305" s="1307"/>
      <c r="DA305" s="1307"/>
      <c r="DB305" s="1307"/>
      <c r="DC305" s="1307"/>
      <c r="DD305" s="1307"/>
      <c r="DE305" s="1307"/>
      <c r="DF305" s="1307"/>
      <c r="DG305" s="1307"/>
      <c r="DH305" s="1307"/>
      <c r="DI305" s="1307"/>
      <c r="DJ305" s="1307"/>
    </row>
    <row r="306" spans="1:114" s="945" customFormat="1">
      <c r="A306" s="845"/>
      <c r="B306" s="845"/>
      <c r="C306" s="845"/>
      <c r="D306" s="845"/>
      <c r="E306" s="845"/>
      <c r="F306" s="845"/>
      <c r="G306" s="845"/>
      <c r="H306" s="845"/>
      <c r="I306" s="845"/>
      <c r="J306" s="845"/>
      <c r="K306" s="845"/>
      <c r="L306" s="845"/>
      <c r="M306" s="845"/>
      <c r="N306" s="845"/>
      <c r="O306" s="845"/>
      <c r="P306" s="845"/>
      <c r="Q306" s="845"/>
      <c r="R306" s="845"/>
      <c r="S306" s="845"/>
      <c r="T306" s="845"/>
      <c r="U306" s="845"/>
      <c r="V306" s="845"/>
      <c r="W306" s="845"/>
      <c r="X306" s="845"/>
      <c r="Y306" s="845"/>
      <c r="Z306" s="845"/>
      <c r="AA306" s="845"/>
      <c r="AB306" s="845"/>
      <c r="AC306" s="845"/>
      <c r="AD306" s="845"/>
      <c r="AE306" s="845"/>
      <c r="AF306" s="845"/>
      <c r="AG306" s="845"/>
      <c r="AH306" s="845"/>
      <c r="AI306" s="845"/>
      <c r="AJ306" s="845"/>
      <c r="AK306" s="845"/>
      <c r="AL306" s="845"/>
      <c r="AM306" s="845"/>
      <c r="AN306" s="845"/>
      <c r="AO306" s="845"/>
      <c r="AP306" s="845"/>
      <c r="AQ306" s="1237"/>
      <c r="AR306" s="1008"/>
      <c r="AS306" s="1008"/>
      <c r="AT306" s="1238"/>
      <c r="AU306" s="1239"/>
      <c r="AV306" s="1239"/>
      <c r="AW306" s="1239"/>
      <c r="AX306" s="1239"/>
      <c r="AY306" s="1240"/>
      <c r="AZ306" s="1239"/>
      <c r="BA306" s="1307"/>
      <c r="BB306" s="1307"/>
      <c r="BC306" s="1307"/>
      <c r="BD306" s="1307"/>
      <c r="BE306" s="1307"/>
      <c r="BF306" s="1307"/>
      <c r="BG306" s="1307"/>
      <c r="BH306" s="1307"/>
      <c r="BI306" s="1307"/>
      <c r="BJ306" s="1307"/>
      <c r="BK306" s="1307"/>
      <c r="BL306" s="1307"/>
      <c r="BM306" s="1307"/>
      <c r="BN306" s="1307"/>
      <c r="BO306" s="1307"/>
      <c r="BP306" s="1307"/>
      <c r="BQ306" s="1307"/>
      <c r="BR306" s="1307"/>
      <c r="BS306" s="1307"/>
      <c r="BT306" s="1307"/>
      <c r="BU306" s="1307"/>
      <c r="BV306" s="1307"/>
      <c r="BW306" s="1307"/>
      <c r="BX306" s="1307"/>
      <c r="BY306" s="1307"/>
      <c r="BZ306" s="1307"/>
      <c r="CA306" s="1307"/>
      <c r="CB306" s="1307"/>
      <c r="CC306" s="1307"/>
      <c r="CD306" s="1307"/>
      <c r="CE306" s="1307"/>
      <c r="CF306" s="1307"/>
      <c r="CG306" s="1307"/>
      <c r="CH306" s="1307"/>
      <c r="CI306" s="1307"/>
      <c r="CJ306" s="1307"/>
      <c r="CK306" s="1307"/>
      <c r="CL306" s="1307"/>
      <c r="CM306" s="1307"/>
      <c r="CN306" s="1307"/>
      <c r="CO306" s="1307"/>
      <c r="CP306" s="1307"/>
      <c r="CQ306" s="1307"/>
      <c r="CR306" s="1307"/>
      <c r="CS306" s="1307"/>
      <c r="CT306" s="1307"/>
      <c r="CU306" s="1307"/>
      <c r="CV306" s="1307"/>
      <c r="CW306" s="1307"/>
      <c r="CX306" s="1307"/>
      <c r="CY306" s="1307"/>
      <c r="CZ306" s="1307"/>
      <c r="DA306" s="1307"/>
      <c r="DB306" s="1307"/>
      <c r="DC306" s="1307"/>
      <c r="DD306" s="1307"/>
      <c r="DE306" s="1307"/>
      <c r="DF306" s="1307"/>
      <c r="DG306" s="1307"/>
      <c r="DH306" s="1307"/>
      <c r="DI306" s="1307"/>
      <c r="DJ306" s="1307"/>
    </row>
    <row r="307" spans="1:114" s="945" customFormat="1">
      <c r="A307" s="845"/>
      <c r="B307" s="845"/>
      <c r="C307" s="845"/>
      <c r="D307" s="845"/>
      <c r="E307" s="845"/>
      <c r="F307" s="845"/>
      <c r="G307" s="845"/>
      <c r="H307" s="845"/>
      <c r="I307" s="845"/>
      <c r="J307" s="845"/>
      <c r="K307" s="845"/>
      <c r="L307" s="845"/>
      <c r="M307" s="845"/>
      <c r="N307" s="845"/>
      <c r="O307" s="845"/>
      <c r="P307" s="845"/>
      <c r="Q307" s="845"/>
      <c r="R307" s="845"/>
      <c r="S307" s="845"/>
      <c r="T307" s="845"/>
      <c r="U307" s="845"/>
      <c r="V307" s="845"/>
      <c r="W307" s="845"/>
      <c r="X307" s="845"/>
      <c r="Y307" s="845"/>
      <c r="Z307" s="845"/>
      <c r="AA307" s="845"/>
      <c r="AB307" s="845"/>
      <c r="AC307" s="845"/>
      <c r="AD307" s="845"/>
      <c r="AE307" s="845"/>
      <c r="AF307" s="845"/>
      <c r="AG307" s="845"/>
      <c r="AH307" s="845"/>
      <c r="AI307" s="845"/>
      <c r="AJ307" s="845"/>
      <c r="AK307" s="845"/>
      <c r="AL307" s="845"/>
      <c r="AM307" s="845"/>
      <c r="AN307" s="845"/>
      <c r="AO307" s="845"/>
      <c r="AP307" s="845"/>
      <c r="AQ307" s="1237"/>
      <c r="AR307" s="1008"/>
      <c r="AS307" s="1008"/>
      <c r="AT307" s="1238"/>
      <c r="AU307" s="1239"/>
      <c r="AV307" s="1239"/>
      <c r="AW307" s="1239"/>
      <c r="AX307" s="1239"/>
      <c r="AY307" s="1240"/>
      <c r="AZ307" s="1239"/>
      <c r="BA307" s="1307"/>
      <c r="BB307" s="1307"/>
      <c r="BC307" s="1307"/>
      <c r="BD307" s="1307"/>
      <c r="BE307" s="1307"/>
      <c r="BF307" s="1307"/>
      <c r="BG307" s="1307"/>
      <c r="BH307" s="1307"/>
      <c r="BI307" s="1307"/>
      <c r="BJ307" s="1307"/>
      <c r="BK307" s="1307"/>
      <c r="BL307" s="1307"/>
      <c r="BM307" s="1307"/>
      <c r="BN307" s="1307"/>
      <c r="BO307" s="1307"/>
      <c r="BP307" s="1307"/>
      <c r="BQ307" s="1307"/>
      <c r="BR307" s="1307"/>
      <c r="BS307" s="1307"/>
      <c r="BT307" s="1307"/>
      <c r="BU307" s="1307"/>
      <c r="BV307" s="1307"/>
      <c r="BW307" s="1307"/>
      <c r="BX307" s="1307"/>
      <c r="BY307" s="1307"/>
      <c r="BZ307" s="1307"/>
      <c r="CA307" s="1307"/>
      <c r="CB307" s="1307"/>
      <c r="CC307" s="1307"/>
      <c r="CD307" s="1307"/>
      <c r="CE307" s="1307"/>
      <c r="CF307" s="1307"/>
      <c r="CG307" s="1307"/>
      <c r="CH307" s="1307"/>
      <c r="CI307" s="1307"/>
      <c r="CJ307" s="1307"/>
      <c r="CK307" s="1307"/>
      <c r="CL307" s="1307"/>
      <c r="CM307" s="1307"/>
      <c r="CN307" s="1307"/>
      <c r="CO307" s="1307"/>
      <c r="CP307" s="1307"/>
      <c r="CQ307" s="1307"/>
      <c r="CR307" s="1307"/>
      <c r="CS307" s="1307"/>
      <c r="CT307" s="1307"/>
      <c r="CU307" s="1307"/>
      <c r="CV307" s="1307"/>
      <c r="CW307" s="1307"/>
      <c r="CX307" s="1307"/>
      <c r="CY307" s="1307"/>
      <c r="CZ307" s="1307"/>
      <c r="DA307" s="1307"/>
      <c r="DB307" s="1307"/>
      <c r="DC307" s="1307"/>
      <c r="DD307" s="1307"/>
      <c r="DE307" s="1307"/>
      <c r="DF307" s="1307"/>
      <c r="DG307" s="1307"/>
      <c r="DH307" s="1307"/>
      <c r="DI307" s="1307"/>
      <c r="DJ307" s="1307"/>
    </row>
    <row r="308" spans="1:114" s="1464" customFormat="1">
      <c r="A308" s="845"/>
      <c r="B308" s="845"/>
      <c r="C308" s="845"/>
      <c r="D308" s="845"/>
      <c r="E308" s="845"/>
      <c r="F308" s="845"/>
      <c r="G308" s="845"/>
      <c r="H308" s="845"/>
      <c r="I308" s="845"/>
      <c r="J308" s="845"/>
      <c r="K308" s="845"/>
      <c r="L308" s="845"/>
      <c r="M308" s="845"/>
      <c r="N308" s="845"/>
      <c r="O308" s="845"/>
      <c r="P308" s="845"/>
      <c r="Q308" s="845"/>
      <c r="R308" s="845"/>
      <c r="S308" s="845"/>
      <c r="T308" s="845"/>
      <c r="U308" s="845"/>
      <c r="V308" s="845"/>
      <c r="W308" s="845"/>
      <c r="X308" s="845"/>
      <c r="Y308" s="845"/>
      <c r="Z308" s="845"/>
      <c r="AA308" s="845"/>
      <c r="AB308" s="845"/>
      <c r="AC308" s="845"/>
      <c r="AD308" s="845"/>
      <c r="AE308" s="845"/>
      <c r="AF308" s="845"/>
      <c r="AG308" s="845"/>
      <c r="AH308" s="845"/>
      <c r="AI308" s="845"/>
      <c r="AJ308" s="845"/>
      <c r="AK308" s="845"/>
      <c r="AL308" s="845"/>
      <c r="AM308" s="845"/>
      <c r="AN308" s="845"/>
      <c r="AO308" s="845"/>
      <c r="AP308" s="845"/>
      <c r="AQ308" s="924"/>
      <c r="AR308" s="844"/>
      <c r="AS308" s="844"/>
      <c r="AT308" s="926"/>
      <c r="AU308" s="944"/>
      <c r="AV308" s="944"/>
      <c r="AW308" s="944"/>
      <c r="AX308" s="944"/>
      <c r="AY308" s="943"/>
      <c r="AZ308" s="944"/>
      <c r="BA308" s="1307"/>
      <c r="BB308" s="1307"/>
      <c r="BC308" s="1307"/>
      <c r="BD308" s="1307"/>
      <c r="BE308" s="1307"/>
      <c r="BF308" s="1307"/>
      <c r="BG308" s="1307"/>
      <c r="BH308" s="1307"/>
      <c r="BI308" s="1307"/>
      <c r="BJ308" s="1307"/>
      <c r="BK308" s="1307"/>
      <c r="BL308" s="1307"/>
      <c r="BM308" s="1307"/>
      <c r="BN308" s="1307"/>
      <c r="BO308" s="1307"/>
      <c r="BP308" s="1307"/>
      <c r="BQ308" s="1307"/>
      <c r="BR308" s="1307"/>
      <c r="BS308" s="1307"/>
      <c r="BT308" s="1307"/>
      <c r="BU308" s="1307"/>
      <c r="BV308" s="1307"/>
      <c r="BW308" s="1307"/>
      <c r="BX308" s="1307"/>
      <c r="BY308" s="1307"/>
      <c r="BZ308" s="1307"/>
      <c r="CA308" s="1307"/>
      <c r="CB308" s="1307"/>
      <c r="CC308" s="1307"/>
      <c r="CD308" s="1307"/>
      <c r="CE308" s="1307"/>
      <c r="CF308" s="1307"/>
      <c r="CG308" s="1307"/>
      <c r="CH308" s="1307"/>
      <c r="CI308" s="1307"/>
      <c r="CJ308" s="1307"/>
      <c r="CK308" s="1307"/>
      <c r="CL308" s="1307"/>
      <c r="CM308" s="1307"/>
      <c r="CN308" s="1307"/>
      <c r="CO308" s="1307"/>
      <c r="CP308" s="1307"/>
      <c r="CQ308" s="1307"/>
      <c r="CR308" s="1307"/>
      <c r="CS308" s="1307"/>
      <c r="CT308" s="1307"/>
      <c r="CU308" s="1307"/>
      <c r="CV308" s="1307"/>
      <c r="CW308" s="1307"/>
      <c r="CX308" s="1307"/>
      <c r="CY308" s="1307"/>
      <c r="CZ308" s="1307"/>
      <c r="DA308" s="1307"/>
      <c r="DB308" s="1307"/>
      <c r="DC308" s="1307"/>
      <c r="DD308" s="1307"/>
      <c r="DE308" s="1307"/>
      <c r="DF308" s="1307"/>
      <c r="DG308" s="1307"/>
      <c r="DH308" s="1307"/>
      <c r="DI308" s="1307"/>
      <c r="DJ308" s="1307"/>
    </row>
    <row r="309" spans="1:114" s="1464" customFormat="1">
      <c r="A309" s="845"/>
      <c r="B309" s="845"/>
      <c r="C309" s="845"/>
      <c r="D309" s="845"/>
      <c r="E309" s="845"/>
      <c r="F309" s="845"/>
      <c r="G309" s="845"/>
      <c r="H309" s="845"/>
      <c r="I309" s="845"/>
      <c r="J309" s="845"/>
      <c r="K309" s="845"/>
      <c r="L309" s="845"/>
      <c r="M309" s="845"/>
      <c r="N309" s="845"/>
      <c r="O309" s="845"/>
      <c r="P309" s="845"/>
      <c r="Q309" s="845"/>
      <c r="R309" s="845"/>
      <c r="S309" s="845"/>
      <c r="T309" s="845"/>
      <c r="U309" s="845"/>
      <c r="V309" s="845"/>
      <c r="W309" s="845"/>
      <c r="X309" s="845"/>
      <c r="Y309" s="845"/>
      <c r="Z309" s="845"/>
      <c r="AA309" s="845"/>
      <c r="AB309" s="845"/>
      <c r="AC309" s="845"/>
      <c r="AD309" s="845"/>
      <c r="AE309" s="845"/>
      <c r="AF309" s="845"/>
      <c r="AG309" s="845"/>
      <c r="AH309" s="845"/>
      <c r="AI309" s="845"/>
      <c r="AJ309" s="845"/>
      <c r="AK309" s="845"/>
      <c r="AL309" s="845"/>
      <c r="AM309" s="845"/>
      <c r="AN309" s="845"/>
      <c r="AO309" s="845"/>
      <c r="AP309" s="845"/>
      <c r="AQ309" s="924"/>
      <c r="AR309" s="844"/>
      <c r="AS309" s="844"/>
      <c r="AT309" s="926"/>
      <c r="AU309" s="944"/>
      <c r="AV309" s="944"/>
      <c r="AW309" s="944"/>
      <c r="AX309" s="944"/>
      <c r="AY309" s="943"/>
      <c r="AZ309" s="944"/>
      <c r="BA309" s="1307"/>
      <c r="BB309" s="1307"/>
      <c r="BC309" s="1307"/>
      <c r="BD309" s="1307"/>
      <c r="BE309" s="1307"/>
      <c r="BF309" s="1307"/>
      <c r="BG309" s="1307"/>
      <c r="BH309" s="1307"/>
      <c r="BI309" s="1307"/>
      <c r="BJ309" s="1307"/>
      <c r="BK309" s="1307"/>
      <c r="BL309" s="1307"/>
      <c r="BM309" s="1307"/>
      <c r="BN309" s="1307"/>
      <c r="BO309" s="1307"/>
      <c r="BP309" s="1307"/>
      <c r="BQ309" s="1307"/>
      <c r="BR309" s="1307"/>
      <c r="BS309" s="1307"/>
      <c r="BT309" s="1307"/>
      <c r="BU309" s="1307"/>
      <c r="BV309" s="1307"/>
      <c r="BW309" s="1307"/>
      <c r="BX309" s="1307"/>
      <c r="BY309" s="1307"/>
      <c r="BZ309" s="1307"/>
      <c r="CA309" s="1307"/>
      <c r="CB309" s="1307"/>
      <c r="CC309" s="1307"/>
      <c r="CD309" s="1307"/>
      <c r="CE309" s="1307"/>
      <c r="CF309" s="1307"/>
      <c r="CG309" s="1307"/>
      <c r="CH309" s="1307"/>
      <c r="CI309" s="1307"/>
      <c r="CJ309" s="1307"/>
      <c r="CK309" s="1307"/>
      <c r="CL309" s="1307"/>
      <c r="CM309" s="1307"/>
      <c r="CN309" s="1307"/>
      <c r="CO309" s="1307"/>
      <c r="CP309" s="1307"/>
      <c r="CQ309" s="1307"/>
      <c r="CR309" s="1307"/>
      <c r="CS309" s="1307"/>
      <c r="CT309" s="1307"/>
      <c r="CU309" s="1307"/>
      <c r="CV309" s="1307"/>
      <c r="CW309" s="1307"/>
      <c r="CX309" s="1307"/>
      <c r="CY309" s="1307"/>
      <c r="CZ309" s="1307"/>
      <c r="DA309" s="1307"/>
      <c r="DB309" s="1307"/>
      <c r="DC309" s="1307"/>
      <c r="DD309" s="1307"/>
      <c r="DE309" s="1307"/>
      <c r="DF309" s="1307"/>
      <c r="DG309" s="1307"/>
      <c r="DH309" s="1307"/>
      <c r="DI309" s="1307"/>
      <c r="DJ309" s="1307"/>
    </row>
    <row r="310" spans="1:114" s="945" customFormat="1">
      <c r="A310" s="839"/>
      <c r="B310" s="839"/>
      <c r="C310" s="839"/>
      <c r="D310" s="839"/>
      <c r="E310" s="839"/>
      <c r="F310" s="839"/>
      <c r="G310" s="839"/>
      <c r="H310" s="839"/>
      <c r="I310" s="839"/>
      <c r="J310" s="839"/>
      <c r="K310" s="839"/>
      <c r="L310" s="839"/>
      <c r="M310" s="839"/>
      <c r="N310" s="839"/>
      <c r="O310" s="839"/>
      <c r="P310" s="839"/>
      <c r="Q310" s="839"/>
      <c r="R310" s="839"/>
      <c r="S310" s="839"/>
      <c r="T310" s="839"/>
      <c r="U310" s="839"/>
      <c r="V310" s="839"/>
      <c r="W310" s="839"/>
      <c r="X310" s="839"/>
      <c r="Y310" s="839"/>
      <c r="Z310" s="839"/>
      <c r="AA310" s="839"/>
      <c r="AB310" s="839"/>
      <c r="AC310" s="839"/>
      <c r="AD310" s="839"/>
      <c r="AE310" s="839"/>
      <c r="AF310" s="839"/>
      <c r="AG310" s="839"/>
      <c r="AH310" s="839"/>
      <c r="AI310" s="839"/>
      <c r="AJ310" s="839"/>
      <c r="AK310" s="839"/>
      <c r="AL310" s="839"/>
      <c r="AM310" s="839"/>
      <c r="AN310" s="839"/>
      <c r="AO310" s="839"/>
      <c r="AP310" s="839"/>
      <c r="AQ310" s="924"/>
      <c r="AR310" s="844"/>
      <c r="AS310" s="844"/>
      <c r="AT310" s="926"/>
      <c r="AU310" s="944"/>
      <c r="AV310" s="1239"/>
      <c r="AW310" s="1239"/>
      <c r="AX310" s="1239"/>
      <c r="AY310" s="1240"/>
      <c r="AZ310" s="1239"/>
      <c r="BA310" s="1307"/>
      <c r="BB310" s="1307"/>
      <c r="BC310" s="1307"/>
      <c r="BD310" s="1307"/>
      <c r="BE310" s="1307"/>
      <c r="BF310" s="1307"/>
      <c r="BG310" s="1307"/>
      <c r="BH310" s="1307"/>
      <c r="BI310" s="1307"/>
      <c r="BJ310" s="1307"/>
      <c r="BK310" s="1307"/>
      <c r="BL310" s="1307"/>
      <c r="BM310" s="1307"/>
      <c r="BN310" s="1307"/>
      <c r="BO310" s="1307"/>
      <c r="BP310" s="1307"/>
      <c r="BQ310" s="1307"/>
      <c r="BR310" s="1307"/>
      <c r="BS310" s="1307"/>
      <c r="BT310" s="1307"/>
      <c r="BU310" s="1307"/>
      <c r="BV310" s="1307"/>
      <c r="BW310" s="1307"/>
      <c r="BX310" s="1307"/>
      <c r="BY310" s="1307"/>
      <c r="BZ310" s="1307"/>
      <c r="CA310" s="1307"/>
      <c r="CB310" s="1307"/>
      <c r="CC310" s="1307"/>
      <c r="CD310" s="1307"/>
      <c r="CE310" s="1307"/>
      <c r="CF310" s="1307"/>
      <c r="CG310" s="1307"/>
      <c r="CH310" s="1307"/>
      <c r="CI310" s="1307"/>
      <c r="CJ310" s="1307"/>
      <c r="CK310" s="1307"/>
      <c r="CL310" s="1307"/>
      <c r="CM310" s="1307"/>
      <c r="CN310" s="1307"/>
      <c r="CO310" s="1307"/>
      <c r="CP310" s="1307"/>
      <c r="CQ310" s="1307"/>
      <c r="CR310" s="1307"/>
      <c r="CS310" s="1307"/>
      <c r="CT310" s="1307"/>
      <c r="CU310" s="1307"/>
      <c r="CV310" s="1307"/>
      <c r="CW310" s="1307"/>
      <c r="CX310" s="1307"/>
      <c r="CY310" s="1307"/>
      <c r="CZ310" s="1307"/>
      <c r="DA310" s="1307"/>
      <c r="DB310" s="1307"/>
      <c r="DC310" s="1307"/>
      <c r="DD310" s="1307"/>
      <c r="DE310" s="1307"/>
      <c r="DF310" s="1307"/>
      <c r="DG310" s="1307"/>
      <c r="DH310" s="1307"/>
      <c r="DI310" s="1307"/>
      <c r="DJ310" s="1307"/>
    </row>
    <row r="311" spans="1:114" s="945" customFormat="1">
      <c r="A311" s="839"/>
      <c r="B311" s="839"/>
      <c r="C311" s="839"/>
      <c r="D311" s="839"/>
      <c r="E311" s="839"/>
      <c r="F311" s="839"/>
      <c r="G311" s="839"/>
      <c r="H311" s="839"/>
      <c r="I311" s="839"/>
      <c r="J311" s="839"/>
      <c r="K311" s="839"/>
      <c r="L311" s="839"/>
      <c r="M311" s="839"/>
      <c r="N311" s="839"/>
      <c r="O311" s="839"/>
      <c r="P311" s="839"/>
      <c r="Q311" s="839"/>
      <c r="R311" s="839"/>
      <c r="S311" s="839"/>
      <c r="T311" s="839"/>
      <c r="U311" s="839"/>
      <c r="V311" s="839"/>
      <c r="W311" s="839"/>
      <c r="X311" s="839"/>
      <c r="Y311" s="839"/>
      <c r="Z311" s="839"/>
      <c r="AA311" s="839"/>
      <c r="AB311" s="839"/>
      <c r="AC311" s="839"/>
      <c r="AD311" s="839"/>
      <c r="AE311" s="839"/>
      <c r="AF311" s="839"/>
      <c r="AG311" s="839"/>
      <c r="AH311" s="839"/>
      <c r="AI311" s="839"/>
      <c r="AJ311" s="839"/>
      <c r="AK311" s="839"/>
      <c r="AL311" s="839"/>
      <c r="AM311" s="839"/>
      <c r="AN311" s="839"/>
      <c r="AO311" s="839"/>
      <c r="AP311" s="839"/>
      <c r="AQ311" s="924"/>
      <c r="AR311" s="844"/>
      <c r="AS311" s="844"/>
      <c r="AT311" s="926"/>
      <c r="AU311" s="944"/>
      <c r="AV311" s="1239"/>
      <c r="AW311" s="1239"/>
      <c r="AX311" s="1239"/>
      <c r="AY311" s="1240"/>
      <c r="AZ311" s="1239"/>
      <c r="BA311" s="1307"/>
      <c r="BB311" s="1307"/>
      <c r="BC311" s="1307"/>
      <c r="BD311" s="1307"/>
      <c r="BE311" s="1307"/>
      <c r="BF311" s="1307"/>
      <c r="BG311" s="1307"/>
      <c r="BH311" s="1307"/>
      <c r="BI311" s="1307"/>
      <c r="BJ311" s="1307"/>
      <c r="BK311" s="1307"/>
      <c r="BL311" s="1307"/>
      <c r="BM311" s="1307"/>
      <c r="BN311" s="1307"/>
      <c r="BO311" s="1307"/>
      <c r="BP311" s="1307"/>
      <c r="BQ311" s="1307"/>
      <c r="BR311" s="1307"/>
      <c r="BS311" s="1307"/>
      <c r="BT311" s="1307"/>
      <c r="BU311" s="1307"/>
      <c r="BV311" s="1307"/>
      <c r="BW311" s="1307"/>
      <c r="BX311" s="1307"/>
      <c r="BY311" s="1307"/>
      <c r="BZ311" s="1307"/>
      <c r="CA311" s="1307"/>
      <c r="CB311" s="1307"/>
      <c r="CC311" s="1307"/>
      <c r="CD311" s="1307"/>
      <c r="CE311" s="1307"/>
      <c r="CF311" s="1307"/>
      <c r="CG311" s="1307"/>
      <c r="CH311" s="1307"/>
      <c r="CI311" s="1307"/>
      <c r="CJ311" s="1307"/>
      <c r="CK311" s="1307"/>
      <c r="CL311" s="1307"/>
      <c r="CM311" s="1307"/>
      <c r="CN311" s="1307"/>
      <c r="CO311" s="1307"/>
      <c r="CP311" s="1307"/>
      <c r="CQ311" s="1307"/>
      <c r="CR311" s="1307"/>
      <c r="CS311" s="1307"/>
      <c r="CT311" s="1307"/>
      <c r="CU311" s="1307"/>
      <c r="CV311" s="1307"/>
      <c r="CW311" s="1307"/>
      <c r="CX311" s="1307"/>
      <c r="CY311" s="1307"/>
      <c r="CZ311" s="1307"/>
      <c r="DA311" s="1307"/>
      <c r="DB311" s="1307"/>
      <c r="DC311" s="1307"/>
      <c r="DD311" s="1307"/>
      <c r="DE311" s="1307"/>
      <c r="DF311" s="1307"/>
      <c r="DG311" s="1307"/>
      <c r="DH311" s="1307"/>
      <c r="DI311" s="1307"/>
      <c r="DJ311" s="1307"/>
    </row>
    <row r="312" spans="1:114" s="945" customFormat="1">
      <c r="A312" s="839"/>
      <c r="B312" s="839"/>
      <c r="C312" s="839"/>
      <c r="D312" s="839"/>
      <c r="E312" s="839"/>
      <c r="F312" s="839"/>
      <c r="G312" s="839"/>
      <c r="H312" s="839"/>
      <c r="I312" s="839"/>
      <c r="J312" s="839"/>
      <c r="K312" s="839"/>
      <c r="L312" s="839"/>
      <c r="M312" s="839"/>
      <c r="N312" s="839"/>
      <c r="O312" s="839"/>
      <c r="P312" s="839"/>
      <c r="Q312" s="839"/>
      <c r="R312" s="839"/>
      <c r="S312" s="839"/>
      <c r="T312" s="839"/>
      <c r="U312" s="839"/>
      <c r="V312" s="839"/>
      <c r="W312" s="839"/>
      <c r="X312" s="839"/>
      <c r="Y312" s="839"/>
      <c r="Z312" s="839"/>
      <c r="AA312" s="839"/>
      <c r="AB312" s="839"/>
      <c r="AC312" s="839"/>
      <c r="AD312" s="839"/>
      <c r="AE312" s="839"/>
      <c r="AF312" s="839"/>
      <c r="AG312" s="839"/>
      <c r="AH312" s="839"/>
      <c r="AI312" s="839"/>
      <c r="AJ312" s="839"/>
      <c r="AK312" s="839"/>
      <c r="AL312" s="839"/>
      <c r="AM312" s="839"/>
      <c r="AN312" s="839"/>
      <c r="AO312" s="839"/>
      <c r="AP312" s="839"/>
      <c r="AQ312" s="924"/>
      <c r="AR312" s="844"/>
      <c r="AS312" s="844"/>
      <c r="AT312" s="926"/>
      <c r="AU312" s="944"/>
      <c r="AV312" s="1239"/>
      <c r="AW312" s="1239"/>
      <c r="AX312" s="1239"/>
      <c r="AY312" s="1240"/>
      <c r="AZ312" s="1239"/>
      <c r="BA312" s="1307"/>
      <c r="BB312" s="1307"/>
      <c r="BC312" s="1307"/>
      <c r="BD312" s="1307"/>
      <c r="BE312" s="1307"/>
      <c r="BF312" s="1307"/>
      <c r="BG312" s="1307"/>
      <c r="BH312" s="1307"/>
      <c r="BI312" s="1307"/>
      <c r="BJ312" s="1307"/>
      <c r="BK312" s="1307"/>
      <c r="BL312" s="1307"/>
      <c r="BM312" s="1307"/>
      <c r="BN312" s="1307"/>
      <c r="BO312" s="1307"/>
      <c r="BP312" s="1307"/>
      <c r="BQ312" s="1307"/>
      <c r="BR312" s="1307"/>
      <c r="BS312" s="1307"/>
      <c r="BT312" s="1307"/>
      <c r="BU312" s="1307"/>
      <c r="BV312" s="1307"/>
      <c r="BW312" s="1307"/>
      <c r="BX312" s="1307"/>
      <c r="BY312" s="1307"/>
      <c r="BZ312" s="1307"/>
      <c r="CA312" s="1307"/>
      <c r="CB312" s="1307"/>
      <c r="CC312" s="1307"/>
      <c r="CD312" s="1307"/>
      <c r="CE312" s="1307"/>
      <c r="CF312" s="1307"/>
      <c r="CG312" s="1307"/>
      <c r="CH312" s="1307"/>
      <c r="CI312" s="1307"/>
      <c r="CJ312" s="1307"/>
      <c r="CK312" s="1307"/>
      <c r="CL312" s="1307"/>
      <c r="CM312" s="1307"/>
      <c r="CN312" s="1307"/>
      <c r="CO312" s="1307"/>
      <c r="CP312" s="1307"/>
      <c r="CQ312" s="1307"/>
      <c r="CR312" s="1307"/>
      <c r="CS312" s="1307"/>
      <c r="CT312" s="1307"/>
      <c r="CU312" s="1307"/>
      <c r="CV312" s="1307"/>
      <c r="CW312" s="1307"/>
      <c r="CX312" s="1307"/>
      <c r="CY312" s="1307"/>
      <c r="CZ312" s="1307"/>
      <c r="DA312" s="1307"/>
      <c r="DB312" s="1307"/>
      <c r="DC312" s="1307"/>
      <c r="DD312" s="1307"/>
      <c r="DE312" s="1307"/>
      <c r="DF312" s="1307"/>
      <c r="DG312" s="1307"/>
      <c r="DH312" s="1307"/>
      <c r="DI312" s="1307"/>
      <c r="DJ312" s="1307"/>
    </row>
    <row r="313" spans="1:114" s="945" customFormat="1">
      <c r="A313" s="839"/>
      <c r="B313" s="839"/>
      <c r="C313" s="839"/>
      <c r="D313" s="839"/>
      <c r="E313" s="839"/>
      <c r="F313" s="839"/>
      <c r="G313" s="839"/>
      <c r="H313" s="839"/>
      <c r="I313" s="839"/>
      <c r="J313" s="839"/>
      <c r="K313" s="839"/>
      <c r="L313" s="839"/>
      <c r="M313" s="839"/>
      <c r="N313" s="839"/>
      <c r="O313" s="839"/>
      <c r="P313" s="839"/>
      <c r="Q313" s="839"/>
      <c r="R313" s="839"/>
      <c r="S313" s="839"/>
      <c r="T313" s="839"/>
      <c r="U313" s="839"/>
      <c r="V313" s="839"/>
      <c r="W313" s="839"/>
      <c r="X313" s="839"/>
      <c r="Y313" s="839"/>
      <c r="Z313" s="839"/>
      <c r="AA313" s="839"/>
      <c r="AB313" s="839"/>
      <c r="AC313" s="839"/>
      <c r="AD313" s="839"/>
      <c r="AE313" s="839"/>
      <c r="AF313" s="839"/>
      <c r="AG313" s="839"/>
      <c r="AH313" s="839"/>
      <c r="AI313" s="839"/>
      <c r="AJ313" s="839"/>
      <c r="AK313" s="839"/>
      <c r="AL313" s="839"/>
      <c r="AM313" s="839"/>
      <c r="AN313" s="839"/>
      <c r="AO313" s="839"/>
      <c r="AP313" s="839"/>
      <c r="AQ313" s="924"/>
      <c r="AR313" s="844"/>
      <c r="AS313" s="844"/>
      <c r="AT313" s="926"/>
      <c r="AU313" s="944"/>
      <c r="AV313" s="1239"/>
      <c r="AW313" s="1239"/>
      <c r="AX313" s="1239"/>
      <c r="AY313" s="1240"/>
      <c r="AZ313" s="1239"/>
      <c r="BA313" s="1307"/>
      <c r="BB313" s="1307"/>
      <c r="BC313" s="1307"/>
      <c r="BD313" s="1307"/>
      <c r="BE313" s="1307"/>
      <c r="BF313" s="1307"/>
      <c r="BG313" s="1307"/>
      <c r="BH313" s="1307"/>
      <c r="BI313" s="1307"/>
      <c r="BJ313" s="1307"/>
      <c r="BK313" s="1307"/>
      <c r="BL313" s="1307"/>
      <c r="BM313" s="1307"/>
      <c r="BN313" s="1307"/>
      <c r="BO313" s="1307"/>
      <c r="BP313" s="1307"/>
      <c r="BQ313" s="1307"/>
      <c r="BR313" s="1307"/>
      <c r="BS313" s="1307"/>
      <c r="BT313" s="1307"/>
      <c r="BU313" s="1307"/>
      <c r="BV313" s="1307"/>
      <c r="BW313" s="1307"/>
      <c r="BX313" s="1307"/>
      <c r="BY313" s="1307"/>
      <c r="BZ313" s="1307"/>
      <c r="CA313" s="1307"/>
      <c r="CB313" s="1307"/>
      <c r="CC313" s="1307"/>
      <c r="CD313" s="1307"/>
      <c r="CE313" s="1307"/>
      <c r="CF313" s="1307"/>
      <c r="CG313" s="1307"/>
      <c r="CH313" s="1307"/>
      <c r="CI313" s="1307"/>
      <c r="CJ313" s="1307"/>
      <c r="CK313" s="1307"/>
      <c r="CL313" s="1307"/>
      <c r="CM313" s="1307"/>
      <c r="CN313" s="1307"/>
      <c r="CO313" s="1307"/>
      <c r="CP313" s="1307"/>
      <c r="CQ313" s="1307"/>
      <c r="CR313" s="1307"/>
      <c r="CS313" s="1307"/>
      <c r="CT313" s="1307"/>
      <c r="CU313" s="1307"/>
      <c r="CV313" s="1307"/>
      <c r="CW313" s="1307"/>
      <c r="CX313" s="1307"/>
      <c r="CY313" s="1307"/>
      <c r="CZ313" s="1307"/>
      <c r="DA313" s="1307"/>
      <c r="DB313" s="1307"/>
      <c r="DC313" s="1307"/>
      <c r="DD313" s="1307"/>
      <c r="DE313" s="1307"/>
      <c r="DF313" s="1307"/>
      <c r="DG313" s="1307"/>
      <c r="DH313" s="1307"/>
      <c r="DI313" s="1307"/>
      <c r="DJ313" s="1307"/>
    </row>
    <row r="314" spans="1:114" s="945" customFormat="1">
      <c r="A314" s="839"/>
      <c r="B314" s="839"/>
      <c r="C314" s="839"/>
      <c r="D314" s="839"/>
      <c r="E314" s="839"/>
      <c r="F314" s="839"/>
      <c r="G314" s="839"/>
      <c r="H314" s="839"/>
      <c r="I314" s="839"/>
      <c r="J314" s="839"/>
      <c r="K314" s="839"/>
      <c r="L314" s="839"/>
      <c r="M314" s="839"/>
      <c r="N314" s="839"/>
      <c r="O314" s="839"/>
      <c r="P314" s="839"/>
      <c r="Q314" s="839"/>
      <c r="R314" s="839"/>
      <c r="S314" s="839"/>
      <c r="T314" s="839"/>
      <c r="U314" s="839"/>
      <c r="V314" s="839"/>
      <c r="W314" s="839"/>
      <c r="X314" s="839"/>
      <c r="Y314" s="839"/>
      <c r="Z314" s="839"/>
      <c r="AA314" s="839"/>
      <c r="AB314" s="839"/>
      <c r="AC314" s="839"/>
      <c r="AD314" s="839"/>
      <c r="AE314" s="839"/>
      <c r="AF314" s="839"/>
      <c r="AG314" s="839"/>
      <c r="AH314" s="839"/>
      <c r="AI314" s="839"/>
      <c r="AJ314" s="839"/>
      <c r="AK314" s="839"/>
      <c r="AL314" s="839"/>
      <c r="AM314" s="839"/>
      <c r="AN314" s="839"/>
      <c r="AO314" s="839"/>
      <c r="AP314" s="839"/>
      <c r="AQ314" s="924"/>
      <c r="AR314" s="844"/>
      <c r="AS314" s="844"/>
      <c r="AT314" s="926"/>
      <c r="AU314" s="944"/>
      <c r="AV314" s="1239"/>
      <c r="AW314" s="1239"/>
      <c r="AX314" s="1239"/>
      <c r="AY314" s="1240"/>
      <c r="AZ314" s="1239"/>
      <c r="BA314" s="1307"/>
      <c r="BB314" s="1307"/>
      <c r="BC314" s="1307"/>
      <c r="BD314" s="1307"/>
      <c r="BE314" s="1307"/>
      <c r="BF314" s="1307"/>
      <c r="BG314" s="1307"/>
      <c r="BH314" s="1307"/>
      <c r="BI314" s="1307"/>
      <c r="BJ314" s="1307"/>
      <c r="BK314" s="1307"/>
      <c r="BL314" s="1307"/>
      <c r="BM314" s="1307"/>
      <c r="BN314" s="1307"/>
      <c r="BO314" s="1307"/>
      <c r="BP314" s="1307"/>
      <c r="BQ314" s="1307"/>
      <c r="BR314" s="1307"/>
      <c r="BS314" s="1307"/>
      <c r="BT314" s="1307"/>
      <c r="BU314" s="1307"/>
      <c r="BV314" s="1307"/>
      <c r="BW314" s="1307"/>
      <c r="BX314" s="1307"/>
      <c r="BY314" s="1307"/>
      <c r="BZ314" s="1307"/>
      <c r="CA314" s="1307"/>
      <c r="CB314" s="1307"/>
      <c r="CC314" s="1307"/>
      <c r="CD314" s="1307"/>
      <c r="CE314" s="1307"/>
      <c r="CF314" s="1307"/>
      <c r="CG314" s="1307"/>
      <c r="CH314" s="1307"/>
      <c r="CI314" s="1307"/>
      <c r="CJ314" s="1307"/>
      <c r="CK314" s="1307"/>
      <c r="CL314" s="1307"/>
      <c r="CM314" s="1307"/>
      <c r="CN314" s="1307"/>
      <c r="CO314" s="1307"/>
      <c r="CP314" s="1307"/>
      <c r="CQ314" s="1307"/>
      <c r="CR314" s="1307"/>
      <c r="CS314" s="1307"/>
      <c r="CT314" s="1307"/>
      <c r="CU314" s="1307"/>
      <c r="CV314" s="1307"/>
      <c r="CW314" s="1307"/>
      <c r="CX314" s="1307"/>
      <c r="CY314" s="1307"/>
      <c r="CZ314" s="1307"/>
      <c r="DA314" s="1307"/>
      <c r="DB314" s="1307"/>
      <c r="DC314" s="1307"/>
      <c r="DD314" s="1307"/>
      <c r="DE314" s="1307"/>
      <c r="DF314" s="1307"/>
      <c r="DG314" s="1307"/>
      <c r="DH314" s="1307"/>
      <c r="DI314" s="1307"/>
      <c r="DJ314" s="1307"/>
    </row>
    <row r="315" spans="1:114" s="945" customFormat="1">
      <c r="A315" s="839"/>
      <c r="B315" s="839"/>
      <c r="C315" s="839"/>
      <c r="D315" s="839"/>
      <c r="E315" s="839"/>
      <c r="F315" s="839"/>
      <c r="G315" s="839"/>
      <c r="H315" s="839"/>
      <c r="I315" s="839"/>
      <c r="J315" s="839"/>
      <c r="K315" s="839"/>
      <c r="L315" s="839"/>
      <c r="M315" s="839"/>
      <c r="N315" s="839"/>
      <c r="O315" s="839"/>
      <c r="P315" s="839"/>
      <c r="Q315" s="839"/>
      <c r="R315" s="839"/>
      <c r="S315" s="839"/>
      <c r="T315" s="839"/>
      <c r="U315" s="839"/>
      <c r="V315" s="839"/>
      <c r="W315" s="839"/>
      <c r="X315" s="839"/>
      <c r="Y315" s="839"/>
      <c r="Z315" s="839"/>
      <c r="AA315" s="839"/>
      <c r="AB315" s="839"/>
      <c r="AC315" s="839"/>
      <c r="AD315" s="839"/>
      <c r="AE315" s="839"/>
      <c r="AF315" s="839"/>
      <c r="AG315" s="839"/>
      <c r="AH315" s="839"/>
      <c r="AI315" s="839"/>
      <c r="AJ315" s="839"/>
      <c r="AK315" s="839"/>
      <c r="AL315" s="839"/>
      <c r="AM315" s="839"/>
      <c r="AN315" s="839"/>
      <c r="AO315" s="839"/>
      <c r="AP315" s="839"/>
      <c r="AQ315" s="924"/>
      <c r="AR315" s="844"/>
      <c r="AS315" s="844"/>
      <c r="AT315" s="926"/>
      <c r="AU315" s="944"/>
      <c r="AV315" s="1239"/>
      <c r="AW315" s="1239"/>
      <c r="AX315" s="1239"/>
      <c r="AY315" s="1240"/>
      <c r="AZ315" s="1239"/>
      <c r="BA315" s="1307"/>
      <c r="BB315" s="1307"/>
      <c r="BC315" s="1307"/>
      <c r="BD315" s="1307"/>
      <c r="BE315" s="1307"/>
      <c r="BF315" s="1307"/>
      <c r="BG315" s="1307"/>
      <c r="BH315" s="1307"/>
      <c r="BI315" s="1307"/>
      <c r="BJ315" s="1307"/>
      <c r="BK315" s="1307"/>
      <c r="BL315" s="1307"/>
      <c r="BM315" s="1307"/>
      <c r="BN315" s="1307"/>
      <c r="BO315" s="1307"/>
      <c r="BP315" s="1307"/>
      <c r="BQ315" s="1307"/>
      <c r="BR315" s="1307"/>
      <c r="BS315" s="1307"/>
      <c r="BT315" s="1307"/>
      <c r="BU315" s="1307"/>
      <c r="BV315" s="1307"/>
      <c r="BW315" s="1307"/>
      <c r="BX315" s="1307"/>
      <c r="BY315" s="1307"/>
      <c r="BZ315" s="1307"/>
      <c r="CA315" s="1307"/>
      <c r="CB315" s="1307"/>
      <c r="CC315" s="1307"/>
      <c r="CD315" s="1307"/>
      <c r="CE315" s="1307"/>
      <c r="CF315" s="1307"/>
      <c r="CG315" s="1307"/>
      <c r="CH315" s="1307"/>
      <c r="CI315" s="1307"/>
      <c r="CJ315" s="1307"/>
      <c r="CK315" s="1307"/>
      <c r="CL315" s="1307"/>
      <c r="CM315" s="1307"/>
      <c r="CN315" s="1307"/>
      <c r="CO315" s="1307"/>
      <c r="CP315" s="1307"/>
      <c r="CQ315" s="1307"/>
      <c r="CR315" s="1307"/>
      <c r="CS315" s="1307"/>
      <c r="CT315" s="1307"/>
      <c r="CU315" s="1307"/>
      <c r="CV315" s="1307"/>
      <c r="CW315" s="1307"/>
      <c r="CX315" s="1307"/>
      <c r="CY315" s="1307"/>
      <c r="CZ315" s="1307"/>
      <c r="DA315" s="1307"/>
      <c r="DB315" s="1307"/>
      <c r="DC315" s="1307"/>
      <c r="DD315" s="1307"/>
      <c r="DE315" s="1307"/>
      <c r="DF315" s="1307"/>
      <c r="DG315" s="1307"/>
      <c r="DH315" s="1307"/>
      <c r="DI315" s="1307"/>
      <c r="DJ315" s="1307"/>
    </row>
    <row r="316" spans="1:114" s="945" customFormat="1">
      <c r="A316" s="839"/>
      <c r="B316" s="839"/>
      <c r="C316" s="839"/>
      <c r="D316" s="839"/>
      <c r="E316" s="839"/>
      <c r="F316" s="839"/>
      <c r="G316" s="839"/>
      <c r="H316" s="839"/>
      <c r="I316" s="839"/>
      <c r="J316" s="839"/>
      <c r="K316" s="839"/>
      <c r="L316" s="839"/>
      <c r="M316" s="839"/>
      <c r="N316" s="839"/>
      <c r="O316" s="839"/>
      <c r="P316" s="839"/>
      <c r="Q316" s="839"/>
      <c r="R316" s="839"/>
      <c r="S316" s="839"/>
      <c r="T316" s="839"/>
      <c r="U316" s="839"/>
      <c r="V316" s="839"/>
      <c r="W316" s="839"/>
      <c r="X316" s="839"/>
      <c r="Y316" s="839"/>
      <c r="Z316" s="839"/>
      <c r="AA316" s="839"/>
      <c r="AB316" s="839"/>
      <c r="AC316" s="839"/>
      <c r="AD316" s="839"/>
      <c r="AE316" s="839"/>
      <c r="AF316" s="839"/>
      <c r="AG316" s="839"/>
      <c r="AH316" s="839"/>
      <c r="AI316" s="839"/>
      <c r="AJ316" s="839"/>
      <c r="AK316" s="839"/>
      <c r="AL316" s="839"/>
      <c r="AM316" s="839"/>
      <c r="AN316" s="839"/>
      <c r="AO316" s="839"/>
      <c r="AP316" s="839"/>
      <c r="AQ316" s="924"/>
      <c r="AR316" s="844"/>
      <c r="AS316" s="844"/>
      <c r="AT316" s="926"/>
      <c r="AU316" s="944"/>
      <c r="AV316" s="944"/>
      <c r="AW316" s="944"/>
      <c r="AX316" s="944"/>
      <c r="AY316" s="943"/>
      <c r="AZ316" s="944"/>
      <c r="BA316" s="1307"/>
      <c r="BB316" s="1307"/>
      <c r="BC316" s="1307"/>
      <c r="BD316" s="1307"/>
      <c r="BE316" s="1307"/>
      <c r="BF316" s="1307"/>
      <c r="BG316" s="1307"/>
      <c r="BH316" s="1307"/>
      <c r="BI316" s="1307"/>
      <c r="BJ316" s="1307"/>
      <c r="BK316" s="1307"/>
      <c r="BL316" s="1307"/>
      <c r="BM316" s="1307"/>
      <c r="BN316" s="1307"/>
      <c r="BO316" s="1307"/>
      <c r="BP316" s="1307"/>
      <c r="BQ316" s="1307"/>
      <c r="BR316" s="1307"/>
      <c r="BS316" s="1307"/>
      <c r="BT316" s="1307"/>
      <c r="BU316" s="1307"/>
      <c r="BV316" s="1307"/>
      <c r="BW316" s="1307"/>
      <c r="BX316" s="1307"/>
      <c r="BY316" s="1307"/>
      <c r="BZ316" s="1307"/>
      <c r="CA316" s="1307"/>
      <c r="CB316" s="1307"/>
      <c r="CC316" s="1307"/>
      <c r="CD316" s="1307"/>
      <c r="CE316" s="1307"/>
      <c r="CF316" s="1307"/>
      <c r="CG316" s="1307"/>
      <c r="CH316" s="1307"/>
      <c r="CI316" s="1307"/>
      <c r="CJ316" s="1307"/>
      <c r="CK316" s="1307"/>
      <c r="CL316" s="1307"/>
      <c r="CM316" s="1307"/>
      <c r="CN316" s="1307"/>
      <c r="CO316" s="1307"/>
      <c r="CP316" s="1307"/>
      <c r="CQ316" s="1307"/>
      <c r="CR316" s="1307"/>
      <c r="CS316" s="1307"/>
      <c r="CT316" s="1307"/>
      <c r="CU316" s="1307"/>
      <c r="CV316" s="1307"/>
      <c r="CW316" s="1307"/>
      <c r="CX316" s="1307"/>
      <c r="CY316" s="1307"/>
      <c r="CZ316" s="1307"/>
      <c r="DA316" s="1307"/>
      <c r="DB316" s="1307"/>
      <c r="DC316" s="1307"/>
      <c r="DD316" s="1307"/>
      <c r="DE316" s="1307"/>
      <c r="DF316" s="1307"/>
      <c r="DG316" s="1307"/>
      <c r="DH316" s="1307"/>
      <c r="DI316" s="1307"/>
      <c r="DJ316" s="1307"/>
    </row>
    <row r="317" spans="1:114" s="945" customFormat="1">
      <c r="A317" s="839"/>
      <c r="B317" s="839"/>
      <c r="C317" s="839"/>
      <c r="D317" s="839"/>
      <c r="E317" s="839"/>
      <c r="F317" s="839"/>
      <c r="G317" s="839"/>
      <c r="H317" s="839"/>
      <c r="I317" s="839"/>
      <c r="J317" s="839"/>
      <c r="K317" s="839"/>
      <c r="L317" s="839"/>
      <c r="M317" s="839"/>
      <c r="N317" s="839"/>
      <c r="O317" s="839"/>
      <c r="P317" s="839"/>
      <c r="Q317" s="839"/>
      <c r="R317" s="839"/>
      <c r="S317" s="839"/>
      <c r="T317" s="839"/>
      <c r="U317" s="839"/>
      <c r="V317" s="839"/>
      <c r="W317" s="839"/>
      <c r="X317" s="839"/>
      <c r="Y317" s="839"/>
      <c r="Z317" s="839"/>
      <c r="AA317" s="839"/>
      <c r="AB317" s="839"/>
      <c r="AC317" s="839"/>
      <c r="AD317" s="839"/>
      <c r="AE317" s="839"/>
      <c r="AF317" s="839"/>
      <c r="AG317" s="839"/>
      <c r="AH317" s="839"/>
      <c r="AI317" s="839"/>
      <c r="AJ317" s="839"/>
      <c r="AK317" s="839"/>
      <c r="AL317" s="839"/>
      <c r="AM317" s="839"/>
      <c r="AN317" s="839"/>
      <c r="AO317" s="839"/>
      <c r="AP317" s="839"/>
      <c r="AQ317" s="924"/>
      <c r="AR317" s="844"/>
      <c r="AS317" s="844"/>
      <c r="AT317" s="926"/>
      <c r="AU317" s="944"/>
      <c r="AV317" s="1239"/>
      <c r="AW317" s="1239"/>
      <c r="AX317" s="1239"/>
      <c r="AY317" s="1240"/>
      <c r="AZ317" s="1239"/>
      <c r="BA317" s="1307"/>
      <c r="BB317" s="1307"/>
      <c r="BC317" s="1307"/>
      <c r="BD317" s="1307"/>
      <c r="BE317" s="1307"/>
      <c r="BF317" s="1307"/>
      <c r="BG317" s="1307"/>
      <c r="BH317" s="1307"/>
      <c r="BI317" s="1307"/>
      <c r="BJ317" s="1307"/>
      <c r="BK317" s="1307"/>
      <c r="BL317" s="1307"/>
      <c r="BM317" s="1307"/>
      <c r="BN317" s="1307"/>
      <c r="BO317" s="1307"/>
      <c r="BP317" s="1307"/>
      <c r="BQ317" s="1307"/>
      <c r="BR317" s="1307"/>
      <c r="BS317" s="1307"/>
      <c r="BT317" s="1307"/>
      <c r="BU317" s="1307"/>
      <c r="BV317" s="1307"/>
      <c r="BW317" s="1307"/>
      <c r="BX317" s="1307"/>
      <c r="BY317" s="1307"/>
      <c r="BZ317" s="1307"/>
      <c r="CA317" s="1307"/>
      <c r="CB317" s="1307"/>
      <c r="CC317" s="1307"/>
      <c r="CD317" s="1307"/>
      <c r="CE317" s="1307"/>
      <c r="CF317" s="1307"/>
      <c r="CG317" s="1307"/>
      <c r="CH317" s="1307"/>
      <c r="CI317" s="1307"/>
      <c r="CJ317" s="1307"/>
      <c r="CK317" s="1307"/>
      <c r="CL317" s="1307"/>
      <c r="CM317" s="1307"/>
      <c r="CN317" s="1307"/>
      <c r="CO317" s="1307"/>
      <c r="CP317" s="1307"/>
      <c r="CQ317" s="1307"/>
      <c r="CR317" s="1307"/>
      <c r="CS317" s="1307"/>
      <c r="CT317" s="1307"/>
      <c r="CU317" s="1307"/>
      <c r="CV317" s="1307"/>
      <c r="CW317" s="1307"/>
      <c r="CX317" s="1307"/>
      <c r="CY317" s="1307"/>
      <c r="CZ317" s="1307"/>
      <c r="DA317" s="1307"/>
      <c r="DB317" s="1307"/>
      <c r="DC317" s="1307"/>
      <c r="DD317" s="1307"/>
      <c r="DE317" s="1307"/>
      <c r="DF317" s="1307"/>
      <c r="DG317" s="1307"/>
      <c r="DH317" s="1307"/>
      <c r="DI317" s="1307"/>
      <c r="DJ317" s="1307"/>
    </row>
    <row r="318" spans="1:114" s="945" customFormat="1">
      <c r="A318" s="839"/>
      <c r="B318" s="839"/>
      <c r="C318" s="839"/>
      <c r="D318" s="839"/>
      <c r="E318" s="839"/>
      <c r="F318" s="839"/>
      <c r="G318" s="839"/>
      <c r="H318" s="839"/>
      <c r="I318" s="839"/>
      <c r="J318" s="839"/>
      <c r="K318" s="839"/>
      <c r="L318" s="839"/>
      <c r="M318" s="839"/>
      <c r="N318" s="839"/>
      <c r="O318" s="839"/>
      <c r="P318" s="839"/>
      <c r="Q318" s="839"/>
      <c r="R318" s="839"/>
      <c r="S318" s="839"/>
      <c r="T318" s="839"/>
      <c r="U318" s="839"/>
      <c r="V318" s="839"/>
      <c r="W318" s="839"/>
      <c r="X318" s="839"/>
      <c r="Y318" s="839"/>
      <c r="Z318" s="839"/>
      <c r="AA318" s="839"/>
      <c r="AB318" s="839"/>
      <c r="AC318" s="839"/>
      <c r="AD318" s="839"/>
      <c r="AE318" s="839"/>
      <c r="AF318" s="839"/>
      <c r="AG318" s="839"/>
      <c r="AH318" s="839"/>
      <c r="AI318" s="839"/>
      <c r="AJ318" s="839"/>
      <c r="AK318" s="839"/>
      <c r="AL318" s="839"/>
      <c r="AM318" s="839"/>
      <c r="AN318" s="839"/>
      <c r="AO318" s="839"/>
      <c r="AP318" s="839"/>
      <c r="AQ318" s="924"/>
      <c r="AR318" s="844"/>
      <c r="AS318" s="844"/>
      <c r="AT318" s="926"/>
      <c r="AU318" s="944"/>
      <c r="AV318" s="944"/>
      <c r="AW318" s="944"/>
      <c r="AX318" s="944"/>
      <c r="AY318" s="943"/>
      <c r="AZ318" s="944"/>
      <c r="BA318" s="1307"/>
      <c r="BB318" s="1307"/>
      <c r="BC318" s="1307"/>
      <c r="BD318" s="1307"/>
      <c r="BE318" s="1307"/>
      <c r="BF318" s="1307"/>
      <c r="BG318" s="1307"/>
      <c r="BH318" s="1307"/>
      <c r="BI318" s="1307"/>
      <c r="BJ318" s="1307"/>
      <c r="BK318" s="1307"/>
      <c r="BL318" s="1307"/>
      <c r="BM318" s="1307"/>
      <c r="BN318" s="1307"/>
      <c r="BO318" s="1307"/>
      <c r="BP318" s="1307"/>
      <c r="BQ318" s="1307"/>
      <c r="BR318" s="1307"/>
      <c r="BS318" s="1307"/>
      <c r="BT318" s="1307"/>
      <c r="BU318" s="1307"/>
      <c r="BV318" s="1307"/>
      <c r="BW318" s="1307"/>
      <c r="BX318" s="1307"/>
      <c r="BY318" s="1307"/>
      <c r="BZ318" s="1307"/>
      <c r="CA318" s="1307"/>
      <c r="CB318" s="1307"/>
      <c r="CC318" s="1307"/>
      <c r="CD318" s="1307"/>
      <c r="CE318" s="1307"/>
      <c r="CF318" s="1307"/>
      <c r="CG318" s="1307"/>
      <c r="CH318" s="1307"/>
      <c r="CI318" s="1307"/>
      <c r="CJ318" s="1307"/>
      <c r="CK318" s="1307"/>
      <c r="CL318" s="1307"/>
      <c r="CM318" s="1307"/>
      <c r="CN318" s="1307"/>
      <c r="CO318" s="1307"/>
      <c r="CP318" s="1307"/>
      <c r="CQ318" s="1307"/>
      <c r="CR318" s="1307"/>
      <c r="CS318" s="1307"/>
      <c r="CT318" s="1307"/>
      <c r="CU318" s="1307"/>
      <c r="CV318" s="1307"/>
      <c r="CW318" s="1307"/>
      <c r="CX318" s="1307"/>
      <c r="CY318" s="1307"/>
      <c r="CZ318" s="1307"/>
      <c r="DA318" s="1307"/>
      <c r="DB318" s="1307"/>
      <c r="DC318" s="1307"/>
      <c r="DD318" s="1307"/>
      <c r="DE318" s="1307"/>
      <c r="DF318" s="1307"/>
      <c r="DG318" s="1307"/>
      <c r="DH318" s="1307"/>
      <c r="DI318" s="1307"/>
      <c r="DJ318" s="1307"/>
    </row>
    <row r="319" spans="1:114" s="466" customFormat="1" ht="13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78"/>
      <c r="AR319" s="79"/>
      <c r="AS319" s="79"/>
      <c r="AT319" s="79"/>
      <c r="AU319" s="76"/>
      <c r="AV319" s="2405"/>
      <c r="AW319" s="2405"/>
      <c r="AX319" s="2405"/>
      <c r="AY319" s="2442"/>
      <c r="AZ319" s="507"/>
      <c r="BA319" s="507"/>
      <c r="BB319" s="507"/>
      <c r="BC319" s="507"/>
      <c r="BD319" s="507"/>
      <c r="BE319" s="507"/>
      <c r="BF319" s="507"/>
      <c r="BG319" s="507"/>
      <c r="BH319" s="507"/>
      <c r="BI319" s="507"/>
      <c r="BJ319" s="507"/>
      <c r="BK319" s="507"/>
      <c r="BL319" s="507"/>
      <c r="BM319" s="507"/>
      <c r="BN319" s="507"/>
      <c r="BO319" s="507"/>
      <c r="BP319" s="507"/>
      <c r="BQ319" s="507"/>
      <c r="BR319" s="507"/>
      <c r="BS319" s="507"/>
      <c r="BT319" s="507"/>
      <c r="BU319" s="507"/>
      <c r="BV319" s="507"/>
      <c r="BW319" s="507"/>
      <c r="BX319" s="507"/>
      <c r="BY319" s="507"/>
      <c r="BZ319" s="507"/>
      <c r="CA319" s="507"/>
      <c r="CB319" s="507"/>
      <c r="CC319" s="507"/>
      <c r="CD319" s="507"/>
      <c r="CE319" s="507"/>
      <c r="CF319" s="507"/>
      <c r="CG319" s="507"/>
      <c r="CH319" s="507"/>
      <c r="CI319" s="507"/>
      <c r="CJ319" s="507"/>
      <c r="CK319" s="507"/>
      <c r="CL319" s="507"/>
      <c r="CM319" s="507"/>
      <c r="CN319" s="507"/>
      <c r="CO319" s="507"/>
      <c r="CP319" s="507"/>
      <c r="CQ319" s="507"/>
      <c r="CR319" s="507"/>
      <c r="CS319" s="507"/>
      <c r="CT319" s="507"/>
      <c r="CU319" s="507"/>
      <c r="CV319" s="507"/>
      <c r="CW319" s="507"/>
      <c r="CX319" s="507"/>
      <c r="CY319" s="507"/>
      <c r="CZ319" s="507"/>
      <c r="DA319" s="507"/>
      <c r="DB319" s="507"/>
      <c r="DC319" s="507"/>
      <c r="DD319" s="507"/>
      <c r="DE319" s="507"/>
      <c r="DF319" s="507"/>
      <c r="DG319" s="507"/>
      <c r="DH319" s="507"/>
      <c r="DI319" s="507"/>
      <c r="DJ319" s="507"/>
    </row>
    <row r="320" spans="1:114" s="945" customFormat="1">
      <c r="A320" s="839"/>
      <c r="B320" s="839"/>
      <c r="C320" s="839"/>
      <c r="D320" s="839"/>
      <c r="E320" s="839"/>
      <c r="F320" s="839"/>
      <c r="G320" s="839"/>
      <c r="H320" s="839"/>
      <c r="I320" s="839"/>
      <c r="J320" s="839"/>
      <c r="K320" s="839"/>
      <c r="L320" s="839"/>
      <c r="M320" s="839"/>
      <c r="N320" s="839"/>
      <c r="O320" s="839"/>
      <c r="P320" s="839"/>
      <c r="Q320" s="839"/>
      <c r="R320" s="839"/>
      <c r="S320" s="839"/>
      <c r="T320" s="839"/>
      <c r="U320" s="839"/>
      <c r="V320" s="839"/>
      <c r="W320" s="839"/>
      <c r="X320" s="839"/>
      <c r="Y320" s="839"/>
      <c r="Z320" s="839"/>
      <c r="AA320" s="839"/>
      <c r="AB320" s="839"/>
      <c r="AC320" s="839"/>
      <c r="AD320" s="839"/>
      <c r="AE320" s="839"/>
      <c r="AF320" s="839"/>
      <c r="AG320" s="839"/>
      <c r="AH320" s="839"/>
      <c r="AI320" s="839"/>
      <c r="AJ320" s="839"/>
      <c r="AK320" s="839"/>
      <c r="AL320" s="839"/>
      <c r="AM320" s="839"/>
      <c r="AN320" s="839"/>
      <c r="AO320" s="839"/>
      <c r="AP320" s="839"/>
      <c r="AQ320" s="924"/>
      <c r="AR320" s="844"/>
      <c r="AS320" s="844"/>
      <c r="AT320" s="926"/>
      <c r="AU320" s="944"/>
      <c r="AV320" s="944"/>
      <c r="AW320" s="944"/>
      <c r="AX320" s="944"/>
      <c r="AY320" s="943"/>
      <c r="AZ320" s="944"/>
      <c r="BA320" s="1307"/>
      <c r="BB320" s="1307"/>
      <c r="BC320" s="1307"/>
      <c r="BD320" s="1307"/>
      <c r="BE320" s="1307"/>
      <c r="BF320" s="1307"/>
      <c r="BG320" s="1307"/>
      <c r="BH320" s="1307"/>
      <c r="BI320" s="1307"/>
      <c r="BJ320" s="1307"/>
      <c r="BK320" s="1307"/>
      <c r="BL320" s="1307"/>
      <c r="BM320" s="1307"/>
      <c r="BN320" s="1307"/>
      <c r="BO320" s="1307"/>
      <c r="BP320" s="1307"/>
      <c r="BQ320" s="1307"/>
      <c r="BR320" s="1307"/>
      <c r="BS320" s="1307"/>
      <c r="BT320" s="1307"/>
      <c r="BU320" s="1307"/>
      <c r="BV320" s="1307"/>
      <c r="BW320" s="1307"/>
      <c r="BX320" s="1307"/>
      <c r="BY320" s="1307"/>
      <c r="BZ320" s="1307"/>
      <c r="CA320" s="1307"/>
      <c r="CB320" s="1307"/>
      <c r="CC320" s="1307"/>
      <c r="CD320" s="1307"/>
      <c r="CE320" s="1307"/>
      <c r="CF320" s="1307"/>
      <c r="CG320" s="1307"/>
      <c r="CH320" s="1307"/>
      <c r="CI320" s="1307"/>
      <c r="CJ320" s="1307"/>
      <c r="CK320" s="1307"/>
      <c r="CL320" s="1307"/>
      <c r="CM320" s="1307"/>
      <c r="CN320" s="1307"/>
      <c r="CO320" s="1307"/>
      <c r="CP320" s="1307"/>
      <c r="CQ320" s="1307"/>
      <c r="CR320" s="1307"/>
      <c r="CS320" s="1307"/>
      <c r="CT320" s="1307"/>
      <c r="CU320" s="1307"/>
      <c r="CV320" s="1307"/>
      <c r="CW320" s="1307"/>
      <c r="CX320" s="1307"/>
      <c r="CY320" s="1307"/>
      <c r="CZ320" s="1307"/>
      <c r="DA320" s="1307"/>
      <c r="DB320" s="1307"/>
      <c r="DC320" s="1307"/>
      <c r="DD320" s="1307"/>
      <c r="DE320" s="1307"/>
      <c r="DF320" s="1307"/>
      <c r="DG320" s="1307"/>
      <c r="DH320" s="1307"/>
      <c r="DI320" s="1307"/>
      <c r="DJ320" s="1307"/>
    </row>
    <row r="321" spans="1:114" s="945" customFormat="1">
      <c r="A321" s="839"/>
      <c r="B321" s="839"/>
      <c r="C321" s="839"/>
      <c r="D321" s="839"/>
      <c r="E321" s="839"/>
      <c r="F321" s="839"/>
      <c r="G321" s="839"/>
      <c r="H321" s="839"/>
      <c r="I321" s="839"/>
      <c r="J321" s="839"/>
      <c r="K321" s="839"/>
      <c r="L321" s="839"/>
      <c r="M321" s="839"/>
      <c r="N321" s="839"/>
      <c r="O321" s="839"/>
      <c r="P321" s="839"/>
      <c r="Q321" s="839"/>
      <c r="R321" s="839"/>
      <c r="S321" s="839"/>
      <c r="T321" s="839"/>
      <c r="U321" s="839"/>
      <c r="V321" s="839"/>
      <c r="W321" s="839"/>
      <c r="X321" s="839"/>
      <c r="Y321" s="839"/>
      <c r="Z321" s="839"/>
      <c r="AA321" s="839"/>
      <c r="AB321" s="839"/>
      <c r="AC321" s="839"/>
      <c r="AD321" s="839"/>
      <c r="AE321" s="839"/>
      <c r="AF321" s="839"/>
      <c r="AG321" s="839"/>
      <c r="AH321" s="839"/>
      <c r="AI321" s="839"/>
      <c r="AJ321" s="839"/>
      <c r="AK321" s="839"/>
      <c r="AL321" s="839"/>
      <c r="AM321" s="839"/>
      <c r="AN321" s="839"/>
      <c r="AO321" s="839"/>
      <c r="AP321" s="839"/>
      <c r="AQ321" s="924"/>
      <c r="AR321" s="844"/>
      <c r="AS321" s="844"/>
      <c r="AT321" s="926"/>
      <c r="AU321" s="944"/>
      <c r="AV321" s="944"/>
      <c r="AW321" s="944"/>
      <c r="AX321" s="944"/>
      <c r="AY321" s="943"/>
      <c r="AZ321" s="944"/>
      <c r="BA321" s="1307"/>
      <c r="BB321" s="1307"/>
      <c r="BC321" s="1307"/>
      <c r="BD321" s="1307"/>
      <c r="BE321" s="1307"/>
      <c r="BF321" s="1307"/>
      <c r="BG321" s="1307"/>
      <c r="BH321" s="1307"/>
      <c r="BI321" s="1307"/>
      <c r="BJ321" s="1307"/>
      <c r="BK321" s="1307"/>
      <c r="BL321" s="1307"/>
      <c r="BM321" s="1307"/>
      <c r="BN321" s="1307"/>
      <c r="BO321" s="1307"/>
      <c r="BP321" s="1307"/>
      <c r="BQ321" s="1307"/>
      <c r="BR321" s="1307"/>
      <c r="BS321" s="1307"/>
      <c r="BT321" s="1307"/>
      <c r="BU321" s="1307"/>
      <c r="BV321" s="1307"/>
      <c r="BW321" s="1307"/>
      <c r="BX321" s="1307"/>
      <c r="BY321" s="1307"/>
      <c r="BZ321" s="1307"/>
      <c r="CA321" s="1307"/>
      <c r="CB321" s="1307"/>
      <c r="CC321" s="1307"/>
      <c r="CD321" s="1307"/>
      <c r="CE321" s="1307"/>
      <c r="CF321" s="1307"/>
      <c r="CG321" s="1307"/>
      <c r="CH321" s="1307"/>
      <c r="CI321" s="1307"/>
      <c r="CJ321" s="1307"/>
      <c r="CK321" s="1307"/>
      <c r="CL321" s="1307"/>
      <c r="CM321" s="1307"/>
      <c r="CN321" s="1307"/>
      <c r="CO321" s="1307"/>
      <c r="CP321" s="1307"/>
      <c r="CQ321" s="1307"/>
      <c r="CR321" s="1307"/>
      <c r="CS321" s="1307"/>
      <c r="CT321" s="1307"/>
      <c r="CU321" s="1307"/>
      <c r="CV321" s="1307"/>
      <c r="CW321" s="1307"/>
      <c r="CX321" s="1307"/>
      <c r="CY321" s="1307"/>
      <c r="CZ321" s="1307"/>
      <c r="DA321" s="1307"/>
      <c r="DB321" s="1307"/>
      <c r="DC321" s="1307"/>
      <c r="DD321" s="1307"/>
      <c r="DE321" s="1307"/>
      <c r="DF321" s="1307"/>
      <c r="DG321" s="1307"/>
      <c r="DH321" s="1307"/>
      <c r="DI321" s="1307"/>
      <c r="DJ321" s="1307"/>
    </row>
    <row r="322" spans="1:114" s="839" customFormat="1">
      <c r="AQ322" s="1458"/>
      <c r="AR322" s="840"/>
      <c r="AS322" s="840"/>
      <c r="AT322" s="840"/>
      <c r="AU322" s="1007"/>
      <c r="AV322" s="858"/>
      <c r="AW322" s="858"/>
      <c r="AX322" s="858"/>
      <c r="AY322" s="870"/>
      <c r="AZ322" s="858"/>
      <c r="BA322" s="845"/>
      <c r="BB322" s="845"/>
      <c r="BC322" s="845"/>
      <c r="BD322" s="845"/>
      <c r="BE322" s="845"/>
      <c r="BF322" s="845"/>
      <c r="BG322" s="845"/>
      <c r="BH322" s="845"/>
      <c r="BI322" s="845"/>
      <c r="BJ322" s="845"/>
      <c r="BK322" s="845"/>
      <c r="BL322" s="845"/>
      <c r="BM322" s="845"/>
      <c r="BN322" s="845"/>
      <c r="BO322" s="845"/>
      <c r="BP322" s="845"/>
      <c r="BQ322" s="845"/>
      <c r="BR322" s="845"/>
      <c r="BS322" s="845"/>
      <c r="BT322" s="845"/>
      <c r="BU322" s="845"/>
      <c r="BV322" s="845"/>
      <c r="BW322" s="845"/>
      <c r="BX322" s="845"/>
      <c r="BY322" s="845"/>
      <c r="BZ322" s="845"/>
      <c r="CA322" s="845"/>
      <c r="CB322" s="845"/>
      <c r="CC322" s="845"/>
      <c r="CD322" s="845"/>
      <c r="CE322" s="845"/>
      <c r="CF322" s="845"/>
      <c r="CG322" s="845"/>
      <c r="CH322" s="845"/>
      <c r="CI322" s="845"/>
      <c r="CJ322" s="845"/>
      <c r="CK322" s="845"/>
      <c r="CL322" s="845"/>
      <c r="CM322" s="845"/>
      <c r="CN322" s="845"/>
      <c r="CO322" s="845"/>
      <c r="CP322" s="845"/>
      <c r="CQ322" s="845"/>
      <c r="CR322" s="845"/>
      <c r="CS322" s="845"/>
      <c r="CT322" s="845"/>
      <c r="CU322" s="845"/>
      <c r="CV322" s="845"/>
      <c r="CW322" s="845"/>
      <c r="CX322" s="845"/>
      <c r="CY322" s="845"/>
      <c r="CZ322" s="845"/>
      <c r="DA322" s="845"/>
      <c r="DB322" s="845"/>
      <c r="DC322" s="845"/>
      <c r="DD322" s="845"/>
      <c r="DE322" s="845"/>
      <c r="DF322" s="845"/>
      <c r="DG322" s="845"/>
      <c r="DH322" s="845"/>
      <c r="DI322" s="845"/>
      <c r="DJ322" s="845"/>
    </row>
    <row r="323" spans="1:114" s="945" customFormat="1">
      <c r="A323" s="839"/>
      <c r="B323" s="839"/>
      <c r="C323" s="839"/>
      <c r="D323" s="839"/>
      <c r="E323" s="839"/>
      <c r="F323" s="839"/>
      <c r="G323" s="839"/>
      <c r="H323" s="839"/>
      <c r="I323" s="839"/>
      <c r="J323" s="839"/>
      <c r="K323" s="839"/>
      <c r="L323" s="839"/>
      <c r="M323" s="839"/>
      <c r="N323" s="839"/>
      <c r="O323" s="839"/>
      <c r="P323" s="839"/>
      <c r="Q323" s="839"/>
      <c r="R323" s="839"/>
      <c r="S323" s="839"/>
      <c r="T323" s="839"/>
      <c r="U323" s="839"/>
      <c r="V323" s="839"/>
      <c r="W323" s="839"/>
      <c r="X323" s="839"/>
      <c r="Y323" s="839"/>
      <c r="Z323" s="839"/>
      <c r="AA323" s="839"/>
      <c r="AB323" s="839"/>
      <c r="AC323" s="839"/>
      <c r="AD323" s="839"/>
      <c r="AE323" s="839"/>
      <c r="AF323" s="839"/>
      <c r="AG323" s="839"/>
      <c r="AH323" s="839"/>
      <c r="AI323" s="839"/>
      <c r="AJ323" s="839"/>
      <c r="AK323" s="839"/>
      <c r="AL323" s="839"/>
      <c r="AM323" s="839"/>
      <c r="AN323" s="839"/>
      <c r="AO323" s="839"/>
      <c r="AP323" s="839"/>
      <c r="AQ323" s="924"/>
      <c r="AR323" s="844"/>
      <c r="AS323" s="844"/>
      <c r="AT323" s="926"/>
      <c r="AU323" s="944"/>
      <c r="AV323" s="944"/>
      <c r="AW323" s="944"/>
      <c r="AX323" s="944"/>
      <c r="AY323" s="943"/>
      <c r="AZ323" s="944"/>
      <c r="BA323" s="1307"/>
      <c r="BB323" s="1307"/>
      <c r="BC323" s="1307"/>
      <c r="BD323" s="1307"/>
      <c r="BE323" s="1307"/>
      <c r="BF323" s="1307"/>
      <c r="BG323" s="1307"/>
      <c r="BH323" s="1307"/>
      <c r="BI323" s="1307"/>
      <c r="BJ323" s="1307"/>
      <c r="BK323" s="1307"/>
      <c r="BL323" s="1307"/>
      <c r="BM323" s="1307"/>
      <c r="BN323" s="1307"/>
      <c r="BO323" s="1307"/>
      <c r="BP323" s="1307"/>
      <c r="BQ323" s="1307"/>
      <c r="BR323" s="1307"/>
      <c r="BS323" s="1307"/>
      <c r="BT323" s="1307"/>
      <c r="BU323" s="1307"/>
      <c r="BV323" s="1307"/>
      <c r="BW323" s="1307"/>
      <c r="BX323" s="1307"/>
      <c r="BY323" s="1307"/>
      <c r="BZ323" s="1307"/>
      <c r="CA323" s="1307"/>
      <c r="CB323" s="1307"/>
      <c r="CC323" s="1307"/>
      <c r="CD323" s="1307"/>
      <c r="CE323" s="1307"/>
      <c r="CF323" s="1307"/>
      <c r="CG323" s="1307"/>
      <c r="CH323" s="1307"/>
      <c r="CI323" s="1307"/>
      <c r="CJ323" s="1307"/>
      <c r="CK323" s="1307"/>
      <c r="CL323" s="1307"/>
      <c r="CM323" s="1307"/>
      <c r="CN323" s="1307"/>
      <c r="CO323" s="1307"/>
      <c r="CP323" s="1307"/>
      <c r="CQ323" s="1307"/>
      <c r="CR323" s="1307"/>
      <c r="CS323" s="1307"/>
      <c r="CT323" s="1307"/>
      <c r="CU323" s="1307"/>
      <c r="CV323" s="1307"/>
      <c r="CW323" s="1307"/>
      <c r="CX323" s="1307"/>
      <c r="CY323" s="1307"/>
      <c r="CZ323" s="1307"/>
      <c r="DA323" s="1307"/>
      <c r="DB323" s="1307"/>
      <c r="DC323" s="1307"/>
      <c r="DD323" s="1307"/>
      <c r="DE323" s="1307"/>
      <c r="DF323" s="1307"/>
      <c r="DG323" s="1307"/>
      <c r="DH323" s="1307"/>
      <c r="DI323" s="1307"/>
      <c r="DJ323" s="1307"/>
    </row>
    <row r="324" spans="1:114" s="945" customFormat="1">
      <c r="A324" s="839"/>
      <c r="B324" s="839"/>
      <c r="C324" s="839"/>
      <c r="D324" s="839"/>
      <c r="E324" s="839"/>
      <c r="F324" s="839"/>
      <c r="G324" s="839"/>
      <c r="H324" s="839"/>
      <c r="I324" s="839"/>
      <c r="J324" s="839"/>
      <c r="K324" s="839"/>
      <c r="L324" s="839"/>
      <c r="M324" s="839"/>
      <c r="N324" s="839"/>
      <c r="O324" s="839"/>
      <c r="P324" s="839"/>
      <c r="Q324" s="839"/>
      <c r="R324" s="839"/>
      <c r="S324" s="839"/>
      <c r="T324" s="839"/>
      <c r="U324" s="839"/>
      <c r="V324" s="839"/>
      <c r="W324" s="839"/>
      <c r="X324" s="839"/>
      <c r="Y324" s="839"/>
      <c r="Z324" s="839"/>
      <c r="AA324" s="839"/>
      <c r="AB324" s="839"/>
      <c r="AC324" s="839"/>
      <c r="AD324" s="839"/>
      <c r="AE324" s="839"/>
      <c r="AF324" s="839"/>
      <c r="AG324" s="839"/>
      <c r="AH324" s="839"/>
      <c r="AI324" s="839"/>
      <c r="AJ324" s="839"/>
      <c r="AK324" s="839"/>
      <c r="AL324" s="839"/>
      <c r="AM324" s="839"/>
      <c r="AN324" s="839"/>
      <c r="AO324" s="839"/>
      <c r="AP324" s="839"/>
      <c r="AQ324" s="924"/>
      <c r="AR324" s="844"/>
      <c r="AS324" s="844"/>
      <c r="AT324" s="926"/>
      <c r="AU324" s="944"/>
      <c r="AV324" s="944"/>
      <c r="AW324" s="944"/>
      <c r="AX324" s="944"/>
      <c r="AY324" s="943"/>
      <c r="AZ324" s="944"/>
      <c r="BA324" s="1307"/>
      <c r="BB324" s="1307"/>
      <c r="BC324" s="1307"/>
      <c r="BD324" s="1307"/>
      <c r="BE324" s="1307"/>
      <c r="BF324" s="1307"/>
      <c r="BG324" s="1307"/>
      <c r="BH324" s="1307"/>
      <c r="BI324" s="1307"/>
      <c r="BJ324" s="1307"/>
      <c r="BK324" s="1307"/>
      <c r="BL324" s="1307"/>
      <c r="BM324" s="1307"/>
      <c r="BN324" s="1307"/>
      <c r="BO324" s="1307"/>
      <c r="BP324" s="1307"/>
      <c r="BQ324" s="1307"/>
      <c r="BR324" s="1307"/>
      <c r="BS324" s="1307"/>
      <c r="BT324" s="1307"/>
      <c r="BU324" s="1307"/>
      <c r="BV324" s="1307"/>
      <c r="BW324" s="1307"/>
      <c r="BX324" s="1307"/>
      <c r="BY324" s="1307"/>
      <c r="BZ324" s="1307"/>
      <c r="CA324" s="1307"/>
      <c r="CB324" s="1307"/>
      <c r="CC324" s="1307"/>
      <c r="CD324" s="1307"/>
      <c r="CE324" s="1307"/>
      <c r="CF324" s="1307"/>
      <c r="CG324" s="1307"/>
      <c r="CH324" s="1307"/>
      <c r="CI324" s="1307"/>
      <c r="CJ324" s="1307"/>
      <c r="CK324" s="1307"/>
      <c r="CL324" s="1307"/>
      <c r="CM324" s="1307"/>
      <c r="CN324" s="1307"/>
      <c r="CO324" s="1307"/>
      <c r="CP324" s="1307"/>
      <c r="CQ324" s="1307"/>
      <c r="CR324" s="1307"/>
      <c r="CS324" s="1307"/>
      <c r="CT324" s="1307"/>
      <c r="CU324" s="1307"/>
      <c r="CV324" s="1307"/>
      <c r="CW324" s="1307"/>
      <c r="CX324" s="1307"/>
      <c r="CY324" s="1307"/>
      <c r="CZ324" s="1307"/>
      <c r="DA324" s="1307"/>
      <c r="DB324" s="1307"/>
      <c r="DC324" s="1307"/>
      <c r="DD324" s="1307"/>
      <c r="DE324" s="1307"/>
      <c r="DF324" s="1307"/>
      <c r="DG324" s="1307"/>
      <c r="DH324" s="1307"/>
      <c r="DI324" s="1307"/>
      <c r="DJ324" s="1307"/>
    </row>
    <row r="325" spans="1:114" s="945" customFormat="1">
      <c r="A325" s="839"/>
      <c r="B325" s="839"/>
      <c r="C325" s="839"/>
      <c r="D325" s="839"/>
      <c r="E325" s="839"/>
      <c r="F325" s="839"/>
      <c r="G325" s="839"/>
      <c r="H325" s="839"/>
      <c r="I325" s="839"/>
      <c r="J325" s="839"/>
      <c r="K325" s="839"/>
      <c r="L325" s="839"/>
      <c r="M325" s="839"/>
      <c r="N325" s="839"/>
      <c r="O325" s="839"/>
      <c r="P325" s="839"/>
      <c r="Q325" s="839"/>
      <c r="R325" s="839"/>
      <c r="S325" s="839"/>
      <c r="T325" s="839"/>
      <c r="U325" s="839"/>
      <c r="V325" s="839"/>
      <c r="W325" s="839"/>
      <c r="X325" s="839"/>
      <c r="Y325" s="839"/>
      <c r="Z325" s="839"/>
      <c r="AA325" s="839"/>
      <c r="AB325" s="839"/>
      <c r="AC325" s="839"/>
      <c r="AD325" s="839"/>
      <c r="AE325" s="839"/>
      <c r="AF325" s="839"/>
      <c r="AG325" s="839"/>
      <c r="AH325" s="839"/>
      <c r="AI325" s="839"/>
      <c r="AJ325" s="839"/>
      <c r="AK325" s="839"/>
      <c r="AL325" s="839"/>
      <c r="AM325" s="839"/>
      <c r="AN325" s="839"/>
      <c r="AO325" s="839"/>
      <c r="AP325" s="839"/>
      <c r="AQ325" s="924"/>
      <c r="AR325" s="844"/>
      <c r="AS325" s="844"/>
      <c r="AT325" s="926"/>
      <c r="AU325" s="944"/>
      <c r="AV325" s="944"/>
      <c r="AW325" s="944"/>
      <c r="AX325" s="944"/>
      <c r="AY325" s="943"/>
      <c r="AZ325" s="944"/>
      <c r="BA325" s="1307"/>
      <c r="BB325" s="1307"/>
      <c r="BC325" s="1307"/>
      <c r="BD325" s="1307"/>
      <c r="BE325" s="1307"/>
      <c r="BF325" s="1307"/>
      <c r="BG325" s="1307"/>
      <c r="BH325" s="1307"/>
      <c r="BI325" s="1307"/>
      <c r="BJ325" s="1307"/>
      <c r="BK325" s="1307"/>
      <c r="BL325" s="1307"/>
      <c r="BM325" s="1307"/>
      <c r="BN325" s="1307"/>
      <c r="BO325" s="1307"/>
      <c r="BP325" s="1307"/>
      <c r="BQ325" s="1307"/>
      <c r="BR325" s="1307"/>
      <c r="BS325" s="1307"/>
      <c r="BT325" s="1307"/>
      <c r="BU325" s="1307"/>
      <c r="BV325" s="1307"/>
      <c r="BW325" s="1307"/>
      <c r="BX325" s="1307"/>
      <c r="BY325" s="1307"/>
      <c r="BZ325" s="1307"/>
      <c r="CA325" s="1307"/>
      <c r="CB325" s="1307"/>
      <c r="CC325" s="1307"/>
      <c r="CD325" s="1307"/>
      <c r="CE325" s="1307"/>
      <c r="CF325" s="1307"/>
      <c r="CG325" s="1307"/>
      <c r="CH325" s="1307"/>
      <c r="CI325" s="1307"/>
      <c r="CJ325" s="1307"/>
      <c r="CK325" s="1307"/>
      <c r="CL325" s="1307"/>
      <c r="CM325" s="1307"/>
      <c r="CN325" s="1307"/>
      <c r="CO325" s="1307"/>
      <c r="CP325" s="1307"/>
      <c r="CQ325" s="1307"/>
      <c r="CR325" s="1307"/>
      <c r="CS325" s="1307"/>
      <c r="CT325" s="1307"/>
      <c r="CU325" s="1307"/>
      <c r="CV325" s="1307"/>
      <c r="CW325" s="1307"/>
      <c r="CX325" s="1307"/>
      <c r="CY325" s="1307"/>
      <c r="CZ325" s="1307"/>
      <c r="DA325" s="1307"/>
      <c r="DB325" s="1307"/>
      <c r="DC325" s="1307"/>
      <c r="DD325" s="1307"/>
      <c r="DE325" s="1307"/>
      <c r="DF325" s="1307"/>
      <c r="DG325" s="1307"/>
      <c r="DH325" s="1307"/>
      <c r="DI325" s="1307"/>
      <c r="DJ325" s="1307"/>
    </row>
    <row r="326" spans="1:114" s="945" customFormat="1">
      <c r="A326" s="839"/>
      <c r="B326" s="839"/>
      <c r="C326" s="839"/>
      <c r="D326" s="839"/>
      <c r="E326" s="839"/>
      <c r="F326" s="839"/>
      <c r="G326" s="839"/>
      <c r="H326" s="839"/>
      <c r="I326" s="839"/>
      <c r="J326" s="839"/>
      <c r="K326" s="839"/>
      <c r="L326" s="839"/>
      <c r="M326" s="839"/>
      <c r="N326" s="839"/>
      <c r="O326" s="839"/>
      <c r="P326" s="839"/>
      <c r="Q326" s="839"/>
      <c r="R326" s="839"/>
      <c r="S326" s="839"/>
      <c r="T326" s="839"/>
      <c r="U326" s="839"/>
      <c r="V326" s="839"/>
      <c r="W326" s="839"/>
      <c r="X326" s="839"/>
      <c r="Y326" s="839"/>
      <c r="Z326" s="839"/>
      <c r="AA326" s="839"/>
      <c r="AB326" s="839"/>
      <c r="AC326" s="839"/>
      <c r="AD326" s="839"/>
      <c r="AE326" s="839"/>
      <c r="AF326" s="839"/>
      <c r="AG326" s="839"/>
      <c r="AH326" s="839"/>
      <c r="AI326" s="839"/>
      <c r="AJ326" s="839"/>
      <c r="AK326" s="839"/>
      <c r="AL326" s="839"/>
      <c r="AM326" s="839"/>
      <c r="AN326" s="839"/>
      <c r="AO326" s="839"/>
      <c r="AP326" s="839"/>
      <c r="AQ326" s="924"/>
      <c r="AR326" s="844"/>
      <c r="AS326" s="844"/>
      <c r="AT326" s="926"/>
      <c r="AU326" s="944"/>
      <c r="AV326" s="944"/>
      <c r="AW326" s="944"/>
      <c r="AX326" s="944"/>
      <c r="AY326" s="943"/>
      <c r="AZ326" s="944"/>
      <c r="BA326" s="1307"/>
      <c r="BB326" s="1307"/>
      <c r="BC326" s="1307"/>
      <c r="BD326" s="1307"/>
      <c r="BE326" s="1307"/>
      <c r="BF326" s="1307"/>
      <c r="BG326" s="1307"/>
      <c r="BH326" s="1307"/>
      <c r="BI326" s="1307"/>
      <c r="BJ326" s="1307"/>
      <c r="BK326" s="1307"/>
      <c r="BL326" s="1307"/>
      <c r="BM326" s="1307"/>
      <c r="BN326" s="1307"/>
      <c r="BO326" s="1307"/>
      <c r="BP326" s="1307"/>
      <c r="BQ326" s="1307"/>
      <c r="BR326" s="1307"/>
      <c r="BS326" s="1307"/>
      <c r="BT326" s="1307"/>
      <c r="BU326" s="1307"/>
      <c r="BV326" s="1307"/>
      <c r="BW326" s="1307"/>
      <c r="BX326" s="1307"/>
      <c r="BY326" s="1307"/>
      <c r="BZ326" s="1307"/>
      <c r="CA326" s="1307"/>
      <c r="CB326" s="1307"/>
      <c r="CC326" s="1307"/>
      <c r="CD326" s="1307"/>
      <c r="CE326" s="1307"/>
      <c r="CF326" s="1307"/>
      <c r="CG326" s="1307"/>
      <c r="CH326" s="1307"/>
      <c r="CI326" s="1307"/>
      <c r="CJ326" s="1307"/>
      <c r="CK326" s="1307"/>
      <c r="CL326" s="1307"/>
      <c r="CM326" s="1307"/>
      <c r="CN326" s="1307"/>
      <c r="CO326" s="1307"/>
      <c r="CP326" s="1307"/>
      <c r="CQ326" s="1307"/>
      <c r="CR326" s="1307"/>
      <c r="CS326" s="1307"/>
      <c r="CT326" s="1307"/>
      <c r="CU326" s="1307"/>
      <c r="CV326" s="1307"/>
      <c r="CW326" s="1307"/>
      <c r="CX326" s="1307"/>
      <c r="CY326" s="1307"/>
      <c r="CZ326" s="1307"/>
      <c r="DA326" s="1307"/>
      <c r="DB326" s="1307"/>
      <c r="DC326" s="1307"/>
      <c r="DD326" s="1307"/>
      <c r="DE326" s="1307"/>
      <c r="DF326" s="1307"/>
      <c r="DG326" s="1307"/>
      <c r="DH326" s="1307"/>
      <c r="DI326" s="1307"/>
      <c r="DJ326" s="1307"/>
    </row>
    <row r="327" spans="1:114" s="945" customFormat="1">
      <c r="A327" s="839"/>
      <c r="B327" s="839"/>
      <c r="C327" s="839"/>
      <c r="D327" s="839"/>
      <c r="E327" s="839"/>
      <c r="F327" s="839"/>
      <c r="G327" s="839"/>
      <c r="H327" s="839"/>
      <c r="I327" s="839"/>
      <c r="J327" s="839"/>
      <c r="K327" s="839"/>
      <c r="L327" s="839"/>
      <c r="M327" s="839"/>
      <c r="N327" s="839"/>
      <c r="O327" s="839"/>
      <c r="P327" s="839"/>
      <c r="Q327" s="839"/>
      <c r="R327" s="839"/>
      <c r="S327" s="839"/>
      <c r="T327" s="839"/>
      <c r="U327" s="839"/>
      <c r="V327" s="839"/>
      <c r="W327" s="839"/>
      <c r="X327" s="839"/>
      <c r="Y327" s="839"/>
      <c r="Z327" s="839"/>
      <c r="AA327" s="839"/>
      <c r="AB327" s="839"/>
      <c r="AC327" s="839"/>
      <c r="AD327" s="839"/>
      <c r="AE327" s="839"/>
      <c r="AF327" s="839"/>
      <c r="AG327" s="839"/>
      <c r="AH327" s="839"/>
      <c r="AI327" s="839"/>
      <c r="AJ327" s="839"/>
      <c r="AK327" s="839"/>
      <c r="AL327" s="839"/>
      <c r="AM327" s="839"/>
      <c r="AN327" s="839"/>
      <c r="AO327" s="839"/>
      <c r="AP327" s="839"/>
      <c r="AQ327" s="924"/>
      <c r="AR327" s="844"/>
      <c r="AS327" s="844"/>
      <c r="AT327" s="926"/>
      <c r="AU327" s="944"/>
      <c r="AV327" s="944"/>
      <c r="AW327" s="944"/>
      <c r="AX327" s="944"/>
      <c r="AY327" s="943"/>
      <c r="AZ327" s="944"/>
      <c r="BA327" s="1307"/>
      <c r="BB327" s="1307"/>
      <c r="BC327" s="1307"/>
      <c r="BD327" s="1307"/>
      <c r="BE327" s="1307"/>
      <c r="BF327" s="1307"/>
      <c r="BG327" s="1307"/>
      <c r="BH327" s="1307"/>
      <c r="BI327" s="1307"/>
      <c r="BJ327" s="1307"/>
      <c r="BK327" s="1307"/>
      <c r="BL327" s="1307"/>
      <c r="BM327" s="1307"/>
      <c r="BN327" s="1307"/>
      <c r="BO327" s="1307"/>
      <c r="BP327" s="1307"/>
      <c r="BQ327" s="1307"/>
      <c r="BR327" s="1307"/>
      <c r="BS327" s="1307"/>
      <c r="BT327" s="1307"/>
      <c r="BU327" s="1307"/>
      <c r="BV327" s="1307"/>
      <c r="BW327" s="1307"/>
      <c r="BX327" s="1307"/>
      <c r="BY327" s="1307"/>
      <c r="BZ327" s="1307"/>
      <c r="CA327" s="1307"/>
      <c r="CB327" s="1307"/>
      <c r="CC327" s="1307"/>
      <c r="CD327" s="1307"/>
      <c r="CE327" s="1307"/>
      <c r="CF327" s="1307"/>
      <c r="CG327" s="1307"/>
      <c r="CH327" s="1307"/>
      <c r="CI327" s="1307"/>
      <c r="CJ327" s="1307"/>
      <c r="CK327" s="1307"/>
      <c r="CL327" s="1307"/>
      <c r="CM327" s="1307"/>
      <c r="CN327" s="1307"/>
      <c r="CO327" s="1307"/>
      <c r="CP327" s="1307"/>
      <c r="CQ327" s="1307"/>
      <c r="CR327" s="1307"/>
      <c r="CS327" s="1307"/>
      <c r="CT327" s="1307"/>
      <c r="CU327" s="1307"/>
      <c r="CV327" s="1307"/>
      <c r="CW327" s="1307"/>
      <c r="CX327" s="1307"/>
      <c r="CY327" s="1307"/>
      <c r="CZ327" s="1307"/>
      <c r="DA327" s="1307"/>
      <c r="DB327" s="1307"/>
      <c r="DC327" s="1307"/>
      <c r="DD327" s="1307"/>
      <c r="DE327" s="1307"/>
      <c r="DF327" s="1307"/>
      <c r="DG327" s="1307"/>
      <c r="DH327" s="1307"/>
      <c r="DI327" s="1307"/>
      <c r="DJ327" s="1307"/>
    </row>
    <row r="328" spans="1:114" s="945" customFormat="1">
      <c r="A328" s="839"/>
      <c r="B328" s="839"/>
      <c r="C328" s="839"/>
      <c r="D328" s="839"/>
      <c r="E328" s="839"/>
      <c r="F328" s="839"/>
      <c r="G328" s="839"/>
      <c r="H328" s="839"/>
      <c r="I328" s="839"/>
      <c r="J328" s="839"/>
      <c r="K328" s="839"/>
      <c r="L328" s="839"/>
      <c r="M328" s="839"/>
      <c r="N328" s="839"/>
      <c r="O328" s="839"/>
      <c r="P328" s="839"/>
      <c r="Q328" s="839"/>
      <c r="R328" s="839"/>
      <c r="S328" s="839"/>
      <c r="T328" s="839"/>
      <c r="U328" s="839"/>
      <c r="V328" s="839"/>
      <c r="W328" s="839"/>
      <c r="X328" s="839"/>
      <c r="Y328" s="839"/>
      <c r="Z328" s="839"/>
      <c r="AA328" s="839"/>
      <c r="AB328" s="839"/>
      <c r="AC328" s="839"/>
      <c r="AD328" s="839"/>
      <c r="AE328" s="839"/>
      <c r="AF328" s="839"/>
      <c r="AG328" s="839"/>
      <c r="AH328" s="839"/>
      <c r="AI328" s="839"/>
      <c r="AJ328" s="839"/>
      <c r="AK328" s="839"/>
      <c r="AL328" s="839"/>
      <c r="AM328" s="839"/>
      <c r="AN328" s="839"/>
      <c r="AO328" s="839"/>
      <c r="AP328" s="839"/>
      <c r="AQ328" s="924"/>
      <c r="AR328" s="844"/>
      <c r="AS328" s="844"/>
      <c r="AT328" s="926"/>
      <c r="AU328" s="944"/>
      <c r="AV328" s="944"/>
      <c r="AW328" s="944"/>
      <c r="AX328" s="944"/>
      <c r="AY328" s="943"/>
      <c r="AZ328" s="944"/>
      <c r="BA328" s="1307"/>
      <c r="BB328" s="1307"/>
      <c r="BC328" s="1307"/>
      <c r="BD328" s="1307"/>
      <c r="BE328" s="1307"/>
      <c r="BF328" s="1307"/>
      <c r="BG328" s="1307"/>
      <c r="BH328" s="1307"/>
      <c r="BI328" s="1307"/>
      <c r="BJ328" s="1307"/>
      <c r="BK328" s="1307"/>
      <c r="BL328" s="1307"/>
      <c r="BM328" s="1307"/>
      <c r="BN328" s="1307"/>
      <c r="BO328" s="1307"/>
      <c r="BP328" s="1307"/>
      <c r="BQ328" s="1307"/>
      <c r="BR328" s="1307"/>
      <c r="BS328" s="1307"/>
      <c r="BT328" s="1307"/>
      <c r="BU328" s="1307"/>
      <c r="BV328" s="1307"/>
      <c r="BW328" s="1307"/>
      <c r="BX328" s="1307"/>
      <c r="BY328" s="1307"/>
      <c r="BZ328" s="1307"/>
      <c r="CA328" s="1307"/>
      <c r="CB328" s="1307"/>
      <c r="CC328" s="1307"/>
      <c r="CD328" s="1307"/>
      <c r="CE328" s="1307"/>
      <c r="CF328" s="1307"/>
      <c r="CG328" s="1307"/>
      <c r="CH328" s="1307"/>
      <c r="CI328" s="1307"/>
      <c r="CJ328" s="1307"/>
      <c r="CK328" s="1307"/>
      <c r="CL328" s="1307"/>
      <c r="CM328" s="1307"/>
      <c r="CN328" s="1307"/>
      <c r="CO328" s="1307"/>
      <c r="CP328" s="1307"/>
      <c r="CQ328" s="1307"/>
      <c r="CR328" s="1307"/>
      <c r="CS328" s="1307"/>
      <c r="CT328" s="1307"/>
      <c r="CU328" s="1307"/>
      <c r="CV328" s="1307"/>
      <c r="CW328" s="1307"/>
      <c r="CX328" s="1307"/>
      <c r="CY328" s="1307"/>
      <c r="CZ328" s="1307"/>
      <c r="DA328" s="1307"/>
      <c r="DB328" s="1307"/>
      <c r="DC328" s="1307"/>
      <c r="DD328" s="1307"/>
      <c r="DE328" s="1307"/>
      <c r="DF328" s="1307"/>
      <c r="DG328" s="1307"/>
      <c r="DH328" s="1307"/>
      <c r="DI328" s="1307"/>
      <c r="DJ328" s="1307"/>
    </row>
    <row r="329" spans="1:114" s="945" customFormat="1">
      <c r="A329" s="839"/>
      <c r="B329" s="839"/>
      <c r="C329" s="839"/>
      <c r="D329" s="839"/>
      <c r="E329" s="839"/>
      <c r="F329" s="839"/>
      <c r="G329" s="839"/>
      <c r="H329" s="839"/>
      <c r="I329" s="839"/>
      <c r="J329" s="839"/>
      <c r="K329" s="839"/>
      <c r="L329" s="839"/>
      <c r="M329" s="839"/>
      <c r="N329" s="839"/>
      <c r="O329" s="839"/>
      <c r="P329" s="839"/>
      <c r="Q329" s="839"/>
      <c r="R329" s="839"/>
      <c r="S329" s="839"/>
      <c r="T329" s="839"/>
      <c r="U329" s="839"/>
      <c r="V329" s="839"/>
      <c r="W329" s="839"/>
      <c r="X329" s="839"/>
      <c r="Y329" s="839"/>
      <c r="Z329" s="839"/>
      <c r="AA329" s="839"/>
      <c r="AB329" s="839"/>
      <c r="AC329" s="839"/>
      <c r="AD329" s="839"/>
      <c r="AE329" s="839"/>
      <c r="AF329" s="839"/>
      <c r="AG329" s="839"/>
      <c r="AH329" s="839"/>
      <c r="AI329" s="839"/>
      <c r="AJ329" s="839"/>
      <c r="AK329" s="839"/>
      <c r="AL329" s="839"/>
      <c r="AM329" s="839"/>
      <c r="AN329" s="839"/>
      <c r="AO329" s="839"/>
      <c r="AP329" s="839"/>
      <c r="AQ329" s="924"/>
      <c r="AR329" s="844"/>
      <c r="AS329" s="844"/>
      <c r="AT329" s="926"/>
      <c r="AU329" s="944"/>
      <c r="AV329" s="944"/>
      <c r="AW329" s="944"/>
      <c r="AX329" s="944"/>
      <c r="AY329" s="943"/>
      <c r="AZ329" s="944"/>
      <c r="BA329" s="1307"/>
      <c r="BB329" s="1307"/>
      <c r="BC329" s="1307"/>
      <c r="BD329" s="1307"/>
      <c r="BE329" s="1307"/>
      <c r="BF329" s="1307"/>
      <c r="BG329" s="1307"/>
      <c r="BH329" s="1307"/>
      <c r="BI329" s="1307"/>
      <c r="BJ329" s="1307"/>
      <c r="BK329" s="1307"/>
      <c r="BL329" s="1307"/>
      <c r="BM329" s="1307"/>
      <c r="BN329" s="1307"/>
      <c r="BO329" s="1307"/>
      <c r="BP329" s="1307"/>
      <c r="BQ329" s="1307"/>
      <c r="BR329" s="1307"/>
      <c r="BS329" s="1307"/>
      <c r="BT329" s="1307"/>
      <c r="BU329" s="1307"/>
      <c r="BV329" s="1307"/>
      <c r="BW329" s="1307"/>
      <c r="BX329" s="1307"/>
      <c r="BY329" s="1307"/>
      <c r="BZ329" s="1307"/>
      <c r="CA329" s="1307"/>
      <c r="CB329" s="1307"/>
      <c r="CC329" s="1307"/>
      <c r="CD329" s="1307"/>
      <c r="CE329" s="1307"/>
      <c r="CF329" s="1307"/>
      <c r="CG329" s="1307"/>
      <c r="CH329" s="1307"/>
      <c r="CI329" s="1307"/>
      <c r="CJ329" s="1307"/>
      <c r="CK329" s="1307"/>
      <c r="CL329" s="1307"/>
      <c r="CM329" s="1307"/>
      <c r="CN329" s="1307"/>
      <c r="CO329" s="1307"/>
      <c r="CP329" s="1307"/>
      <c r="CQ329" s="1307"/>
      <c r="CR329" s="1307"/>
      <c r="CS329" s="1307"/>
      <c r="CT329" s="1307"/>
      <c r="CU329" s="1307"/>
      <c r="CV329" s="1307"/>
      <c r="CW329" s="1307"/>
      <c r="CX329" s="1307"/>
      <c r="CY329" s="1307"/>
      <c r="CZ329" s="1307"/>
      <c r="DA329" s="1307"/>
      <c r="DB329" s="1307"/>
      <c r="DC329" s="1307"/>
      <c r="DD329" s="1307"/>
      <c r="DE329" s="1307"/>
      <c r="DF329" s="1307"/>
      <c r="DG329" s="1307"/>
      <c r="DH329" s="1307"/>
      <c r="DI329" s="1307"/>
      <c r="DJ329" s="1307"/>
    </row>
    <row r="330" spans="1:114" s="945" customFormat="1">
      <c r="A330" s="839"/>
      <c r="B330" s="839"/>
      <c r="C330" s="839"/>
      <c r="D330" s="839"/>
      <c r="E330" s="839"/>
      <c r="F330" s="839"/>
      <c r="G330" s="839"/>
      <c r="H330" s="839"/>
      <c r="I330" s="839"/>
      <c r="J330" s="839"/>
      <c r="K330" s="839"/>
      <c r="L330" s="839"/>
      <c r="M330" s="839"/>
      <c r="N330" s="839"/>
      <c r="O330" s="839"/>
      <c r="P330" s="839"/>
      <c r="Q330" s="839"/>
      <c r="R330" s="839"/>
      <c r="S330" s="839"/>
      <c r="T330" s="839"/>
      <c r="U330" s="839"/>
      <c r="V330" s="839"/>
      <c r="W330" s="839"/>
      <c r="X330" s="839"/>
      <c r="Y330" s="839"/>
      <c r="Z330" s="839"/>
      <c r="AA330" s="839"/>
      <c r="AB330" s="839"/>
      <c r="AC330" s="839"/>
      <c r="AD330" s="839"/>
      <c r="AE330" s="839"/>
      <c r="AF330" s="839"/>
      <c r="AG330" s="839"/>
      <c r="AH330" s="839"/>
      <c r="AI330" s="839"/>
      <c r="AJ330" s="839"/>
      <c r="AK330" s="839"/>
      <c r="AL330" s="839"/>
      <c r="AM330" s="839"/>
      <c r="AN330" s="839"/>
      <c r="AO330" s="839"/>
      <c r="AP330" s="839"/>
      <c r="AQ330" s="924"/>
      <c r="AR330" s="844"/>
      <c r="AS330" s="844"/>
      <c r="AT330" s="926"/>
      <c r="AU330" s="944"/>
      <c r="AV330" s="944"/>
      <c r="AW330" s="944"/>
      <c r="AX330" s="944"/>
      <c r="AY330" s="943"/>
      <c r="AZ330" s="944"/>
      <c r="BA330" s="1307"/>
      <c r="BB330" s="1307"/>
      <c r="BC330" s="1307"/>
      <c r="BD330" s="1307"/>
      <c r="BE330" s="1307"/>
      <c r="BF330" s="1307"/>
      <c r="BG330" s="1307"/>
      <c r="BH330" s="1307"/>
      <c r="BI330" s="1307"/>
      <c r="BJ330" s="1307"/>
      <c r="BK330" s="1307"/>
      <c r="BL330" s="1307"/>
      <c r="BM330" s="1307"/>
      <c r="BN330" s="1307"/>
      <c r="BO330" s="1307"/>
      <c r="BP330" s="1307"/>
      <c r="BQ330" s="1307"/>
      <c r="BR330" s="1307"/>
      <c r="BS330" s="1307"/>
      <c r="BT330" s="1307"/>
      <c r="BU330" s="1307"/>
      <c r="BV330" s="1307"/>
      <c r="BW330" s="1307"/>
      <c r="BX330" s="1307"/>
      <c r="BY330" s="1307"/>
      <c r="BZ330" s="1307"/>
      <c r="CA330" s="1307"/>
      <c r="CB330" s="1307"/>
      <c r="CC330" s="1307"/>
      <c r="CD330" s="1307"/>
      <c r="CE330" s="1307"/>
      <c r="CF330" s="1307"/>
      <c r="CG330" s="1307"/>
      <c r="CH330" s="1307"/>
      <c r="CI330" s="1307"/>
      <c r="CJ330" s="1307"/>
      <c r="CK330" s="1307"/>
      <c r="CL330" s="1307"/>
      <c r="CM330" s="1307"/>
      <c r="CN330" s="1307"/>
      <c r="CO330" s="1307"/>
      <c r="CP330" s="1307"/>
      <c r="CQ330" s="1307"/>
      <c r="CR330" s="1307"/>
      <c r="CS330" s="1307"/>
      <c r="CT330" s="1307"/>
      <c r="CU330" s="1307"/>
      <c r="CV330" s="1307"/>
      <c r="CW330" s="1307"/>
      <c r="CX330" s="1307"/>
      <c r="CY330" s="1307"/>
      <c r="CZ330" s="1307"/>
      <c r="DA330" s="1307"/>
      <c r="DB330" s="1307"/>
      <c r="DC330" s="1307"/>
      <c r="DD330" s="1307"/>
      <c r="DE330" s="1307"/>
      <c r="DF330" s="1307"/>
      <c r="DG330" s="1307"/>
      <c r="DH330" s="1307"/>
      <c r="DI330" s="1307"/>
      <c r="DJ330" s="1307"/>
    </row>
    <row r="331" spans="1:114" s="945" customFormat="1">
      <c r="A331" s="839"/>
      <c r="B331" s="839"/>
      <c r="C331" s="839"/>
      <c r="D331" s="839"/>
      <c r="E331" s="839"/>
      <c r="F331" s="839"/>
      <c r="G331" s="839"/>
      <c r="H331" s="839"/>
      <c r="I331" s="839"/>
      <c r="J331" s="839"/>
      <c r="K331" s="839"/>
      <c r="L331" s="839"/>
      <c r="M331" s="839"/>
      <c r="N331" s="839"/>
      <c r="O331" s="839"/>
      <c r="P331" s="839"/>
      <c r="Q331" s="839"/>
      <c r="R331" s="839"/>
      <c r="S331" s="839"/>
      <c r="T331" s="839"/>
      <c r="U331" s="839"/>
      <c r="V331" s="839"/>
      <c r="W331" s="839"/>
      <c r="X331" s="839"/>
      <c r="Y331" s="839"/>
      <c r="Z331" s="839"/>
      <c r="AA331" s="839"/>
      <c r="AB331" s="839"/>
      <c r="AC331" s="839"/>
      <c r="AD331" s="839"/>
      <c r="AE331" s="839"/>
      <c r="AF331" s="839"/>
      <c r="AG331" s="839"/>
      <c r="AH331" s="839"/>
      <c r="AI331" s="839"/>
      <c r="AJ331" s="839"/>
      <c r="AK331" s="839"/>
      <c r="AL331" s="839"/>
      <c r="AM331" s="839"/>
      <c r="AN331" s="839"/>
      <c r="AO331" s="839"/>
      <c r="AP331" s="839"/>
      <c r="AQ331" s="924"/>
      <c r="AR331" s="844"/>
      <c r="AS331" s="844"/>
      <c r="AT331" s="926"/>
      <c r="AU331" s="944"/>
      <c r="AV331" s="944"/>
      <c r="AW331" s="944"/>
      <c r="AX331" s="944"/>
      <c r="AY331" s="943"/>
      <c r="AZ331" s="944"/>
      <c r="BA331" s="1307"/>
      <c r="BB331" s="1307"/>
      <c r="BC331" s="1307"/>
      <c r="BD331" s="1307"/>
      <c r="BE331" s="1307"/>
      <c r="BF331" s="1307"/>
      <c r="BG331" s="1307"/>
      <c r="BH331" s="1307"/>
      <c r="BI331" s="1307"/>
      <c r="BJ331" s="1307"/>
      <c r="BK331" s="1307"/>
      <c r="BL331" s="1307"/>
      <c r="BM331" s="1307"/>
      <c r="BN331" s="1307"/>
      <c r="BO331" s="1307"/>
      <c r="BP331" s="1307"/>
      <c r="BQ331" s="1307"/>
      <c r="BR331" s="1307"/>
      <c r="BS331" s="1307"/>
      <c r="BT331" s="1307"/>
      <c r="BU331" s="1307"/>
      <c r="BV331" s="1307"/>
      <c r="BW331" s="1307"/>
      <c r="BX331" s="1307"/>
      <c r="BY331" s="1307"/>
      <c r="BZ331" s="1307"/>
      <c r="CA331" s="1307"/>
      <c r="CB331" s="1307"/>
      <c r="CC331" s="1307"/>
      <c r="CD331" s="1307"/>
      <c r="CE331" s="1307"/>
      <c r="CF331" s="1307"/>
      <c r="CG331" s="1307"/>
      <c r="CH331" s="1307"/>
      <c r="CI331" s="1307"/>
      <c r="CJ331" s="1307"/>
      <c r="CK331" s="1307"/>
      <c r="CL331" s="1307"/>
      <c r="CM331" s="1307"/>
      <c r="CN331" s="1307"/>
      <c r="CO331" s="1307"/>
      <c r="CP331" s="1307"/>
      <c r="CQ331" s="1307"/>
      <c r="CR331" s="1307"/>
      <c r="CS331" s="1307"/>
      <c r="CT331" s="1307"/>
      <c r="CU331" s="1307"/>
      <c r="CV331" s="1307"/>
      <c r="CW331" s="1307"/>
      <c r="CX331" s="1307"/>
      <c r="CY331" s="1307"/>
      <c r="CZ331" s="1307"/>
      <c r="DA331" s="1307"/>
      <c r="DB331" s="1307"/>
      <c r="DC331" s="1307"/>
      <c r="DD331" s="1307"/>
      <c r="DE331" s="1307"/>
      <c r="DF331" s="1307"/>
      <c r="DG331" s="1307"/>
      <c r="DH331" s="1307"/>
      <c r="DI331" s="1307"/>
      <c r="DJ331" s="1307"/>
    </row>
    <row r="332" spans="1:114" s="945" customFormat="1">
      <c r="A332" s="839"/>
      <c r="B332" s="839"/>
      <c r="C332" s="839"/>
      <c r="D332" s="839"/>
      <c r="E332" s="839"/>
      <c r="F332" s="839"/>
      <c r="G332" s="839"/>
      <c r="H332" s="839"/>
      <c r="I332" s="839"/>
      <c r="J332" s="839"/>
      <c r="K332" s="839"/>
      <c r="L332" s="839"/>
      <c r="M332" s="839"/>
      <c r="N332" s="839"/>
      <c r="O332" s="839"/>
      <c r="P332" s="839"/>
      <c r="Q332" s="839"/>
      <c r="R332" s="839"/>
      <c r="S332" s="839"/>
      <c r="T332" s="839"/>
      <c r="U332" s="839"/>
      <c r="V332" s="839"/>
      <c r="W332" s="839"/>
      <c r="X332" s="839"/>
      <c r="Y332" s="839"/>
      <c r="Z332" s="839"/>
      <c r="AA332" s="839"/>
      <c r="AB332" s="839"/>
      <c r="AC332" s="839"/>
      <c r="AD332" s="839"/>
      <c r="AE332" s="839"/>
      <c r="AF332" s="839"/>
      <c r="AG332" s="839"/>
      <c r="AH332" s="839"/>
      <c r="AI332" s="839"/>
      <c r="AJ332" s="839"/>
      <c r="AK332" s="839"/>
      <c r="AL332" s="839"/>
      <c r="AM332" s="839"/>
      <c r="AN332" s="839"/>
      <c r="AO332" s="839"/>
      <c r="AP332" s="839"/>
      <c r="AQ332" s="924"/>
      <c r="AR332" s="844"/>
      <c r="AS332" s="844"/>
      <c r="AT332" s="926"/>
      <c r="AU332" s="944"/>
      <c r="AV332" s="944"/>
      <c r="AW332" s="944"/>
      <c r="AX332" s="944"/>
      <c r="AY332" s="943"/>
      <c r="AZ332" s="944"/>
      <c r="BA332" s="1307"/>
      <c r="BB332" s="1307"/>
      <c r="BC332" s="1307"/>
      <c r="BD332" s="1307"/>
      <c r="BE332" s="1307"/>
      <c r="BF332" s="1307"/>
      <c r="BG332" s="1307"/>
      <c r="BH332" s="1307"/>
      <c r="BI332" s="1307"/>
      <c r="BJ332" s="1307"/>
      <c r="BK332" s="1307"/>
      <c r="BL332" s="1307"/>
      <c r="BM332" s="1307"/>
      <c r="BN332" s="1307"/>
      <c r="BO332" s="1307"/>
      <c r="BP332" s="1307"/>
      <c r="BQ332" s="1307"/>
      <c r="BR332" s="1307"/>
      <c r="BS332" s="1307"/>
      <c r="BT332" s="1307"/>
      <c r="BU332" s="1307"/>
      <c r="BV332" s="1307"/>
      <c r="BW332" s="1307"/>
      <c r="BX332" s="1307"/>
      <c r="BY332" s="1307"/>
      <c r="BZ332" s="1307"/>
      <c r="CA332" s="1307"/>
      <c r="CB332" s="1307"/>
      <c r="CC332" s="1307"/>
      <c r="CD332" s="1307"/>
      <c r="CE332" s="1307"/>
      <c r="CF332" s="1307"/>
      <c r="CG332" s="1307"/>
      <c r="CH332" s="1307"/>
      <c r="CI332" s="1307"/>
      <c r="CJ332" s="1307"/>
      <c r="CK332" s="1307"/>
      <c r="CL332" s="1307"/>
      <c r="CM332" s="1307"/>
      <c r="CN332" s="1307"/>
      <c r="CO332" s="1307"/>
      <c r="CP332" s="1307"/>
      <c r="CQ332" s="1307"/>
      <c r="CR332" s="1307"/>
      <c r="CS332" s="1307"/>
      <c r="CT332" s="1307"/>
      <c r="CU332" s="1307"/>
      <c r="CV332" s="1307"/>
      <c r="CW332" s="1307"/>
      <c r="CX332" s="1307"/>
      <c r="CY332" s="1307"/>
      <c r="CZ332" s="1307"/>
      <c r="DA332" s="1307"/>
      <c r="DB332" s="1307"/>
      <c r="DC332" s="1307"/>
      <c r="DD332" s="1307"/>
      <c r="DE332" s="1307"/>
      <c r="DF332" s="1307"/>
      <c r="DG332" s="1307"/>
      <c r="DH332" s="1307"/>
      <c r="DI332" s="1307"/>
      <c r="DJ332" s="1307"/>
    </row>
    <row r="333" spans="1:114" s="945" customFormat="1">
      <c r="A333" s="839"/>
      <c r="B333" s="839"/>
      <c r="C333" s="839"/>
      <c r="D333" s="839"/>
      <c r="E333" s="839"/>
      <c r="F333" s="839"/>
      <c r="G333" s="839"/>
      <c r="H333" s="839"/>
      <c r="I333" s="839"/>
      <c r="J333" s="839"/>
      <c r="K333" s="839"/>
      <c r="L333" s="839"/>
      <c r="M333" s="839"/>
      <c r="N333" s="839"/>
      <c r="O333" s="839"/>
      <c r="P333" s="839"/>
      <c r="Q333" s="839"/>
      <c r="R333" s="839"/>
      <c r="S333" s="839"/>
      <c r="T333" s="839"/>
      <c r="U333" s="839"/>
      <c r="V333" s="839"/>
      <c r="W333" s="839"/>
      <c r="X333" s="839"/>
      <c r="Y333" s="839"/>
      <c r="Z333" s="839"/>
      <c r="AA333" s="839"/>
      <c r="AB333" s="839"/>
      <c r="AC333" s="839"/>
      <c r="AD333" s="839"/>
      <c r="AE333" s="839"/>
      <c r="AF333" s="839"/>
      <c r="AG333" s="839"/>
      <c r="AH333" s="839"/>
      <c r="AI333" s="839"/>
      <c r="AJ333" s="839"/>
      <c r="AK333" s="839"/>
      <c r="AL333" s="839"/>
      <c r="AM333" s="839"/>
      <c r="AN333" s="839"/>
      <c r="AO333" s="839"/>
      <c r="AP333" s="839"/>
      <c r="AQ333" s="924"/>
      <c r="AR333" s="844"/>
      <c r="AS333" s="844"/>
      <c r="AT333" s="926"/>
      <c r="AU333" s="944"/>
      <c r="AV333" s="944"/>
      <c r="AW333" s="944"/>
      <c r="AX333" s="944"/>
      <c r="AY333" s="943"/>
      <c r="AZ333" s="944"/>
      <c r="BA333" s="1307"/>
      <c r="BB333" s="1307"/>
      <c r="BC333" s="1307"/>
      <c r="BD333" s="1307"/>
      <c r="BE333" s="1307"/>
      <c r="BF333" s="1307"/>
      <c r="BG333" s="1307"/>
      <c r="BH333" s="1307"/>
      <c r="BI333" s="1307"/>
      <c r="BJ333" s="1307"/>
      <c r="BK333" s="1307"/>
      <c r="BL333" s="1307"/>
      <c r="BM333" s="1307"/>
      <c r="BN333" s="1307"/>
      <c r="BO333" s="1307"/>
      <c r="BP333" s="1307"/>
      <c r="BQ333" s="1307"/>
      <c r="BR333" s="1307"/>
      <c r="BS333" s="1307"/>
      <c r="BT333" s="1307"/>
      <c r="BU333" s="1307"/>
      <c r="BV333" s="1307"/>
      <c r="BW333" s="1307"/>
      <c r="BX333" s="1307"/>
      <c r="BY333" s="1307"/>
      <c r="BZ333" s="1307"/>
      <c r="CA333" s="1307"/>
      <c r="CB333" s="1307"/>
      <c r="CC333" s="1307"/>
      <c r="CD333" s="1307"/>
      <c r="CE333" s="1307"/>
      <c r="CF333" s="1307"/>
      <c r="CG333" s="1307"/>
      <c r="CH333" s="1307"/>
      <c r="CI333" s="1307"/>
      <c r="CJ333" s="1307"/>
      <c r="CK333" s="1307"/>
      <c r="CL333" s="1307"/>
      <c r="CM333" s="1307"/>
      <c r="CN333" s="1307"/>
      <c r="CO333" s="1307"/>
      <c r="CP333" s="1307"/>
      <c r="CQ333" s="1307"/>
      <c r="CR333" s="1307"/>
      <c r="CS333" s="1307"/>
      <c r="CT333" s="1307"/>
      <c r="CU333" s="1307"/>
      <c r="CV333" s="1307"/>
      <c r="CW333" s="1307"/>
      <c r="CX333" s="1307"/>
      <c r="CY333" s="1307"/>
      <c r="CZ333" s="1307"/>
      <c r="DA333" s="1307"/>
      <c r="DB333" s="1307"/>
      <c r="DC333" s="1307"/>
      <c r="DD333" s="1307"/>
      <c r="DE333" s="1307"/>
      <c r="DF333" s="1307"/>
      <c r="DG333" s="1307"/>
      <c r="DH333" s="1307"/>
      <c r="DI333" s="1307"/>
      <c r="DJ333" s="1307"/>
    </row>
    <row r="334" spans="1:114" s="945" customFormat="1">
      <c r="A334" s="839"/>
      <c r="B334" s="839"/>
      <c r="C334" s="839"/>
      <c r="D334" s="839"/>
      <c r="E334" s="839"/>
      <c r="F334" s="839"/>
      <c r="G334" s="839"/>
      <c r="H334" s="839"/>
      <c r="I334" s="839"/>
      <c r="J334" s="839"/>
      <c r="K334" s="839"/>
      <c r="L334" s="839"/>
      <c r="M334" s="839"/>
      <c r="N334" s="839"/>
      <c r="O334" s="839"/>
      <c r="P334" s="839"/>
      <c r="Q334" s="839"/>
      <c r="R334" s="839"/>
      <c r="S334" s="839"/>
      <c r="T334" s="839"/>
      <c r="U334" s="839"/>
      <c r="V334" s="839"/>
      <c r="W334" s="839"/>
      <c r="X334" s="839"/>
      <c r="Y334" s="839"/>
      <c r="Z334" s="839"/>
      <c r="AA334" s="839"/>
      <c r="AB334" s="839"/>
      <c r="AC334" s="839"/>
      <c r="AD334" s="839"/>
      <c r="AE334" s="839"/>
      <c r="AF334" s="839"/>
      <c r="AG334" s="839"/>
      <c r="AH334" s="839"/>
      <c r="AI334" s="839"/>
      <c r="AJ334" s="839"/>
      <c r="AK334" s="839"/>
      <c r="AL334" s="839"/>
      <c r="AM334" s="839"/>
      <c r="AN334" s="839"/>
      <c r="AO334" s="839"/>
      <c r="AP334" s="839"/>
      <c r="AQ334" s="924"/>
      <c r="AR334" s="844"/>
      <c r="AS334" s="844"/>
      <c r="AT334" s="926"/>
      <c r="AU334" s="944"/>
      <c r="AV334" s="944"/>
      <c r="AW334" s="944"/>
      <c r="AX334" s="944"/>
      <c r="AY334" s="943"/>
      <c r="AZ334" s="944"/>
      <c r="BA334" s="1307"/>
      <c r="BB334" s="1307"/>
      <c r="BC334" s="1307"/>
      <c r="BD334" s="1307"/>
      <c r="BE334" s="1307"/>
      <c r="BF334" s="1307"/>
      <c r="BG334" s="1307"/>
      <c r="BH334" s="1307"/>
      <c r="BI334" s="1307"/>
      <c r="BJ334" s="1307"/>
      <c r="BK334" s="1307"/>
      <c r="BL334" s="1307"/>
      <c r="BM334" s="1307"/>
      <c r="BN334" s="1307"/>
      <c r="BO334" s="1307"/>
      <c r="BP334" s="1307"/>
      <c r="BQ334" s="1307"/>
      <c r="BR334" s="1307"/>
      <c r="BS334" s="1307"/>
      <c r="BT334" s="1307"/>
      <c r="BU334" s="1307"/>
      <c r="BV334" s="1307"/>
      <c r="BW334" s="1307"/>
      <c r="BX334" s="1307"/>
      <c r="BY334" s="1307"/>
      <c r="BZ334" s="1307"/>
      <c r="CA334" s="1307"/>
      <c r="CB334" s="1307"/>
      <c r="CC334" s="1307"/>
      <c r="CD334" s="1307"/>
      <c r="CE334" s="1307"/>
      <c r="CF334" s="1307"/>
      <c r="CG334" s="1307"/>
      <c r="CH334" s="1307"/>
      <c r="CI334" s="1307"/>
      <c r="CJ334" s="1307"/>
      <c r="CK334" s="1307"/>
      <c r="CL334" s="1307"/>
      <c r="CM334" s="1307"/>
      <c r="CN334" s="1307"/>
      <c r="CO334" s="1307"/>
      <c r="CP334" s="1307"/>
      <c r="CQ334" s="1307"/>
      <c r="CR334" s="1307"/>
      <c r="CS334" s="1307"/>
      <c r="CT334" s="1307"/>
      <c r="CU334" s="1307"/>
      <c r="CV334" s="1307"/>
      <c r="CW334" s="1307"/>
      <c r="CX334" s="1307"/>
      <c r="CY334" s="1307"/>
      <c r="CZ334" s="1307"/>
      <c r="DA334" s="1307"/>
      <c r="DB334" s="1307"/>
      <c r="DC334" s="1307"/>
      <c r="DD334" s="1307"/>
      <c r="DE334" s="1307"/>
      <c r="DF334" s="1307"/>
      <c r="DG334" s="1307"/>
      <c r="DH334" s="1307"/>
      <c r="DI334" s="1307"/>
      <c r="DJ334" s="1307"/>
    </row>
    <row r="335" spans="1:114" s="945" customFormat="1">
      <c r="A335" s="839"/>
      <c r="B335" s="839"/>
      <c r="C335" s="839"/>
      <c r="D335" s="839"/>
      <c r="E335" s="839"/>
      <c r="F335" s="839"/>
      <c r="G335" s="839"/>
      <c r="H335" s="839"/>
      <c r="I335" s="839"/>
      <c r="J335" s="839"/>
      <c r="K335" s="839"/>
      <c r="L335" s="839"/>
      <c r="M335" s="839"/>
      <c r="N335" s="839"/>
      <c r="O335" s="839"/>
      <c r="P335" s="839"/>
      <c r="Q335" s="839"/>
      <c r="R335" s="839"/>
      <c r="S335" s="839"/>
      <c r="T335" s="839"/>
      <c r="U335" s="839"/>
      <c r="V335" s="839"/>
      <c r="W335" s="839"/>
      <c r="X335" s="839"/>
      <c r="Y335" s="839"/>
      <c r="Z335" s="839"/>
      <c r="AA335" s="839"/>
      <c r="AB335" s="839"/>
      <c r="AC335" s="839"/>
      <c r="AD335" s="839"/>
      <c r="AE335" s="839"/>
      <c r="AF335" s="839"/>
      <c r="AG335" s="839"/>
      <c r="AH335" s="839"/>
      <c r="AI335" s="839"/>
      <c r="AJ335" s="839"/>
      <c r="AK335" s="839"/>
      <c r="AL335" s="839"/>
      <c r="AM335" s="839"/>
      <c r="AN335" s="839"/>
      <c r="AO335" s="839"/>
      <c r="AP335" s="839"/>
      <c r="AQ335" s="924"/>
      <c r="AR335" s="844"/>
      <c r="AS335" s="844"/>
      <c r="AT335" s="926"/>
      <c r="AU335" s="944"/>
      <c r="AV335" s="1239"/>
      <c r="AW335" s="1239"/>
      <c r="AX335" s="1239"/>
      <c r="AY335" s="1240"/>
      <c r="AZ335" s="1239"/>
      <c r="BA335" s="1307"/>
      <c r="BB335" s="1307"/>
      <c r="BC335" s="1307"/>
      <c r="BD335" s="1307"/>
      <c r="BE335" s="1307"/>
      <c r="BF335" s="1307"/>
      <c r="BG335" s="1307"/>
      <c r="BH335" s="1307"/>
      <c r="BI335" s="1307"/>
      <c r="BJ335" s="1307"/>
      <c r="BK335" s="1307"/>
      <c r="BL335" s="1307"/>
      <c r="BM335" s="1307"/>
      <c r="BN335" s="1307"/>
      <c r="BO335" s="1307"/>
      <c r="BP335" s="1307"/>
      <c r="BQ335" s="1307"/>
      <c r="BR335" s="1307"/>
      <c r="BS335" s="1307"/>
      <c r="BT335" s="1307"/>
      <c r="BU335" s="1307"/>
      <c r="BV335" s="1307"/>
      <c r="BW335" s="1307"/>
      <c r="BX335" s="1307"/>
      <c r="BY335" s="1307"/>
      <c r="BZ335" s="1307"/>
      <c r="CA335" s="1307"/>
      <c r="CB335" s="1307"/>
      <c r="CC335" s="1307"/>
      <c r="CD335" s="1307"/>
      <c r="CE335" s="1307"/>
      <c r="CF335" s="1307"/>
      <c r="CG335" s="1307"/>
      <c r="CH335" s="1307"/>
      <c r="CI335" s="1307"/>
      <c r="CJ335" s="1307"/>
      <c r="CK335" s="1307"/>
      <c r="CL335" s="1307"/>
      <c r="CM335" s="1307"/>
      <c r="CN335" s="1307"/>
      <c r="CO335" s="1307"/>
      <c r="CP335" s="1307"/>
      <c r="CQ335" s="1307"/>
      <c r="CR335" s="1307"/>
      <c r="CS335" s="1307"/>
      <c r="CT335" s="1307"/>
      <c r="CU335" s="1307"/>
      <c r="CV335" s="1307"/>
      <c r="CW335" s="1307"/>
      <c r="CX335" s="1307"/>
      <c r="CY335" s="1307"/>
      <c r="CZ335" s="1307"/>
      <c r="DA335" s="1307"/>
      <c r="DB335" s="1307"/>
      <c r="DC335" s="1307"/>
      <c r="DD335" s="1307"/>
      <c r="DE335" s="1307"/>
      <c r="DF335" s="1307"/>
      <c r="DG335" s="1307"/>
      <c r="DH335" s="1307"/>
      <c r="DI335" s="1307"/>
      <c r="DJ335" s="1307"/>
    </row>
    <row r="336" spans="1:114" s="945" customFormat="1">
      <c r="A336" s="839"/>
      <c r="B336" s="839"/>
      <c r="C336" s="839"/>
      <c r="D336" s="839"/>
      <c r="E336" s="839"/>
      <c r="F336" s="839"/>
      <c r="G336" s="839"/>
      <c r="H336" s="839"/>
      <c r="I336" s="839"/>
      <c r="J336" s="839"/>
      <c r="K336" s="839"/>
      <c r="L336" s="839"/>
      <c r="M336" s="839"/>
      <c r="N336" s="839"/>
      <c r="O336" s="839"/>
      <c r="P336" s="839"/>
      <c r="Q336" s="839"/>
      <c r="R336" s="839"/>
      <c r="S336" s="839"/>
      <c r="T336" s="839"/>
      <c r="U336" s="839"/>
      <c r="V336" s="839"/>
      <c r="W336" s="839"/>
      <c r="X336" s="839"/>
      <c r="Y336" s="839"/>
      <c r="Z336" s="839"/>
      <c r="AA336" s="839"/>
      <c r="AB336" s="839"/>
      <c r="AC336" s="839"/>
      <c r="AD336" s="839"/>
      <c r="AE336" s="839"/>
      <c r="AF336" s="839"/>
      <c r="AG336" s="839"/>
      <c r="AH336" s="839"/>
      <c r="AI336" s="839"/>
      <c r="AJ336" s="839"/>
      <c r="AK336" s="839"/>
      <c r="AL336" s="839"/>
      <c r="AM336" s="839"/>
      <c r="AN336" s="839"/>
      <c r="AO336" s="839"/>
      <c r="AP336" s="839"/>
      <c r="AQ336" s="924"/>
      <c r="AR336" s="844"/>
      <c r="AS336" s="844"/>
      <c r="AT336" s="926"/>
      <c r="AU336" s="944"/>
      <c r="AV336" s="1239"/>
      <c r="AW336" s="1239"/>
      <c r="AX336" s="1239"/>
      <c r="AY336" s="1240"/>
      <c r="AZ336" s="1239"/>
      <c r="BA336" s="1307"/>
      <c r="BB336" s="1307"/>
      <c r="BC336" s="1307"/>
      <c r="BD336" s="1307"/>
      <c r="BE336" s="1307"/>
      <c r="BF336" s="1307"/>
      <c r="BG336" s="1307"/>
      <c r="BH336" s="1307"/>
      <c r="BI336" s="1307"/>
      <c r="BJ336" s="1307"/>
      <c r="BK336" s="1307"/>
      <c r="BL336" s="1307"/>
      <c r="BM336" s="1307"/>
      <c r="BN336" s="1307"/>
      <c r="BO336" s="1307"/>
      <c r="BP336" s="1307"/>
      <c r="BQ336" s="1307"/>
      <c r="BR336" s="1307"/>
      <c r="BS336" s="1307"/>
      <c r="BT336" s="1307"/>
      <c r="BU336" s="1307"/>
      <c r="BV336" s="1307"/>
      <c r="BW336" s="1307"/>
      <c r="BX336" s="1307"/>
      <c r="BY336" s="1307"/>
      <c r="BZ336" s="1307"/>
      <c r="CA336" s="1307"/>
      <c r="CB336" s="1307"/>
      <c r="CC336" s="1307"/>
      <c r="CD336" s="1307"/>
      <c r="CE336" s="1307"/>
      <c r="CF336" s="1307"/>
      <c r="CG336" s="1307"/>
      <c r="CH336" s="1307"/>
      <c r="CI336" s="1307"/>
      <c r="CJ336" s="1307"/>
      <c r="CK336" s="1307"/>
      <c r="CL336" s="1307"/>
      <c r="CM336" s="1307"/>
      <c r="CN336" s="1307"/>
      <c r="CO336" s="1307"/>
      <c r="CP336" s="1307"/>
      <c r="CQ336" s="1307"/>
      <c r="CR336" s="1307"/>
      <c r="CS336" s="1307"/>
      <c r="CT336" s="1307"/>
      <c r="CU336" s="1307"/>
      <c r="CV336" s="1307"/>
      <c r="CW336" s="1307"/>
      <c r="CX336" s="1307"/>
      <c r="CY336" s="1307"/>
      <c r="CZ336" s="1307"/>
      <c r="DA336" s="1307"/>
      <c r="DB336" s="1307"/>
      <c r="DC336" s="1307"/>
      <c r="DD336" s="1307"/>
      <c r="DE336" s="1307"/>
      <c r="DF336" s="1307"/>
      <c r="DG336" s="1307"/>
      <c r="DH336" s="1307"/>
      <c r="DI336" s="1307"/>
      <c r="DJ336" s="1307"/>
    </row>
    <row r="337" spans="1:114" s="945" customFormat="1">
      <c r="A337" s="839"/>
      <c r="B337" s="839"/>
      <c r="C337" s="839"/>
      <c r="D337" s="839"/>
      <c r="E337" s="839"/>
      <c r="F337" s="839"/>
      <c r="G337" s="839"/>
      <c r="H337" s="839"/>
      <c r="I337" s="839"/>
      <c r="J337" s="839"/>
      <c r="K337" s="839"/>
      <c r="L337" s="839"/>
      <c r="M337" s="839"/>
      <c r="N337" s="839"/>
      <c r="O337" s="839"/>
      <c r="P337" s="839"/>
      <c r="Q337" s="839"/>
      <c r="R337" s="839"/>
      <c r="S337" s="839"/>
      <c r="T337" s="839"/>
      <c r="U337" s="839"/>
      <c r="V337" s="839"/>
      <c r="W337" s="839"/>
      <c r="X337" s="839"/>
      <c r="Y337" s="839"/>
      <c r="Z337" s="839"/>
      <c r="AA337" s="839"/>
      <c r="AB337" s="839"/>
      <c r="AC337" s="839"/>
      <c r="AD337" s="839"/>
      <c r="AE337" s="839"/>
      <c r="AF337" s="839"/>
      <c r="AG337" s="839"/>
      <c r="AH337" s="839"/>
      <c r="AI337" s="839"/>
      <c r="AJ337" s="839"/>
      <c r="AK337" s="839"/>
      <c r="AL337" s="839"/>
      <c r="AM337" s="839"/>
      <c r="AN337" s="839"/>
      <c r="AO337" s="839"/>
      <c r="AP337" s="839"/>
      <c r="AQ337" s="924"/>
      <c r="AR337" s="844"/>
      <c r="AS337" s="844"/>
      <c r="AT337" s="926"/>
      <c r="AU337" s="944"/>
      <c r="AV337" s="944"/>
      <c r="AW337" s="944"/>
      <c r="AX337" s="944"/>
      <c r="AY337" s="943"/>
      <c r="AZ337" s="944"/>
      <c r="BA337" s="1307"/>
      <c r="BB337" s="1307"/>
      <c r="BC337" s="1307"/>
      <c r="BD337" s="1307"/>
      <c r="BE337" s="1307"/>
      <c r="BF337" s="1307"/>
      <c r="BG337" s="1307"/>
      <c r="BH337" s="1307"/>
      <c r="BI337" s="1307"/>
      <c r="BJ337" s="1307"/>
      <c r="BK337" s="1307"/>
      <c r="BL337" s="1307"/>
      <c r="BM337" s="1307"/>
      <c r="BN337" s="1307"/>
      <c r="BO337" s="1307"/>
      <c r="BP337" s="1307"/>
      <c r="BQ337" s="1307"/>
      <c r="BR337" s="1307"/>
      <c r="BS337" s="1307"/>
      <c r="BT337" s="1307"/>
      <c r="BU337" s="1307"/>
      <c r="BV337" s="1307"/>
      <c r="BW337" s="1307"/>
      <c r="BX337" s="1307"/>
      <c r="BY337" s="1307"/>
      <c r="BZ337" s="1307"/>
      <c r="CA337" s="1307"/>
      <c r="CB337" s="1307"/>
      <c r="CC337" s="1307"/>
      <c r="CD337" s="1307"/>
      <c r="CE337" s="1307"/>
      <c r="CF337" s="1307"/>
      <c r="CG337" s="1307"/>
      <c r="CH337" s="1307"/>
      <c r="CI337" s="1307"/>
      <c r="CJ337" s="1307"/>
      <c r="CK337" s="1307"/>
      <c r="CL337" s="1307"/>
      <c r="CM337" s="1307"/>
      <c r="CN337" s="1307"/>
      <c r="CO337" s="1307"/>
      <c r="CP337" s="1307"/>
      <c r="CQ337" s="1307"/>
      <c r="CR337" s="1307"/>
      <c r="CS337" s="1307"/>
      <c r="CT337" s="1307"/>
      <c r="CU337" s="1307"/>
      <c r="CV337" s="1307"/>
      <c r="CW337" s="1307"/>
      <c r="CX337" s="1307"/>
      <c r="CY337" s="1307"/>
      <c r="CZ337" s="1307"/>
      <c r="DA337" s="1307"/>
      <c r="DB337" s="1307"/>
      <c r="DC337" s="1307"/>
      <c r="DD337" s="1307"/>
      <c r="DE337" s="1307"/>
      <c r="DF337" s="1307"/>
      <c r="DG337" s="1307"/>
      <c r="DH337" s="1307"/>
      <c r="DI337" s="1307"/>
      <c r="DJ337" s="1307"/>
    </row>
    <row r="338" spans="1:114" s="847" customFormat="1">
      <c r="AQ338" s="859"/>
      <c r="AR338" s="844"/>
      <c r="AS338" s="844"/>
      <c r="AT338" s="840"/>
      <c r="AU338" s="858"/>
      <c r="AV338" s="858"/>
      <c r="AW338" s="858"/>
      <c r="AX338" s="858"/>
      <c r="AY338" s="870"/>
      <c r="AZ338" s="858"/>
      <c r="BA338" s="858"/>
      <c r="BB338" s="858"/>
      <c r="BC338" s="858"/>
      <c r="BD338" s="858"/>
      <c r="BE338" s="858"/>
      <c r="BF338" s="858"/>
      <c r="BG338" s="858"/>
      <c r="BH338" s="858"/>
      <c r="BI338" s="858"/>
      <c r="BJ338" s="858"/>
      <c r="BK338" s="858"/>
      <c r="BL338" s="858"/>
      <c r="BM338" s="858"/>
      <c r="BN338" s="858"/>
      <c r="BO338" s="858"/>
      <c r="BP338" s="858"/>
      <c r="BQ338" s="858"/>
      <c r="BR338" s="858"/>
      <c r="BS338" s="858"/>
      <c r="BT338" s="858"/>
      <c r="BU338" s="858"/>
      <c r="BV338" s="858"/>
      <c r="BW338" s="858"/>
      <c r="BX338" s="858"/>
      <c r="BY338" s="858"/>
      <c r="BZ338" s="858"/>
      <c r="CA338" s="858"/>
      <c r="CB338" s="858"/>
      <c r="CC338" s="858"/>
      <c r="CD338" s="858"/>
      <c r="CE338" s="858"/>
      <c r="CF338" s="858"/>
      <c r="CG338" s="858"/>
      <c r="CH338" s="858"/>
      <c r="CI338" s="858"/>
      <c r="CJ338" s="858"/>
      <c r="CK338" s="858"/>
      <c r="CL338" s="858"/>
      <c r="CM338" s="858"/>
      <c r="CN338" s="858"/>
      <c r="CO338" s="858"/>
      <c r="CP338" s="858"/>
      <c r="CQ338" s="858"/>
      <c r="CR338" s="858"/>
      <c r="CS338" s="858"/>
      <c r="CT338" s="858"/>
      <c r="CU338" s="858"/>
      <c r="CV338" s="858"/>
      <c r="CW338" s="858"/>
      <c r="CX338" s="858"/>
      <c r="CY338" s="858"/>
      <c r="CZ338" s="858"/>
      <c r="DA338" s="858"/>
      <c r="DB338" s="858"/>
      <c r="DC338" s="858"/>
      <c r="DD338" s="858"/>
      <c r="DE338" s="858"/>
      <c r="DF338" s="858"/>
      <c r="DG338" s="858"/>
      <c r="DH338" s="858"/>
      <c r="DI338" s="858"/>
      <c r="DJ338" s="858"/>
    </row>
    <row r="339" spans="1:114" s="945" customFormat="1">
      <c r="A339" s="839"/>
      <c r="B339" s="839"/>
      <c r="C339" s="839"/>
      <c r="D339" s="839"/>
      <c r="E339" s="839"/>
      <c r="F339" s="839"/>
      <c r="G339" s="839"/>
      <c r="H339" s="839"/>
      <c r="I339" s="839"/>
      <c r="J339" s="839"/>
      <c r="K339" s="839"/>
      <c r="L339" s="839"/>
      <c r="M339" s="839"/>
      <c r="N339" s="839"/>
      <c r="O339" s="839"/>
      <c r="P339" s="839"/>
      <c r="Q339" s="839"/>
      <c r="R339" s="839"/>
      <c r="S339" s="839"/>
      <c r="T339" s="839"/>
      <c r="U339" s="839"/>
      <c r="V339" s="839"/>
      <c r="W339" s="839"/>
      <c r="X339" s="839"/>
      <c r="Y339" s="839"/>
      <c r="Z339" s="839"/>
      <c r="AA339" s="839"/>
      <c r="AB339" s="839"/>
      <c r="AC339" s="839"/>
      <c r="AD339" s="839"/>
      <c r="AE339" s="839"/>
      <c r="AF339" s="839"/>
      <c r="AG339" s="839"/>
      <c r="AH339" s="839"/>
      <c r="AI339" s="839"/>
      <c r="AJ339" s="839"/>
      <c r="AK339" s="839"/>
      <c r="AL339" s="839"/>
      <c r="AM339" s="839"/>
      <c r="AN339" s="839"/>
      <c r="AO339" s="839"/>
      <c r="AP339" s="839"/>
      <c r="AQ339" s="924"/>
      <c r="AR339" s="844"/>
      <c r="AS339" s="844"/>
      <c r="AT339" s="926"/>
      <c r="AU339" s="944"/>
      <c r="AV339" s="1239"/>
      <c r="AW339" s="1239"/>
      <c r="AX339" s="1239"/>
      <c r="AY339" s="1240"/>
      <c r="AZ339" s="1239"/>
      <c r="BA339" s="1307"/>
      <c r="BB339" s="1307"/>
      <c r="BC339" s="1307"/>
      <c r="BD339" s="1307"/>
      <c r="BE339" s="1307"/>
      <c r="BF339" s="1307"/>
      <c r="BG339" s="1307"/>
      <c r="BH339" s="1307"/>
      <c r="BI339" s="1307"/>
      <c r="BJ339" s="1307"/>
      <c r="BK339" s="1307"/>
      <c r="BL339" s="1307"/>
      <c r="BM339" s="1307"/>
      <c r="BN339" s="1307"/>
      <c r="BO339" s="1307"/>
      <c r="BP339" s="1307"/>
      <c r="BQ339" s="1307"/>
      <c r="BR339" s="1307"/>
      <c r="BS339" s="1307"/>
      <c r="BT339" s="1307"/>
      <c r="BU339" s="1307"/>
      <c r="BV339" s="1307"/>
      <c r="BW339" s="1307"/>
      <c r="BX339" s="1307"/>
      <c r="BY339" s="1307"/>
      <c r="BZ339" s="1307"/>
      <c r="CA339" s="1307"/>
      <c r="CB339" s="1307"/>
      <c r="CC339" s="1307"/>
      <c r="CD339" s="1307"/>
      <c r="CE339" s="1307"/>
      <c r="CF339" s="1307"/>
      <c r="CG339" s="1307"/>
      <c r="CH339" s="1307"/>
      <c r="CI339" s="1307"/>
      <c r="CJ339" s="1307"/>
      <c r="CK339" s="1307"/>
      <c r="CL339" s="1307"/>
      <c r="CM339" s="1307"/>
      <c r="CN339" s="1307"/>
      <c r="CO339" s="1307"/>
      <c r="CP339" s="1307"/>
      <c r="CQ339" s="1307"/>
      <c r="CR339" s="1307"/>
      <c r="CS339" s="1307"/>
      <c r="CT339" s="1307"/>
      <c r="CU339" s="1307"/>
      <c r="CV339" s="1307"/>
      <c r="CW339" s="1307"/>
      <c r="CX339" s="1307"/>
      <c r="CY339" s="1307"/>
      <c r="CZ339" s="1307"/>
      <c r="DA339" s="1307"/>
      <c r="DB339" s="1307"/>
      <c r="DC339" s="1307"/>
      <c r="DD339" s="1307"/>
      <c r="DE339" s="1307"/>
      <c r="DF339" s="1307"/>
      <c r="DG339" s="1307"/>
      <c r="DH339" s="1307"/>
      <c r="DI339" s="1307"/>
      <c r="DJ339" s="1307"/>
    </row>
    <row r="340" spans="1:114" s="839" customFormat="1">
      <c r="AQ340" s="840"/>
      <c r="AR340" s="844"/>
      <c r="AS340" s="844"/>
      <c r="AT340" s="844"/>
      <c r="AU340" s="845"/>
      <c r="AV340" s="845"/>
      <c r="AW340" s="845"/>
      <c r="AX340" s="845"/>
      <c r="AY340" s="846"/>
      <c r="AZ340" s="845"/>
      <c r="BA340" s="845"/>
      <c r="BB340" s="845"/>
      <c r="BC340" s="845"/>
      <c r="BD340" s="845"/>
      <c r="BE340" s="845"/>
      <c r="BF340" s="845"/>
      <c r="BG340" s="845"/>
      <c r="BH340" s="845"/>
      <c r="BI340" s="845"/>
      <c r="BJ340" s="845"/>
      <c r="BK340" s="845"/>
      <c r="BL340" s="845"/>
      <c r="BM340" s="845"/>
      <c r="BN340" s="845"/>
      <c r="BO340" s="845"/>
      <c r="BP340" s="845"/>
      <c r="BQ340" s="845"/>
      <c r="BR340" s="845"/>
      <c r="BS340" s="845"/>
      <c r="BT340" s="845"/>
      <c r="BU340" s="845"/>
      <c r="BV340" s="845"/>
      <c r="BW340" s="845"/>
      <c r="BX340" s="845"/>
      <c r="BY340" s="845"/>
      <c r="BZ340" s="845"/>
      <c r="CA340" s="845"/>
      <c r="CB340" s="845"/>
      <c r="CC340" s="845"/>
      <c r="CD340" s="845"/>
      <c r="CE340" s="845"/>
      <c r="CF340" s="845"/>
      <c r="CG340" s="845"/>
      <c r="CH340" s="845"/>
      <c r="CI340" s="845"/>
      <c r="CJ340" s="845"/>
      <c r="CK340" s="845"/>
      <c r="CL340" s="845"/>
      <c r="CM340" s="845"/>
      <c r="CN340" s="845"/>
      <c r="CO340" s="845"/>
      <c r="CP340" s="845"/>
      <c r="CQ340" s="845"/>
      <c r="CR340" s="845"/>
      <c r="CS340" s="845"/>
      <c r="CT340" s="845"/>
      <c r="CU340" s="845"/>
      <c r="CV340" s="845"/>
      <c r="CW340" s="845"/>
      <c r="CX340" s="845"/>
      <c r="CY340" s="845"/>
      <c r="CZ340" s="845"/>
      <c r="DA340" s="845"/>
      <c r="DB340" s="845"/>
      <c r="DC340" s="845"/>
      <c r="DD340" s="845"/>
      <c r="DE340" s="845"/>
      <c r="DF340" s="845"/>
      <c r="DG340" s="845"/>
      <c r="DH340" s="845"/>
      <c r="DI340" s="845"/>
      <c r="DJ340" s="845"/>
    </row>
    <row r="341" spans="1:114" s="839" customFormat="1">
      <c r="AQ341" s="840"/>
      <c r="AR341" s="844"/>
      <c r="AS341" s="844"/>
      <c r="AT341" s="844"/>
      <c r="AU341" s="845"/>
      <c r="AV341" s="845"/>
      <c r="AW341" s="845"/>
      <c r="AX341" s="845"/>
      <c r="AY341" s="846"/>
      <c r="AZ341" s="845"/>
      <c r="BA341" s="845"/>
      <c r="BB341" s="845"/>
      <c r="BC341" s="845"/>
      <c r="BD341" s="845"/>
      <c r="BE341" s="845"/>
      <c r="BF341" s="845"/>
      <c r="BG341" s="845"/>
      <c r="BH341" s="845"/>
      <c r="BI341" s="845"/>
      <c r="BJ341" s="845"/>
      <c r="BK341" s="845"/>
      <c r="BL341" s="845"/>
      <c r="BM341" s="845"/>
      <c r="BN341" s="845"/>
      <c r="BO341" s="845"/>
      <c r="BP341" s="845"/>
      <c r="BQ341" s="845"/>
      <c r="BR341" s="845"/>
      <c r="BS341" s="845"/>
      <c r="BT341" s="845"/>
      <c r="BU341" s="845"/>
      <c r="BV341" s="845"/>
      <c r="BW341" s="845"/>
      <c r="BX341" s="845"/>
      <c r="BY341" s="845"/>
      <c r="BZ341" s="845"/>
      <c r="CA341" s="845"/>
      <c r="CB341" s="845"/>
      <c r="CC341" s="845"/>
      <c r="CD341" s="845"/>
      <c r="CE341" s="845"/>
      <c r="CF341" s="845"/>
      <c r="CG341" s="845"/>
      <c r="CH341" s="845"/>
      <c r="CI341" s="845"/>
      <c r="CJ341" s="845"/>
      <c r="CK341" s="845"/>
      <c r="CL341" s="845"/>
      <c r="CM341" s="845"/>
      <c r="CN341" s="845"/>
      <c r="CO341" s="845"/>
      <c r="CP341" s="845"/>
      <c r="CQ341" s="845"/>
      <c r="CR341" s="845"/>
      <c r="CS341" s="845"/>
      <c r="CT341" s="845"/>
      <c r="CU341" s="845"/>
      <c r="CV341" s="845"/>
      <c r="CW341" s="845"/>
      <c r="CX341" s="845"/>
      <c r="CY341" s="845"/>
      <c r="CZ341" s="845"/>
      <c r="DA341" s="845"/>
      <c r="DB341" s="845"/>
      <c r="DC341" s="845"/>
      <c r="DD341" s="845"/>
      <c r="DE341" s="845"/>
      <c r="DF341" s="845"/>
      <c r="DG341" s="845"/>
      <c r="DH341" s="845"/>
      <c r="DI341" s="845"/>
      <c r="DJ341" s="845"/>
    </row>
    <row r="342" spans="1:114" s="839" customFormat="1">
      <c r="AQ342" s="840"/>
      <c r="AR342" s="844"/>
      <c r="AS342" s="844"/>
      <c r="AT342" s="844"/>
      <c r="AU342" s="845"/>
      <c r="AV342" s="845"/>
      <c r="AW342" s="845"/>
      <c r="AX342" s="845"/>
      <c r="AY342" s="846"/>
      <c r="AZ342" s="845"/>
      <c r="BA342" s="845"/>
      <c r="BB342" s="845"/>
      <c r="BC342" s="845"/>
      <c r="BD342" s="845"/>
      <c r="BE342" s="845"/>
      <c r="BF342" s="845"/>
      <c r="BG342" s="845"/>
      <c r="BH342" s="845"/>
      <c r="BI342" s="845"/>
      <c r="BJ342" s="845"/>
      <c r="BK342" s="845"/>
      <c r="BL342" s="845"/>
      <c r="BM342" s="845"/>
      <c r="BN342" s="845"/>
      <c r="BO342" s="845"/>
      <c r="BP342" s="845"/>
      <c r="BQ342" s="845"/>
      <c r="BR342" s="845"/>
      <c r="BS342" s="845"/>
      <c r="BT342" s="845"/>
      <c r="BU342" s="845"/>
      <c r="BV342" s="845"/>
      <c r="BW342" s="845"/>
      <c r="BX342" s="845"/>
      <c r="BY342" s="845"/>
      <c r="BZ342" s="845"/>
      <c r="CA342" s="845"/>
      <c r="CB342" s="845"/>
      <c r="CC342" s="845"/>
      <c r="CD342" s="845"/>
      <c r="CE342" s="845"/>
      <c r="CF342" s="845"/>
      <c r="CG342" s="845"/>
      <c r="CH342" s="845"/>
      <c r="CI342" s="845"/>
      <c r="CJ342" s="845"/>
      <c r="CK342" s="845"/>
      <c r="CL342" s="845"/>
      <c r="CM342" s="845"/>
      <c r="CN342" s="845"/>
      <c r="CO342" s="845"/>
      <c r="CP342" s="845"/>
      <c r="CQ342" s="845"/>
      <c r="CR342" s="845"/>
      <c r="CS342" s="845"/>
      <c r="CT342" s="845"/>
      <c r="CU342" s="845"/>
      <c r="CV342" s="845"/>
      <c r="CW342" s="845"/>
      <c r="CX342" s="845"/>
      <c r="CY342" s="845"/>
      <c r="CZ342" s="845"/>
      <c r="DA342" s="845"/>
      <c r="DB342" s="845"/>
      <c r="DC342" s="845"/>
      <c r="DD342" s="845"/>
      <c r="DE342" s="845"/>
      <c r="DF342" s="845"/>
      <c r="DG342" s="845"/>
      <c r="DH342" s="845"/>
      <c r="DI342" s="845"/>
      <c r="DJ342" s="845"/>
    </row>
    <row r="343" spans="1:114" s="839" customFormat="1">
      <c r="AQ343" s="840"/>
      <c r="AR343" s="844"/>
      <c r="AS343" s="844"/>
      <c r="AT343" s="844"/>
      <c r="AU343" s="845"/>
      <c r="AV343" s="845"/>
      <c r="AW343" s="845"/>
      <c r="AX343" s="845"/>
      <c r="AY343" s="846"/>
      <c r="AZ343" s="845"/>
      <c r="BA343" s="845"/>
      <c r="BB343" s="845"/>
      <c r="BC343" s="845"/>
      <c r="BD343" s="845"/>
      <c r="BE343" s="845"/>
      <c r="BF343" s="845"/>
      <c r="BG343" s="845"/>
      <c r="BH343" s="845"/>
      <c r="BI343" s="845"/>
      <c r="BJ343" s="845"/>
      <c r="BK343" s="845"/>
      <c r="BL343" s="845"/>
      <c r="BM343" s="845"/>
      <c r="BN343" s="845"/>
      <c r="BO343" s="845"/>
      <c r="BP343" s="845"/>
      <c r="BQ343" s="845"/>
      <c r="BR343" s="845"/>
      <c r="BS343" s="845"/>
      <c r="BT343" s="845"/>
      <c r="BU343" s="845"/>
      <c r="BV343" s="845"/>
      <c r="BW343" s="845"/>
      <c r="BX343" s="845"/>
      <c r="BY343" s="845"/>
      <c r="BZ343" s="845"/>
      <c r="CA343" s="845"/>
      <c r="CB343" s="845"/>
      <c r="CC343" s="845"/>
      <c r="CD343" s="845"/>
      <c r="CE343" s="845"/>
      <c r="CF343" s="845"/>
      <c r="CG343" s="845"/>
      <c r="CH343" s="845"/>
      <c r="CI343" s="845"/>
      <c r="CJ343" s="845"/>
      <c r="CK343" s="845"/>
      <c r="CL343" s="845"/>
      <c r="CM343" s="845"/>
      <c r="CN343" s="845"/>
      <c r="CO343" s="845"/>
      <c r="CP343" s="845"/>
      <c r="CQ343" s="845"/>
      <c r="CR343" s="845"/>
      <c r="CS343" s="845"/>
      <c r="CT343" s="845"/>
      <c r="CU343" s="845"/>
      <c r="CV343" s="845"/>
      <c r="CW343" s="845"/>
      <c r="CX343" s="845"/>
      <c r="CY343" s="845"/>
      <c r="CZ343" s="845"/>
      <c r="DA343" s="845"/>
      <c r="DB343" s="845"/>
      <c r="DC343" s="845"/>
      <c r="DD343" s="845"/>
      <c r="DE343" s="845"/>
      <c r="DF343" s="845"/>
      <c r="DG343" s="845"/>
      <c r="DH343" s="845"/>
      <c r="DI343" s="845"/>
      <c r="DJ343" s="845"/>
    </row>
    <row r="344" spans="1:114" s="839" customFormat="1">
      <c r="AQ344" s="840"/>
      <c r="AR344" s="844"/>
      <c r="AS344" s="844"/>
      <c r="AT344" s="844"/>
      <c r="AU344" s="845"/>
      <c r="AV344" s="845"/>
      <c r="AW344" s="845"/>
      <c r="AX344" s="845"/>
      <c r="AY344" s="846"/>
      <c r="AZ344" s="845"/>
      <c r="BA344" s="845"/>
      <c r="BB344" s="845"/>
      <c r="BC344" s="845"/>
      <c r="BD344" s="845"/>
      <c r="BE344" s="845"/>
      <c r="BF344" s="845"/>
      <c r="BG344" s="845"/>
      <c r="BH344" s="845"/>
      <c r="BI344" s="845"/>
      <c r="BJ344" s="845"/>
      <c r="BK344" s="845"/>
      <c r="BL344" s="845"/>
      <c r="BM344" s="845"/>
      <c r="BN344" s="845"/>
      <c r="BO344" s="845"/>
      <c r="BP344" s="845"/>
      <c r="BQ344" s="845"/>
      <c r="BR344" s="845"/>
      <c r="BS344" s="845"/>
      <c r="BT344" s="845"/>
      <c r="BU344" s="845"/>
      <c r="BV344" s="845"/>
      <c r="BW344" s="845"/>
      <c r="BX344" s="845"/>
      <c r="BY344" s="845"/>
      <c r="BZ344" s="845"/>
      <c r="CA344" s="845"/>
      <c r="CB344" s="845"/>
      <c r="CC344" s="845"/>
      <c r="CD344" s="845"/>
      <c r="CE344" s="845"/>
      <c r="CF344" s="845"/>
      <c r="CG344" s="845"/>
      <c r="CH344" s="845"/>
      <c r="CI344" s="845"/>
      <c r="CJ344" s="845"/>
      <c r="CK344" s="845"/>
      <c r="CL344" s="845"/>
      <c r="CM344" s="845"/>
      <c r="CN344" s="845"/>
      <c r="CO344" s="845"/>
      <c r="CP344" s="845"/>
      <c r="CQ344" s="845"/>
      <c r="CR344" s="845"/>
      <c r="CS344" s="845"/>
      <c r="CT344" s="845"/>
      <c r="CU344" s="845"/>
      <c r="CV344" s="845"/>
      <c r="CW344" s="845"/>
      <c r="CX344" s="845"/>
      <c r="CY344" s="845"/>
      <c r="CZ344" s="845"/>
      <c r="DA344" s="845"/>
      <c r="DB344" s="845"/>
      <c r="DC344" s="845"/>
      <c r="DD344" s="845"/>
      <c r="DE344" s="845"/>
      <c r="DF344" s="845"/>
      <c r="DG344" s="845"/>
      <c r="DH344" s="845"/>
      <c r="DI344" s="845"/>
      <c r="DJ344" s="845"/>
    </row>
    <row r="345" spans="1:114" s="839" customFormat="1">
      <c r="AQ345" s="840"/>
      <c r="AR345" s="844"/>
      <c r="AS345" s="844"/>
      <c r="AT345" s="844"/>
      <c r="AU345" s="845"/>
      <c r="AV345" s="845"/>
      <c r="AW345" s="845"/>
      <c r="AX345" s="845"/>
      <c r="AY345" s="846"/>
      <c r="AZ345" s="845"/>
      <c r="BA345" s="845"/>
      <c r="BB345" s="845"/>
      <c r="BC345" s="845"/>
      <c r="BD345" s="845"/>
      <c r="BE345" s="845"/>
      <c r="BF345" s="845"/>
      <c r="BG345" s="845"/>
      <c r="BH345" s="845"/>
      <c r="BI345" s="845"/>
      <c r="BJ345" s="845"/>
      <c r="BK345" s="845"/>
      <c r="BL345" s="845"/>
      <c r="BM345" s="845"/>
      <c r="BN345" s="845"/>
      <c r="BO345" s="845"/>
      <c r="BP345" s="845"/>
      <c r="BQ345" s="845"/>
      <c r="BR345" s="845"/>
      <c r="BS345" s="845"/>
      <c r="BT345" s="845"/>
      <c r="BU345" s="845"/>
      <c r="BV345" s="845"/>
      <c r="BW345" s="845"/>
      <c r="BX345" s="845"/>
      <c r="BY345" s="845"/>
      <c r="BZ345" s="845"/>
      <c r="CA345" s="845"/>
      <c r="CB345" s="845"/>
      <c r="CC345" s="845"/>
      <c r="CD345" s="845"/>
      <c r="CE345" s="845"/>
      <c r="CF345" s="845"/>
      <c r="CG345" s="845"/>
      <c r="CH345" s="845"/>
      <c r="CI345" s="845"/>
      <c r="CJ345" s="845"/>
      <c r="CK345" s="845"/>
      <c r="CL345" s="845"/>
      <c r="CM345" s="845"/>
      <c r="CN345" s="845"/>
      <c r="CO345" s="845"/>
      <c r="CP345" s="845"/>
      <c r="CQ345" s="845"/>
      <c r="CR345" s="845"/>
      <c r="CS345" s="845"/>
      <c r="CT345" s="845"/>
      <c r="CU345" s="845"/>
      <c r="CV345" s="845"/>
      <c r="CW345" s="845"/>
      <c r="CX345" s="845"/>
      <c r="CY345" s="845"/>
      <c r="CZ345" s="845"/>
      <c r="DA345" s="845"/>
      <c r="DB345" s="845"/>
      <c r="DC345" s="845"/>
      <c r="DD345" s="845"/>
      <c r="DE345" s="845"/>
      <c r="DF345" s="845"/>
      <c r="DG345" s="845"/>
      <c r="DH345" s="845"/>
      <c r="DI345" s="845"/>
      <c r="DJ345" s="845"/>
    </row>
    <row r="346" spans="1:114" s="839" customFormat="1">
      <c r="AQ346" s="840"/>
      <c r="AR346" s="844"/>
      <c r="AS346" s="844"/>
      <c r="AT346" s="844"/>
      <c r="AU346" s="845"/>
      <c r="AV346" s="845"/>
      <c r="AW346" s="845"/>
      <c r="AX346" s="845"/>
      <c r="AY346" s="846"/>
      <c r="AZ346" s="845"/>
      <c r="BA346" s="845"/>
      <c r="BB346" s="845"/>
      <c r="BC346" s="845"/>
      <c r="BD346" s="845"/>
      <c r="BE346" s="845"/>
      <c r="BF346" s="845"/>
      <c r="BG346" s="845"/>
      <c r="BH346" s="845"/>
      <c r="BI346" s="845"/>
      <c r="BJ346" s="845"/>
      <c r="BK346" s="845"/>
      <c r="BL346" s="845"/>
      <c r="BM346" s="845"/>
      <c r="BN346" s="845"/>
      <c r="BO346" s="845"/>
      <c r="BP346" s="845"/>
      <c r="BQ346" s="845"/>
      <c r="BR346" s="845"/>
      <c r="BS346" s="845"/>
      <c r="BT346" s="845"/>
      <c r="BU346" s="845"/>
      <c r="BV346" s="845"/>
      <c r="BW346" s="845"/>
      <c r="BX346" s="845"/>
      <c r="BY346" s="845"/>
      <c r="BZ346" s="845"/>
      <c r="CA346" s="845"/>
      <c r="CB346" s="845"/>
      <c r="CC346" s="845"/>
      <c r="CD346" s="845"/>
      <c r="CE346" s="845"/>
      <c r="CF346" s="845"/>
      <c r="CG346" s="845"/>
      <c r="CH346" s="845"/>
      <c r="CI346" s="845"/>
      <c r="CJ346" s="845"/>
      <c r="CK346" s="845"/>
      <c r="CL346" s="845"/>
      <c r="CM346" s="845"/>
      <c r="CN346" s="845"/>
      <c r="CO346" s="845"/>
      <c r="CP346" s="845"/>
      <c r="CQ346" s="845"/>
      <c r="CR346" s="845"/>
      <c r="CS346" s="845"/>
      <c r="CT346" s="845"/>
      <c r="CU346" s="845"/>
      <c r="CV346" s="845"/>
      <c r="CW346" s="845"/>
      <c r="CX346" s="845"/>
      <c r="CY346" s="845"/>
      <c r="CZ346" s="845"/>
      <c r="DA346" s="845"/>
      <c r="DB346" s="845"/>
      <c r="DC346" s="845"/>
      <c r="DD346" s="845"/>
      <c r="DE346" s="845"/>
      <c r="DF346" s="845"/>
      <c r="DG346" s="845"/>
      <c r="DH346" s="845"/>
      <c r="DI346" s="845"/>
      <c r="DJ346" s="845"/>
    </row>
    <row r="347" spans="1:114" s="839" customFormat="1">
      <c r="AQ347" s="840"/>
      <c r="AR347" s="844"/>
      <c r="AS347" s="844"/>
      <c r="AT347" s="844"/>
      <c r="AU347" s="845"/>
      <c r="AV347" s="845"/>
      <c r="AW347" s="845"/>
      <c r="AX347" s="845"/>
      <c r="AY347" s="846"/>
      <c r="AZ347" s="845"/>
      <c r="BA347" s="845"/>
      <c r="BB347" s="845"/>
      <c r="BC347" s="845"/>
      <c r="BD347" s="845"/>
      <c r="BE347" s="845"/>
      <c r="BF347" s="845"/>
      <c r="BG347" s="845"/>
      <c r="BH347" s="845"/>
      <c r="BI347" s="845"/>
      <c r="BJ347" s="845"/>
      <c r="BK347" s="845"/>
      <c r="BL347" s="845"/>
      <c r="BM347" s="845"/>
      <c r="BN347" s="845"/>
      <c r="BO347" s="845"/>
      <c r="BP347" s="845"/>
      <c r="BQ347" s="845"/>
      <c r="BR347" s="845"/>
      <c r="BS347" s="845"/>
      <c r="BT347" s="845"/>
      <c r="BU347" s="845"/>
      <c r="BV347" s="845"/>
      <c r="BW347" s="845"/>
      <c r="BX347" s="845"/>
      <c r="BY347" s="845"/>
      <c r="BZ347" s="845"/>
      <c r="CA347" s="845"/>
      <c r="CB347" s="845"/>
      <c r="CC347" s="845"/>
      <c r="CD347" s="845"/>
      <c r="CE347" s="845"/>
      <c r="CF347" s="845"/>
      <c r="CG347" s="845"/>
      <c r="CH347" s="845"/>
      <c r="CI347" s="845"/>
      <c r="CJ347" s="845"/>
      <c r="CK347" s="845"/>
      <c r="CL347" s="845"/>
      <c r="CM347" s="845"/>
      <c r="CN347" s="845"/>
      <c r="CO347" s="845"/>
      <c r="CP347" s="845"/>
      <c r="CQ347" s="845"/>
      <c r="CR347" s="845"/>
      <c r="CS347" s="845"/>
      <c r="CT347" s="845"/>
      <c r="CU347" s="845"/>
      <c r="CV347" s="845"/>
      <c r="CW347" s="845"/>
      <c r="CX347" s="845"/>
      <c r="CY347" s="845"/>
      <c r="CZ347" s="845"/>
      <c r="DA347" s="845"/>
      <c r="DB347" s="845"/>
      <c r="DC347" s="845"/>
      <c r="DD347" s="845"/>
      <c r="DE347" s="845"/>
      <c r="DF347" s="845"/>
      <c r="DG347" s="845"/>
      <c r="DH347" s="845"/>
      <c r="DI347" s="845"/>
      <c r="DJ347" s="845"/>
    </row>
    <row r="348" spans="1:114" s="945" customFormat="1">
      <c r="A348" s="839"/>
      <c r="B348" s="839"/>
      <c r="C348" s="839"/>
      <c r="D348" s="839"/>
      <c r="E348" s="839"/>
      <c r="F348" s="839"/>
      <c r="G348" s="839"/>
      <c r="H348" s="839"/>
      <c r="I348" s="839"/>
      <c r="J348" s="839"/>
      <c r="K348" s="839"/>
      <c r="L348" s="839"/>
      <c r="M348" s="839"/>
      <c r="N348" s="839"/>
      <c r="O348" s="839"/>
      <c r="P348" s="839"/>
      <c r="Q348" s="839"/>
      <c r="R348" s="839"/>
      <c r="S348" s="839"/>
      <c r="T348" s="839"/>
      <c r="U348" s="839"/>
      <c r="V348" s="839"/>
      <c r="W348" s="839"/>
      <c r="X348" s="839"/>
      <c r="Y348" s="839"/>
      <c r="Z348" s="839"/>
      <c r="AA348" s="839"/>
      <c r="AB348" s="839"/>
      <c r="AC348" s="839"/>
      <c r="AD348" s="839"/>
      <c r="AE348" s="839"/>
      <c r="AF348" s="839"/>
      <c r="AG348" s="839"/>
      <c r="AH348" s="839"/>
      <c r="AI348" s="839"/>
      <c r="AJ348" s="839"/>
      <c r="AK348" s="839"/>
      <c r="AL348" s="839"/>
      <c r="AM348" s="839"/>
      <c r="AN348" s="839"/>
      <c r="AO348" s="839"/>
      <c r="AP348" s="839"/>
      <c r="AQ348" s="924"/>
      <c r="AR348" s="844"/>
      <c r="AS348" s="844"/>
      <c r="AT348" s="926"/>
      <c r="AU348" s="944"/>
      <c r="AV348" s="944"/>
      <c r="AW348" s="944"/>
      <c r="AX348" s="944"/>
      <c r="AY348" s="943"/>
      <c r="AZ348" s="944"/>
      <c r="BA348" s="1307"/>
      <c r="BB348" s="1307"/>
      <c r="BC348" s="1307"/>
      <c r="BD348" s="1307"/>
      <c r="BE348" s="1307"/>
      <c r="BF348" s="1307"/>
      <c r="BG348" s="1307"/>
      <c r="BH348" s="1307"/>
      <c r="BI348" s="1307"/>
      <c r="BJ348" s="1307"/>
      <c r="BK348" s="1307"/>
      <c r="BL348" s="1307"/>
      <c r="BM348" s="1307"/>
      <c r="BN348" s="1307"/>
      <c r="BO348" s="1307"/>
      <c r="BP348" s="1307"/>
      <c r="BQ348" s="1307"/>
      <c r="BR348" s="1307"/>
      <c r="BS348" s="1307"/>
      <c r="BT348" s="1307"/>
      <c r="BU348" s="1307"/>
      <c r="BV348" s="1307"/>
      <c r="BW348" s="1307"/>
      <c r="BX348" s="1307"/>
      <c r="BY348" s="1307"/>
      <c r="BZ348" s="1307"/>
      <c r="CA348" s="1307"/>
      <c r="CB348" s="1307"/>
      <c r="CC348" s="1307"/>
      <c r="CD348" s="1307"/>
      <c r="CE348" s="1307"/>
      <c r="CF348" s="1307"/>
      <c r="CG348" s="1307"/>
      <c r="CH348" s="1307"/>
      <c r="CI348" s="1307"/>
      <c r="CJ348" s="1307"/>
      <c r="CK348" s="1307"/>
      <c r="CL348" s="1307"/>
      <c r="CM348" s="1307"/>
      <c r="CN348" s="1307"/>
      <c r="CO348" s="1307"/>
      <c r="CP348" s="1307"/>
      <c r="CQ348" s="1307"/>
      <c r="CR348" s="1307"/>
      <c r="CS348" s="1307"/>
      <c r="CT348" s="1307"/>
      <c r="CU348" s="1307"/>
      <c r="CV348" s="1307"/>
      <c r="CW348" s="1307"/>
      <c r="CX348" s="1307"/>
      <c r="CY348" s="1307"/>
      <c r="CZ348" s="1307"/>
      <c r="DA348" s="1307"/>
      <c r="DB348" s="1307"/>
      <c r="DC348" s="1307"/>
      <c r="DD348" s="1307"/>
      <c r="DE348" s="1307"/>
      <c r="DF348" s="1307"/>
      <c r="DG348" s="1307"/>
      <c r="DH348" s="1307"/>
      <c r="DI348" s="1307"/>
      <c r="DJ348" s="1307"/>
    </row>
    <row r="349" spans="1:114" s="466" customFormat="1" ht="13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78"/>
      <c r="AR349" s="79"/>
      <c r="AS349" s="79"/>
      <c r="AT349" s="79"/>
      <c r="AU349" s="76"/>
      <c r="AV349" s="76"/>
      <c r="AW349" s="76"/>
      <c r="AX349" s="76"/>
      <c r="AY349" s="2597"/>
      <c r="AZ349" s="76"/>
      <c r="BA349" s="507"/>
      <c r="BB349" s="507"/>
      <c r="BC349" s="507"/>
      <c r="BD349" s="507"/>
      <c r="BE349" s="507"/>
      <c r="BF349" s="507"/>
      <c r="BG349" s="507"/>
      <c r="BH349" s="507"/>
      <c r="BI349" s="507"/>
      <c r="BJ349" s="507"/>
      <c r="BK349" s="507"/>
      <c r="BL349" s="507"/>
      <c r="BM349" s="507"/>
      <c r="BN349" s="507"/>
      <c r="BO349" s="507"/>
      <c r="BP349" s="507"/>
      <c r="BQ349" s="507"/>
      <c r="BR349" s="507"/>
      <c r="BS349" s="507"/>
      <c r="BT349" s="507"/>
      <c r="BU349" s="507"/>
      <c r="BV349" s="507"/>
      <c r="BW349" s="507"/>
      <c r="BX349" s="507"/>
      <c r="BY349" s="507"/>
      <c r="BZ349" s="507"/>
      <c r="CA349" s="507"/>
      <c r="CB349" s="507"/>
      <c r="CC349" s="507"/>
      <c r="CD349" s="507"/>
      <c r="CE349" s="507"/>
      <c r="CF349" s="507"/>
      <c r="CG349" s="507"/>
      <c r="CH349" s="507"/>
      <c r="CI349" s="507"/>
      <c r="CJ349" s="507"/>
      <c r="CK349" s="507"/>
      <c r="CL349" s="507"/>
      <c r="CM349" s="507"/>
      <c r="CN349" s="507"/>
      <c r="CO349" s="507"/>
      <c r="CP349" s="507"/>
      <c r="CQ349" s="507"/>
      <c r="CR349" s="507"/>
      <c r="CS349" s="507"/>
      <c r="CT349" s="507"/>
      <c r="CU349" s="507"/>
      <c r="CV349" s="507"/>
      <c r="CW349" s="507"/>
      <c r="CX349" s="507"/>
      <c r="CY349" s="507"/>
      <c r="CZ349" s="507"/>
      <c r="DA349" s="507"/>
      <c r="DB349" s="507"/>
      <c r="DC349" s="507"/>
      <c r="DD349" s="507"/>
      <c r="DE349" s="507"/>
      <c r="DF349" s="507"/>
      <c r="DG349" s="507"/>
      <c r="DH349" s="507"/>
      <c r="DI349" s="507"/>
      <c r="DJ349" s="507"/>
    </row>
    <row r="350" spans="1:114" s="945" customFormat="1">
      <c r="A350" s="839"/>
      <c r="B350" s="839"/>
      <c r="C350" s="839"/>
      <c r="D350" s="839"/>
      <c r="E350" s="839"/>
      <c r="F350" s="839"/>
      <c r="G350" s="839"/>
      <c r="H350" s="839"/>
      <c r="I350" s="839"/>
      <c r="J350" s="839"/>
      <c r="K350" s="839"/>
      <c r="L350" s="839"/>
      <c r="M350" s="839"/>
      <c r="N350" s="839"/>
      <c r="O350" s="839"/>
      <c r="P350" s="839"/>
      <c r="Q350" s="839"/>
      <c r="R350" s="839"/>
      <c r="S350" s="839"/>
      <c r="T350" s="839"/>
      <c r="U350" s="839"/>
      <c r="V350" s="839"/>
      <c r="W350" s="839"/>
      <c r="X350" s="839"/>
      <c r="Y350" s="839"/>
      <c r="Z350" s="839"/>
      <c r="AA350" s="839"/>
      <c r="AB350" s="839"/>
      <c r="AC350" s="839"/>
      <c r="AD350" s="839"/>
      <c r="AE350" s="839"/>
      <c r="AF350" s="839"/>
      <c r="AG350" s="839"/>
      <c r="AH350" s="839"/>
      <c r="AI350" s="839"/>
      <c r="AJ350" s="839"/>
      <c r="AK350" s="839"/>
      <c r="AL350" s="839"/>
      <c r="AM350" s="839"/>
      <c r="AN350" s="839"/>
      <c r="AO350" s="839"/>
      <c r="AP350" s="839"/>
      <c r="AQ350" s="924"/>
      <c r="AR350" s="844"/>
      <c r="AS350" s="844"/>
      <c r="AT350" s="926"/>
      <c r="AU350" s="944"/>
      <c r="AV350" s="1239"/>
      <c r="AW350" s="1239"/>
      <c r="AX350" s="1239"/>
      <c r="AY350" s="1240"/>
      <c r="AZ350" s="1239"/>
      <c r="BA350" s="1307"/>
      <c r="BB350" s="1307"/>
      <c r="BC350" s="1307"/>
      <c r="BD350" s="1307"/>
      <c r="BE350" s="1307"/>
      <c r="BF350" s="1307"/>
      <c r="BG350" s="1307"/>
      <c r="BH350" s="1307"/>
      <c r="BI350" s="1307"/>
      <c r="BJ350" s="1307"/>
      <c r="BK350" s="1307"/>
      <c r="BL350" s="1307"/>
      <c r="BM350" s="1307"/>
      <c r="BN350" s="1307"/>
      <c r="BO350" s="1307"/>
      <c r="BP350" s="1307"/>
      <c r="BQ350" s="1307"/>
      <c r="BR350" s="1307"/>
      <c r="BS350" s="1307"/>
      <c r="BT350" s="1307"/>
      <c r="BU350" s="1307"/>
      <c r="BV350" s="1307"/>
      <c r="BW350" s="1307"/>
      <c r="BX350" s="1307"/>
      <c r="BY350" s="1307"/>
      <c r="BZ350" s="1307"/>
      <c r="CA350" s="1307"/>
      <c r="CB350" s="1307"/>
      <c r="CC350" s="1307"/>
      <c r="CD350" s="1307"/>
      <c r="CE350" s="1307"/>
      <c r="CF350" s="1307"/>
      <c r="CG350" s="1307"/>
      <c r="CH350" s="1307"/>
      <c r="CI350" s="1307"/>
      <c r="CJ350" s="1307"/>
      <c r="CK350" s="1307"/>
      <c r="CL350" s="1307"/>
      <c r="CM350" s="1307"/>
      <c r="CN350" s="1307"/>
      <c r="CO350" s="1307"/>
      <c r="CP350" s="1307"/>
      <c r="CQ350" s="1307"/>
      <c r="CR350" s="1307"/>
      <c r="CS350" s="1307"/>
      <c r="CT350" s="1307"/>
      <c r="CU350" s="1307"/>
      <c r="CV350" s="1307"/>
      <c r="CW350" s="1307"/>
      <c r="CX350" s="1307"/>
      <c r="CY350" s="1307"/>
      <c r="CZ350" s="1307"/>
      <c r="DA350" s="1307"/>
      <c r="DB350" s="1307"/>
      <c r="DC350" s="1307"/>
      <c r="DD350" s="1307"/>
      <c r="DE350" s="1307"/>
      <c r="DF350" s="1307"/>
      <c r="DG350" s="1307"/>
      <c r="DH350" s="1307"/>
      <c r="DI350" s="1307"/>
      <c r="DJ350" s="1307"/>
    </row>
    <row r="351" spans="1:114" s="466" customFormat="1" ht="13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78"/>
      <c r="AR351" s="79"/>
      <c r="AS351" s="79"/>
      <c r="AT351" s="79"/>
      <c r="AU351" s="76"/>
      <c r="AV351" s="76"/>
      <c r="AW351" s="76"/>
      <c r="AX351" s="76"/>
      <c r="AY351" s="2597"/>
      <c r="AZ351" s="76"/>
      <c r="BA351" s="507"/>
      <c r="BB351" s="507"/>
      <c r="BC351" s="507"/>
      <c r="BD351" s="507"/>
      <c r="BE351" s="507"/>
      <c r="BF351" s="507"/>
      <c r="BG351" s="507"/>
      <c r="BH351" s="507"/>
      <c r="BI351" s="507"/>
      <c r="BJ351" s="507"/>
      <c r="BK351" s="507"/>
      <c r="BL351" s="507"/>
      <c r="BM351" s="507"/>
      <c r="BN351" s="507"/>
      <c r="BO351" s="507"/>
      <c r="BP351" s="507"/>
      <c r="BQ351" s="507"/>
      <c r="BR351" s="507"/>
      <c r="BS351" s="507"/>
      <c r="BT351" s="507"/>
      <c r="BU351" s="507"/>
      <c r="BV351" s="507"/>
      <c r="BW351" s="507"/>
      <c r="BX351" s="507"/>
      <c r="BY351" s="507"/>
      <c r="BZ351" s="507"/>
      <c r="CA351" s="507"/>
      <c r="CB351" s="507"/>
      <c r="CC351" s="507"/>
      <c r="CD351" s="507"/>
      <c r="CE351" s="507"/>
      <c r="CF351" s="507"/>
      <c r="CG351" s="507"/>
      <c r="CH351" s="507"/>
      <c r="CI351" s="507"/>
      <c r="CJ351" s="507"/>
      <c r="CK351" s="507"/>
      <c r="CL351" s="507"/>
      <c r="CM351" s="507"/>
      <c r="CN351" s="507"/>
      <c r="CO351" s="507"/>
      <c r="CP351" s="507"/>
      <c r="CQ351" s="507"/>
      <c r="CR351" s="507"/>
      <c r="CS351" s="507"/>
      <c r="CT351" s="507"/>
      <c r="CU351" s="507"/>
      <c r="CV351" s="507"/>
      <c r="CW351" s="507"/>
      <c r="CX351" s="507"/>
      <c r="CY351" s="507"/>
      <c r="CZ351" s="507"/>
      <c r="DA351" s="507"/>
      <c r="DB351" s="507"/>
      <c r="DC351" s="507"/>
      <c r="DD351" s="507"/>
      <c r="DE351" s="507"/>
      <c r="DF351" s="507"/>
      <c r="DG351" s="507"/>
      <c r="DH351" s="507"/>
      <c r="DI351" s="507"/>
      <c r="DJ351" s="507"/>
    </row>
    <row r="352" spans="1:114" s="945" customFormat="1">
      <c r="A352" s="839"/>
      <c r="B352" s="839"/>
      <c r="C352" s="839"/>
      <c r="D352" s="839"/>
      <c r="E352" s="839"/>
      <c r="F352" s="839"/>
      <c r="G352" s="839"/>
      <c r="H352" s="839"/>
      <c r="I352" s="839"/>
      <c r="J352" s="839"/>
      <c r="K352" s="839"/>
      <c r="L352" s="839"/>
      <c r="M352" s="839"/>
      <c r="N352" s="839"/>
      <c r="O352" s="839"/>
      <c r="P352" s="839"/>
      <c r="Q352" s="839"/>
      <c r="R352" s="839"/>
      <c r="S352" s="839"/>
      <c r="T352" s="839"/>
      <c r="U352" s="839"/>
      <c r="V352" s="839"/>
      <c r="W352" s="839"/>
      <c r="X352" s="839"/>
      <c r="Y352" s="839"/>
      <c r="Z352" s="839"/>
      <c r="AA352" s="839"/>
      <c r="AB352" s="839"/>
      <c r="AC352" s="839"/>
      <c r="AD352" s="839"/>
      <c r="AE352" s="839"/>
      <c r="AF352" s="839"/>
      <c r="AG352" s="839"/>
      <c r="AH352" s="839"/>
      <c r="AI352" s="839"/>
      <c r="AJ352" s="839"/>
      <c r="AK352" s="839"/>
      <c r="AL352" s="839"/>
      <c r="AM352" s="839"/>
      <c r="AN352" s="839"/>
      <c r="AO352" s="839"/>
      <c r="AP352" s="839"/>
      <c r="AQ352" s="840"/>
      <c r="AR352" s="926"/>
      <c r="AS352" s="926"/>
      <c r="AT352" s="926"/>
      <c r="AU352" s="944"/>
      <c r="AV352" s="1445"/>
      <c r="AW352" s="1445"/>
      <c r="AX352" s="1445"/>
      <c r="AY352" s="1446"/>
      <c r="AZ352" s="1445"/>
      <c r="BA352" s="1307"/>
      <c r="BB352" s="1307"/>
      <c r="BC352" s="1307"/>
      <c r="BD352" s="1307"/>
      <c r="BE352" s="1307"/>
      <c r="BF352" s="1307"/>
      <c r="BG352" s="1307"/>
      <c r="BH352" s="1307"/>
      <c r="BI352" s="1307"/>
      <c r="BJ352" s="1307"/>
      <c r="BK352" s="1307"/>
      <c r="BL352" s="1307"/>
      <c r="BM352" s="1307"/>
      <c r="BN352" s="1307"/>
      <c r="BO352" s="1307"/>
      <c r="BP352" s="1307"/>
      <c r="BQ352" s="1307"/>
      <c r="BR352" s="1307"/>
      <c r="BS352" s="1307"/>
      <c r="BT352" s="1307"/>
      <c r="BU352" s="1307"/>
      <c r="BV352" s="1307"/>
      <c r="BW352" s="1307"/>
      <c r="BX352" s="1307"/>
      <c r="BY352" s="1307"/>
      <c r="BZ352" s="1307"/>
      <c r="CA352" s="1307"/>
      <c r="CB352" s="1307"/>
      <c r="CC352" s="1307"/>
      <c r="CD352" s="1307"/>
      <c r="CE352" s="1307"/>
      <c r="CF352" s="1307"/>
      <c r="CG352" s="1307"/>
      <c r="CH352" s="1307"/>
      <c r="CI352" s="1307"/>
      <c r="CJ352" s="1307"/>
      <c r="CK352" s="1307"/>
      <c r="CL352" s="1307"/>
      <c r="CM352" s="1307"/>
      <c r="CN352" s="1307"/>
      <c r="CO352" s="1307"/>
      <c r="CP352" s="1307"/>
      <c r="CQ352" s="1307"/>
      <c r="CR352" s="1307"/>
      <c r="CS352" s="1307"/>
      <c r="CT352" s="1307"/>
      <c r="CU352" s="1307"/>
      <c r="CV352" s="1307"/>
      <c r="CW352" s="1307"/>
      <c r="CX352" s="1307"/>
      <c r="CY352" s="1307"/>
      <c r="CZ352" s="1307"/>
      <c r="DA352" s="1307"/>
      <c r="DB352" s="1307"/>
      <c r="DC352" s="1307"/>
      <c r="DD352" s="1307"/>
      <c r="DE352" s="1307"/>
      <c r="DF352" s="1307"/>
      <c r="DG352" s="1307"/>
      <c r="DH352" s="1307"/>
      <c r="DI352" s="1307"/>
      <c r="DJ352" s="1307"/>
    </row>
    <row r="353" spans="1:114" s="945" customFormat="1">
      <c r="A353" s="839"/>
      <c r="B353" s="839"/>
      <c r="C353" s="839"/>
      <c r="D353" s="839"/>
      <c r="E353" s="839"/>
      <c r="F353" s="839"/>
      <c r="G353" s="839"/>
      <c r="H353" s="839"/>
      <c r="I353" s="839"/>
      <c r="J353" s="839"/>
      <c r="K353" s="839"/>
      <c r="L353" s="839"/>
      <c r="M353" s="839"/>
      <c r="N353" s="839"/>
      <c r="O353" s="839"/>
      <c r="P353" s="839"/>
      <c r="Q353" s="839"/>
      <c r="R353" s="839"/>
      <c r="S353" s="839"/>
      <c r="T353" s="839"/>
      <c r="U353" s="839"/>
      <c r="V353" s="839"/>
      <c r="W353" s="839"/>
      <c r="X353" s="839"/>
      <c r="Y353" s="839"/>
      <c r="Z353" s="839"/>
      <c r="AA353" s="839"/>
      <c r="AB353" s="839"/>
      <c r="AC353" s="839"/>
      <c r="AD353" s="839"/>
      <c r="AE353" s="839"/>
      <c r="AF353" s="839"/>
      <c r="AG353" s="839"/>
      <c r="AH353" s="839"/>
      <c r="AI353" s="839"/>
      <c r="AJ353" s="839"/>
      <c r="AK353" s="839"/>
      <c r="AL353" s="839"/>
      <c r="AM353" s="839"/>
      <c r="AN353" s="839"/>
      <c r="AO353" s="839"/>
      <c r="AP353" s="839"/>
      <c r="AQ353" s="840"/>
      <c r="AR353" s="926"/>
      <c r="AS353" s="926"/>
      <c r="AT353" s="926"/>
      <c r="AU353" s="944"/>
      <c r="AV353" s="1445"/>
      <c r="AW353" s="1445"/>
      <c r="AX353" s="1445"/>
      <c r="AY353" s="1446"/>
      <c r="AZ353" s="1445"/>
      <c r="BA353" s="1307"/>
      <c r="BB353" s="1307"/>
      <c r="BC353" s="1307"/>
      <c r="BD353" s="1307"/>
      <c r="BE353" s="1307"/>
      <c r="BF353" s="1307"/>
      <c r="BG353" s="1307"/>
      <c r="BH353" s="1307"/>
      <c r="BI353" s="1307"/>
      <c r="BJ353" s="1307"/>
      <c r="BK353" s="1307"/>
      <c r="BL353" s="1307"/>
      <c r="BM353" s="1307"/>
      <c r="BN353" s="1307"/>
      <c r="BO353" s="1307"/>
      <c r="BP353" s="1307"/>
      <c r="BQ353" s="1307"/>
      <c r="BR353" s="1307"/>
      <c r="BS353" s="1307"/>
      <c r="BT353" s="1307"/>
      <c r="BU353" s="1307"/>
      <c r="BV353" s="1307"/>
      <c r="BW353" s="1307"/>
      <c r="BX353" s="1307"/>
      <c r="BY353" s="1307"/>
      <c r="BZ353" s="1307"/>
      <c r="CA353" s="1307"/>
      <c r="CB353" s="1307"/>
      <c r="CC353" s="1307"/>
      <c r="CD353" s="1307"/>
      <c r="CE353" s="1307"/>
      <c r="CF353" s="1307"/>
      <c r="CG353" s="1307"/>
      <c r="CH353" s="1307"/>
      <c r="CI353" s="1307"/>
      <c r="CJ353" s="1307"/>
      <c r="CK353" s="1307"/>
      <c r="CL353" s="1307"/>
      <c r="CM353" s="1307"/>
      <c r="CN353" s="1307"/>
      <c r="CO353" s="1307"/>
      <c r="CP353" s="1307"/>
      <c r="CQ353" s="1307"/>
      <c r="CR353" s="1307"/>
      <c r="CS353" s="1307"/>
      <c r="CT353" s="1307"/>
      <c r="CU353" s="1307"/>
      <c r="CV353" s="1307"/>
      <c r="CW353" s="1307"/>
      <c r="CX353" s="1307"/>
      <c r="CY353" s="1307"/>
      <c r="CZ353" s="1307"/>
      <c r="DA353" s="1307"/>
      <c r="DB353" s="1307"/>
      <c r="DC353" s="1307"/>
      <c r="DD353" s="1307"/>
      <c r="DE353" s="1307"/>
      <c r="DF353" s="1307"/>
      <c r="DG353" s="1307"/>
      <c r="DH353" s="1307"/>
      <c r="DI353" s="1307"/>
      <c r="DJ353" s="1307"/>
    </row>
    <row r="354" spans="1:114" s="945" customFormat="1">
      <c r="A354" s="839"/>
      <c r="B354" s="839"/>
      <c r="C354" s="839"/>
      <c r="D354" s="839"/>
      <c r="E354" s="839"/>
      <c r="F354" s="839"/>
      <c r="G354" s="839"/>
      <c r="H354" s="839"/>
      <c r="I354" s="839"/>
      <c r="J354" s="839"/>
      <c r="K354" s="839"/>
      <c r="L354" s="839"/>
      <c r="M354" s="839"/>
      <c r="N354" s="839"/>
      <c r="O354" s="839"/>
      <c r="P354" s="839"/>
      <c r="Q354" s="839"/>
      <c r="R354" s="839"/>
      <c r="S354" s="839"/>
      <c r="T354" s="839"/>
      <c r="U354" s="839"/>
      <c r="V354" s="839"/>
      <c r="W354" s="839"/>
      <c r="X354" s="839"/>
      <c r="Y354" s="839"/>
      <c r="Z354" s="839"/>
      <c r="AA354" s="839"/>
      <c r="AB354" s="839"/>
      <c r="AC354" s="839"/>
      <c r="AD354" s="839"/>
      <c r="AE354" s="839"/>
      <c r="AF354" s="839"/>
      <c r="AG354" s="839"/>
      <c r="AH354" s="839"/>
      <c r="AI354" s="839"/>
      <c r="AJ354" s="839"/>
      <c r="AK354" s="839"/>
      <c r="AL354" s="839"/>
      <c r="AM354" s="839"/>
      <c r="AN354" s="839"/>
      <c r="AO354" s="839"/>
      <c r="AP354" s="839"/>
      <c r="AQ354" s="840"/>
      <c r="AR354" s="926"/>
      <c r="AS354" s="926"/>
      <c r="AT354" s="926"/>
      <c r="AU354" s="944"/>
      <c r="AV354" s="1445"/>
      <c r="AW354" s="1445"/>
      <c r="AX354" s="1445"/>
      <c r="AY354" s="1446"/>
      <c r="AZ354" s="1445"/>
      <c r="BA354" s="1307"/>
      <c r="BB354" s="1307"/>
      <c r="BC354" s="1307"/>
      <c r="BD354" s="1307"/>
      <c r="BE354" s="1307"/>
      <c r="BF354" s="1307"/>
      <c r="BG354" s="1307"/>
      <c r="BH354" s="1307"/>
      <c r="BI354" s="1307"/>
      <c r="BJ354" s="1307"/>
      <c r="BK354" s="1307"/>
      <c r="BL354" s="1307"/>
      <c r="BM354" s="1307"/>
      <c r="BN354" s="1307"/>
      <c r="BO354" s="1307"/>
      <c r="BP354" s="1307"/>
      <c r="BQ354" s="1307"/>
      <c r="BR354" s="1307"/>
      <c r="BS354" s="1307"/>
      <c r="BT354" s="1307"/>
      <c r="BU354" s="1307"/>
      <c r="BV354" s="1307"/>
      <c r="BW354" s="1307"/>
      <c r="BX354" s="1307"/>
      <c r="BY354" s="1307"/>
      <c r="BZ354" s="1307"/>
      <c r="CA354" s="1307"/>
      <c r="CB354" s="1307"/>
      <c r="CC354" s="1307"/>
      <c r="CD354" s="1307"/>
      <c r="CE354" s="1307"/>
      <c r="CF354" s="1307"/>
      <c r="CG354" s="1307"/>
      <c r="CH354" s="1307"/>
      <c r="CI354" s="1307"/>
      <c r="CJ354" s="1307"/>
      <c r="CK354" s="1307"/>
      <c r="CL354" s="1307"/>
      <c r="CM354" s="1307"/>
      <c r="CN354" s="1307"/>
      <c r="CO354" s="1307"/>
      <c r="CP354" s="1307"/>
      <c r="CQ354" s="1307"/>
      <c r="CR354" s="1307"/>
      <c r="CS354" s="1307"/>
      <c r="CT354" s="1307"/>
      <c r="CU354" s="1307"/>
      <c r="CV354" s="1307"/>
      <c r="CW354" s="1307"/>
      <c r="CX354" s="1307"/>
      <c r="CY354" s="1307"/>
      <c r="CZ354" s="1307"/>
      <c r="DA354" s="1307"/>
      <c r="DB354" s="1307"/>
      <c r="DC354" s="1307"/>
      <c r="DD354" s="1307"/>
      <c r="DE354" s="1307"/>
      <c r="DF354" s="1307"/>
      <c r="DG354" s="1307"/>
      <c r="DH354" s="1307"/>
      <c r="DI354" s="1307"/>
      <c r="DJ354" s="1307"/>
    </row>
    <row r="355" spans="1:114" s="839" customFormat="1">
      <c r="AQ355" s="840"/>
      <c r="AR355" s="844"/>
      <c r="AS355" s="844"/>
      <c r="AT355" s="844"/>
      <c r="AU355" s="1311"/>
      <c r="AV355" s="1360"/>
      <c r="AW355" s="1360"/>
      <c r="AX355" s="1360"/>
      <c r="AY355" s="846"/>
      <c r="AZ355" s="845"/>
      <c r="BA355" s="845"/>
      <c r="BB355" s="845"/>
      <c r="BC355" s="845"/>
      <c r="BD355" s="845"/>
      <c r="BE355" s="845"/>
      <c r="BF355" s="845"/>
      <c r="BG355" s="845"/>
      <c r="BH355" s="845"/>
      <c r="BI355" s="845"/>
      <c r="BJ355" s="845"/>
      <c r="BK355" s="845"/>
      <c r="BL355" s="845"/>
      <c r="BM355" s="845"/>
      <c r="BN355" s="845"/>
      <c r="BO355" s="845"/>
      <c r="BP355" s="845"/>
      <c r="BQ355" s="845"/>
      <c r="BR355" s="845"/>
      <c r="BS355" s="845"/>
      <c r="BT355" s="845"/>
      <c r="BU355" s="845"/>
      <c r="BV355" s="845"/>
      <c r="BW355" s="845"/>
      <c r="BX355" s="845"/>
      <c r="BY355" s="845"/>
      <c r="BZ355" s="845"/>
      <c r="CA355" s="845"/>
      <c r="CB355" s="845"/>
      <c r="CC355" s="845"/>
      <c r="CD355" s="845"/>
      <c r="CE355" s="845"/>
      <c r="CF355" s="845"/>
      <c r="CG355" s="845"/>
      <c r="CH355" s="845"/>
      <c r="CI355" s="845"/>
      <c r="CJ355" s="845"/>
      <c r="CK355" s="845"/>
      <c r="CL355" s="845"/>
      <c r="CM355" s="845"/>
      <c r="CN355" s="845"/>
      <c r="CO355" s="845"/>
      <c r="CP355" s="845"/>
      <c r="CQ355" s="845"/>
      <c r="CR355" s="845"/>
      <c r="CS355" s="845"/>
      <c r="CT355" s="845"/>
      <c r="CU355" s="845"/>
      <c r="CV355" s="845"/>
      <c r="CW355" s="845"/>
      <c r="CX355" s="845"/>
      <c r="CY355" s="845"/>
      <c r="CZ355" s="845"/>
      <c r="DA355" s="845"/>
      <c r="DB355" s="845"/>
      <c r="DC355" s="845"/>
      <c r="DD355" s="845"/>
      <c r="DE355" s="845"/>
      <c r="DF355" s="845"/>
      <c r="DG355" s="845"/>
      <c r="DH355" s="845"/>
      <c r="DI355" s="845"/>
      <c r="DJ355" s="845"/>
    </row>
    <row r="356" spans="1:114" s="945" customFormat="1">
      <c r="A356" s="839"/>
      <c r="B356" s="839"/>
      <c r="C356" s="839"/>
      <c r="D356" s="839"/>
      <c r="E356" s="839"/>
      <c r="F356" s="839"/>
      <c r="G356" s="839"/>
      <c r="H356" s="839"/>
      <c r="I356" s="839"/>
      <c r="J356" s="839"/>
      <c r="K356" s="839"/>
      <c r="L356" s="839"/>
      <c r="M356" s="839"/>
      <c r="N356" s="839"/>
      <c r="O356" s="839"/>
      <c r="P356" s="839"/>
      <c r="Q356" s="839"/>
      <c r="R356" s="839"/>
      <c r="S356" s="839"/>
      <c r="T356" s="839"/>
      <c r="U356" s="839"/>
      <c r="V356" s="839"/>
      <c r="W356" s="839"/>
      <c r="X356" s="839"/>
      <c r="Y356" s="839"/>
      <c r="Z356" s="839"/>
      <c r="AA356" s="839"/>
      <c r="AB356" s="839"/>
      <c r="AC356" s="839"/>
      <c r="AD356" s="839"/>
      <c r="AE356" s="839"/>
      <c r="AF356" s="839"/>
      <c r="AG356" s="839"/>
      <c r="AH356" s="839"/>
      <c r="AI356" s="839"/>
      <c r="AJ356" s="839"/>
      <c r="AK356" s="839"/>
      <c r="AL356" s="839"/>
      <c r="AM356" s="839"/>
      <c r="AN356" s="839"/>
      <c r="AO356" s="839"/>
      <c r="AP356" s="839"/>
      <c r="AQ356" s="924"/>
      <c r="AR356" s="844"/>
      <c r="AS356" s="844"/>
      <c r="AT356" s="926"/>
      <c r="AU356" s="944"/>
      <c r="AV356" s="944"/>
      <c r="AW356" s="944"/>
      <c r="AX356" s="944"/>
      <c r="AY356" s="943"/>
      <c r="AZ356" s="944"/>
      <c r="BA356" s="1307"/>
      <c r="BB356" s="1307"/>
      <c r="BC356" s="1307"/>
      <c r="BD356" s="1307"/>
      <c r="BE356" s="1307"/>
      <c r="BF356" s="1307"/>
      <c r="BG356" s="1307"/>
      <c r="BH356" s="1307"/>
      <c r="BI356" s="1307"/>
      <c r="BJ356" s="1307"/>
      <c r="BK356" s="1307"/>
      <c r="BL356" s="1307"/>
      <c r="BM356" s="1307"/>
      <c r="BN356" s="1307"/>
      <c r="BO356" s="1307"/>
      <c r="BP356" s="1307"/>
      <c r="BQ356" s="1307"/>
      <c r="BR356" s="1307"/>
      <c r="BS356" s="1307"/>
      <c r="BT356" s="1307"/>
      <c r="BU356" s="1307"/>
      <c r="BV356" s="1307"/>
      <c r="BW356" s="1307"/>
      <c r="BX356" s="1307"/>
      <c r="BY356" s="1307"/>
      <c r="BZ356" s="1307"/>
      <c r="CA356" s="1307"/>
      <c r="CB356" s="1307"/>
      <c r="CC356" s="1307"/>
      <c r="CD356" s="1307"/>
      <c r="CE356" s="1307"/>
      <c r="CF356" s="1307"/>
      <c r="CG356" s="1307"/>
      <c r="CH356" s="1307"/>
      <c r="CI356" s="1307"/>
      <c r="CJ356" s="1307"/>
      <c r="CK356" s="1307"/>
      <c r="CL356" s="1307"/>
      <c r="CM356" s="1307"/>
      <c r="CN356" s="1307"/>
      <c r="CO356" s="1307"/>
      <c r="CP356" s="1307"/>
      <c r="CQ356" s="1307"/>
      <c r="CR356" s="1307"/>
      <c r="CS356" s="1307"/>
      <c r="CT356" s="1307"/>
      <c r="CU356" s="1307"/>
      <c r="CV356" s="1307"/>
      <c r="CW356" s="1307"/>
      <c r="CX356" s="1307"/>
      <c r="CY356" s="1307"/>
      <c r="CZ356" s="1307"/>
      <c r="DA356" s="1307"/>
      <c r="DB356" s="1307"/>
      <c r="DC356" s="1307"/>
      <c r="DD356" s="1307"/>
      <c r="DE356" s="1307"/>
      <c r="DF356" s="1307"/>
      <c r="DG356" s="1307"/>
      <c r="DH356" s="1307"/>
      <c r="DI356" s="1307"/>
      <c r="DJ356" s="1307"/>
    </row>
    <row r="357" spans="1:114" s="945" customFormat="1">
      <c r="A357" s="839"/>
      <c r="B357" s="839"/>
      <c r="C357" s="839"/>
      <c r="D357" s="839"/>
      <c r="E357" s="839"/>
      <c r="F357" s="839"/>
      <c r="G357" s="839"/>
      <c r="H357" s="839"/>
      <c r="I357" s="839"/>
      <c r="J357" s="839"/>
      <c r="K357" s="839"/>
      <c r="L357" s="839"/>
      <c r="M357" s="839"/>
      <c r="N357" s="839"/>
      <c r="O357" s="839"/>
      <c r="P357" s="839"/>
      <c r="Q357" s="839"/>
      <c r="R357" s="839"/>
      <c r="S357" s="839"/>
      <c r="T357" s="839"/>
      <c r="U357" s="839"/>
      <c r="V357" s="839"/>
      <c r="W357" s="839"/>
      <c r="X357" s="839"/>
      <c r="Y357" s="839"/>
      <c r="Z357" s="839"/>
      <c r="AA357" s="839"/>
      <c r="AB357" s="839"/>
      <c r="AC357" s="839"/>
      <c r="AD357" s="839"/>
      <c r="AE357" s="839"/>
      <c r="AF357" s="839"/>
      <c r="AG357" s="839"/>
      <c r="AH357" s="839"/>
      <c r="AI357" s="839"/>
      <c r="AJ357" s="839"/>
      <c r="AK357" s="839"/>
      <c r="AL357" s="839"/>
      <c r="AM357" s="839"/>
      <c r="AN357" s="839"/>
      <c r="AO357" s="839"/>
      <c r="AP357" s="839"/>
      <c r="AQ357" s="924"/>
      <c r="AR357" s="844"/>
      <c r="AS357" s="844"/>
      <c r="AT357" s="926"/>
      <c r="AU357" s="944"/>
      <c r="AV357" s="944"/>
      <c r="AW357" s="944"/>
      <c r="AX357" s="944"/>
      <c r="AY357" s="943"/>
      <c r="AZ357" s="944"/>
      <c r="BA357" s="1307"/>
      <c r="BB357" s="1307"/>
      <c r="BC357" s="1307"/>
      <c r="BD357" s="1307"/>
      <c r="BE357" s="1307"/>
      <c r="BF357" s="1307"/>
      <c r="BG357" s="1307"/>
      <c r="BH357" s="1307"/>
      <c r="BI357" s="1307"/>
      <c r="BJ357" s="1307"/>
      <c r="BK357" s="1307"/>
      <c r="BL357" s="1307"/>
      <c r="BM357" s="1307"/>
      <c r="BN357" s="1307"/>
      <c r="BO357" s="1307"/>
      <c r="BP357" s="1307"/>
      <c r="BQ357" s="1307"/>
      <c r="BR357" s="1307"/>
      <c r="BS357" s="1307"/>
      <c r="BT357" s="1307"/>
      <c r="BU357" s="1307"/>
      <c r="BV357" s="1307"/>
      <c r="BW357" s="1307"/>
      <c r="BX357" s="1307"/>
      <c r="BY357" s="1307"/>
      <c r="BZ357" s="1307"/>
      <c r="CA357" s="1307"/>
      <c r="CB357" s="1307"/>
      <c r="CC357" s="1307"/>
      <c r="CD357" s="1307"/>
      <c r="CE357" s="1307"/>
      <c r="CF357" s="1307"/>
      <c r="CG357" s="1307"/>
      <c r="CH357" s="1307"/>
      <c r="CI357" s="1307"/>
      <c r="CJ357" s="1307"/>
      <c r="CK357" s="1307"/>
      <c r="CL357" s="1307"/>
      <c r="CM357" s="1307"/>
      <c r="CN357" s="1307"/>
      <c r="CO357" s="1307"/>
      <c r="CP357" s="1307"/>
      <c r="CQ357" s="1307"/>
      <c r="CR357" s="1307"/>
      <c r="CS357" s="1307"/>
      <c r="CT357" s="1307"/>
      <c r="CU357" s="1307"/>
      <c r="CV357" s="1307"/>
      <c r="CW357" s="1307"/>
      <c r="CX357" s="1307"/>
      <c r="CY357" s="1307"/>
      <c r="CZ357" s="1307"/>
      <c r="DA357" s="1307"/>
      <c r="DB357" s="1307"/>
      <c r="DC357" s="1307"/>
      <c r="DD357" s="1307"/>
      <c r="DE357" s="1307"/>
      <c r="DF357" s="1307"/>
      <c r="DG357" s="1307"/>
      <c r="DH357" s="1307"/>
      <c r="DI357" s="1307"/>
      <c r="DJ357" s="1307"/>
    </row>
    <row r="358" spans="1:114" s="1307" customFormat="1">
      <c r="A358" s="845"/>
      <c r="B358" s="845"/>
      <c r="C358" s="845"/>
      <c r="D358" s="845"/>
      <c r="E358" s="845"/>
      <c r="F358" s="845"/>
      <c r="G358" s="845"/>
      <c r="H358" s="845"/>
      <c r="I358" s="845"/>
      <c r="J358" s="845"/>
      <c r="K358" s="845"/>
      <c r="L358" s="845"/>
      <c r="M358" s="845"/>
      <c r="N358" s="845"/>
      <c r="O358" s="845"/>
      <c r="P358" s="845"/>
      <c r="Q358" s="845"/>
      <c r="R358" s="845"/>
      <c r="S358" s="845"/>
      <c r="T358" s="845"/>
      <c r="U358" s="845"/>
      <c r="V358" s="845"/>
      <c r="W358" s="845"/>
      <c r="X358" s="845"/>
      <c r="Y358" s="845"/>
      <c r="Z358" s="845"/>
      <c r="AA358" s="845"/>
      <c r="AB358" s="845"/>
      <c r="AC358" s="845"/>
      <c r="AD358" s="845"/>
      <c r="AE358" s="845"/>
      <c r="AF358" s="845"/>
      <c r="AG358" s="845"/>
      <c r="AH358" s="845"/>
      <c r="AI358" s="845"/>
      <c r="AJ358" s="845"/>
      <c r="AK358" s="845"/>
      <c r="AL358" s="845"/>
      <c r="AM358" s="845"/>
      <c r="AN358" s="845"/>
      <c r="AO358" s="845"/>
      <c r="AP358" s="845"/>
      <c r="AQ358" s="924"/>
      <c r="AR358" s="844"/>
      <c r="AS358" s="844"/>
      <c r="AT358" s="926"/>
      <c r="AU358" s="944"/>
      <c r="AV358" s="1445"/>
      <c r="AW358" s="1445"/>
      <c r="AX358" s="1445"/>
      <c r="AY358" s="1711"/>
      <c r="AZ358" s="1712"/>
    </row>
    <row r="359" spans="1:114" s="1307" customFormat="1">
      <c r="A359" s="845"/>
      <c r="B359" s="845"/>
      <c r="C359" s="845"/>
      <c r="D359" s="845"/>
      <c r="E359" s="845"/>
      <c r="F359" s="845"/>
      <c r="G359" s="845"/>
      <c r="H359" s="845"/>
      <c r="I359" s="845"/>
      <c r="J359" s="845"/>
      <c r="K359" s="845"/>
      <c r="L359" s="845"/>
      <c r="M359" s="845"/>
      <c r="N359" s="845"/>
      <c r="O359" s="845"/>
      <c r="P359" s="845"/>
      <c r="Q359" s="845"/>
      <c r="R359" s="845"/>
      <c r="S359" s="845"/>
      <c r="T359" s="845"/>
      <c r="U359" s="845"/>
      <c r="V359" s="845"/>
      <c r="W359" s="845"/>
      <c r="X359" s="845"/>
      <c r="Y359" s="845"/>
      <c r="Z359" s="845"/>
      <c r="AA359" s="845"/>
      <c r="AB359" s="845"/>
      <c r="AC359" s="845"/>
      <c r="AD359" s="845"/>
      <c r="AE359" s="845"/>
      <c r="AF359" s="845"/>
      <c r="AG359" s="845"/>
      <c r="AH359" s="845"/>
      <c r="AI359" s="845"/>
      <c r="AJ359" s="845"/>
      <c r="AK359" s="845"/>
      <c r="AL359" s="845"/>
      <c r="AM359" s="845"/>
      <c r="AN359" s="845"/>
      <c r="AO359" s="845"/>
      <c r="AP359" s="845"/>
      <c r="AQ359" s="924"/>
      <c r="AR359" s="844"/>
      <c r="AS359" s="844"/>
      <c r="AT359" s="926"/>
      <c r="AU359" s="944"/>
      <c r="AV359" s="1445"/>
      <c r="AW359" s="1445"/>
      <c r="AX359" s="1445"/>
      <c r="AY359" s="1711"/>
      <c r="AZ359" s="1712"/>
    </row>
    <row r="360" spans="1:114" s="1307" customFormat="1">
      <c r="A360" s="845"/>
      <c r="B360" s="845"/>
      <c r="C360" s="845"/>
      <c r="D360" s="845"/>
      <c r="E360" s="845"/>
      <c r="F360" s="845"/>
      <c r="G360" s="845"/>
      <c r="H360" s="845"/>
      <c r="I360" s="845"/>
      <c r="J360" s="845"/>
      <c r="K360" s="845"/>
      <c r="L360" s="845"/>
      <c r="M360" s="845"/>
      <c r="N360" s="845"/>
      <c r="O360" s="845"/>
      <c r="P360" s="845"/>
      <c r="Q360" s="845"/>
      <c r="R360" s="845"/>
      <c r="S360" s="845"/>
      <c r="T360" s="845"/>
      <c r="U360" s="845"/>
      <c r="V360" s="845"/>
      <c r="W360" s="845"/>
      <c r="X360" s="845"/>
      <c r="Y360" s="845"/>
      <c r="Z360" s="845"/>
      <c r="AA360" s="845"/>
      <c r="AB360" s="845"/>
      <c r="AC360" s="845"/>
      <c r="AD360" s="845"/>
      <c r="AE360" s="845"/>
      <c r="AF360" s="845"/>
      <c r="AG360" s="845"/>
      <c r="AH360" s="845"/>
      <c r="AI360" s="845"/>
      <c r="AJ360" s="845"/>
      <c r="AK360" s="845"/>
      <c r="AL360" s="845"/>
      <c r="AM360" s="845"/>
      <c r="AN360" s="845"/>
      <c r="AO360" s="845"/>
      <c r="AP360" s="845"/>
      <c r="AQ360" s="924"/>
      <c r="AR360" s="844"/>
      <c r="AS360" s="844"/>
      <c r="AT360" s="926"/>
      <c r="AU360" s="944"/>
      <c r="AV360" s="1445"/>
      <c r="AW360" s="1445"/>
      <c r="AX360" s="1445"/>
      <c r="AY360" s="1711"/>
      <c r="AZ360" s="1712"/>
    </row>
    <row r="361" spans="1:114" s="945" customFormat="1">
      <c r="A361" s="839"/>
      <c r="B361" s="839"/>
      <c r="C361" s="839"/>
      <c r="D361" s="839"/>
      <c r="E361" s="839"/>
      <c r="F361" s="839"/>
      <c r="G361" s="839"/>
      <c r="H361" s="839"/>
      <c r="I361" s="839"/>
      <c r="J361" s="839"/>
      <c r="K361" s="839"/>
      <c r="L361" s="839"/>
      <c r="M361" s="839"/>
      <c r="N361" s="839"/>
      <c r="O361" s="839"/>
      <c r="P361" s="839"/>
      <c r="Q361" s="839"/>
      <c r="R361" s="839"/>
      <c r="S361" s="839"/>
      <c r="T361" s="839"/>
      <c r="U361" s="839"/>
      <c r="V361" s="839"/>
      <c r="W361" s="839"/>
      <c r="X361" s="839"/>
      <c r="Y361" s="839"/>
      <c r="Z361" s="839"/>
      <c r="AA361" s="839"/>
      <c r="AB361" s="839"/>
      <c r="AC361" s="839"/>
      <c r="AD361" s="839"/>
      <c r="AE361" s="839"/>
      <c r="AF361" s="839"/>
      <c r="AG361" s="839"/>
      <c r="AH361" s="839"/>
      <c r="AI361" s="839"/>
      <c r="AJ361" s="839"/>
      <c r="AK361" s="839"/>
      <c r="AL361" s="839"/>
      <c r="AM361" s="839"/>
      <c r="AN361" s="839"/>
      <c r="AO361" s="839"/>
      <c r="AP361" s="839"/>
      <c r="AQ361" s="924"/>
      <c r="AR361" s="844"/>
      <c r="AS361" s="844"/>
      <c r="AT361" s="926"/>
      <c r="AU361" s="944"/>
      <c r="AV361" s="944"/>
      <c r="AW361" s="944"/>
      <c r="AX361" s="944"/>
      <c r="AY361" s="943"/>
      <c r="AZ361" s="944"/>
      <c r="BA361" s="1307"/>
      <c r="BB361" s="1307"/>
      <c r="BC361" s="1307"/>
      <c r="BD361" s="1307"/>
      <c r="BE361" s="1307"/>
      <c r="BF361" s="1307"/>
      <c r="BG361" s="1307"/>
      <c r="BH361" s="1307"/>
      <c r="BI361" s="1307"/>
      <c r="BJ361" s="1307"/>
      <c r="BK361" s="1307"/>
      <c r="BL361" s="1307"/>
      <c r="BM361" s="1307"/>
      <c r="BN361" s="1307"/>
      <c r="BO361" s="1307"/>
      <c r="BP361" s="1307"/>
      <c r="BQ361" s="1307"/>
      <c r="BR361" s="1307"/>
      <c r="BS361" s="1307"/>
      <c r="BT361" s="1307"/>
      <c r="BU361" s="1307"/>
      <c r="BV361" s="1307"/>
      <c r="BW361" s="1307"/>
      <c r="BX361" s="1307"/>
      <c r="BY361" s="1307"/>
      <c r="BZ361" s="1307"/>
      <c r="CA361" s="1307"/>
      <c r="CB361" s="1307"/>
      <c r="CC361" s="1307"/>
      <c r="CD361" s="1307"/>
      <c r="CE361" s="1307"/>
      <c r="CF361" s="1307"/>
      <c r="CG361" s="1307"/>
      <c r="CH361" s="1307"/>
      <c r="CI361" s="1307"/>
      <c r="CJ361" s="1307"/>
      <c r="CK361" s="1307"/>
      <c r="CL361" s="1307"/>
      <c r="CM361" s="1307"/>
      <c r="CN361" s="1307"/>
      <c r="CO361" s="1307"/>
      <c r="CP361" s="1307"/>
      <c r="CQ361" s="1307"/>
      <c r="CR361" s="1307"/>
      <c r="CS361" s="1307"/>
      <c r="CT361" s="1307"/>
      <c r="CU361" s="1307"/>
      <c r="CV361" s="1307"/>
      <c r="CW361" s="1307"/>
      <c r="CX361" s="1307"/>
      <c r="CY361" s="1307"/>
      <c r="CZ361" s="1307"/>
      <c r="DA361" s="1307"/>
      <c r="DB361" s="1307"/>
      <c r="DC361" s="1307"/>
      <c r="DD361" s="1307"/>
      <c r="DE361" s="1307"/>
      <c r="DF361" s="1307"/>
      <c r="DG361" s="1307"/>
      <c r="DH361" s="1307"/>
      <c r="DI361" s="1307"/>
      <c r="DJ361" s="1307"/>
    </row>
    <row r="362" spans="1:114" s="466" customFormat="1" ht="1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78"/>
      <c r="AR362" s="79"/>
      <c r="AS362" s="79"/>
      <c r="AT362" s="79"/>
      <c r="AU362" s="76"/>
      <c r="AV362" s="2405"/>
      <c r="AW362" s="2405"/>
      <c r="AX362" s="2405"/>
      <c r="AY362" s="2442"/>
      <c r="AZ362" s="507"/>
      <c r="BA362" s="507"/>
      <c r="BB362" s="507"/>
      <c r="BC362" s="507"/>
      <c r="BD362" s="507"/>
      <c r="BE362" s="507"/>
      <c r="BF362" s="507"/>
      <c r="BG362" s="507"/>
      <c r="BH362" s="507"/>
      <c r="BI362" s="507"/>
      <c r="BJ362" s="507"/>
      <c r="BK362" s="507"/>
      <c r="BL362" s="507"/>
      <c r="BM362" s="507"/>
      <c r="BN362" s="507"/>
      <c r="BO362" s="507"/>
      <c r="BP362" s="507"/>
      <c r="BQ362" s="507"/>
      <c r="BR362" s="507"/>
      <c r="BS362" s="507"/>
      <c r="BT362" s="507"/>
      <c r="BU362" s="507"/>
      <c r="BV362" s="507"/>
      <c r="BW362" s="507"/>
      <c r="BX362" s="507"/>
      <c r="BY362" s="507"/>
      <c r="BZ362" s="507"/>
      <c r="CA362" s="507"/>
      <c r="CB362" s="507"/>
      <c r="CC362" s="507"/>
      <c r="CD362" s="507"/>
      <c r="CE362" s="507"/>
      <c r="CF362" s="507"/>
      <c r="CG362" s="507"/>
      <c r="CH362" s="507"/>
      <c r="CI362" s="507"/>
      <c r="CJ362" s="507"/>
      <c r="CK362" s="507"/>
      <c r="CL362" s="507"/>
      <c r="CM362" s="507"/>
      <c r="CN362" s="507"/>
      <c r="CO362" s="507"/>
      <c r="CP362" s="507"/>
      <c r="CQ362" s="507"/>
      <c r="CR362" s="507"/>
      <c r="CS362" s="507"/>
      <c r="CT362" s="507"/>
      <c r="CU362" s="507"/>
      <c r="CV362" s="507"/>
      <c r="CW362" s="507"/>
      <c r="CX362" s="507"/>
      <c r="CY362" s="507"/>
      <c r="CZ362" s="507"/>
      <c r="DA362" s="507"/>
      <c r="DB362" s="507"/>
      <c r="DC362" s="507"/>
      <c r="DD362" s="507"/>
      <c r="DE362" s="507"/>
      <c r="DF362" s="507"/>
      <c r="DG362" s="507"/>
      <c r="DH362" s="507"/>
      <c r="DI362" s="507"/>
      <c r="DJ362" s="507"/>
    </row>
    <row r="363" spans="1:114" s="1952" customFormat="1">
      <c r="A363" s="2121"/>
      <c r="B363" s="2121"/>
      <c r="C363" s="2121"/>
      <c r="D363" s="2121"/>
      <c r="E363" s="2121"/>
      <c r="F363" s="2121"/>
      <c r="G363" s="2121"/>
      <c r="H363" s="2121"/>
      <c r="I363" s="2121"/>
      <c r="J363" s="2121"/>
      <c r="K363" s="2121"/>
      <c r="L363" s="2121"/>
      <c r="M363" s="2121"/>
      <c r="N363" s="2121"/>
      <c r="O363" s="2121"/>
      <c r="P363" s="2121"/>
      <c r="Q363" s="2121"/>
      <c r="R363" s="2121"/>
      <c r="S363" s="2121"/>
      <c r="T363" s="2121"/>
      <c r="U363" s="2121"/>
      <c r="V363" s="2121"/>
      <c r="W363" s="2121"/>
      <c r="X363" s="2121"/>
      <c r="Y363" s="2121"/>
      <c r="Z363" s="2121"/>
      <c r="AA363" s="2121"/>
      <c r="AB363" s="2121"/>
      <c r="AC363" s="2121"/>
      <c r="AD363" s="2121"/>
      <c r="AE363" s="2121"/>
      <c r="AF363" s="2121"/>
      <c r="AG363" s="2121"/>
      <c r="AH363" s="2121"/>
      <c r="AI363" s="2121"/>
      <c r="AJ363" s="2121"/>
      <c r="AK363" s="2121"/>
      <c r="AL363" s="2121"/>
      <c r="AM363" s="2121"/>
      <c r="AN363" s="2121"/>
      <c r="AO363" s="2121"/>
      <c r="AP363" s="2121"/>
      <c r="AQ363" s="924"/>
      <c r="AR363" s="844"/>
      <c r="AS363" s="844"/>
      <c r="AT363" s="926"/>
      <c r="AU363" s="944"/>
      <c r="AV363" s="1789"/>
      <c r="AW363" s="1789"/>
      <c r="AX363" s="1789"/>
      <c r="AY363" s="1790"/>
      <c r="AZ363" s="1789"/>
      <c r="BA363" s="1307"/>
      <c r="BB363" s="1307"/>
      <c r="BC363" s="1307"/>
      <c r="BD363" s="1307"/>
      <c r="BE363" s="1307"/>
      <c r="BF363" s="1307"/>
      <c r="BG363" s="1307"/>
      <c r="BH363" s="1307"/>
      <c r="BI363" s="1307"/>
      <c r="BJ363" s="1307"/>
      <c r="BK363" s="1307"/>
      <c r="BL363" s="1307"/>
      <c r="BM363" s="1307"/>
      <c r="BN363" s="1307"/>
      <c r="BO363" s="1307"/>
      <c r="BP363" s="1307"/>
      <c r="BQ363" s="1307"/>
      <c r="BR363" s="1307"/>
      <c r="BS363" s="1307"/>
      <c r="BT363" s="1307"/>
      <c r="BU363" s="1307"/>
      <c r="BV363" s="1307"/>
      <c r="BW363" s="1307"/>
      <c r="BX363" s="1307"/>
      <c r="BY363" s="1307"/>
      <c r="BZ363" s="1307"/>
      <c r="CA363" s="1307"/>
      <c r="CB363" s="1307"/>
      <c r="CC363" s="1307"/>
      <c r="CD363" s="1307"/>
      <c r="CE363" s="1307"/>
      <c r="CF363" s="1307"/>
      <c r="CG363" s="1307"/>
      <c r="CH363" s="1307"/>
      <c r="CI363" s="1307"/>
      <c r="CJ363" s="1307"/>
      <c r="CK363" s="1307"/>
      <c r="CL363" s="1307"/>
      <c r="CM363" s="1307"/>
      <c r="CN363" s="1307"/>
      <c r="CO363" s="1307"/>
      <c r="CP363" s="1307"/>
      <c r="CQ363" s="1307"/>
      <c r="CR363" s="1307"/>
      <c r="CS363" s="1307"/>
      <c r="CT363" s="1307"/>
      <c r="CU363" s="1307"/>
      <c r="CV363" s="1307"/>
      <c r="CW363" s="1307"/>
      <c r="CX363" s="1307"/>
      <c r="CY363" s="1307"/>
      <c r="CZ363" s="1307"/>
      <c r="DA363" s="1307"/>
      <c r="DB363" s="1307"/>
      <c r="DC363" s="1307"/>
      <c r="DD363" s="1307"/>
      <c r="DE363" s="1307"/>
      <c r="DF363" s="1307"/>
      <c r="DG363" s="1307"/>
      <c r="DH363" s="1307"/>
      <c r="DI363" s="1307"/>
      <c r="DJ363" s="1307"/>
    </row>
    <row r="364" spans="1:114" s="847" customFormat="1">
      <c r="AQ364" s="859"/>
      <c r="AR364" s="844"/>
      <c r="AS364" s="844"/>
      <c r="AT364" s="840"/>
      <c r="AU364" s="858"/>
      <c r="AV364" s="858"/>
      <c r="AW364" s="858"/>
      <c r="AX364" s="858"/>
      <c r="AY364" s="870"/>
      <c r="AZ364" s="858"/>
      <c r="BA364" s="858"/>
      <c r="BB364" s="858"/>
      <c r="BC364" s="858"/>
      <c r="BD364" s="858"/>
      <c r="BE364" s="858"/>
      <c r="BF364" s="858"/>
      <c r="BG364" s="858"/>
      <c r="BH364" s="858"/>
      <c r="BI364" s="858"/>
      <c r="BJ364" s="858"/>
      <c r="BK364" s="858"/>
      <c r="BL364" s="858"/>
      <c r="BM364" s="858"/>
      <c r="BN364" s="858"/>
      <c r="BO364" s="858"/>
      <c r="BP364" s="858"/>
      <c r="BQ364" s="858"/>
      <c r="BR364" s="858"/>
      <c r="BS364" s="858"/>
      <c r="BT364" s="858"/>
      <c r="BU364" s="858"/>
      <c r="BV364" s="858"/>
      <c r="BW364" s="858"/>
      <c r="BX364" s="858"/>
      <c r="BY364" s="858"/>
      <c r="BZ364" s="858"/>
      <c r="CA364" s="858"/>
      <c r="CB364" s="858"/>
      <c r="CC364" s="858"/>
      <c r="CD364" s="858"/>
      <c r="CE364" s="858"/>
      <c r="CF364" s="858"/>
      <c r="CG364" s="858"/>
      <c r="CH364" s="858"/>
      <c r="CI364" s="858"/>
      <c r="CJ364" s="858"/>
      <c r="CK364" s="858"/>
      <c r="CL364" s="858"/>
      <c r="CM364" s="858"/>
      <c r="CN364" s="858"/>
      <c r="CO364" s="858"/>
      <c r="CP364" s="858"/>
      <c r="CQ364" s="858"/>
      <c r="CR364" s="858"/>
      <c r="CS364" s="858"/>
      <c r="CT364" s="858"/>
      <c r="CU364" s="858"/>
      <c r="CV364" s="858"/>
      <c r="CW364" s="858"/>
      <c r="CX364" s="858"/>
      <c r="CY364" s="858"/>
      <c r="CZ364" s="858"/>
      <c r="DA364" s="858"/>
      <c r="DB364" s="858"/>
      <c r="DC364" s="858"/>
      <c r="DD364" s="858"/>
      <c r="DE364" s="858"/>
      <c r="DF364" s="858"/>
      <c r="DG364" s="858"/>
      <c r="DH364" s="858"/>
      <c r="DI364" s="858"/>
      <c r="DJ364" s="858"/>
    </row>
    <row r="365" spans="1:114" s="466" customFormat="1" ht="13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78"/>
      <c r="AR365" s="79"/>
      <c r="AS365" s="79"/>
      <c r="AT365" s="79"/>
      <c r="AU365" s="76"/>
      <c r="AV365" s="76"/>
      <c r="AW365" s="76"/>
      <c r="AX365" s="76"/>
      <c r="AY365" s="2597"/>
      <c r="AZ365" s="76"/>
      <c r="BA365" s="507"/>
      <c r="BB365" s="507"/>
      <c r="BC365" s="507"/>
      <c r="BD365" s="507"/>
      <c r="BE365" s="507"/>
      <c r="BF365" s="507"/>
      <c r="BG365" s="507"/>
      <c r="BH365" s="507"/>
      <c r="BI365" s="507"/>
      <c r="BJ365" s="507"/>
      <c r="BK365" s="507"/>
      <c r="BL365" s="507"/>
      <c r="BM365" s="507"/>
      <c r="BN365" s="507"/>
      <c r="BO365" s="507"/>
      <c r="BP365" s="507"/>
      <c r="BQ365" s="507"/>
      <c r="BR365" s="507"/>
      <c r="BS365" s="507"/>
      <c r="BT365" s="507"/>
      <c r="BU365" s="507"/>
      <c r="BV365" s="507"/>
      <c r="BW365" s="507"/>
      <c r="BX365" s="507"/>
      <c r="BY365" s="507"/>
      <c r="BZ365" s="507"/>
      <c r="CA365" s="507"/>
      <c r="CB365" s="507"/>
      <c r="CC365" s="507"/>
      <c r="CD365" s="507"/>
      <c r="CE365" s="507"/>
      <c r="CF365" s="507"/>
      <c r="CG365" s="507"/>
      <c r="CH365" s="507"/>
      <c r="CI365" s="507"/>
      <c r="CJ365" s="507"/>
      <c r="CK365" s="507"/>
      <c r="CL365" s="507"/>
      <c r="CM365" s="507"/>
      <c r="CN365" s="507"/>
      <c r="CO365" s="507"/>
      <c r="CP365" s="507"/>
      <c r="CQ365" s="507"/>
      <c r="CR365" s="507"/>
      <c r="CS365" s="507"/>
      <c r="CT365" s="507"/>
      <c r="CU365" s="507"/>
      <c r="CV365" s="507"/>
      <c r="CW365" s="507"/>
      <c r="CX365" s="507"/>
      <c r="CY365" s="507"/>
      <c r="CZ365" s="507"/>
      <c r="DA365" s="507"/>
      <c r="DB365" s="507"/>
      <c r="DC365" s="507"/>
      <c r="DD365" s="507"/>
      <c r="DE365" s="507"/>
      <c r="DF365" s="507"/>
      <c r="DG365" s="507"/>
      <c r="DH365" s="507"/>
      <c r="DI365" s="507"/>
      <c r="DJ365" s="507"/>
    </row>
    <row r="366" spans="1:114" s="466" customFormat="1" ht="13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78"/>
      <c r="AR366" s="79"/>
      <c r="AS366" s="79"/>
      <c r="AT366" s="79"/>
      <c r="AU366" s="76"/>
      <c r="AV366" s="76"/>
      <c r="AW366" s="76"/>
      <c r="AX366" s="76"/>
      <c r="AY366" s="2597"/>
      <c r="AZ366" s="76"/>
      <c r="BA366" s="507"/>
      <c r="BB366" s="507"/>
      <c r="BC366" s="507"/>
      <c r="BD366" s="507"/>
      <c r="BE366" s="507"/>
      <c r="BF366" s="507"/>
      <c r="BG366" s="507"/>
      <c r="BH366" s="507"/>
      <c r="BI366" s="507"/>
      <c r="BJ366" s="507"/>
      <c r="BK366" s="507"/>
      <c r="BL366" s="507"/>
      <c r="BM366" s="507"/>
      <c r="BN366" s="507"/>
      <c r="BO366" s="507"/>
      <c r="BP366" s="507"/>
      <c r="BQ366" s="507"/>
      <c r="BR366" s="507"/>
      <c r="BS366" s="507"/>
      <c r="BT366" s="507"/>
      <c r="BU366" s="507"/>
      <c r="BV366" s="507"/>
      <c r="BW366" s="507"/>
      <c r="BX366" s="507"/>
      <c r="BY366" s="507"/>
      <c r="BZ366" s="507"/>
      <c r="CA366" s="507"/>
      <c r="CB366" s="507"/>
      <c r="CC366" s="507"/>
      <c r="CD366" s="507"/>
      <c r="CE366" s="507"/>
      <c r="CF366" s="507"/>
      <c r="CG366" s="507"/>
      <c r="CH366" s="507"/>
      <c r="CI366" s="507"/>
      <c r="CJ366" s="507"/>
      <c r="CK366" s="507"/>
      <c r="CL366" s="507"/>
      <c r="CM366" s="507"/>
      <c r="CN366" s="507"/>
      <c r="CO366" s="507"/>
      <c r="CP366" s="507"/>
      <c r="CQ366" s="507"/>
      <c r="CR366" s="507"/>
      <c r="CS366" s="507"/>
      <c r="CT366" s="507"/>
      <c r="CU366" s="507"/>
      <c r="CV366" s="507"/>
      <c r="CW366" s="507"/>
      <c r="CX366" s="507"/>
      <c r="CY366" s="507"/>
      <c r="CZ366" s="507"/>
      <c r="DA366" s="507"/>
      <c r="DB366" s="507"/>
      <c r="DC366" s="507"/>
      <c r="DD366" s="507"/>
      <c r="DE366" s="507"/>
      <c r="DF366" s="507"/>
      <c r="DG366" s="507"/>
      <c r="DH366" s="507"/>
      <c r="DI366" s="507"/>
      <c r="DJ366" s="507"/>
    </row>
    <row r="367" spans="1:114" s="466" customFormat="1" ht="13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78"/>
      <c r="AR367" s="79"/>
      <c r="AS367" s="79"/>
      <c r="AT367" s="79"/>
      <c r="AU367" s="76"/>
      <c r="AV367" s="76"/>
      <c r="AW367" s="76"/>
      <c r="AX367" s="76"/>
      <c r="AY367" s="2597"/>
      <c r="AZ367" s="76"/>
      <c r="BA367" s="507"/>
      <c r="BB367" s="507"/>
      <c r="BC367" s="507"/>
      <c r="BD367" s="507"/>
      <c r="BE367" s="507"/>
      <c r="BF367" s="507"/>
      <c r="BG367" s="507"/>
      <c r="BH367" s="507"/>
      <c r="BI367" s="507"/>
      <c r="BJ367" s="507"/>
      <c r="BK367" s="507"/>
      <c r="BL367" s="507"/>
      <c r="BM367" s="507"/>
      <c r="BN367" s="507"/>
      <c r="BO367" s="507"/>
      <c r="BP367" s="507"/>
      <c r="BQ367" s="507"/>
      <c r="BR367" s="507"/>
      <c r="BS367" s="507"/>
      <c r="BT367" s="507"/>
      <c r="BU367" s="507"/>
      <c r="BV367" s="507"/>
      <c r="BW367" s="507"/>
      <c r="BX367" s="507"/>
      <c r="BY367" s="507"/>
      <c r="BZ367" s="507"/>
      <c r="CA367" s="507"/>
      <c r="CB367" s="507"/>
      <c r="CC367" s="507"/>
      <c r="CD367" s="507"/>
      <c r="CE367" s="507"/>
      <c r="CF367" s="507"/>
      <c r="CG367" s="507"/>
      <c r="CH367" s="507"/>
      <c r="CI367" s="507"/>
      <c r="CJ367" s="507"/>
      <c r="CK367" s="507"/>
      <c r="CL367" s="507"/>
      <c r="CM367" s="507"/>
      <c r="CN367" s="507"/>
      <c r="CO367" s="507"/>
      <c r="CP367" s="507"/>
      <c r="CQ367" s="507"/>
      <c r="CR367" s="507"/>
      <c r="CS367" s="507"/>
      <c r="CT367" s="507"/>
      <c r="CU367" s="507"/>
      <c r="CV367" s="507"/>
      <c r="CW367" s="507"/>
      <c r="CX367" s="507"/>
      <c r="CY367" s="507"/>
      <c r="CZ367" s="507"/>
      <c r="DA367" s="507"/>
      <c r="DB367" s="507"/>
      <c r="DC367" s="507"/>
      <c r="DD367" s="507"/>
      <c r="DE367" s="507"/>
      <c r="DF367" s="507"/>
      <c r="DG367" s="507"/>
      <c r="DH367" s="507"/>
      <c r="DI367" s="507"/>
      <c r="DJ367" s="507"/>
    </row>
    <row r="368" spans="1:114" s="466" customFormat="1" ht="13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78"/>
      <c r="AR368" s="79"/>
      <c r="AS368" s="79"/>
      <c r="AT368" s="79"/>
      <c r="AU368" s="76"/>
      <c r="AV368" s="76"/>
      <c r="AW368" s="76"/>
      <c r="AX368" s="76"/>
      <c r="AY368" s="2597"/>
      <c r="AZ368" s="76"/>
      <c r="BA368" s="507"/>
      <c r="BB368" s="507"/>
      <c r="BC368" s="507"/>
      <c r="BD368" s="507"/>
      <c r="BE368" s="507"/>
      <c r="BF368" s="507"/>
      <c r="BG368" s="507"/>
      <c r="BH368" s="507"/>
      <c r="BI368" s="507"/>
      <c r="BJ368" s="507"/>
      <c r="BK368" s="507"/>
      <c r="BL368" s="507"/>
      <c r="BM368" s="507"/>
      <c r="BN368" s="507"/>
      <c r="BO368" s="507"/>
      <c r="BP368" s="507"/>
      <c r="BQ368" s="507"/>
      <c r="BR368" s="507"/>
      <c r="BS368" s="507"/>
      <c r="BT368" s="507"/>
      <c r="BU368" s="507"/>
      <c r="BV368" s="507"/>
      <c r="BW368" s="507"/>
      <c r="BX368" s="507"/>
      <c r="BY368" s="507"/>
      <c r="BZ368" s="507"/>
      <c r="CA368" s="507"/>
      <c r="CB368" s="507"/>
      <c r="CC368" s="507"/>
      <c r="CD368" s="507"/>
      <c r="CE368" s="507"/>
      <c r="CF368" s="507"/>
      <c r="CG368" s="507"/>
      <c r="CH368" s="507"/>
      <c r="CI368" s="507"/>
      <c r="CJ368" s="507"/>
      <c r="CK368" s="507"/>
      <c r="CL368" s="507"/>
      <c r="CM368" s="507"/>
      <c r="CN368" s="507"/>
      <c r="CO368" s="507"/>
      <c r="CP368" s="507"/>
      <c r="CQ368" s="507"/>
      <c r="CR368" s="507"/>
      <c r="CS368" s="507"/>
      <c r="CT368" s="507"/>
      <c r="CU368" s="507"/>
      <c r="CV368" s="507"/>
      <c r="CW368" s="507"/>
      <c r="CX368" s="507"/>
      <c r="CY368" s="507"/>
      <c r="CZ368" s="507"/>
      <c r="DA368" s="507"/>
      <c r="DB368" s="507"/>
      <c r="DC368" s="507"/>
      <c r="DD368" s="507"/>
      <c r="DE368" s="507"/>
      <c r="DF368" s="507"/>
      <c r="DG368" s="507"/>
      <c r="DH368" s="507"/>
      <c r="DI368" s="507"/>
      <c r="DJ368" s="507"/>
    </row>
    <row r="369" spans="1:158" s="839" customFormat="1" ht="14" customHeight="1">
      <c r="AQ369" s="840"/>
      <c r="AR369" s="844"/>
      <c r="AS369" s="844"/>
      <c r="AT369" s="844"/>
      <c r="AU369" s="845"/>
      <c r="AV369" s="845"/>
      <c r="AW369" s="845"/>
      <c r="AX369" s="845"/>
      <c r="AY369" s="846"/>
      <c r="AZ369" s="845"/>
      <c r="BA369" s="845"/>
      <c r="BB369" s="845"/>
      <c r="BC369" s="845"/>
      <c r="BD369" s="845"/>
      <c r="BE369" s="845"/>
      <c r="BF369" s="845"/>
      <c r="BG369" s="845"/>
      <c r="BH369" s="845"/>
      <c r="BI369" s="845"/>
      <c r="BJ369" s="845"/>
      <c r="BK369" s="845"/>
      <c r="BL369" s="845"/>
      <c r="BM369" s="845"/>
      <c r="BN369" s="845"/>
      <c r="BO369" s="845"/>
      <c r="BP369" s="845"/>
      <c r="BQ369" s="845"/>
      <c r="BR369" s="845"/>
      <c r="BS369" s="845"/>
      <c r="BT369" s="845"/>
      <c r="BU369" s="845"/>
      <c r="BV369" s="845"/>
      <c r="BW369" s="845"/>
      <c r="BX369" s="845"/>
      <c r="BY369" s="845"/>
      <c r="BZ369" s="845"/>
      <c r="CA369" s="845"/>
      <c r="CB369" s="845"/>
      <c r="CC369" s="845"/>
      <c r="CD369" s="845"/>
      <c r="CE369" s="845"/>
      <c r="CF369" s="845"/>
      <c r="CG369" s="845"/>
      <c r="CH369" s="845"/>
      <c r="CI369" s="845"/>
      <c r="CJ369" s="845"/>
      <c r="CK369" s="845"/>
      <c r="CL369" s="845"/>
      <c r="CM369" s="845"/>
      <c r="CN369" s="845"/>
      <c r="CO369" s="845"/>
      <c r="CP369" s="845"/>
      <c r="CQ369" s="845"/>
      <c r="CR369" s="845"/>
      <c r="CS369" s="845"/>
      <c r="CT369" s="845"/>
      <c r="CU369" s="845"/>
      <c r="CV369" s="845"/>
      <c r="CW369" s="845"/>
      <c r="CX369" s="845"/>
      <c r="CY369" s="845"/>
      <c r="CZ369" s="845"/>
      <c r="DA369" s="845"/>
      <c r="DB369" s="845"/>
      <c r="DC369" s="845"/>
      <c r="DD369" s="845"/>
      <c r="DE369" s="845"/>
      <c r="DF369" s="845"/>
      <c r="DG369" s="845"/>
      <c r="DH369" s="845"/>
      <c r="DI369" s="845"/>
      <c r="DJ369" s="845"/>
    </row>
    <row r="370" spans="1:158" s="945" customFormat="1" ht="14" customHeight="1">
      <c r="A370" s="839"/>
      <c r="B370" s="839"/>
      <c r="C370" s="839"/>
      <c r="D370" s="839"/>
      <c r="E370" s="839"/>
      <c r="F370" s="839"/>
      <c r="G370" s="839"/>
      <c r="H370" s="839"/>
      <c r="I370" s="839"/>
      <c r="J370" s="839"/>
      <c r="K370" s="839"/>
      <c r="L370" s="839"/>
      <c r="M370" s="839"/>
      <c r="N370" s="839"/>
      <c r="O370" s="839"/>
      <c r="P370" s="839"/>
      <c r="Q370" s="839"/>
      <c r="R370" s="839"/>
      <c r="S370" s="839"/>
      <c r="T370" s="839"/>
      <c r="U370" s="839"/>
      <c r="V370" s="839"/>
      <c r="W370" s="839"/>
      <c r="X370" s="839"/>
      <c r="Y370" s="839"/>
      <c r="Z370" s="839"/>
      <c r="AA370" s="839"/>
      <c r="AB370" s="839"/>
      <c r="AC370" s="839"/>
      <c r="AD370" s="839"/>
      <c r="AE370" s="839"/>
      <c r="AF370" s="839"/>
      <c r="AG370" s="839"/>
      <c r="AH370" s="839"/>
      <c r="AI370" s="839"/>
      <c r="AJ370" s="839"/>
      <c r="AK370" s="839"/>
      <c r="AL370" s="839"/>
      <c r="AM370" s="839"/>
      <c r="AN370" s="839"/>
      <c r="AO370" s="839"/>
      <c r="AP370" s="839"/>
      <c r="AQ370" s="924"/>
      <c r="AR370" s="844"/>
      <c r="AS370" s="844"/>
      <c r="AT370" s="926"/>
      <c r="AU370" s="944"/>
      <c r="AV370" s="1239"/>
      <c r="AW370" s="1239"/>
      <c r="AX370" s="1239"/>
      <c r="AY370" s="1240"/>
      <c r="AZ370" s="1239"/>
      <c r="BA370" s="1307"/>
      <c r="BB370" s="1307"/>
      <c r="BC370" s="1307"/>
      <c r="BD370" s="1307"/>
      <c r="BE370" s="1307"/>
      <c r="BF370" s="1307"/>
      <c r="BG370" s="1307"/>
      <c r="BH370" s="1307"/>
      <c r="BI370" s="1307"/>
      <c r="BJ370" s="1307"/>
      <c r="BK370" s="1307"/>
      <c r="BL370" s="1307"/>
      <c r="BM370" s="1307"/>
      <c r="BN370" s="1307"/>
      <c r="BO370" s="1307"/>
      <c r="BP370" s="1307"/>
      <c r="BQ370" s="1307"/>
      <c r="BR370" s="1307"/>
      <c r="BS370" s="1307"/>
      <c r="BT370" s="1307"/>
      <c r="BU370" s="1307"/>
      <c r="BV370" s="1307"/>
      <c r="BW370" s="1307"/>
      <c r="BX370" s="1307"/>
      <c r="BY370" s="1307"/>
      <c r="BZ370" s="1307"/>
      <c r="CA370" s="1307"/>
      <c r="CB370" s="1307"/>
      <c r="CC370" s="1307"/>
      <c r="CD370" s="1307"/>
      <c r="CE370" s="1307"/>
      <c r="CF370" s="1307"/>
      <c r="CG370" s="1307"/>
      <c r="CH370" s="1307"/>
      <c r="CI370" s="1307"/>
      <c r="CJ370" s="1307"/>
      <c r="CK370" s="1307"/>
      <c r="CL370" s="1307"/>
      <c r="CM370" s="1307"/>
      <c r="CN370" s="1307"/>
      <c r="CO370" s="1307"/>
      <c r="CP370" s="1307"/>
      <c r="CQ370" s="1307"/>
      <c r="CR370" s="1307"/>
      <c r="CS370" s="1307"/>
      <c r="CT370" s="1307"/>
      <c r="CU370" s="1307"/>
      <c r="CV370" s="1307"/>
      <c r="CW370" s="1307"/>
      <c r="CX370" s="1307"/>
      <c r="CY370" s="1307"/>
      <c r="CZ370" s="1307"/>
      <c r="DA370" s="1307"/>
      <c r="DB370" s="1307"/>
      <c r="DC370" s="1307"/>
      <c r="DD370" s="1307"/>
      <c r="DE370" s="1307"/>
      <c r="DF370" s="1307"/>
      <c r="DG370" s="1307"/>
      <c r="DH370" s="1307"/>
      <c r="DI370" s="1307"/>
      <c r="DJ370" s="1307"/>
    </row>
    <row r="371" spans="1:158" s="839" customFormat="1" ht="14" customHeight="1">
      <c r="AQ371" s="840"/>
      <c r="AR371" s="844"/>
      <c r="AS371" s="844"/>
      <c r="AT371" s="844"/>
      <c r="AU371" s="845"/>
      <c r="AV371" s="845"/>
      <c r="AW371" s="845"/>
      <c r="AX371" s="845"/>
      <c r="AY371" s="846"/>
      <c r="AZ371" s="845"/>
      <c r="BA371" s="845"/>
      <c r="BB371" s="845"/>
      <c r="BC371" s="845"/>
      <c r="BD371" s="845"/>
      <c r="BE371" s="845"/>
      <c r="BF371" s="845"/>
      <c r="BG371" s="845"/>
      <c r="BH371" s="845"/>
      <c r="BI371" s="845"/>
      <c r="BJ371" s="845"/>
      <c r="BK371" s="845"/>
      <c r="BL371" s="845"/>
      <c r="BM371" s="845"/>
      <c r="BN371" s="845"/>
      <c r="BO371" s="845"/>
      <c r="BP371" s="845"/>
      <c r="BQ371" s="845"/>
      <c r="BR371" s="845"/>
      <c r="BS371" s="845"/>
      <c r="BT371" s="845"/>
      <c r="BU371" s="845"/>
      <c r="BV371" s="845"/>
      <c r="BW371" s="845"/>
      <c r="BX371" s="845"/>
      <c r="BY371" s="845"/>
      <c r="BZ371" s="845"/>
      <c r="CA371" s="845"/>
      <c r="CB371" s="845"/>
      <c r="CC371" s="845"/>
      <c r="CD371" s="845"/>
      <c r="CE371" s="845"/>
      <c r="CF371" s="845"/>
      <c r="CG371" s="845"/>
      <c r="CH371" s="845"/>
      <c r="CI371" s="845"/>
      <c r="CJ371" s="845"/>
      <c r="CK371" s="845"/>
      <c r="CL371" s="845"/>
      <c r="CM371" s="845"/>
      <c r="CN371" s="845"/>
      <c r="CO371" s="845"/>
      <c r="CP371" s="845"/>
      <c r="CQ371" s="845"/>
      <c r="CR371" s="845"/>
      <c r="CS371" s="845"/>
      <c r="CT371" s="845"/>
      <c r="CU371" s="845"/>
      <c r="CV371" s="845"/>
      <c r="CW371" s="845"/>
      <c r="CX371" s="845"/>
      <c r="CY371" s="845"/>
      <c r="CZ371" s="845"/>
      <c r="DA371" s="845"/>
      <c r="DB371" s="845"/>
      <c r="DC371" s="845"/>
      <c r="DD371" s="845"/>
      <c r="DE371" s="845"/>
      <c r="DF371" s="845"/>
      <c r="DG371" s="845"/>
      <c r="DH371" s="845"/>
      <c r="DI371" s="845"/>
      <c r="DJ371" s="845"/>
    </row>
    <row r="372" spans="1:158" s="839" customFormat="1" ht="12.75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1340"/>
      <c r="Y372" s="845"/>
      <c r="Z372" s="845"/>
      <c r="AA372" s="845"/>
      <c r="AB372" s="845"/>
      <c r="AC372" s="845"/>
      <c r="AD372" s="1817"/>
      <c r="AE372" s="845"/>
      <c r="AF372" s="859"/>
      <c r="AG372" s="845"/>
      <c r="AH372" s="845"/>
      <c r="AI372" s="845"/>
      <c r="AJ372" s="845"/>
      <c r="AK372" s="845"/>
      <c r="AL372" s="845"/>
      <c r="AM372" s="867"/>
      <c r="AN372" s="1817"/>
      <c r="AO372" s="845"/>
      <c r="AP372" s="845"/>
      <c r="AQ372" s="845"/>
      <c r="AR372" s="844"/>
      <c r="AS372" s="844"/>
      <c r="AT372" s="844"/>
      <c r="AU372" s="845"/>
      <c r="AV372" s="845"/>
      <c r="AW372" s="845"/>
      <c r="AX372" s="845"/>
      <c r="AY372" s="846"/>
      <c r="AZ372" s="845"/>
      <c r="BA372" s="845"/>
      <c r="BB372" s="845"/>
      <c r="BC372" s="845"/>
      <c r="BD372" s="845"/>
      <c r="BE372" s="845"/>
      <c r="BF372" s="845"/>
      <c r="BG372" s="845"/>
      <c r="BH372" s="845"/>
      <c r="BI372" s="845"/>
      <c r="BJ372" s="845"/>
      <c r="BK372" s="845"/>
      <c r="BL372" s="845"/>
      <c r="BM372" s="845"/>
      <c r="BN372" s="845"/>
      <c r="BO372" s="845"/>
      <c r="BP372" s="845"/>
      <c r="BQ372" s="845"/>
      <c r="BR372" s="845"/>
      <c r="BS372" s="845"/>
      <c r="BT372" s="845"/>
      <c r="BU372" s="845"/>
      <c r="BV372" s="845"/>
      <c r="BW372" s="845"/>
      <c r="BX372" s="845"/>
      <c r="BY372" s="845"/>
      <c r="BZ372" s="845"/>
      <c r="CA372" s="845"/>
      <c r="CB372" s="845"/>
      <c r="CC372" s="845"/>
      <c r="CD372" s="845"/>
      <c r="CE372" s="845"/>
      <c r="CF372" s="845"/>
      <c r="CG372" s="845"/>
      <c r="CH372" s="845"/>
      <c r="CI372" s="845"/>
      <c r="CJ372" s="845"/>
      <c r="CK372" s="845"/>
      <c r="CL372" s="845"/>
      <c r="CM372" s="845"/>
      <c r="CN372" s="845"/>
      <c r="CO372" s="845"/>
      <c r="CP372" s="845"/>
      <c r="CQ372" s="845"/>
      <c r="CR372" s="845"/>
      <c r="CS372" s="845"/>
      <c r="CT372" s="845"/>
      <c r="CU372" s="845"/>
      <c r="CV372" s="845"/>
      <c r="CW372" s="845"/>
      <c r="CX372" s="845"/>
      <c r="CY372" s="845"/>
      <c r="CZ372" s="845"/>
      <c r="DA372" s="845"/>
      <c r="DB372" s="845"/>
      <c r="DC372" s="845"/>
      <c r="DD372" s="845"/>
      <c r="DE372" s="845"/>
      <c r="DF372" s="845"/>
      <c r="DG372" s="845"/>
      <c r="DH372" s="845"/>
      <c r="DI372" s="845"/>
      <c r="DJ372" s="845"/>
    </row>
    <row r="373" spans="1:158" s="839" customFormat="1" ht="12.75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1183"/>
      <c r="Y373" s="845"/>
      <c r="Z373" s="845"/>
      <c r="AA373" s="845"/>
      <c r="AB373" s="845"/>
      <c r="AC373" s="845"/>
      <c r="AD373" s="1817"/>
      <c r="AE373" s="845"/>
      <c r="AF373" s="859"/>
      <c r="AG373" s="845"/>
      <c r="AH373" s="845"/>
      <c r="AI373" s="845"/>
      <c r="AJ373" s="845"/>
      <c r="AK373" s="845"/>
      <c r="AL373" s="845"/>
      <c r="AM373" s="867"/>
      <c r="AN373" s="1817"/>
      <c r="AO373" s="845"/>
      <c r="AP373" s="845"/>
      <c r="AQ373" s="845"/>
      <c r="AR373" s="844"/>
      <c r="AS373" s="844"/>
      <c r="AT373" s="844"/>
      <c r="AU373" s="845"/>
      <c r="AV373" s="845"/>
      <c r="AW373" s="845"/>
      <c r="AX373" s="845"/>
      <c r="AY373" s="846"/>
      <c r="AZ373" s="845"/>
      <c r="BA373" s="845"/>
      <c r="BB373" s="845"/>
      <c r="BC373" s="845"/>
      <c r="BD373" s="845"/>
      <c r="BE373" s="845"/>
      <c r="BF373" s="845"/>
      <c r="BG373" s="845"/>
      <c r="BH373" s="845"/>
      <c r="BI373" s="845"/>
      <c r="BJ373" s="845"/>
      <c r="BK373" s="845"/>
      <c r="BL373" s="845"/>
      <c r="BM373" s="845"/>
      <c r="BN373" s="845"/>
      <c r="BO373" s="845"/>
      <c r="BP373" s="845"/>
      <c r="BQ373" s="845"/>
      <c r="BR373" s="845"/>
      <c r="BS373" s="845"/>
      <c r="BT373" s="845"/>
      <c r="BU373" s="845"/>
      <c r="BV373" s="845"/>
      <c r="BW373" s="845"/>
      <c r="BX373" s="845"/>
      <c r="BY373" s="845"/>
      <c r="BZ373" s="845"/>
      <c r="CA373" s="845"/>
      <c r="CB373" s="845"/>
      <c r="CC373" s="845"/>
      <c r="CD373" s="845"/>
      <c r="CE373" s="845"/>
      <c r="CF373" s="845"/>
      <c r="CG373" s="845"/>
      <c r="CH373" s="845"/>
      <c r="CI373" s="845"/>
      <c r="CJ373" s="845"/>
      <c r="CK373" s="845"/>
      <c r="CL373" s="845"/>
      <c r="CM373" s="845"/>
      <c r="CN373" s="845"/>
      <c r="CO373" s="845"/>
      <c r="CP373" s="845"/>
      <c r="CQ373" s="845"/>
      <c r="CR373" s="845"/>
      <c r="CS373" s="845"/>
      <c r="CT373" s="845"/>
      <c r="CU373" s="845"/>
      <c r="CV373" s="845"/>
      <c r="CW373" s="845"/>
      <c r="CX373" s="845"/>
      <c r="CY373" s="845"/>
      <c r="CZ373" s="845"/>
      <c r="DA373" s="845"/>
      <c r="DB373" s="845"/>
      <c r="DC373" s="845"/>
      <c r="DD373" s="845"/>
      <c r="DE373" s="845"/>
      <c r="DF373" s="845"/>
      <c r="DG373" s="845"/>
      <c r="DH373" s="845"/>
      <c r="DI373" s="845"/>
      <c r="DJ373" s="845"/>
    </row>
    <row r="374" spans="1:158" s="839" customFormat="1" ht="12.75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1183"/>
      <c r="Y374" s="845"/>
      <c r="Z374" s="845"/>
      <c r="AA374" s="845"/>
      <c r="AB374" s="845"/>
      <c r="AC374" s="845"/>
      <c r="AD374" s="1817"/>
      <c r="AE374" s="845"/>
      <c r="AF374" s="859"/>
      <c r="AG374" s="845"/>
      <c r="AH374" s="845"/>
      <c r="AI374" s="845"/>
      <c r="AJ374" s="845"/>
      <c r="AK374" s="845"/>
      <c r="AL374" s="845"/>
      <c r="AM374" s="81"/>
      <c r="AN374" s="1817"/>
      <c r="AO374" s="845"/>
      <c r="AP374" s="845"/>
      <c r="AQ374" s="845"/>
      <c r="AR374" s="844"/>
      <c r="AS374" s="844"/>
      <c r="AT374" s="844"/>
      <c r="AU374" s="845"/>
      <c r="AV374" s="845"/>
      <c r="AW374" s="845"/>
      <c r="AX374" s="845"/>
      <c r="AY374" s="846"/>
      <c r="AZ374" s="845"/>
      <c r="BA374" s="845"/>
      <c r="BB374" s="845"/>
      <c r="BC374" s="845"/>
      <c r="BD374" s="845"/>
      <c r="BE374" s="845"/>
      <c r="BF374" s="845"/>
      <c r="BG374" s="845"/>
      <c r="BH374" s="845"/>
      <c r="BI374" s="845"/>
      <c r="BJ374" s="845"/>
      <c r="BK374" s="845"/>
      <c r="BL374" s="845"/>
      <c r="BM374" s="845"/>
      <c r="BN374" s="845"/>
      <c r="BO374" s="845"/>
      <c r="BP374" s="845"/>
      <c r="BQ374" s="845"/>
      <c r="BR374" s="845"/>
      <c r="BS374" s="845"/>
      <c r="BT374" s="845"/>
      <c r="BU374" s="845"/>
      <c r="BV374" s="845"/>
      <c r="BW374" s="845"/>
      <c r="BX374" s="845"/>
      <c r="BY374" s="845"/>
      <c r="BZ374" s="845"/>
      <c r="CA374" s="845"/>
      <c r="CB374" s="845"/>
      <c r="CC374" s="845"/>
      <c r="CD374" s="845"/>
      <c r="CE374" s="845"/>
      <c r="CF374" s="845"/>
      <c r="CG374" s="845"/>
      <c r="CH374" s="845"/>
      <c r="CI374" s="845"/>
      <c r="CJ374" s="845"/>
      <c r="CK374" s="845"/>
      <c r="CL374" s="845"/>
      <c r="CM374" s="845"/>
      <c r="CN374" s="845"/>
      <c r="CO374" s="845"/>
      <c r="CP374" s="845"/>
      <c r="CQ374" s="845"/>
      <c r="CR374" s="845"/>
      <c r="CS374" s="845"/>
      <c r="CT374" s="845"/>
      <c r="CU374" s="845"/>
      <c r="CV374" s="845"/>
      <c r="CW374" s="845"/>
      <c r="CX374" s="845"/>
      <c r="CY374" s="845"/>
      <c r="CZ374" s="845"/>
      <c r="DA374" s="845"/>
      <c r="DB374" s="845"/>
      <c r="DC374" s="845"/>
      <c r="DD374" s="845"/>
      <c r="DE374" s="845"/>
      <c r="DF374" s="845"/>
      <c r="DG374" s="845"/>
      <c r="DH374" s="845"/>
      <c r="DI374" s="845"/>
      <c r="DJ374" s="845"/>
      <c r="DK374" s="845"/>
      <c r="DL374" s="845"/>
      <c r="DM374" s="845"/>
      <c r="DN374" s="845"/>
      <c r="DO374" s="845"/>
      <c r="DP374" s="845"/>
      <c r="DQ374" s="845"/>
      <c r="DR374" s="845"/>
      <c r="DS374" s="845"/>
      <c r="DT374" s="845"/>
      <c r="DU374" s="845"/>
      <c r="DV374" s="845"/>
      <c r="DW374" s="845"/>
      <c r="DX374" s="845"/>
      <c r="DY374" s="845"/>
      <c r="DZ374" s="845"/>
      <c r="EA374" s="845"/>
      <c r="EB374" s="845"/>
      <c r="EC374" s="845"/>
      <c r="ED374" s="845"/>
      <c r="EE374" s="845"/>
      <c r="EF374" s="845"/>
      <c r="EG374" s="845"/>
      <c r="EH374" s="845"/>
      <c r="EI374" s="845"/>
      <c r="EJ374" s="845"/>
      <c r="EK374" s="845"/>
      <c r="EL374" s="845"/>
      <c r="EM374" s="845"/>
      <c r="EN374" s="845"/>
      <c r="EO374" s="845"/>
      <c r="EP374" s="845"/>
      <c r="EQ374" s="845"/>
      <c r="ER374" s="845"/>
      <c r="ES374" s="845"/>
      <c r="ET374" s="845"/>
      <c r="EU374" s="845"/>
      <c r="EV374" s="845"/>
      <c r="EW374" s="845"/>
      <c r="EX374" s="845"/>
      <c r="EY374" s="845"/>
      <c r="EZ374" s="845"/>
      <c r="FA374" s="845"/>
      <c r="FB374" s="845"/>
    </row>
    <row r="375" spans="1:158" s="950" customFormat="1" ht="12.75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1979"/>
      <c r="Y375" s="845"/>
      <c r="Z375" s="845"/>
      <c r="AA375" s="845"/>
      <c r="AB375" s="845"/>
      <c r="AC375" s="845"/>
      <c r="AD375" s="1817"/>
      <c r="AE375" s="845"/>
      <c r="AF375" s="859"/>
      <c r="AG375" s="845"/>
      <c r="AH375" s="845"/>
      <c r="AI375" s="845"/>
      <c r="AJ375" s="845"/>
      <c r="AK375" s="845"/>
      <c r="AL375" s="845"/>
      <c r="AM375" s="867"/>
      <c r="AN375" s="1817"/>
      <c r="AO375" s="845"/>
      <c r="AP375" s="845"/>
      <c r="AQ375" s="845"/>
      <c r="AR375" s="844"/>
      <c r="AS375" s="844"/>
      <c r="AT375" s="844"/>
      <c r="AU375" s="845"/>
      <c r="AV375" s="1306"/>
      <c r="AW375" s="1306"/>
      <c r="AX375" s="1306"/>
      <c r="AY375" s="1460"/>
      <c r="AZ375" s="1306"/>
      <c r="BA375" s="1306"/>
      <c r="BB375" s="1306"/>
      <c r="BC375" s="1306"/>
      <c r="BD375" s="1306"/>
      <c r="BE375" s="1306"/>
      <c r="BF375" s="1306"/>
      <c r="BG375" s="1306"/>
      <c r="BH375" s="1306"/>
      <c r="BI375" s="1306"/>
      <c r="BJ375" s="1306"/>
      <c r="BK375" s="1306"/>
      <c r="BL375" s="1306"/>
      <c r="BM375" s="1306"/>
      <c r="BN375" s="1306"/>
      <c r="BO375" s="1306"/>
      <c r="BP375" s="1306"/>
      <c r="BQ375" s="1306"/>
      <c r="BR375" s="1306"/>
      <c r="BS375" s="1306"/>
      <c r="BT375" s="1306"/>
      <c r="BU375" s="1306"/>
      <c r="BV375" s="1306"/>
      <c r="BW375" s="1306"/>
      <c r="BX375" s="1306"/>
      <c r="BY375" s="1306"/>
      <c r="BZ375" s="1306"/>
      <c r="CA375" s="1306"/>
      <c r="CB375" s="1306"/>
      <c r="CC375" s="1306"/>
      <c r="CD375" s="1306"/>
      <c r="CE375" s="1306"/>
      <c r="CF375" s="1306"/>
      <c r="CG375" s="1306"/>
      <c r="CH375" s="1306"/>
      <c r="CI375" s="1306"/>
      <c r="CJ375" s="1306"/>
      <c r="CK375" s="1306"/>
      <c r="CL375" s="1306"/>
      <c r="CM375" s="1306"/>
      <c r="CN375" s="1306"/>
      <c r="CO375" s="1306"/>
      <c r="CP375" s="1306"/>
      <c r="CQ375" s="1306"/>
      <c r="CR375" s="1306"/>
      <c r="CS375" s="1306"/>
      <c r="CT375" s="1306"/>
      <c r="CU375" s="1306"/>
      <c r="CV375" s="1306"/>
      <c r="CW375" s="1306"/>
      <c r="CX375" s="1306"/>
      <c r="CY375" s="1306"/>
      <c r="CZ375" s="1306"/>
      <c r="DA375" s="1306"/>
      <c r="DB375" s="1306"/>
      <c r="DC375" s="1306"/>
      <c r="DD375" s="1306"/>
      <c r="DE375" s="1306"/>
      <c r="DF375" s="1306"/>
      <c r="DG375" s="1306"/>
      <c r="DH375" s="1306"/>
      <c r="DI375" s="1306"/>
      <c r="DJ375" s="1306"/>
      <c r="DK375" s="1306"/>
      <c r="DL375" s="1306"/>
      <c r="DM375" s="1306"/>
      <c r="DN375" s="1306"/>
      <c r="DO375" s="1306"/>
      <c r="DP375" s="1306"/>
      <c r="DQ375" s="1306"/>
      <c r="DR375" s="1306"/>
      <c r="DS375" s="1306"/>
      <c r="DT375" s="1306"/>
      <c r="DU375" s="1306"/>
      <c r="DV375" s="1306"/>
      <c r="DW375" s="1306"/>
      <c r="DX375" s="1306"/>
      <c r="DY375" s="1306"/>
      <c r="DZ375" s="1306"/>
      <c r="EA375" s="1306"/>
      <c r="EB375" s="1306"/>
      <c r="EC375" s="1306"/>
      <c r="ED375" s="1306"/>
      <c r="EE375" s="1306"/>
      <c r="EF375" s="1306"/>
      <c r="EG375" s="1306"/>
      <c r="EH375" s="1306"/>
      <c r="EI375" s="1306"/>
      <c r="EJ375" s="1306"/>
      <c r="EK375" s="1306"/>
      <c r="EL375" s="1306"/>
      <c r="EM375" s="1306"/>
      <c r="EN375" s="1306"/>
      <c r="EO375" s="1306"/>
      <c r="EP375" s="1306"/>
      <c r="EQ375" s="1306"/>
      <c r="ER375" s="1306"/>
      <c r="ES375" s="1306"/>
      <c r="ET375" s="1306"/>
      <c r="EU375" s="1306"/>
      <c r="EV375" s="1306"/>
      <c r="EW375" s="1306"/>
      <c r="EX375" s="1306"/>
      <c r="EY375" s="1306"/>
      <c r="EZ375" s="1306"/>
      <c r="FA375" s="1306"/>
      <c r="FB375" s="1306"/>
    </row>
    <row r="376" spans="1:158" s="886" customFormat="1" ht="14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1183"/>
      <c r="Y376" s="845"/>
      <c r="Z376" s="845"/>
      <c r="AA376" s="845"/>
      <c r="AB376" s="845"/>
      <c r="AC376" s="845"/>
      <c r="AD376" s="1817"/>
      <c r="AE376" s="845"/>
      <c r="AF376" s="859"/>
      <c r="AG376" s="845"/>
      <c r="AH376" s="845"/>
      <c r="AI376" s="845"/>
      <c r="AJ376" s="845"/>
      <c r="AK376" s="845"/>
      <c r="AL376" s="845"/>
      <c r="AM376" s="81"/>
      <c r="AN376" s="1817"/>
      <c r="AO376" s="845"/>
      <c r="AP376" s="845"/>
      <c r="AQ376" s="845"/>
      <c r="AR376" s="844"/>
      <c r="AS376" s="844"/>
      <c r="AT376" s="926"/>
      <c r="AU376" s="944"/>
      <c r="AV376" s="944"/>
      <c r="AW376" s="944"/>
      <c r="AX376" s="944"/>
      <c r="AY376" s="943"/>
      <c r="AZ376" s="944"/>
      <c r="BA376" s="845"/>
      <c r="BB376" s="845"/>
      <c r="BC376" s="845"/>
      <c r="BD376" s="845"/>
      <c r="BE376" s="845"/>
      <c r="BF376" s="845"/>
      <c r="BG376" s="845"/>
      <c r="BH376" s="845"/>
      <c r="BI376" s="845"/>
      <c r="BJ376" s="845"/>
      <c r="BK376" s="845"/>
      <c r="BL376" s="845"/>
      <c r="BM376" s="845"/>
      <c r="BN376" s="845"/>
      <c r="BO376" s="845"/>
      <c r="BP376" s="845"/>
      <c r="BQ376" s="845"/>
      <c r="BR376" s="845"/>
      <c r="BS376" s="845"/>
      <c r="BT376" s="845"/>
      <c r="BU376" s="845"/>
      <c r="BV376" s="845"/>
      <c r="BW376" s="845"/>
      <c r="BX376" s="845"/>
      <c r="BY376" s="845"/>
      <c r="BZ376" s="845"/>
      <c r="CA376" s="845"/>
      <c r="CB376" s="845"/>
      <c r="CC376" s="845"/>
      <c r="CD376" s="845"/>
      <c r="CE376" s="845"/>
      <c r="CF376" s="845"/>
      <c r="CG376" s="845"/>
      <c r="CH376" s="845"/>
      <c r="CI376" s="845"/>
      <c r="CJ376" s="845"/>
      <c r="CK376" s="845"/>
      <c r="CL376" s="845"/>
      <c r="CM376" s="845"/>
      <c r="CN376" s="845"/>
      <c r="CO376" s="845"/>
      <c r="CP376" s="845"/>
      <c r="CQ376" s="845"/>
      <c r="CR376" s="845"/>
      <c r="CS376" s="845"/>
      <c r="CT376" s="845"/>
      <c r="CU376" s="845"/>
      <c r="CV376" s="845"/>
      <c r="CW376" s="845"/>
      <c r="CX376" s="845"/>
      <c r="CY376" s="845"/>
      <c r="CZ376" s="845"/>
      <c r="DA376" s="845"/>
      <c r="DB376" s="845"/>
      <c r="DC376" s="845"/>
      <c r="DD376" s="845"/>
      <c r="DE376" s="845"/>
      <c r="DF376" s="845"/>
      <c r="DG376" s="845"/>
      <c r="DH376" s="845"/>
      <c r="DI376" s="845"/>
      <c r="DJ376" s="845"/>
      <c r="DK376" s="845"/>
      <c r="DL376" s="845"/>
      <c r="DM376" s="845"/>
      <c r="DN376" s="845"/>
      <c r="DO376" s="845"/>
      <c r="DP376" s="845"/>
      <c r="DQ376" s="845"/>
      <c r="DR376" s="845"/>
      <c r="DS376" s="845"/>
      <c r="DT376" s="845"/>
      <c r="DU376" s="845"/>
      <c r="DV376" s="845"/>
      <c r="DW376" s="845"/>
      <c r="DX376" s="845"/>
      <c r="DY376" s="845"/>
      <c r="DZ376" s="845"/>
      <c r="EA376" s="845"/>
      <c r="EB376" s="845"/>
      <c r="EC376" s="845"/>
      <c r="ED376" s="845"/>
      <c r="EE376" s="845"/>
      <c r="EF376" s="845"/>
      <c r="EG376" s="845"/>
      <c r="EH376" s="845"/>
      <c r="EI376" s="845"/>
      <c r="EJ376" s="845"/>
      <c r="EK376" s="845"/>
      <c r="EL376" s="845"/>
      <c r="EM376" s="845"/>
      <c r="EN376" s="845"/>
      <c r="EO376" s="845"/>
      <c r="EP376" s="845"/>
      <c r="EQ376" s="845"/>
      <c r="ER376" s="845"/>
      <c r="ES376" s="845"/>
      <c r="ET376" s="845"/>
      <c r="EU376" s="845"/>
      <c r="EV376" s="845"/>
      <c r="EW376" s="845"/>
      <c r="EX376" s="845"/>
      <c r="EY376" s="845"/>
      <c r="EZ376" s="845"/>
      <c r="FA376" s="845"/>
      <c r="FB376" s="845"/>
    </row>
    <row r="377" spans="1:158" s="886" customFormat="1" ht="14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1340"/>
      <c r="Y377" s="845"/>
      <c r="Z377" s="845"/>
      <c r="AA377" s="845"/>
      <c r="AB377" s="845"/>
      <c r="AC377" s="845"/>
      <c r="AD377" s="1817"/>
      <c r="AE377" s="845"/>
      <c r="AF377" s="859"/>
      <c r="AG377" s="845"/>
      <c r="AH377" s="845"/>
      <c r="AI377" s="845"/>
      <c r="AJ377" s="845"/>
      <c r="AK377" s="845"/>
      <c r="AL377" s="845"/>
      <c r="AM377" s="867"/>
      <c r="AN377" s="1817"/>
      <c r="AO377" s="845"/>
      <c r="AP377" s="845"/>
      <c r="AQ377" s="845"/>
      <c r="AR377" s="844"/>
      <c r="AS377" s="844"/>
      <c r="AT377" s="926"/>
      <c r="AU377" s="944"/>
      <c r="AV377" s="944"/>
      <c r="AW377" s="944"/>
      <c r="AX377" s="944"/>
      <c r="AY377" s="943"/>
      <c r="AZ377" s="944"/>
      <c r="BA377" s="845"/>
      <c r="BB377" s="845"/>
      <c r="BC377" s="845"/>
      <c r="BD377" s="845"/>
      <c r="BE377" s="845"/>
      <c r="BF377" s="845"/>
      <c r="BG377" s="845"/>
      <c r="BH377" s="845"/>
      <c r="BI377" s="845"/>
      <c r="BJ377" s="845"/>
      <c r="BK377" s="845"/>
      <c r="BL377" s="845"/>
      <c r="BM377" s="845"/>
      <c r="BN377" s="845"/>
      <c r="BO377" s="845"/>
      <c r="BP377" s="845"/>
      <c r="BQ377" s="845"/>
      <c r="BR377" s="845"/>
      <c r="BS377" s="845"/>
      <c r="BT377" s="845"/>
      <c r="BU377" s="845"/>
      <c r="BV377" s="845"/>
      <c r="BW377" s="845"/>
      <c r="BX377" s="845"/>
      <c r="BY377" s="845"/>
      <c r="BZ377" s="845"/>
      <c r="CA377" s="845"/>
      <c r="CB377" s="845"/>
      <c r="CC377" s="845"/>
      <c r="CD377" s="845"/>
      <c r="CE377" s="845"/>
      <c r="CF377" s="845"/>
      <c r="CG377" s="845"/>
      <c r="CH377" s="845"/>
      <c r="CI377" s="845"/>
      <c r="CJ377" s="845"/>
      <c r="CK377" s="845"/>
      <c r="CL377" s="845"/>
      <c r="CM377" s="845"/>
      <c r="CN377" s="845"/>
      <c r="CO377" s="845"/>
      <c r="CP377" s="845"/>
      <c r="CQ377" s="845"/>
      <c r="CR377" s="845"/>
      <c r="CS377" s="845"/>
      <c r="CT377" s="845"/>
      <c r="CU377" s="845"/>
      <c r="CV377" s="845"/>
      <c r="CW377" s="845"/>
      <c r="CX377" s="845"/>
      <c r="CY377" s="845"/>
      <c r="CZ377" s="845"/>
      <c r="DA377" s="845"/>
      <c r="DB377" s="845"/>
      <c r="DC377" s="845"/>
      <c r="DD377" s="845"/>
      <c r="DE377" s="845"/>
      <c r="DF377" s="845"/>
      <c r="DG377" s="845"/>
      <c r="DH377" s="845"/>
      <c r="DI377" s="845"/>
      <c r="DJ377" s="845"/>
      <c r="DK377" s="845"/>
      <c r="DL377" s="845"/>
      <c r="DM377" s="845"/>
      <c r="DN377" s="845"/>
      <c r="DO377" s="845"/>
      <c r="DP377" s="845"/>
      <c r="DQ377" s="845"/>
      <c r="DR377" s="845"/>
      <c r="DS377" s="845"/>
      <c r="DT377" s="845"/>
      <c r="DU377" s="845"/>
      <c r="DV377" s="845"/>
      <c r="DW377" s="845"/>
      <c r="DX377" s="845"/>
      <c r="DY377" s="845"/>
      <c r="DZ377" s="845"/>
      <c r="EA377" s="845"/>
      <c r="EB377" s="845"/>
      <c r="EC377" s="845"/>
      <c r="ED377" s="845"/>
      <c r="EE377" s="845"/>
      <c r="EF377" s="845"/>
      <c r="EG377" s="845"/>
      <c r="EH377" s="845"/>
      <c r="EI377" s="845"/>
      <c r="EJ377" s="845"/>
      <c r="EK377" s="845"/>
      <c r="EL377" s="845"/>
      <c r="EM377" s="845"/>
      <c r="EN377" s="845"/>
      <c r="EO377" s="845"/>
      <c r="EP377" s="845"/>
      <c r="EQ377" s="845"/>
      <c r="ER377" s="845"/>
      <c r="ES377" s="845"/>
      <c r="ET377" s="845"/>
      <c r="EU377" s="845"/>
      <c r="EV377" s="845"/>
      <c r="EW377" s="845"/>
      <c r="EX377" s="845"/>
      <c r="EY377" s="845"/>
      <c r="EZ377" s="845"/>
      <c r="FA377" s="845"/>
      <c r="FB377" s="845"/>
    </row>
    <row r="378" spans="1:158" s="886" customFormat="1" ht="14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1183"/>
      <c r="Y378" s="845"/>
      <c r="Z378" s="845"/>
      <c r="AA378" s="845"/>
      <c r="AB378" s="845"/>
      <c r="AC378" s="845"/>
      <c r="AD378" s="1817"/>
      <c r="AE378" s="845"/>
      <c r="AF378" s="859"/>
      <c r="AG378" s="845"/>
      <c r="AH378" s="845"/>
      <c r="AI378" s="845"/>
      <c r="AJ378" s="845"/>
      <c r="AK378" s="845"/>
      <c r="AL378" s="845"/>
      <c r="AM378" s="867"/>
      <c r="AN378" s="1817"/>
      <c r="AO378" s="845"/>
      <c r="AP378" s="845"/>
      <c r="AQ378" s="845"/>
      <c r="AR378" s="844"/>
      <c r="AS378" s="844"/>
      <c r="AT378" s="844"/>
      <c r="AU378" s="845"/>
      <c r="AV378" s="845"/>
      <c r="AW378" s="845"/>
      <c r="AX378" s="845"/>
      <c r="AY378" s="846"/>
      <c r="AZ378" s="845"/>
      <c r="BA378" s="845"/>
      <c r="BB378" s="845"/>
      <c r="BC378" s="845"/>
      <c r="BD378" s="845"/>
      <c r="BE378" s="845"/>
      <c r="BF378" s="845"/>
      <c r="BG378" s="845"/>
      <c r="BH378" s="845"/>
      <c r="BI378" s="845"/>
      <c r="BJ378" s="845"/>
      <c r="BK378" s="845"/>
      <c r="BL378" s="845"/>
      <c r="BM378" s="845"/>
      <c r="BN378" s="845"/>
      <c r="BO378" s="845"/>
      <c r="BP378" s="845"/>
      <c r="BQ378" s="845"/>
      <c r="BR378" s="845"/>
      <c r="BS378" s="845"/>
      <c r="BT378" s="845"/>
      <c r="BU378" s="845"/>
      <c r="BV378" s="845"/>
      <c r="BW378" s="845"/>
      <c r="BX378" s="845"/>
      <c r="BY378" s="845"/>
      <c r="BZ378" s="845"/>
      <c r="CA378" s="845"/>
      <c r="CB378" s="845"/>
      <c r="CC378" s="845"/>
      <c r="CD378" s="845"/>
      <c r="CE378" s="845"/>
      <c r="CF378" s="845"/>
      <c r="CG378" s="845"/>
      <c r="CH378" s="845"/>
      <c r="CI378" s="845"/>
      <c r="CJ378" s="845"/>
      <c r="CK378" s="845"/>
      <c r="CL378" s="845"/>
      <c r="CM378" s="845"/>
      <c r="CN378" s="845"/>
      <c r="CO378" s="845"/>
      <c r="CP378" s="845"/>
      <c r="CQ378" s="845"/>
      <c r="CR378" s="845"/>
      <c r="CS378" s="845"/>
      <c r="CT378" s="845"/>
      <c r="CU378" s="845"/>
      <c r="CV378" s="845"/>
      <c r="CW378" s="845"/>
      <c r="CX378" s="845"/>
      <c r="CY378" s="845"/>
      <c r="CZ378" s="845"/>
      <c r="DA378" s="845"/>
      <c r="DB378" s="845"/>
      <c r="DC378" s="845"/>
      <c r="DD378" s="845"/>
      <c r="DE378" s="845"/>
      <c r="DF378" s="845"/>
      <c r="DG378" s="845"/>
      <c r="DH378" s="845"/>
      <c r="DI378" s="845"/>
      <c r="DJ378" s="845"/>
      <c r="DK378" s="845"/>
      <c r="DL378" s="845"/>
      <c r="DM378" s="845"/>
      <c r="DN378" s="845"/>
      <c r="DO378" s="845"/>
      <c r="DP378" s="845"/>
      <c r="DQ378" s="845"/>
      <c r="DR378" s="845"/>
      <c r="DS378" s="845"/>
      <c r="DT378" s="845"/>
      <c r="DU378" s="845"/>
      <c r="DV378" s="845"/>
      <c r="DW378" s="845"/>
      <c r="DX378" s="845"/>
      <c r="DY378" s="845"/>
      <c r="DZ378" s="845"/>
      <c r="EA378" s="845"/>
      <c r="EB378" s="845"/>
      <c r="EC378" s="845"/>
      <c r="ED378" s="845"/>
      <c r="EE378" s="845"/>
      <c r="EF378" s="845"/>
      <c r="EG378" s="845"/>
      <c r="EH378" s="845"/>
      <c r="EI378" s="845"/>
      <c r="EJ378" s="845"/>
      <c r="EK378" s="845"/>
      <c r="EL378" s="845"/>
      <c r="EM378" s="845"/>
      <c r="EN378" s="845"/>
      <c r="EO378" s="845"/>
      <c r="EP378" s="845"/>
      <c r="EQ378" s="845"/>
      <c r="ER378" s="845"/>
      <c r="ES378" s="845"/>
      <c r="ET378" s="845"/>
      <c r="EU378" s="845"/>
      <c r="EV378" s="845"/>
      <c r="EW378" s="845"/>
      <c r="EX378" s="845"/>
      <c r="EY378" s="845"/>
      <c r="EZ378" s="845"/>
      <c r="FA378" s="845"/>
      <c r="FB378" s="845"/>
    </row>
    <row r="379" spans="1:158" s="885" customFormat="1" ht="13.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1183"/>
      <c r="Y379" s="858"/>
      <c r="Z379" s="858"/>
      <c r="AA379" s="858"/>
      <c r="AB379" s="858"/>
      <c r="AC379" s="858"/>
      <c r="AD379" s="1765"/>
      <c r="AE379" s="858"/>
      <c r="AF379" s="858"/>
      <c r="AG379" s="858"/>
      <c r="AH379" s="858"/>
      <c r="AI379" s="858"/>
      <c r="AJ379" s="858"/>
      <c r="AK379" s="858"/>
      <c r="AL379" s="858"/>
      <c r="AM379" s="867"/>
      <c r="AN379" s="1765"/>
      <c r="AO379" s="858"/>
      <c r="AP379" s="858"/>
      <c r="AQ379" s="858"/>
      <c r="AR379" s="844"/>
      <c r="AS379" s="844"/>
      <c r="AT379" s="840"/>
      <c r="AU379" s="858"/>
      <c r="AV379" s="858"/>
      <c r="AW379" s="858"/>
      <c r="AX379" s="858"/>
      <c r="AY379" s="870"/>
      <c r="AZ379" s="858"/>
      <c r="BA379" s="858"/>
      <c r="BB379" s="858"/>
      <c r="BC379" s="858"/>
      <c r="BD379" s="858"/>
      <c r="BE379" s="858"/>
      <c r="BF379" s="858"/>
      <c r="BG379" s="858"/>
      <c r="BH379" s="858"/>
      <c r="BI379" s="858"/>
      <c r="BJ379" s="858"/>
      <c r="BK379" s="858"/>
      <c r="BL379" s="858"/>
      <c r="BM379" s="858"/>
      <c r="BN379" s="858"/>
      <c r="BO379" s="858"/>
      <c r="BP379" s="858"/>
      <c r="BQ379" s="858"/>
      <c r="BR379" s="858"/>
      <c r="BS379" s="858"/>
      <c r="BT379" s="858"/>
      <c r="BU379" s="858"/>
      <c r="BV379" s="858"/>
      <c r="BW379" s="858"/>
      <c r="BX379" s="858"/>
      <c r="BY379" s="858"/>
      <c r="BZ379" s="858"/>
      <c r="CA379" s="858"/>
      <c r="CB379" s="858"/>
      <c r="CC379" s="858"/>
      <c r="CD379" s="858"/>
      <c r="CE379" s="858"/>
      <c r="CF379" s="858"/>
      <c r="CG379" s="858"/>
      <c r="CH379" s="858"/>
      <c r="CI379" s="858"/>
      <c r="CJ379" s="858"/>
      <c r="CK379" s="858"/>
      <c r="CL379" s="858"/>
      <c r="CM379" s="858"/>
      <c r="CN379" s="858"/>
      <c r="CO379" s="858"/>
      <c r="CP379" s="858"/>
      <c r="CQ379" s="858"/>
      <c r="CR379" s="858"/>
      <c r="CS379" s="858"/>
      <c r="CT379" s="858"/>
      <c r="CU379" s="858"/>
      <c r="CV379" s="858"/>
      <c r="CW379" s="858"/>
      <c r="CX379" s="858"/>
      <c r="CY379" s="858"/>
      <c r="CZ379" s="858"/>
      <c r="DA379" s="858"/>
      <c r="DB379" s="858"/>
      <c r="DC379" s="858"/>
      <c r="DD379" s="858"/>
      <c r="DE379" s="858"/>
      <c r="DF379" s="858"/>
      <c r="DG379" s="858"/>
      <c r="DH379" s="858"/>
      <c r="DI379" s="858"/>
      <c r="DJ379" s="858"/>
      <c r="DK379" s="858"/>
      <c r="DL379" s="858"/>
      <c r="DM379" s="858"/>
      <c r="DN379" s="858"/>
      <c r="DO379" s="858"/>
      <c r="DP379" s="858"/>
      <c r="DQ379" s="858"/>
      <c r="DR379" s="858"/>
      <c r="DS379" s="858"/>
      <c r="DT379" s="858"/>
      <c r="DU379" s="858"/>
      <c r="DV379" s="858"/>
      <c r="DW379" s="858"/>
      <c r="DX379" s="858"/>
      <c r="DY379" s="858"/>
      <c r="DZ379" s="858"/>
      <c r="EA379" s="858"/>
      <c r="EB379" s="858"/>
      <c r="EC379" s="858"/>
      <c r="ED379" s="858"/>
      <c r="EE379" s="858"/>
      <c r="EF379" s="858"/>
      <c r="EG379" s="858"/>
      <c r="EH379" s="858"/>
      <c r="EI379" s="858"/>
      <c r="EJ379" s="858"/>
      <c r="EK379" s="858"/>
      <c r="EL379" s="858"/>
      <c r="EM379" s="858"/>
      <c r="EN379" s="858"/>
      <c r="EO379" s="858"/>
      <c r="EP379" s="858"/>
      <c r="EQ379" s="858"/>
      <c r="ER379" s="858"/>
      <c r="ES379" s="858"/>
      <c r="ET379" s="858"/>
      <c r="EU379" s="858"/>
      <c r="EV379" s="858"/>
      <c r="EW379" s="858"/>
      <c r="EX379" s="858"/>
      <c r="EY379" s="858"/>
      <c r="EZ379" s="858"/>
      <c r="FA379" s="858"/>
      <c r="FB379" s="858"/>
    </row>
    <row r="380" spans="1:158" s="885" customFormat="1" ht="13.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1183"/>
      <c r="Y380" s="858"/>
      <c r="Z380" s="858"/>
      <c r="AA380" s="858"/>
      <c r="AB380" s="858"/>
      <c r="AC380" s="858"/>
      <c r="AD380" s="1765"/>
      <c r="AE380" s="858"/>
      <c r="AF380" s="858"/>
      <c r="AG380" s="858"/>
      <c r="AH380" s="858"/>
      <c r="AI380" s="858"/>
      <c r="AJ380" s="858"/>
      <c r="AK380" s="858"/>
      <c r="AL380" s="858"/>
      <c r="AM380" s="81"/>
      <c r="AN380" s="1765"/>
      <c r="AO380" s="858"/>
      <c r="AP380" s="858"/>
      <c r="AQ380" s="858"/>
      <c r="AR380" s="844"/>
      <c r="AS380" s="844"/>
      <c r="AT380" s="840"/>
      <c r="AU380" s="858"/>
      <c r="AV380" s="858"/>
      <c r="AW380" s="858"/>
      <c r="AX380" s="858"/>
      <c r="AY380" s="870"/>
      <c r="AZ380" s="858"/>
      <c r="BA380" s="858"/>
      <c r="BB380" s="858"/>
      <c r="BC380" s="858"/>
      <c r="BD380" s="858"/>
      <c r="BE380" s="858"/>
      <c r="BF380" s="858"/>
      <c r="BG380" s="858"/>
      <c r="BH380" s="858"/>
      <c r="BI380" s="858"/>
      <c r="BJ380" s="858"/>
      <c r="BK380" s="858"/>
      <c r="BL380" s="858"/>
      <c r="BM380" s="858"/>
      <c r="BN380" s="858"/>
      <c r="BO380" s="858"/>
      <c r="BP380" s="858"/>
      <c r="BQ380" s="858"/>
      <c r="BR380" s="858"/>
      <c r="BS380" s="858"/>
      <c r="BT380" s="858"/>
      <c r="BU380" s="858"/>
      <c r="BV380" s="858"/>
      <c r="BW380" s="858"/>
      <c r="BX380" s="858"/>
      <c r="BY380" s="858"/>
      <c r="BZ380" s="858"/>
      <c r="CA380" s="858"/>
      <c r="CB380" s="858"/>
      <c r="CC380" s="858"/>
      <c r="CD380" s="858"/>
      <c r="CE380" s="858"/>
      <c r="CF380" s="858"/>
      <c r="CG380" s="858"/>
      <c r="CH380" s="858"/>
      <c r="CI380" s="858"/>
      <c r="CJ380" s="858"/>
      <c r="CK380" s="858"/>
      <c r="CL380" s="858"/>
      <c r="CM380" s="858"/>
      <c r="CN380" s="858"/>
      <c r="CO380" s="858"/>
      <c r="CP380" s="858"/>
      <c r="CQ380" s="858"/>
      <c r="CR380" s="858"/>
      <c r="CS380" s="858"/>
      <c r="CT380" s="858"/>
      <c r="CU380" s="858"/>
      <c r="CV380" s="858"/>
      <c r="CW380" s="858"/>
      <c r="CX380" s="858"/>
      <c r="CY380" s="858"/>
      <c r="CZ380" s="858"/>
      <c r="DA380" s="858"/>
      <c r="DB380" s="858"/>
      <c r="DC380" s="858"/>
      <c r="DD380" s="858"/>
      <c r="DE380" s="858"/>
      <c r="DF380" s="858"/>
      <c r="DG380" s="858"/>
      <c r="DH380" s="858"/>
      <c r="DI380" s="858"/>
      <c r="DJ380" s="858"/>
      <c r="DK380" s="858"/>
      <c r="DL380" s="858"/>
      <c r="DM380" s="858"/>
      <c r="DN380" s="858"/>
      <c r="DO380" s="858"/>
      <c r="DP380" s="858"/>
      <c r="DQ380" s="858"/>
      <c r="DR380" s="858"/>
      <c r="DS380" s="858"/>
      <c r="DT380" s="858"/>
      <c r="DU380" s="858"/>
      <c r="DV380" s="858"/>
      <c r="DW380" s="858"/>
      <c r="DX380" s="858"/>
      <c r="DY380" s="858"/>
      <c r="DZ380" s="858"/>
      <c r="EA380" s="858"/>
      <c r="EB380" s="858"/>
      <c r="EC380" s="858"/>
      <c r="ED380" s="858"/>
      <c r="EE380" s="858"/>
      <c r="EF380" s="858"/>
      <c r="EG380" s="858"/>
      <c r="EH380" s="858"/>
      <c r="EI380" s="858"/>
      <c r="EJ380" s="858"/>
      <c r="EK380" s="858"/>
      <c r="EL380" s="858"/>
      <c r="EM380" s="858"/>
      <c r="EN380" s="858"/>
      <c r="EO380" s="858"/>
      <c r="EP380" s="858"/>
      <c r="EQ380" s="858"/>
      <c r="ER380" s="858"/>
      <c r="ES380" s="858"/>
      <c r="ET380" s="858"/>
      <c r="EU380" s="858"/>
      <c r="EV380" s="858"/>
      <c r="EW380" s="858"/>
      <c r="EX380" s="858"/>
      <c r="EY380" s="858"/>
      <c r="EZ380" s="858"/>
      <c r="FA380" s="858"/>
      <c r="FB380" s="858"/>
    </row>
    <row r="381" spans="1:158" s="885" customFormat="1" ht="13.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80"/>
      <c r="Y381" s="858"/>
      <c r="Z381" s="858"/>
      <c r="AA381" s="858"/>
      <c r="AB381" s="858"/>
      <c r="AC381" s="858"/>
      <c r="AD381" s="1765"/>
      <c r="AE381" s="858"/>
      <c r="AF381" s="858"/>
      <c r="AG381" s="858"/>
      <c r="AH381" s="858"/>
      <c r="AI381" s="858"/>
      <c r="AJ381" s="858"/>
      <c r="AK381" s="858"/>
      <c r="AL381" s="858"/>
      <c r="AM381" s="867"/>
      <c r="AN381" s="1765"/>
      <c r="AO381" s="858"/>
      <c r="AP381" s="858"/>
      <c r="AQ381" s="858"/>
      <c r="AR381" s="844"/>
      <c r="AS381" s="844"/>
      <c r="AT381" s="840"/>
      <c r="AU381" s="858"/>
      <c r="AV381" s="858"/>
      <c r="AW381" s="858"/>
      <c r="AX381" s="858"/>
      <c r="AY381" s="870"/>
      <c r="AZ381" s="858"/>
      <c r="BA381" s="858"/>
      <c r="BB381" s="858"/>
      <c r="BC381" s="858"/>
      <c r="BD381" s="858"/>
      <c r="BE381" s="858"/>
      <c r="BF381" s="858"/>
      <c r="BG381" s="858"/>
      <c r="BH381" s="858"/>
      <c r="BI381" s="858"/>
      <c r="BJ381" s="858"/>
      <c r="BK381" s="858"/>
      <c r="BL381" s="858"/>
      <c r="BM381" s="858"/>
      <c r="BN381" s="858"/>
      <c r="BO381" s="858"/>
      <c r="BP381" s="858"/>
      <c r="BQ381" s="858"/>
      <c r="BR381" s="858"/>
      <c r="BS381" s="858"/>
      <c r="BT381" s="858"/>
      <c r="BU381" s="858"/>
      <c r="BV381" s="858"/>
      <c r="BW381" s="858"/>
      <c r="BX381" s="858"/>
      <c r="BY381" s="858"/>
      <c r="BZ381" s="858"/>
      <c r="CA381" s="858"/>
      <c r="CB381" s="858"/>
      <c r="CC381" s="858"/>
      <c r="CD381" s="858"/>
      <c r="CE381" s="858"/>
      <c r="CF381" s="858"/>
      <c r="CG381" s="858"/>
      <c r="CH381" s="858"/>
      <c r="CI381" s="858"/>
      <c r="CJ381" s="858"/>
      <c r="CK381" s="858"/>
      <c r="CL381" s="858"/>
      <c r="CM381" s="858"/>
      <c r="CN381" s="858"/>
      <c r="CO381" s="858"/>
      <c r="CP381" s="858"/>
      <c r="CQ381" s="858"/>
      <c r="CR381" s="858"/>
      <c r="CS381" s="858"/>
      <c r="CT381" s="858"/>
      <c r="CU381" s="858"/>
      <c r="CV381" s="858"/>
      <c r="CW381" s="858"/>
      <c r="CX381" s="858"/>
      <c r="CY381" s="858"/>
      <c r="CZ381" s="858"/>
      <c r="DA381" s="858"/>
      <c r="DB381" s="858"/>
      <c r="DC381" s="858"/>
      <c r="DD381" s="858"/>
      <c r="DE381" s="858"/>
      <c r="DF381" s="858"/>
      <c r="DG381" s="858"/>
      <c r="DH381" s="858"/>
      <c r="DI381" s="858"/>
      <c r="DJ381" s="858"/>
      <c r="DK381" s="858"/>
      <c r="DL381" s="858"/>
      <c r="DM381" s="858"/>
      <c r="DN381" s="858"/>
      <c r="DO381" s="858"/>
      <c r="DP381" s="858"/>
      <c r="DQ381" s="858"/>
      <c r="DR381" s="858"/>
      <c r="DS381" s="858"/>
      <c r="DT381" s="858"/>
      <c r="DU381" s="858"/>
      <c r="DV381" s="858"/>
      <c r="DW381" s="858"/>
      <c r="DX381" s="858"/>
      <c r="DY381" s="858"/>
      <c r="DZ381" s="858"/>
      <c r="EA381" s="858"/>
      <c r="EB381" s="858"/>
      <c r="EC381" s="858"/>
      <c r="ED381" s="858"/>
      <c r="EE381" s="858"/>
      <c r="EF381" s="858"/>
      <c r="EG381" s="858"/>
      <c r="EH381" s="858"/>
      <c r="EI381" s="858"/>
      <c r="EJ381" s="858"/>
      <c r="EK381" s="858"/>
      <c r="EL381" s="858"/>
      <c r="EM381" s="858"/>
      <c r="EN381" s="858"/>
      <c r="EO381" s="858"/>
      <c r="EP381" s="858"/>
      <c r="EQ381" s="858"/>
      <c r="ER381" s="858"/>
      <c r="ES381" s="858"/>
      <c r="ET381" s="858"/>
      <c r="EU381" s="858"/>
      <c r="EV381" s="858"/>
      <c r="EW381" s="858"/>
      <c r="EX381" s="858"/>
      <c r="EY381" s="858"/>
      <c r="EZ381" s="858"/>
      <c r="FA381" s="858"/>
      <c r="FB381" s="858"/>
    </row>
    <row r="382" spans="1:158" s="885" customFormat="1" ht="13.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80"/>
      <c r="Y382" s="858"/>
      <c r="Z382" s="858"/>
      <c r="AA382" s="858"/>
      <c r="AB382" s="858"/>
      <c r="AC382" s="858"/>
      <c r="AD382" s="1765"/>
      <c r="AE382" s="858"/>
      <c r="AF382" s="858"/>
      <c r="AG382" s="858"/>
      <c r="AH382" s="858"/>
      <c r="AI382" s="858"/>
      <c r="AJ382" s="858"/>
      <c r="AK382" s="858"/>
      <c r="AL382" s="858"/>
      <c r="AM382" s="867"/>
      <c r="AN382" s="1765"/>
      <c r="AO382" s="858"/>
      <c r="AP382" s="858"/>
      <c r="AQ382" s="858"/>
      <c r="AR382" s="844"/>
      <c r="AS382" s="844"/>
      <c r="AT382" s="840"/>
      <c r="AU382" s="858"/>
      <c r="AV382" s="858"/>
      <c r="AW382" s="858"/>
      <c r="AX382" s="858"/>
      <c r="AY382" s="870"/>
      <c r="AZ382" s="858"/>
      <c r="BA382" s="858"/>
      <c r="BB382" s="858"/>
      <c r="BC382" s="858"/>
      <c r="BD382" s="858"/>
      <c r="BE382" s="858"/>
      <c r="BF382" s="858"/>
      <c r="BG382" s="858"/>
      <c r="BH382" s="858"/>
      <c r="BI382" s="858"/>
      <c r="BJ382" s="858"/>
      <c r="BK382" s="858"/>
      <c r="BL382" s="858"/>
      <c r="BM382" s="858"/>
      <c r="BN382" s="858"/>
      <c r="BO382" s="858"/>
      <c r="BP382" s="858"/>
      <c r="BQ382" s="858"/>
      <c r="BR382" s="858"/>
      <c r="BS382" s="858"/>
      <c r="BT382" s="858"/>
      <c r="BU382" s="858"/>
      <c r="BV382" s="858"/>
      <c r="BW382" s="858"/>
      <c r="BX382" s="858"/>
      <c r="BY382" s="858"/>
      <c r="BZ382" s="858"/>
      <c r="CA382" s="858"/>
      <c r="CB382" s="858"/>
      <c r="CC382" s="858"/>
      <c r="CD382" s="858"/>
      <c r="CE382" s="858"/>
      <c r="CF382" s="858"/>
      <c r="CG382" s="858"/>
      <c r="CH382" s="858"/>
      <c r="CI382" s="858"/>
      <c r="CJ382" s="858"/>
      <c r="CK382" s="858"/>
      <c r="CL382" s="858"/>
      <c r="CM382" s="858"/>
      <c r="CN382" s="858"/>
      <c r="CO382" s="858"/>
      <c r="CP382" s="858"/>
      <c r="CQ382" s="858"/>
      <c r="CR382" s="858"/>
      <c r="CS382" s="858"/>
      <c r="CT382" s="858"/>
      <c r="CU382" s="858"/>
      <c r="CV382" s="858"/>
      <c r="CW382" s="858"/>
      <c r="CX382" s="858"/>
      <c r="CY382" s="858"/>
      <c r="CZ382" s="858"/>
      <c r="DA382" s="858"/>
      <c r="DB382" s="858"/>
      <c r="DC382" s="858"/>
      <c r="DD382" s="858"/>
      <c r="DE382" s="858"/>
      <c r="DF382" s="858"/>
      <c r="DG382" s="858"/>
      <c r="DH382" s="858"/>
      <c r="DI382" s="858"/>
      <c r="DJ382" s="858"/>
      <c r="DK382" s="858"/>
      <c r="DL382" s="858"/>
      <c r="DM382" s="858"/>
      <c r="DN382" s="858"/>
      <c r="DO382" s="858"/>
      <c r="DP382" s="858"/>
      <c r="DQ382" s="858"/>
      <c r="DR382" s="858"/>
      <c r="DS382" s="858"/>
      <c r="DT382" s="858"/>
      <c r="DU382" s="858"/>
      <c r="DV382" s="858"/>
      <c r="DW382" s="858"/>
      <c r="DX382" s="858"/>
      <c r="DY382" s="858"/>
      <c r="DZ382" s="858"/>
      <c r="EA382" s="858"/>
      <c r="EB382" s="858"/>
      <c r="EC382" s="858"/>
      <c r="ED382" s="858"/>
      <c r="EE382" s="858"/>
      <c r="EF382" s="858"/>
      <c r="EG382" s="858"/>
      <c r="EH382" s="858"/>
      <c r="EI382" s="858"/>
      <c r="EJ382" s="858"/>
      <c r="EK382" s="858"/>
      <c r="EL382" s="858"/>
      <c r="EM382" s="858"/>
      <c r="EN382" s="858"/>
      <c r="EO382" s="858"/>
      <c r="EP382" s="858"/>
      <c r="EQ382" s="858"/>
      <c r="ER382" s="858"/>
      <c r="ES382" s="858"/>
      <c r="ET382" s="858"/>
      <c r="EU382" s="858"/>
      <c r="EV382" s="858"/>
      <c r="EW382" s="858"/>
      <c r="EX382" s="858"/>
      <c r="EY382" s="858"/>
      <c r="EZ382" s="858"/>
      <c r="FA382" s="858"/>
      <c r="FB382" s="858"/>
    </row>
    <row r="383" spans="1:158" ht="13.5" customHeight="1">
      <c r="A383" s="1419"/>
      <c r="B383" s="81"/>
      <c r="C383" s="81"/>
      <c r="D383" s="664"/>
      <c r="E383" s="80"/>
      <c r="F383" s="664"/>
      <c r="G383" s="664"/>
      <c r="H383" s="144"/>
      <c r="I383" s="78"/>
      <c r="J383" s="80"/>
      <c r="K383" s="78"/>
      <c r="L383" s="78"/>
      <c r="M383" s="704"/>
      <c r="N383" s="704"/>
      <c r="O383" s="704"/>
      <c r="P383" s="704"/>
      <c r="Q383" s="1419"/>
      <c r="R383" s="1452"/>
      <c r="S383" s="1453"/>
      <c r="T383" s="1308"/>
      <c r="U383" s="1179"/>
      <c r="V383" s="646"/>
      <c r="W383" s="646"/>
      <c r="X383" s="1979"/>
      <c r="Y383" s="1454"/>
      <c r="Z383" s="1455"/>
      <c r="AA383" s="840"/>
      <c r="AB383" s="840"/>
      <c r="AC383" s="840"/>
      <c r="AD383" s="1815"/>
      <c r="AE383" s="840"/>
      <c r="AF383" s="858"/>
      <c r="AG383" s="840"/>
      <c r="AH383" s="1456"/>
      <c r="AI383" s="840"/>
      <c r="AJ383" s="840"/>
      <c r="AK383" s="858"/>
      <c r="AL383" s="1457"/>
      <c r="AM383" s="867"/>
      <c r="AN383" s="1816"/>
      <c r="AO383" s="868"/>
      <c r="AP383" s="841"/>
      <c r="AQ383" s="1458"/>
      <c r="AR383" s="858"/>
      <c r="AS383" s="844"/>
      <c r="AT383" s="844"/>
      <c r="AU383" s="844"/>
      <c r="AV383" s="845"/>
      <c r="AW383" s="845"/>
      <c r="AX383" s="845"/>
      <c r="AY383" s="870"/>
      <c r="AZ383" s="858"/>
      <c r="BA383" s="858"/>
      <c r="BB383" s="858"/>
      <c r="BC383" s="858"/>
      <c r="BD383" s="858"/>
      <c r="BE383" s="858"/>
      <c r="BF383" s="858"/>
      <c r="BG383" s="858"/>
      <c r="BH383" s="858"/>
      <c r="BI383" s="858"/>
      <c r="BJ383" s="858"/>
      <c r="BK383" s="858"/>
      <c r="BL383" s="858"/>
      <c r="BM383" s="858"/>
      <c r="BN383" s="858"/>
      <c r="BO383" s="858"/>
      <c r="BP383" s="858"/>
      <c r="BQ383" s="858"/>
      <c r="BR383" s="858"/>
      <c r="BS383" s="858"/>
      <c r="BT383" s="858"/>
      <c r="BU383" s="858"/>
      <c r="BV383" s="858"/>
      <c r="BW383" s="858"/>
      <c r="BX383" s="858"/>
      <c r="BY383" s="858"/>
      <c r="BZ383" s="858"/>
      <c r="CA383" s="858"/>
      <c r="CB383" s="858"/>
      <c r="CC383" s="858"/>
      <c r="CD383" s="858"/>
      <c r="CE383" s="858"/>
      <c r="CF383" s="858"/>
      <c r="CG383" s="858"/>
      <c r="CH383" s="858"/>
      <c r="CI383" s="858"/>
      <c r="CJ383" s="858"/>
      <c r="CK383" s="858"/>
      <c r="CL383" s="858"/>
      <c r="CM383" s="858"/>
      <c r="CN383" s="858"/>
      <c r="CO383" s="858"/>
      <c r="CP383" s="858"/>
      <c r="CQ383" s="858"/>
      <c r="CR383" s="858"/>
      <c r="CS383" s="858"/>
      <c r="CT383" s="858"/>
      <c r="CU383" s="858"/>
      <c r="CV383" s="858"/>
      <c r="CW383" s="858"/>
      <c r="CX383" s="858"/>
      <c r="CY383" s="858"/>
      <c r="CZ383" s="858"/>
      <c r="DA383" s="858"/>
      <c r="DB383" s="858"/>
      <c r="DC383" s="858"/>
      <c r="DD383" s="858"/>
      <c r="DE383" s="858"/>
      <c r="DF383" s="858"/>
      <c r="DG383" s="858"/>
      <c r="DH383" s="858"/>
      <c r="DI383" s="858"/>
      <c r="DJ383" s="858"/>
      <c r="DK383" s="858"/>
      <c r="DL383" s="858"/>
      <c r="DM383" s="858"/>
      <c r="DN383" s="858"/>
      <c r="DO383" s="858"/>
      <c r="DP383" s="858"/>
      <c r="DQ383" s="858"/>
      <c r="DR383" s="858"/>
      <c r="DS383" s="858"/>
      <c r="DT383" s="858"/>
      <c r="DU383" s="858"/>
      <c r="DV383" s="858"/>
      <c r="DW383" s="858"/>
      <c r="DX383" s="858"/>
      <c r="DY383" s="858"/>
      <c r="DZ383" s="858"/>
      <c r="EA383" s="858"/>
      <c r="EB383" s="858"/>
      <c r="EC383" s="858"/>
      <c r="ED383" s="858"/>
      <c r="EE383" s="858"/>
      <c r="EF383" s="858"/>
      <c r="EG383" s="858"/>
      <c r="EH383" s="858"/>
      <c r="EI383" s="858"/>
      <c r="EJ383" s="858"/>
      <c r="EK383" s="858"/>
      <c r="EL383" s="858"/>
      <c r="EM383" s="858"/>
      <c r="EN383" s="858"/>
      <c r="EO383" s="858"/>
      <c r="EP383" s="858"/>
      <c r="EQ383" s="858"/>
      <c r="ER383" s="858"/>
      <c r="ES383" s="858"/>
      <c r="ET383" s="858"/>
      <c r="EU383" s="858"/>
      <c r="EV383" s="858"/>
      <c r="EW383" s="858"/>
      <c r="EX383" s="858"/>
      <c r="EY383" s="858"/>
      <c r="EZ383" s="858"/>
      <c r="FA383" s="858"/>
      <c r="FB383" s="858"/>
    </row>
    <row r="384" spans="1:158" ht="15" customHeight="1">
      <c r="A384" s="1419"/>
      <c r="B384" s="81"/>
      <c r="C384" s="81"/>
      <c r="D384" s="664"/>
      <c r="E384" s="80"/>
      <c r="F384" s="664"/>
      <c r="G384" s="664"/>
      <c r="H384" s="144"/>
      <c r="I384" s="78"/>
      <c r="J384" s="80"/>
      <c r="K384" s="78"/>
      <c r="L384" s="78">
        <f>1065000-162457.63</f>
        <v>902542.37</v>
      </c>
      <c r="M384" s="704"/>
      <c r="N384" s="704"/>
      <c r="O384" s="704"/>
      <c r="P384" s="704"/>
      <c r="Q384" s="1419"/>
      <c r="R384" s="1452"/>
      <c r="S384" s="1453"/>
      <c r="T384" s="1308"/>
      <c r="U384" s="1179"/>
      <c r="V384" s="646"/>
      <c r="W384" s="646"/>
      <c r="X384" s="80"/>
      <c r="Y384" s="1454"/>
      <c r="Z384" s="1455"/>
      <c r="AA384" s="840"/>
      <c r="AB384" s="840"/>
      <c r="AC384" s="840"/>
      <c r="AD384" s="1815"/>
      <c r="AE384" s="840"/>
      <c r="AF384" s="858"/>
      <c r="AG384" s="840"/>
      <c r="AH384" s="1456"/>
      <c r="AI384" s="840"/>
      <c r="AJ384" s="840"/>
      <c r="AK384" s="858"/>
      <c r="AL384" s="1457"/>
      <c r="AM384" s="867"/>
      <c r="AN384" s="1816"/>
      <c r="AO384" s="868"/>
      <c r="AP384" s="841"/>
      <c r="AQ384" s="1458"/>
      <c r="AR384" s="844"/>
      <c r="AS384" s="844"/>
      <c r="AT384" s="844"/>
      <c r="AU384" s="845"/>
      <c r="AV384" s="845"/>
      <c r="AW384" s="845"/>
      <c r="AX384" s="845"/>
      <c r="AY384" s="870"/>
      <c r="AZ384" s="858"/>
      <c r="BA384" s="858"/>
      <c r="BB384" s="858"/>
      <c r="BC384" s="858"/>
      <c r="BD384" s="858"/>
      <c r="BE384" s="858"/>
      <c r="BF384" s="858"/>
      <c r="BG384" s="858"/>
      <c r="BH384" s="858"/>
      <c r="BI384" s="858"/>
      <c r="BJ384" s="858"/>
      <c r="BK384" s="858"/>
      <c r="BL384" s="858"/>
      <c r="BM384" s="858"/>
      <c r="BN384" s="858"/>
      <c r="BO384" s="858"/>
      <c r="BP384" s="858"/>
      <c r="BQ384" s="858"/>
      <c r="BR384" s="858"/>
      <c r="BS384" s="858"/>
      <c r="BT384" s="858"/>
      <c r="BU384" s="858"/>
      <c r="BV384" s="858"/>
      <c r="BW384" s="858"/>
      <c r="BX384" s="858"/>
      <c r="BY384" s="858"/>
      <c r="BZ384" s="858"/>
      <c r="CA384" s="858"/>
      <c r="CB384" s="858"/>
      <c r="CC384" s="858"/>
      <c r="CD384" s="858"/>
      <c r="CE384" s="858"/>
      <c r="CF384" s="858"/>
      <c r="CG384" s="858"/>
      <c r="CH384" s="858"/>
      <c r="CI384" s="858"/>
      <c r="CJ384" s="858"/>
      <c r="CK384" s="858"/>
      <c r="CL384" s="858"/>
      <c r="CM384" s="858"/>
      <c r="CN384" s="858"/>
      <c r="CO384" s="858"/>
      <c r="CP384" s="858"/>
      <c r="CQ384" s="858"/>
      <c r="CR384" s="858"/>
      <c r="CS384" s="858"/>
      <c r="CT384" s="858"/>
      <c r="CU384" s="858"/>
      <c r="CV384" s="858"/>
      <c r="CW384" s="858"/>
      <c r="CX384" s="858"/>
      <c r="CY384" s="858"/>
      <c r="CZ384" s="858"/>
      <c r="DA384" s="858"/>
      <c r="DB384" s="858"/>
      <c r="DC384" s="858"/>
      <c r="DD384" s="858"/>
      <c r="DE384" s="858"/>
      <c r="DF384" s="858"/>
      <c r="DG384" s="858"/>
      <c r="DH384" s="858"/>
      <c r="DI384" s="858"/>
      <c r="DJ384" s="858"/>
      <c r="DK384" s="858"/>
      <c r="DL384" s="858"/>
      <c r="DM384" s="858"/>
      <c r="DN384" s="858"/>
      <c r="DO384" s="858"/>
      <c r="DP384" s="858"/>
      <c r="DQ384" s="858"/>
      <c r="DR384" s="858"/>
      <c r="DS384" s="858"/>
      <c r="DT384" s="858"/>
      <c r="DU384" s="858"/>
      <c r="DV384" s="858"/>
      <c r="DW384" s="858"/>
      <c r="DX384" s="858"/>
      <c r="DY384" s="858"/>
      <c r="DZ384" s="858"/>
      <c r="EA384" s="858"/>
      <c r="EB384" s="858"/>
      <c r="EC384" s="858"/>
      <c r="ED384" s="858"/>
      <c r="EE384" s="858"/>
      <c r="EF384" s="858"/>
      <c r="EG384" s="858"/>
      <c r="EH384" s="858"/>
      <c r="EI384" s="858"/>
      <c r="EJ384" s="858"/>
      <c r="EK384" s="858"/>
      <c r="EL384" s="858"/>
      <c r="EM384" s="858"/>
      <c r="EN384" s="858"/>
      <c r="EO384" s="858"/>
      <c r="EP384" s="858"/>
      <c r="EQ384" s="858"/>
      <c r="ER384" s="858"/>
      <c r="ES384" s="858"/>
      <c r="ET384" s="858"/>
      <c r="EU384" s="858"/>
      <c r="EV384" s="858"/>
      <c r="EW384" s="858"/>
      <c r="EX384" s="858"/>
      <c r="EY384" s="858"/>
      <c r="EZ384" s="858"/>
      <c r="FA384" s="858"/>
      <c r="FB384" s="858"/>
    </row>
    <row r="385" spans="1:158" s="945" customFormat="1" ht="14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1980"/>
      <c r="Y385" s="845"/>
      <c r="Z385" s="845"/>
      <c r="AA385" s="845"/>
      <c r="AB385" s="845"/>
      <c r="AC385" s="845"/>
      <c r="AD385" s="1817"/>
      <c r="AE385" s="845"/>
      <c r="AF385" s="845"/>
      <c r="AG385" s="845"/>
      <c r="AH385" s="845"/>
      <c r="AI385" s="845"/>
      <c r="AJ385" s="845"/>
      <c r="AK385" s="845"/>
      <c r="AL385" s="845"/>
      <c r="AM385" s="867"/>
      <c r="AN385" s="1817"/>
      <c r="AO385" s="845"/>
      <c r="AP385" s="845"/>
      <c r="AQ385" s="845"/>
      <c r="AR385" s="844"/>
      <c r="AS385" s="844"/>
      <c r="AT385" s="926"/>
      <c r="AU385" s="944"/>
      <c r="AV385" s="944"/>
      <c r="AW385" s="944"/>
      <c r="AX385" s="944"/>
      <c r="AY385" s="943"/>
      <c r="AZ385" s="944"/>
      <c r="BA385" s="1307"/>
      <c r="BB385" s="1307"/>
      <c r="BC385" s="1307"/>
      <c r="BD385" s="1307"/>
      <c r="BE385" s="1307"/>
      <c r="BF385" s="1307"/>
      <c r="BG385" s="1307"/>
      <c r="BH385" s="1307"/>
      <c r="BI385" s="1307"/>
      <c r="BJ385" s="1307"/>
      <c r="BK385" s="1307"/>
      <c r="BL385" s="1307"/>
      <c r="BM385" s="1307"/>
      <c r="BN385" s="1307"/>
      <c r="BO385" s="1307"/>
      <c r="BP385" s="1307"/>
      <c r="BQ385" s="1307"/>
      <c r="BR385" s="1307"/>
      <c r="BS385" s="1307"/>
      <c r="BT385" s="1307"/>
      <c r="BU385" s="1307"/>
      <c r="BV385" s="1307"/>
      <c r="BW385" s="1307"/>
      <c r="BX385" s="1307"/>
      <c r="BY385" s="1307"/>
      <c r="BZ385" s="1307"/>
      <c r="CA385" s="1307"/>
      <c r="CB385" s="1307"/>
      <c r="CC385" s="1307"/>
      <c r="CD385" s="1307"/>
      <c r="CE385" s="1307"/>
      <c r="CF385" s="1307"/>
      <c r="CG385" s="1307"/>
      <c r="CH385" s="1307"/>
      <c r="CI385" s="1307"/>
      <c r="CJ385" s="1307"/>
      <c r="CK385" s="1307"/>
      <c r="CL385" s="1307"/>
      <c r="CM385" s="1307"/>
      <c r="CN385" s="1307"/>
      <c r="CO385" s="1307"/>
      <c r="CP385" s="1307"/>
      <c r="CQ385" s="1307"/>
      <c r="CR385" s="1307"/>
      <c r="CS385" s="1307"/>
      <c r="CT385" s="1307"/>
      <c r="CU385" s="1307"/>
      <c r="CV385" s="1307"/>
      <c r="CW385" s="1307"/>
      <c r="CX385" s="1307"/>
      <c r="CY385" s="1307"/>
      <c r="CZ385" s="1307"/>
      <c r="DA385" s="1307"/>
      <c r="DB385" s="1307"/>
      <c r="DC385" s="1307"/>
      <c r="DD385" s="1307"/>
      <c r="DE385" s="1307"/>
      <c r="DF385" s="1307"/>
      <c r="DG385" s="1307"/>
      <c r="DH385" s="1307"/>
      <c r="DI385" s="1307"/>
      <c r="DJ385" s="1307"/>
      <c r="DK385" s="1307"/>
      <c r="DL385" s="1307"/>
      <c r="DM385" s="1307"/>
      <c r="DN385" s="1307"/>
      <c r="DO385" s="1307"/>
      <c r="DP385" s="1307"/>
      <c r="DQ385" s="1307"/>
      <c r="DR385" s="1307"/>
      <c r="DS385" s="1307"/>
      <c r="DT385" s="1307"/>
      <c r="DU385" s="1307"/>
      <c r="DV385" s="1307"/>
      <c r="DW385" s="1307"/>
      <c r="DX385" s="1307"/>
      <c r="DY385" s="1307"/>
      <c r="DZ385" s="1307"/>
      <c r="EA385" s="1307"/>
      <c r="EB385" s="1307"/>
      <c r="EC385" s="1307"/>
      <c r="ED385" s="1307"/>
      <c r="EE385" s="1307"/>
      <c r="EF385" s="1307"/>
      <c r="EG385" s="1307"/>
      <c r="EH385" s="1307"/>
      <c r="EI385" s="1307"/>
      <c r="EJ385" s="1307"/>
      <c r="EK385" s="1307"/>
      <c r="EL385" s="1307"/>
      <c r="EM385" s="1307"/>
      <c r="EN385" s="1307"/>
      <c r="EO385" s="1307"/>
      <c r="EP385" s="1307"/>
      <c r="EQ385" s="1307"/>
      <c r="ER385" s="1307"/>
      <c r="ES385" s="1307"/>
      <c r="ET385" s="1307"/>
      <c r="EU385" s="1307"/>
      <c r="EV385" s="1307"/>
      <c r="EW385" s="1307"/>
      <c r="EX385" s="1307"/>
      <c r="EY385" s="1307"/>
      <c r="EZ385" s="1307"/>
      <c r="FA385" s="1307"/>
      <c r="FB385" s="1307"/>
    </row>
    <row r="386" spans="1:158" s="945" customFormat="1" ht="14" customHeight="1">
      <c r="A386" s="845"/>
      <c r="B386" s="845"/>
      <c r="C386" s="845"/>
      <c r="D386" s="845"/>
      <c r="E386" s="845"/>
      <c r="F386" s="845"/>
      <c r="G386" s="845"/>
      <c r="H386" s="845"/>
      <c r="I386" s="845"/>
      <c r="J386" s="845"/>
      <c r="K386" s="845"/>
      <c r="L386" s="845"/>
      <c r="M386" s="845"/>
      <c r="N386" s="845"/>
      <c r="O386" s="845"/>
      <c r="P386" s="845"/>
      <c r="Q386" s="845"/>
      <c r="R386" s="845"/>
      <c r="S386" s="845"/>
      <c r="T386" s="845"/>
      <c r="U386" s="845"/>
      <c r="V386" s="845"/>
      <c r="W386" s="845"/>
      <c r="X386" s="1183"/>
      <c r="Y386" s="845"/>
      <c r="Z386" s="845"/>
      <c r="AA386" s="845"/>
      <c r="AB386" s="845"/>
      <c r="AC386" s="845"/>
      <c r="AD386" s="1817"/>
      <c r="AE386" s="845"/>
      <c r="AF386" s="845"/>
      <c r="AG386" s="845"/>
      <c r="AH386" s="845"/>
      <c r="AI386" s="845"/>
      <c r="AJ386" s="845"/>
      <c r="AK386" s="845"/>
      <c r="AL386" s="845"/>
      <c r="AM386" s="81"/>
      <c r="AN386" s="1817"/>
      <c r="AO386" s="845"/>
      <c r="AP386" s="845"/>
      <c r="AQ386" s="845"/>
      <c r="AR386" s="926"/>
      <c r="AS386" s="926"/>
      <c r="AT386" s="926"/>
      <c r="AU386" s="944"/>
      <c r="AV386" s="944"/>
      <c r="AW386" s="944"/>
      <c r="AX386" s="944"/>
      <c r="AY386" s="943"/>
      <c r="AZ386" s="944">
        <v>10169</v>
      </c>
      <c r="BA386" s="1307"/>
      <c r="BB386" s="1307"/>
      <c r="BC386" s="1307"/>
      <c r="BD386" s="1307"/>
      <c r="BE386" s="1307"/>
      <c r="BF386" s="1307"/>
      <c r="BG386" s="1307"/>
      <c r="BH386" s="1307"/>
      <c r="BI386" s="1307"/>
      <c r="BJ386" s="1307"/>
      <c r="BK386" s="1307"/>
      <c r="BL386" s="1307"/>
      <c r="BM386" s="1307"/>
      <c r="BN386" s="1307"/>
      <c r="BO386" s="1307"/>
      <c r="BP386" s="1307"/>
      <c r="BQ386" s="1307"/>
      <c r="BR386" s="1307"/>
      <c r="BS386" s="1307"/>
      <c r="BT386" s="1307"/>
      <c r="BU386" s="1307"/>
      <c r="BV386" s="1307"/>
      <c r="BW386" s="1307"/>
      <c r="BX386" s="1307"/>
      <c r="BY386" s="1307"/>
      <c r="BZ386" s="1307"/>
      <c r="CA386" s="1307"/>
      <c r="CB386" s="1307"/>
      <c r="CC386" s="1307"/>
      <c r="CD386" s="1307"/>
      <c r="CE386" s="1307"/>
      <c r="CF386" s="1307"/>
      <c r="CG386" s="1307"/>
      <c r="CH386" s="1307"/>
      <c r="CI386" s="1307"/>
      <c r="CJ386" s="1307"/>
      <c r="CK386" s="1307"/>
      <c r="CL386" s="1307"/>
      <c r="CM386" s="1307"/>
      <c r="CN386" s="1307"/>
      <c r="CO386" s="1307"/>
      <c r="CP386" s="1307"/>
      <c r="CQ386" s="1307"/>
      <c r="CR386" s="1307"/>
      <c r="CS386" s="1307"/>
      <c r="CT386" s="1307"/>
      <c r="CU386" s="1307"/>
      <c r="CV386" s="1307"/>
      <c r="CW386" s="1307"/>
      <c r="CX386" s="1307"/>
      <c r="CY386" s="1307"/>
      <c r="CZ386" s="1307"/>
      <c r="DA386" s="1307"/>
      <c r="DB386" s="1307"/>
      <c r="DC386" s="1307"/>
      <c r="DD386" s="1307"/>
      <c r="DE386" s="1307"/>
      <c r="DF386" s="1307"/>
      <c r="DG386" s="1307"/>
      <c r="DH386" s="1307"/>
      <c r="DI386" s="1307"/>
      <c r="DJ386" s="1307"/>
    </row>
    <row r="387" spans="1:158" s="946" customFormat="1" ht="13.5" customHeight="1">
      <c r="A387" s="858"/>
      <c r="B387" s="858"/>
      <c r="C387" s="858"/>
      <c r="D387" s="858"/>
      <c r="E387" s="858"/>
      <c r="F387" s="858"/>
      <c r="G387" s="858"/>
      <c r="H387" s="858"/>
      <c r="I387" s="858"/>
      <c r="J387" s="858"/>
      <c r="K387" s="858"/>
      <c r="L387" s="858"/>
      <c r="M387" s="858"/>
      <c r="N387" s="858"/>
      <c r="O387" s="858"/>
      <c r="P387" s="858"/>
      <c r="Q387" s="858"/>
      <c r="R387" s="858"/>
      <c r="S387" s="858"/>
      <c r="T387" s="858"/>
      <c r="U387" s="858"/>
      <c r="V387" s="858"/>
      <c r="W387" s="858"/>
      <c r="X387" s="1183"/>
      <c r="Y387" s="858"/>
      <c r="Z387" s="858"/>
      <c r="AA387" s="858"/>
      <c r="AB387" s="858"/>
      <c r="AC387" s="858"/>
      <c r="AD387" s="1765"/>
      <c r="AE387" s="858"/>
      <c r="AF387" s="858"/>
      <c r="AG387" s="858"/>
      <c r="AH387" s="858"/>
      <c r="AI387" s="858"/>
      <c r="AJ387" s="858"/>
      <c r="AK387" s="858"/>
      <c r="AL387" s="858"/>
      <c r="AM387" s="867"/>
      <c r="AN387" s="1765"/>
      <c r="AO387" s="858"/>
      <c r="AP387" s="858"/>
      <c r="AQ387" s="858"/>
      <c r="AR387" s="844"/>
      <c r="AS387" s="844"/>
      <c r="AT387" s="840"/>
      <c r="AU387" s="858"/>
      <c r="AV387" s="858"/>
      <c r="AW387" s="858"/>
      <c r="AX387" s="858"/>
      <c r="AY387" s="870"/>
      <c r="AZ387" s="858"/>
      <c r="BA387" s="2615"/>
      <c r="BB387" s="2615"/>
      <c r="BC387" s="2615"/>
      <c r="BD387" s="2615"/>
      <c r="BE387" s="2615"/>
      <c r="BF387" s="2615"/>
      <c r="BG387" s="2615"/>
      <c r="BH387" s="2615"/>
      <c r="BI387" s="2615"/>
      <c r="BJ387" s="2615"/>
      <c r="BK387" s="2615"/>
      <c r="BL387" s="2615"/>
      <c r="BM387" s="2615"/>
      <c r="BN387" s="2615"/>
      <c r="BO387" s="2615"/>
      <c r="BP387" s="2615"/>
      <c r="BQ387" s="2615"/>
      <c r="BR387" s="2615"/>
      <c r="BS387" s="2615"/>
      <c r="BT387" s="2615"/>
      <c r="BU387" s="2615"/>
      <c r="BV387" s="2615"/>
      <c r="BW387" s="2615"/>
      <c r="BX387" s="2615"/>
      <c r="BY387" s="2615"/>
      <c r="BZ387" s="2615"/>
      <c r="CA387" s="2615"/>
      <c r="CB387" s="2615"/>
      <c r="CC387" s="2615"/>
      <c r="CD387" s="2615"/>
      <c r="CE387" s="2615"/>
      <c r="CF387" s="2615"/>
      <c r="CG387" s="2615"/>
      <c r="CH387" s="2615"/>
      <c r="CI387" s="2615"/>
      <c r="CJ387" s="2615"/>
      <c r="CK387" s="2615"/>
      <c r="CL387" s="2615"/>
      <c r="CM387" s="2615"/>
      <c r="CN387" s="2615"/>
      <c r="CO387" s="2615"/>
      <c r="CP387" s="2615"/>
      <c r="CQ387" s="2615"/>
      <c r="CR387" s="2615"/>
      <c r="CS387" s="2615"/>
      <c r="CT387" s="2615"/>
      <c r="CU387" s="2615"/>
      <c r="CV387" s="2615"/>
      <c r="CW387" s="2615"/>
      <c r="CX387" s="2615"/>
      <c r="CY387" s="2615"/>
      <c r="CZ387" s="2615"/>
      <c r="DA387" s="2615"/>
      <c r="DB387" s="2615"/>
      <c r="DC387" s="2615"/>
      <c r="DD387" s="2615"/>
      <c r="DE387" s="2615"/>
      <c r="DF387" s="2615"/>
      <c r="DG387" s="2615"/>
      <c r="DH387" s="2615"/>
      <c r="DI387" s="2615"/>
      <c r="DJ387" s="2615"/>
    </row>
    <row r="388" spans="1:158" s="839" customFormat="1" ht="14" customHeight="1">
      <c r="A388" s="845"/>
      <c r="B388" s="845"/>
      <c r="C388" s="845"/>
      <c r="D388" s="845"/>
      <c r="E388" s="845"/>
      <c r="F388" s="845"/>
      <c r="G388" s="845"/>
      <c r="H388" s="845"/>
      <c r="I388" s="845"/>
      <c r="J388" s="845"/>
      <c r="K388" s="845"/>
      <c r="L388" s="845"/>
      <c r="M388" s="845"/>
      <c r="N388" s="845"/>
      <c r="O388" s="845"/>
      <c r="P388" s="845"/>
      <c r="Q388" s="845"/>
      <c r="R388" s="845"/>
      <c r="S388" s="845"/>
      <c r="T388" s="845"/>
      <c r="U388" s="845"/>
      <c r="V388" s="845"/>
      <c r="W388" s="845"/>
      <c r="X388" s="1183"/>
      <c r="Y388" s="845"/>
      <c r="Z388" s="845"/>
      <c r="AA388" s="845"/>
      <c r="AB388" s="845"/>
      <c r="AC388" s="845"/>
      <c r="AD388" s="1817"/>
      <c r="AE388" s="845"/>
      <c r="AF388" s="845"/>
      <c r="AG388" s="845"/>
      <c r="AH388" s="845"/>
      <c r="AI388" s="845"/>
      <c r="AJ388" s="845"/>
      <c r="AK388" s="845"/>
      <c r="AL388" s="845"/>
      <c r="AM388" s="867"/>
      <c r="AN388" s="1817"/>
      <c r="AO388" s="845"/>
      <c r="AP388" s="845"/>
      <c r="AQ388" s="845"/>
      <c r="AR388" s="844"/>
      <c r="AS388" s="844"/>
      <c r="AT388" s="844"/>
      <c r="AU388" s="845"/>
      <c r="AV388" s="845"/>
      <c r="AW388" s="845"/>
      <c r="AX388" s="845"/>
      <c r="AY388" s="846"/>
      <c r="AZ388" s="845"/>
      <c r="BA388" s="845"/>
      <c r="BB388" s="845"/>
      <c r="BC388" s="845"/>
      <c r="BD388" s="845"/>
      <c r="BE388" s="845"/>
      <c r="BF388" s="845"/>
      <c r="BG388" s="845"/>
      <c r="BH388" s="845"/>
      <c r="BI388" s="845"/>
      <c r="BJ388" s="845"/>
      <c r="BK388" s="845"/>
      <c r="BL388" s="845"/>
      <c r="BM388" s="845"/>
      <c r="BN388" s="845"/>
      <c r="BO388" s="845"/>
      <c r="BP388" s="845"/>
      <c r="BQ388" s="845"/>
      <c r="BR388" s="845"/>
      <c r="BS388" s="845"/>
      <c r="BT388" s="845"/>
      <c r="BU388" s="845"/>
      <c r="BV388" s="845"/>
      <c r="BW388" s="845"/>
      <c r="BX388" s="845"/>
      <c r="BY388" s="845"/>
      <c r="BZ388" s="845"/>
      <c r="CA388" s="845"/>
      <c r="CB388" s="845"/>
      <c r="CC388" s="845"/>
      <c r="CD388" s="845"/>
      <c r="CE388" s="845"/>
      <c r="CF388" s="845"/>
      <c r="CG388" s="845"/>
      <c r="CH388" s="845"/>
      <c r="CI388" s="845"/>
      <c r="CJ388" s="845"/>
      <c r="CK388" s="845"/>
      <c r="CL388" s="845"/>
      <c r="CM388" s="845"/>
      <c r="CN388" s="845"/>
      <c r="CO388" s="845"/>
      <c r="CP388" s="845"/>
      <c r="CQ388" s="845"/>
      <c r="CR388" s="845"/>
      <c r="CS388" s="845"/>
      <c r="CT388" s="845"/>
      <c r="CU388" s="845"/>
      <c r="CV388" s="845"/>
      <c r="CW388" s="845"/>
      <c r="CX388" s="845"/>
      <c r="CY388" s="845"/>
      <c r="CZ388" s="845"/>
      <c r="DA388" s="845"/>
      <c r="DB388" s="845"/>
      <c r="DC388" s="845"/>
      <c r="DD388" s="845"/>
      <c r="DE388" s="845"/>
      <c r="DF388" s="845"/>
      <c r="DG388" s="845"/>
      <c r="DH388" s="845"/>
      <c r="DI388" s="845"/>
      <c r="DJ388" s="845"/>
    </row>
    <row r="389" spans="1:158" s="839" customFormat="1" ht="14" customHeight="1">
      <c r="A389" s="845"/>
      <c r="B389" s="845"/>
      <c r="C389" s="845"/>
      <c r="D389" s="845"/>
      <c r="E389" s="845"/>
      <c r="F389" s="845"/>
      <c r="G389" s="845"/>
      <c r="H389" s="845"/>
      <c r="I389" s="845"/>
      <c r="J389" s="845"/>
      <c r="K389" s="845"/>
      <c r="L389" s="845"/>
      <c r="M389" s="845"/>
      <c r="N389" s="845"/>
      <c r="O389" s="845"/>
      <c r="P389" s="845"/>
      <c r="Q389" s="845"/>
      <c r="R389" s="845"/>
      <c r="S389" s="845"/>
      <c r="T389" s="845"/>
      <c r="U389" s="845"/>
      <c r="V389" s="845"/>
      <c r="W389" s="845"/>
      <c r="X389" s="80"/>
      <c r="Y389" s="845"/>
      <c r="Z389" s="845"/>
      <c r="AA389" s="845"/>
      <c r="AB389" s="845"/>
      <c r="AC389" s="845"/>
      <c r="AD389" s="1817"/>
      <c r="AE389" s="845"/>
      <c r="AF389" s="845"/>
      <c r="AG389" s="845"/>
      <c r="AH389" s="845"/>
      <c r="AI389" s="845"/>
      <c r="AJ389" s="845"/>
      <c r="AK389" s="845"/>
      <c r="AL389" s="845"/>
      <c r="AM389" s="850"/>
      <c r="AN389" s="1817"/>
      <c r="AO389" s="845"/>
      <c r="AP389" s="845"/>
      <c r="AQ389" s="845"/>
      <c r="AR389" s="844"/>
      <c r="AS389" s="844"/>
      <c r="AT389" s="844"/>
      <c r="AU389" s="845"/>
      <c r="AV389" s="845"/>
      <c r="AW389" s="845"/>
      <c r="AX389" s="845"/>
      <c r="AY389" s="846"/>
      <c r="AZ389" s="845"/>
      <c r="BA389" s="845"/>
      <c r="BB389" s="845"/>
      <c r="BC389" s="845"/>
      <c r="BD389" s="845"/>
      <c r="BE389" s="845"/>
      <c r="BF389" s="845"/>
      <c r="BG389" s="845"/>
      <c r="BH389" s="845"/>
      <c r="BI389" s="845"/>
      <c r="BJ389" s="845"/>
      <c r="BK389" s="845"/>
      <c r="BL389" s="845"/>
      <c r="BM389" s="845"/>
      <c r="BN389" s="845"/>
      <c r="BO389" s="845"/>
      <c r="BP389" s="845"/>
      <c r="BQ389" s="845"/>
      <c r="BR389" s="845"/>
      <c r="BS389" s="845"/>
      <c r="BT389" s="845"/>
      <c r="BU389" s="845"/>
      <c r="BV389" s="845"/>
      <c r="BW389" s="845"/>
      <c r="BX389" s="845"/>
      <c r="BY389" s="845"/>
      <c r="BZ389" s="845"/>
      <c r="CA389" s="845"/>
      <c r="CB389" s="845"/>
      <c r="CC389" s="845"/>
      <c r="CD389" s="845"/>
      <c r="CE389" s="845"/>
      <c r="CF389" s="845"/>
      <c r="CG389" s="845"/>
      <c r="CH389" s="845"/>
      <c r="CI389" s="845"/>
      <c r="CJ389" s="845"/>
      <c r="CK389" s="845"/>
      <c r="CL389" s="845"/>
      <c r="CM389" s="845"/>
      <c r="CN389" s="845"/>
      <c r="CO389" s="845"/>
      <c r="CP389" s="845"/>
      <c r="CQ389" s="845"/>
      <c r="CR389" s="845"/>
      <c r="CS389" s="845"/>
      <c r="CT389" s="845"/>
      <c r="CU389" s="845"/>
      <c r="CV389" s="845"/>
      <c r="CW389" s="845"/>
      <c r="CX389" s="845"/>
      <c r="CY389" s="845"/>
      <c r="CZ389" s="845"/>
      <c r="DA389" s="845"/>
      <c r="DB389" s="845"/>
      <c r="DC389" s="845"/>
      <c r="DD389" s="845"/>
      <c r="DE389" s="845"/>
      <c r="DF389" s="845"/>
      <c r="DG389" s="845"/>
      <c r="DH389" s="845"/>
      <c r="DI389" s="845"/>
      <c r="DJ389" s="845"/>
    </row>
    <row r="390" spans="1:158" s="839" customFormat="1" ht="14" customHeight="1">
      <c r="A390" s="845"/>
      <c r="B390" s="845"/>
      <c r="C390" s="845"/>
      <c r="D390" s="845"/>
      <c r="E390" s="845"/>
      <c r="F390" s="845"/>
      <c r="G390" s="845"/>
      <c r="H390" s="845"/>
      <c r="I390" s="845"/>
      <c r="J390" s="845"/>
      <c r="K390" s="845"/>
      <c r="L390" s="845"/>
      <c r="M390" s="845"/>
      <c r="N390" s="845"/>
      <c r="O390" s="845"/>
      <c r="P390" s="845"/>
      <c r="Q390" s="845"/>
      <c r="R390" s="845"/>
      <c r="S390" s="845"/>
      <c r="T390" s="845"/>
      <c r="U390" s="845"/>
      <c r="V390" s="845"/>
      <c r="W390" s="845"/>
      <c r="X390" s="1340"/>
      <c r="Y390" s="845"/>
      <c r="Z390" s="845"/>
      <c r="AA390" s="845"/>
      <c r="AB390" s="845"/>
      <c r="AC390" s="845"/>
      <c r="AD390" s="1817"/>
      <c r="AE390" s="845"/>
      <c r="AF390" s="845"/>
      <c r="AG390" s="845"/>
      <c r="AH390" s="845"/>
      <c r="AI390" s="845"/>
      <c r="AJ390" s="845"/>
      <c r="AK390" s="845"/>
      <c r="AL390" s="845"/>
      <c r="AM390" s="867"/>
      <c r="AN390" s="1817"/>
      <c r="AO390" s="845"/>
      <c r="AP390" s="845"/>
      <c r="AQ390" s="845"/>
      <c r="AR390" s="844"/>
      <c r="AS390" s="844"/>
      <c r="AT390" s="844"/>
      <c r="AU390" s="845"/>
      <c r="AV390" s="845"/>
      <c r="AW390" s="845"/>
      <c r="AX390" s="845"/>
      <c r="AY390" s="846"/>
      <c r="AZ390" s="845"/>
      <c r="BA390" s="845"/>
      <c r="BB390" s="845"/>
      <c r="BC390" s="845"/>
      <c r="BD390" s="845"/>
      <c r="BE390" s="845"/>
      <c r="BF390" s="845"/>
      <c r="BG390" s="845"/>
      <c r="BH390" s="845"/>
      <c r="BI390" s="845"/>
      <c r="BJ390" s="845"/>
      <c r="BK390" s="845"/>
      <c r="BL390" s="845"/>
      <c r="BM390" s="845"/>
      <c r="BN390" s="845"/>
      <c r="BO390" s="845"/>
      <c r="BP390" s="845"/>
      <c r="BQ390" s="845"/>
      <c r="BR390" s="845"/>
      <c r="BS390" s="845"/>
      <c r="BT390" s="845"/>
      <c r="BU390" s="845"/>
      <c r="BV390" s="845"/>
      <c r="BW390" s="845"/>
      <c r="BX390" s="845"/>
      <c r="BY390" s="845"/>
      <c r="BZ390" s="845"/>
      <c r="CA390" s="845"/>
      <c r="CB390" s="845"/>
      <c r="CC390" s="845"/>
      <c r="CD390" s="845"/>
      <c r="CE390" s="845"/>
      <c r="CF390" s="845"/>
      <c r="CG390" s="845"/>
      <c r="CH390" s="845"/>
      <c r="CI390" s="845"/>
      <c r="CJ390" s="845"/>
      <c r="CK390" s="845"/>
      <c r="CL390" s="845"/>
      <c r="CM390" s="845"/>
      <c r="CN390" s="845"/>
      <c r="CO390" s="845"/>
      <c r="CP390" s="845"/>
      <c r="CQ390" s="845"/>
      <c r="CR390" s="845"/>
      <c r="CS390" s="845"/>
      <c r="CT390" s="845"/>
      <c r="CU390" s="845"/>
      <c r="CV390" s="845"/>
      <c r="CW390" s="845"/>
      <c r="CX390" s="845"/>
      <c r="CY390" s="845"/>
      <c r="CZ390" s="845"/>
      <c r="DA390" s="845"/>
      <c r="DB390" s="845"/>
      <c r="DC390" s="845"/>
      <c r="DD390" s="845"/>
      <c r="DE390" s="845"/>
      <c r="DF390" s="845"/>
      <c r="DG390" s="845"/>
      <c r="DH390" s="845"/>
      <c r="DI390" s="845"/>
      <c r="DJ390" s="845"/>
    </row>
    <row r="391" spans="1:158" s="839" customFormat="1" ht="14" customHeight="1">
      <c r="A391" s="845"/>
      <c r="B391" s="845"/>
      <c r="C391" s="845"/>
      <c r="D391" s="845"/>
      <c r="E391" s="845"/>
      <c r="F391" s="845"/>
      <c r="G391" s="845"/>
      <c r="H391" s="845"/>
      <c r="I391" s="845"/>
      <c r="J391" s="845"/>
      <c r="K391" s="845"/>
      <c r="L391" s="845"/>
      <c r="M391" s="845"/>
      <c r="N391" s="845"/>
      <c r="O391" s="845"/>
      <c r="P391" s="845"/>
      <c r="Q391" s="845"/>
      <c r="R391" s="845"/>
      <c r="S391" s="845"/>
      <c r="T391" s="845"/>
      <c r="U391" s="845"/>
      <c r="V391" s="845"/>
      <c r="W391" s="845"/>
      <c r="X391" s="80"/>
      <c r="Y391" s="845"/>
      <c r="Z391" s="845"/>
      <c r="AA391" s="845"/>
      <c r="AB391" s="845"/>
      <c r="AC391" s="845"/>
      <c r="AD391" s="1817"/>
      <c r="AE391" s="845"/>
      <c r="AF391" s="845"/>
      <c r="AG391" s="845"/>
      <c r="AH391" s="845"/>
      <c r="AI391" s="845"/>
      <c r="AJ391" s="845"/>
      <c r="AK391" s="845"/>
      <c r="AL391" s="845"/>
      <c r="AM391" s="867"/>
      <c r="AN391" s="1817"/>
      <c r="AO391" s="845"/>
      <c r="AP391" s="845"/>
      <c r="AQ391" s="845"/>
      <c r="AR391" s="844"/>
      <c r="AS391" s="844"/>
      <c r="AT391" s="844"/>
      <c r="AU391" s="845"/>
      <c r="AV391" s="845"/>
      <c r="AW391" s="845"/>
      <c r="AX391" s="845"/>
      <c r="AY391" s="846"/>
      <c r="AZ391" s="845"/>
      <c r="BA391" s="845"/>
      <c r="BB391" s="845"/>
      <c r="BC391" s="845"/>
      <c r="BD391" s="845"/>
      <c r="BE391" s="845"/>
      <c r="BF391" s="845"/>
      <c r="BG391" s="845"/>
      <c r="BH391" s="845"/>
      <c r="BI391" s="845"/>
      <c r="BJ391" s="845"/>
      <c r="BK391" s="845"/>
      <c r="BL391" s="845"/>
      <c r="BM391" s="845"/>
      <c r="BN391" s="845"/>
      <c r="BO391" s="845"/>
      <c r="BP391" s="845"/>
      <c r="BQ391" s="845"/>
      <c r="BR391" s="845"/>
      <c r="BS391" s="845"/>
      <c r="BT391" s="845"/>
      <c r="BU391" s="845"/>
      <c r="BV391" s="845"/>
      <c r="BW391" s="845"/>
      <c r="BX391" s="845"/>
      <c r="BY391" s="845"/>
      <c r="BZ391" s="845"/>
      <c r="CA391" s="845"/>
      <c r="CB391" s="845"/>
      <c r="CC391" s="845"/>
      <c r="CD391" s="845"/>
      <c r="CE391" s="845"/>
      <c r="CF391" s="845"/>
      <c r="CG391" s="845"/>
      <c r="CH391" s="845"/>
      <c r="CI391" s="845"/>
      <c r="CJ391" s="845"/>
      <c r="CK391" s="845"/>
      <c r="CL391" s="845"/>
      <c r="CM391" s="845"/>
      <c r="CN391" s="845"/>
      <c r="CO391" s="845"/>
      <c r="CP391" s="845"/>
      <c r="CQ391" s="845"/>
      <c r="CR391" s="845"/>
      <c r="CS391" s="845"/>
      <c r="CT391" s="845"/>
      <c r="CU391" s="845"/>
      <c r="CV391" s="845"/>
      <c r="CW391" s="845"/>
      <c r="CX391" s="845"/>
      <c r="CY391" s="845"/>
      <c r="CZ391" s="845"/>
      <c r="DA391" s="845"/>
      <c r="DB391" s="845"/>
      <c r="DC391" s="845"/>
      <c r="DD391" s="845"/>
      <c r="DE391" s="845"/>
      <c r="DF391" s="845"/>
      <c r="DG391" s="845"/>
      <c r="DH391" s="845"/>
      <c r="DI391" s="845"/>
      <c r="DJ391" s="845"/>
    </row>
    <row r="392" spans="1:158" s="839" customFormat="1" ht="14" customHeight="1">
      <c r="A392" s="845"/>
      <c r="B392" s="845"/>
      <c r="C392" s="845"/>
      <c r="D392" s="845"/>
      <c r="E392" s="845"/>
      <c r="F392" s="845"/>
      <c r="G392" s="845"/>
      <c r="H392" s="845"/>
      <c r="I392" s="845"/>
      <c r="J392" s="845"/>
      <c r="K392" s="845"/>
      <c r="L392" s="845"/>
      <c r="M392" s="845"/>
      <c r="N392" s="845"/>
      <c r="O392" s="845"/>
      <c r="P392" s="845"/>
      <c r="Q392" s="845"/>
      <c r="R392" s="845"/>
      <c r="S392" s="845"/>
      <c r="T392" s="845"/>
      <c r="U392" s="845"/>
      <c r="V392" s="845"/>
      <c r="W392" s="845"/>
      <c r="X392" s="1183"/>
      <c r="Y392" s="845"/>
      <c r="Z392" s="845"/>
      <c r="AA392" s="845"/>
      <c r="AB392" s="845"/>
      <c r="AC392" s="845"/>
      <c r="AD392" s="1817"/>
      <c r="AE392" s="845"/>
      <c r="AF392" s="845"/>
      <c r="AG392" s="845"/>
      <c r="AH392" s="845"/>
      <c r="AI392" s="845"/>
      <c r="AJ392" s="845"/>
      <c r="AK392" s="845"/>
      <c r="AL392" s="845"/>
      <c r="AM392" s="867"/>
      <c r="AN392" s="1817"/>
      <c r="AO392" s="845"/>
      <c r="AP392" s="845"/>
      <c r="AQ392" s="845"/>
      <c r="AR392" s="844"/>
      <c r="AS392" s="844"/>
      <c r="AT392" s="844"/>
      <c r="AU392" s="845"/>
      <c r="AV392" s="845"/>
      <c r="AW392" s="845"/>
      <c r="AX392" s="845"/>
      <c r="AY392" s="846"/>
      <c r="AZ392" s="845"/>
      <c r="BA392" s="845"/>
      <c r="BB392" s="845"/>
      <c r="BC392" s="845"/>
      <c r="BD392" s="845"/>
      <c r="BE392" s="845"/>
      <c r="BF392" s="845"/>
      <c r="BG392" s="845"/>
      <c r="BH392" s="845"/>
      <c r="BI392" s="845"/>
      <c r="BJ392" s="845"/>
      <c r="BK392" s="845"/>
      <c r="BL392" s="845"/>
      <c r="BM392" s="845"/>
      <c r="BN392" s="845"/>
      <c r="BO392" s="845"/>
      <c r="BP392" s="845"/>
      <c r="BQ392" s="845"/>
      <c r="BR392" s="845"/>
      <c r="BS392" s="845"/>
      <c r="BT392" s="845"/>
      <c r="BU392" s="845"/>
      <c r="BV392" s="845"/>
      <c r="BW392" s="845"/>
      <c r="BX392" s="845"/>
      <c r="BY392" s="845"/>
      <c r="BZ392" s="845"/>
      <c r="CA392" s="845"/>
      <c r="CB392" s="845"/>
      <c r="CC392" s="845"/>
      <c r="CD392" s="845"/>
      <c r="CE392" s="845"/>
      <c r="CF392" s="845"/>
      <c r="CG392" s="845"/>
      <c r="CH392" s="845"/>
      <c r="CI392" s="845"/>
      <c r="CJ392" s="845"/>
      <c r="CK392" s="845"/>
      <c r="CL392" s="845"/>
      <c r="CM392" s="845"/>
      <c r="CN392" s="845"/>
      <c r="CO392" s="845"/>
      <c r="CP392" s="845"/>
      <c r="CQ392" s="845"/>
      <c r="CR392" s="845"/>
      <c r="CS392" s="845"/>
      <c r="CT392" s="845"/>
      <c r="CU392" s="845"/>
      <c r="CV392" s="845"/>
      <c r="CW392" s="845"/>
      <c r="CX392" s="845"/>
      <c r="CY392" s="845"/>
      <c r="CZ392" s="845"/>
      <c r="DA392" s="845"/>
      <c r="DB392" s="845"/>
      <c r="DC392" s="845"/>
      <c r="DD392" s="845"/>
      <c r="DE392" s="845"/>
      <c r="DF392" s="845"/>
      <c r="DG392" s="845"/>
      <c r="DH392" s="845"/>
      <c r="DI392" s="845"/>
      <c r="DJ392" s="845"/>
    </row>
    <row r="393" spans="1:158" s="847" customFormat="1" ht="15.75" customHeight="1">
      <c r="A393" s="858"/>
      <c r="B393" s="858"/>
      <c r="C393" s="858"/>
      <c r="D393" s="858"/>
      <c r="E393" s="858"/>
      <c r="F393" s="858"/>
      <c r="G393" s="858"/>
      <c r="H393" s="858"/>
      <c r="I393" s="858"/>
      <c r="J393" s="858"/>
      <c r="K393" s="858"/>
      <c r="L393" s="858"/>
      <c r="M393" s="858"/>
      <c r="N393" s="858"/>
      <c r="O393" s="858"/>
      <c r="P393" s="858"/>
      <c r="Q393" s="858"/>
      <c r="R393" s="858"/>
      <c r="S393" s="858"/>
      <c r="T393" s="858"/>
      <c r="U393" s="858"/>
      <c r="V393" s="858"/>
      <c r="W393" s="858"/>
      <c r="X393" s="1183"/>
      <c r="Y393" s="858"/>
      <c r="Z393" s="858"/>
      <c r="AA393" s="858"/>
      <c r="AB393" s="858"/>
      <c r="AC393" s="858"/>
      <c r="AD393" s="1765"/>
      <c r="AE393" s="858"/>
      <c r="AF393" s="858"/>
      <c r="AG393" s="858"/>
      <c r="AH393" s="858"/>
      <c r="AI393" s="858"/>
      <c r="AJ393" s="858"/>
      <c r="AK393" s="858"/>
      <c r="AL393" s="858"/>
      <c r="AM393" s="81"/>
      <c r="AN393" s="1765"/>
      <c r="AO393" s="858"/>
      <c r="AP393" s="858"/>
      <c r="AQ393" s="858"/>
      <c r="AR393" s="844"/>
      <c r="AS393" s="844"/>
      <c r="AT393" s="840"/>
      <c r="AU393" s="858"/>
      <c r="AV393" s="858"/>
      <c r="AW393" s="858"/>
      <c r="AX393" s="858"/>
      <c r="AY393" s="870"/>
      <c r="AZ393" s="858"/>
      <c r="BA393" s="858"/>
      <c r="BB393" s="858"/>
      <c r="BC393" s="858"/>
      <c r="BD393" s="858"/>
      <c r="BE393" s="858"/>
      <c r="BF393" s="858"/>
      <c r="BG393" s="858"/>
      <c r="BH393" s="858"/>
      <c r="BI393" s="858"/>
      <c r="BJ393" s="858"/>
      <c r="BK393" s="858"/>
      <c r="BL393" s="858"/>
      <c r="BM393" s="858"/>
      <c r="BN393" s="858"/>
      <c r="BO393" s="858"/>
      <c r="BP393" s="858"/>
      <c r="BQ393" s="858"/>
      <c r="BR393" s="858"/>
      <c r="BS393" s="858"/>
      <c r="BT393" s="858"/>
      <c r="BU393" s="858"/>
      <c r="BV393" s="858"/>
      <c r="BW393" s="858"/>
      <c r="BX393" s="858"/>
      <c r="BY393" s="858"/>
      <c r="BZ393" s="858"/>
      <c r="CA393" s="858"/>
      <c r="CB393" s="858"/>
      <c r="CC393" s="858"/>
      <c r="CD393" s="858"/>
      <c r="CE393" s="858"/>
      <c r="CF393" s="858"/>
      <c r="CG393" s="858"/>
      <c r="CH393" s="858"/>
      <c r="CI393" s="858"/>
      <c r="CJ393" s="858"/>
      <c r="CK393" s="858"/>
      <c r="CL393" s="858"/>
      <c r="CM393" s="858"/>
      <c r="CN393" s="858"/>
      <c r="CO393" s="858"/>
      <c r="CP393" s="858"/>
      <c r="CQ393" s="858"/>
      <c r="CR393" s="858"/>
      <c r="CS393" s="858"/>
      <c r="CT393" s="858"/>
      <c r="CU393" s="858"/>
      <c r="CV393" s="858"/>
      <c r="CW393" s="858"/>
      <c r="CX393" s="858"/>
      <c r="CY393" s="858"/>
      <c r="CZ393" s="858"/>
      <c r="DA393" s="858"/>
      <c r="DB393" s="858"/>
      <c r="DC393" s="858"/>
      <c r="DD393" s="858"/>
      <c r="DE393" s="858"/>
      <c r="DF393" s="858"/>
      <c r="DG393" s="858"/>
      <c r="DH393" s="858"/>
      <c r="DI393" s="858"/>
      <c r="DJ393" s="858"/>
    </row>
    <row r="394" spans="1:158" s="847" customFormat="1" ht="13.5" customHeight="1">
      <c r="A394" s="858"/>
      <c r="B394" s="858"/>
      <c r="C394" s="858"/>
      <c r="D394" s="858"/>
      <c r="E394" s="858"/>
      <c r="F394" s="858"/>
      <c r="G394" s="858"/>
      <c r="H394" s="858"/>
      <c r="I394" s="858"/>
      <c r="J394" s="858"/>
      <c r="K394" s="858"/>
      <c r="L394" s="858"/>
      <c r="M394" s="858"/>
      <c r="N394" s="858"/>
      <c r="O394" s="858"/>
      <c r="P394" s="858"/>
      <c r="Q394" s="858"/>
      <c r="R394" s="858"/>
      <c r="S394" s="858"/>
      <c r="T394" s="858"/>
      <c r="U394" s="858"/>
      <c r="V394" s="858"/>
      <c r="W394" s="858"/>
      <c r="X394" s="1183"/>
      <c r="Y394" s="858"/>
      <c r="Z394" s="858"/>
      <c r="AA394" s="858"/>
      <c r="AB394" s="858"/>
      <c r="AC394" s="858"/>
      <c r="AD394" s="1765"/>
      <c r="AE394" s="858"/>
      <c r="AF394" s="858"/>
      <c r="AG394" s="858"/>
      <c r="AH394" s="858"/>
      <c r="AI394" s="858"/>
      <c r="AJ394" s="858"/>
      <c r="AK394" s="858"/>
      <c r="AL394" s="858"/>
      <c r="AM394" s="867"/>
      <c r="AN394" s="1765"/>
      <c r="AO394" s="858"/>
      <c r="AP394" s="858"/>
      <c r="AQ394" s="858"/>
      <c r="AR394" s="844"/>
      <c r="AS394" s="844"/>
      <c r="AT394" s="840"/>
      <c r="AU394" s="858"/>
      <c r="AV394" s="858"/>
      <c r="AW394" s="858"/>
      <c r="AX394" s="858"/>
      <c r="AY394" s="870"/>
      <c r="AZ394" s="858"/>
      <c r="BA394" s="858"/>
      <c r="BB394" s="858"/>
      <c r="BC394" s="858"/>
      <c r="BD394" s="858"/>
      <c r="BE394" s="858"/>
      <c r="BF394" s="858"/>
      <c r="BG394" s="858"/>
      <c r="BH394" s="858"/>
      <c r="BI394" s="858"/>
      <c r="BJ394" s="858"/>
      <c r="BK394" s="858"/>
      <c r="BL394" s="858"/>
      <c r="BM394" s="858"/>
      <c r="BN394" s="858"/>
      <c r="BO394" s="858"/>
      <c r="BP394" s="858"/>
      <c r="BQ394" s="858"/>
      <c r="BR394" s="858"/>
      <c r="BS394" s="858"/>
      <c r="BT394" s="858"/>
      <c r="BU394" s="858"/>
      <c r="BV394" s="858"/>
      <c r="BW394" s="858"/>
      <c r="BX394" s="858"/>
      <c r="BY394" s="858"/>
      <c r="BZ394" s="858"/>
      <c r="CA394" s="858"/>
      <c r="CB394" s="858"/>
      <c r="CC394" s="858"/>
      <c r="CD394" s="858"/>
      <c r="CE394" s="858"/>
      <c r="CF394" s="858"/>
      <c r="CG394" s="858"/>
      <c r="CH394" s="858"/>
      <c r="CI394" s="858"/>
      <c r="CJ394" s="858"/>
      <c r="CK394" s="858"/>
      <c r="CL394" s="858"/>
      <c r="CM394" s="858"/>
      <c r="CN394" s="858"/>
      <c r="CO394" s="858"/>
      <c r="CP394" s="858"/>
      <c r="CQ394" s="858"/>
      <c r="CR394" s="858"/>
      <c r="CS394" s="858"/>
      <c r="CT394" s="858"/>
      <c r="CU394" s="858"/>
      <c r="CV394" s="858"/>
      <c r="CW394" s="858"/>
      <c r="CX394" s="858"/>
      <c r="CY394" s="858"/>
      <c r="CZ394" s="858"/>
      <c r="DA394" s="858"/>
      <c r="DB394" s="858"/>
      <c r="DC394" s="858"/>
      <c r="DD394" s="858"/>
      <c r="DE394" s="858"/>
      <c r="DF394" s="858"/>
      <c r="DG394" s="858"/>
      <c r="DH394" s="858"/>
      <c r="DI394" s="858"/>
      <c r="DJ394" s="858"/>
    </row>
    <row r="395" spans="1:158" s="847" customFormat="1" ht="13.5" customHeight="1">
      <c r="A395" s="858"/>
      <c r="B395" s="858"/>
      <c r="C395" s="858"/>
      <c r="D395" s="858"/>
      <c r="E395" s="858"/>
      <c r="F395" s="858"/>
      <c r="G395" s="858"/>
      <c r="H395" s="858"/>
      <c r="I395" s="858"/>
      <c r="J395" s="858"/>
      <c r="K395" s="858"/>
      <c r="L395" s="858"/>
      <c r="M395" s="858"/>
      <c r="N395" s="858"/>
      <c r="O395" s="858"/>
      <c r="P395" s="858"/>
      <c r="Q395" s="858"/>
      <c r="R395" s="858"/>
      <c r="S395" s="858"/>
      <c r="T395" s="858"/>
      <c r="U395" s="858"/>
      <c r="V395" s="858"/>
      <c r="W395" s="858"/>
      <c r="X395" s="1183"/>
      <c r="Y395" s="858"/>
      <c r="Z395" s="858"/>
      <c r="AA395" s="858"/>
      <c r="AB395" s="858"/>
      <c r="AC395" s="858"/>
      <c r="AD395" s="1765"/>
      <c r="AE395" s="858"/>
      <c r="AF395" s="858"/>
      <c r="AG395" s="858"/>
      <c r="AH395" s="858"/>
      <c r="AI395" s="858"/>
      <c r="AJ395" s="858"/>
      <c r="AK395" s="858"/>
      <c r="AL395" s="858"/>
      <c r="AM395" s="867"/>
      <c r="AN395" s="1765"/>
      <c r="AO395" s="858"/>
      <c r="AP395" s="858"/>
      <c r="AQ395" s="858"/>
      <c r="AR395" s="844"/>
      <c r="AS395" s="844"/>
      <c r="AT395" s="840"/>
      <c r="AU395" s="858"/>
      <c r="AV395" s="858"/>
      <c r="AW395" s="858"/>
      <c r="AX395" s="858"/>
      <c r="AY395" s="870"/>
      <c r="AZ395" s="858"/>
      <c r="BA395" s="858"/>
      <c r="BB395" s="858"/>
      <c r="BC395" s="858"/>
      <c r="BD395" s="858"/>
      <c r="BE395" s="858"/>
      <c r="BF395" s="858"/>
      <c r="BG395" s="858"/>
      <c r="BH395" s="858"/>
      <c r="BI395" s="858"/>
      <c r="BJ395" s="858"/>
      <c r="BK395" s="858"/>
      <c r="BL395" s="858"/>
      <c r="BM395" s="858"/>
      <c r="BN395" s="858"/>
      <c r="BO395" s="858"/>
      <c r="BP395" s="858"/>
      <c r="BQ395" s="858"/>
      <c r="BR395" s="858"/>
      <c r="BS395" s="858"/>
      <c r="BT395" s="858"/>
      <c r="BU395" s="858"/>
      <c r="BV395" s="858"/>
      <c r="BW395" s="858"/>
      <c r="BX395" s="858"/>
      <c r="BY395" s="858"/>
      <c r="BZ395" s="858"/>
      <c r="CA395" s="858"/>
      <c r="CB395" s="858"/>
      <c r="CC395" s="858"/>
      <c r="CD395" s="858"/>
      <c r="CE395" s="858"/>
      <c r="CF395" s="858"/>
      <c r="CG395" s="858"/>
      <c r="CH395" s="858"/>
      <c r="CI395" s="858"/>
      <c r="CJ395" s="858"/>
      <c r="CK395" s="858"/>
      <c r="CL395" s="858"/>
      <c r="CM395" s="858"/>
      <c r="CN395" s="858"/>
      <c r="CO395" s="858"/>
      <c r="CP395" s="858"/>
      <c r="CQ395" s="858"/>
      <c r="CR395" s="858"/>
      <c r="CS395" s="858"/>
      <c r="CT395" s="858"/>
      <c r="CU395" s="858"/>
      <c r="CV395" s="858"/>
      <c r="CW395" s="858"/>
      <c r="CX395" s="858"/>
      <c r="CY395" s="858"/>
      <c r="CZ395" s="858"/>
      <c r="DA395" s="858"/>
      <c r="DB395" s="858"/>
      <c r="DC395" s="858"/>
      <c r="DD395" s="858"/>
      <c r="DE395" s="858"/>
      <c r="DF395" s="858"/>
      <c r="DG395" s="858"/>
      <c r="DH395" s="858"/>
      <c r="DI395" s="858"/>
      <c r="DJ395" s="858"/>
    </row>
    <row r="396" spans="1:158" s="847" customFormat="1" ht="13.5" customHeight="1">
      <c r="A396" s="858"/>
      <c r="B396" s="858"/>
      <c r="C396" s="858"/>
      <c r="D396" s="858"/>
      <c r="E396" s="858"/>
      <c r="F396" s="858"/>
      <c r="G396" s="858"/>
      <c r="H396" s="858"/>
      <c r="I396" s="858"/>
      <c r="J396" s="858"/>
      <c r="K396" s="858"/>
      <c r="L396" s="858"/>
      <c r="M396" s="858"/>
      <c r="N396" s="858"/>
      <c r="O396" s="858"/>
      <c r="P396" s="858"/>
      <c r="Q396" s="858"/>
      <c r="R396" s="858"/>
      <c r="S396" s="858"/>
      <c r="T396" s="858"/>
      <c r="U396" s="858"/>
      <c r="V396" s="858"/>
      <c r="W396" s="858"/>
      <c r="X396" s="1183"/>
      <c r="Y396" s="858"/>
      <c r="Z396" s="858"/>
      <c r="AA396" s="858"/>
      <c r="AB396" s="858"/>
      <c r="AC396" s="858"/>
      <c r="AD396" s="1765"/>
      <c r="AE396" s="858"/>
      <c r="AF396" s="858"/>
      <c r="AG396" s="858"/>
      <c r="AH396" s="858"/>
      <c r="AI396" s="858"/>
      <c r="AJ396" s="858"/>
      <c r="AK396" s="858"/>
      <c r="AL396" s="858"/>
      <c r="AM396" s="867"/>
      <c r="AN396" s="1765"/>
      <c r="AO396" s="858"/>
      <c r="AP396" s="858"/>
      <c r="AQ396" s="858"/>
      <c r="AR396" s="844"/>
      <c r="AS396" s="844"/>
      <c r="AT396" s="840"/>
      <c r="AU396" s="858"/>
      <c r="AV396" s="858"/>
      <c r="AW396" s="858"/>
      <c r="AX396" s="858"/>
      <c r="AY396" s="870"/>
      <c r="AZ396" s="858"/>
      <c r="BA396" s="858"/>
      <c r="BB396" s="858"/>
      <c r="BC396" s="858"/>
      <c r="BD396" s="858"/>
      <c r="BE396" s="858"/>
      <c r="BF396" s="858"/>
      <c r="BG396" s="858"/>
      <c r="BH396" s="858"/>
      <c r="BI396" s="858"/>
      <c r="BJ396" s="858"/>
      <c r="BK396" s="858"/>
      <c r="BL396" s="858"/>
      <c r="BM396" s="858"/>
      <c r="BN396" s="858"/>
      <c r="BO396" s="858"/>
      <c r="BP396" s="858"/>
      <c r="BQ396" s="858"/>
      <c r="BR396" s="858"/>
      <c r="BS396" s="858"/>
      <c r="BT396" s="858"/>
      <c r="BU396" s="858"/>
      <c r="BV396" s="858"/>
      <c r="BW396" s="858"/>
      <c r="BX396" s="858"/>
      <c r="BY396" s="858"/>
      <c r="BZ396" s="858"/>
      <c r="CA396" s="858"/>
      <c r="CB396" s="858"/>
      <c r="CC396" s="858"/>
      <c r="CD396" s="858"/>
      <c r="CE396" s="858"/>
      <c r="CF396" s="858"/>
      <c r="CG396" s="858"/>
      <c r="CH396" s="858"/>
      <c r="CI396" s="858"/>
      <c r="CJ396" s="858"/>
      <c r="CK396" s="858"/>
      <c r="CL396" s="858"/>
      <c r="CM396" s="858"/>
      <c r="CN396" s="858"/>
      <c r="CO396" s="858"/>
      <c r="CP396" s="858"/>
      <c r="CQ396" s="858"/>
      <c r="CR396" s="858"/>
      <c r="CS396" s="858"/>
      <c r="CT396" s="858"/>
      <c r="CU396" s="858"/>
      <c r="CV396" s="858"/>
      <c r="CW396" s="858"/>
      <c r="CX396" s="858"/>
      <c r="CY396" s="858"/>
      <c r="CZ396" s="858"/>
      <c r="DA396" s="858"/>
      <c r="DB396" s="858"/>
      <c r="DC396" s="858"/>
      <c r="DD396" s="858"/>
      <c r="DE396" s="858"/>
      <c r="DF396" s="858"/>
      <c r="DG396" s="858"/>
      <c r="DH396" s="858"/>
      <c r="DI396" s="858"/>
      <c r="DJ396" s="858"/>
    </row>
    <row r="397" spans="1:158" s="945" customFormat="1" ht="14" customHeight="1">
      <c r="A397" s="845"/>
      <c r="B397" s="845"/>
      <c r="C397" s="845"/>
      <c r="D397" s="845"/>
      <c r="E397" s="845"/>
      <c r="F397" s="845"/>
      <c r="G397" s="845"/>
      <c r="H397" s="845"/>
      <c r="I397" s="845"/>
      <c r="J397" s="845"/>
      <c r="K397" s="845"/>
      <c r="L397" s="845"/>
      <c r="M397" s="845"/>
      <c r="N397" s="845"/>
      <c r="O397" s="845"/>
      <c r="P397" s="845"/>
      <c r="Q397" s="845"/>
      <c r="R397" s="845"/>
      <c r="S397" s="845"/>
      <c r="T397" s="845"/>
      <c r="U397" s="845"/>
      <c r="V397" s="845"/>
      <c r="W397" s="845"/>
      <c r="X397" s="1340"/>
      <c r="Y397" s="845"/>
      <c r="Z397" s="845"/>
      <c r="AA397" s="845"/>
      <c r="AB397" s="845"/>
      <c r="AC397" s="845"/>
      <c r="AD397" s="1817"/>
      <c r="AE397" s="845"/>
      <c r="AF397" s="845"/>
      <c r="AG397" s="845"/>
      <c r="AH397" s="845"/>
      <c r="AI397" s="845"/>
      <c r="AJ397" s="845"/>
      <c r="AK397" s="845"/>
      <c r="AL397" s="845"/>
      <c r="AM397" s="867"/>
      <c r="AN397" s="1817"/>
      <c r="AO397" s="845"/>
      <c r="AP397" s="845"/>
      <c r="AQ397" s="845"/>
      <c r="AR397" s="844"/>
      <c r="AS397" s="844"/>
      <c r="AT397" s="840"/>
      <c r="AU397" s="858"/>
      <c r="AV397" s="858"/>
      <c r="AW397" s="944"/>
      <c r="AX397" s="944"/>
      <c r="AY397" s="943"/>
      <c r="AZ397" s="944"/>
      <c r="BA397" s="1307"/>
      <c r="BB397" s="1307"/>
      <c r="BC397" s="1307"/>
      <c r="BD397" s="1307"/>
      <c r="BE397" s="1307"/>
      <c r="BF397" s="1307"/>
      <c r="BG397" s="1307"/>
      <c r="BH397" s="1307"/>
      <c r="BI397" s="1307"/>
      <c r="BJ397" s="1307"/>
      <c r="BK397" s="1307"/>
      <c r="BL397" s="1307"/>
      <c r="BM397" s="1307"/>
      <c r="BN397" s="1307"/>
      <c r="BO397" s="1307"/>
      <c r="BP397" s="1307"/>
      <c r="BQ397" s="1307"/>
      <c r="BR397" s="1307"/>
      <c r="BS397" s="1307"/>
      <c r="BT397" s="1307"/>
      <c r="BU397" s="1307"/>
      <c r="BV397" s="1307"/>
      <c r="BW397" s="1307"/>
      <c r="BX397" s="1307"/>
      <c r="BY397" s="1307"/>
      <c r="BZ397" s="1307"/>
      <c r="CA397" s="1307"/>
      <c r="CB397" s="1307"/>
      <c r="CC397" s="1307"/>
      <c r="CD397" s="1307"/>
      <c r="CE397" s="1307"/>
      <c r="CF397" s="1307"/>
      <c r="CG397" s="1307"/>
      <c r="CH397" s="1307"/>
      <c r="CI397" s="1307"/>
      <c r="CJ397" s="1307"/>
      <c r="CK397" s="1307"/>
      <c r="CL397" s="1307"/>
      <c r="CM397" s="1307"/>
      <c r="CN397" s="1307"/>
      <c r="CO397" s="1307"/>
      <c r="CP397" s="1307"/>
      <c r="CQ397" s="1307"/>
      <c r="CR397" s="1307"/>
      <c r="CS397" s="1307"/>
      <c r="CT397" s="1307"/>
      <c r="CU397" s="1307"/>
      <c r="CV397" s="1307"/>
      <c r="CW397" s="1307"/>
      <c r="CX397" s="1307"/>
      <c r="CY397" s="1307"/>
      <c r="CZ397" s="1307"/>
      <c r="DA397" s="1307"/>
      <c r="DB397" s="1307"/>
      <c r="DC397" s="1307"/>
      <c r="DD397" s="1307"/>
      <c r="DE397" s="1307"/>
      <c r="DF397" s="1307"/>
      <c r="DG397" s="1307"/>
      <c r="DH397" s="1307"/>
      <c r="DI397" s="1307"/>
      <c r="DJ397" s="1307"/>
    </row>
    <row r="398" spans="1:158" s="945" customFormat="1" ht="14" customHeight="1">
      <c r="A398" s="845"/>
      <c r="B398" s="845"/>
      <c r="C398" s="845"/>
      <c r="D398" s="845"/>
      <c r="E398" s="845"/>
      <c r="F398" s="845"/>
      <c r="G398" s="845"/>
      <c r="H398" s="845"/>
      <c r="I398" s="845"/>
      <c r="J398" s="845"/>
      <c r="K398" s="845"/>
      <c r="L398" s="845"/>
      <c r="M398" s="845"/>
      <c r="N398" s="845"/>
      <c r="O398" s="845"/>
      <c r="P398" s="845"/>
      <c r="Q398" s="845"/>
      <c r="R398" s="845"/>
      <c r="S398" s="845"/>
      <c r="T398" s="845"/>
      <c r="U398" s="845"/>
      <c r="V398" s="845"/>
      <c r="W398" s="845"/>
      <c r="X398" s="1979"/>
      <c r="Y398" s="845"/>
      <c r="Z398" s="845"/>
      <c r="AA398" s="845"/>
      <c r="AB398" s="845"/>
      <c r="AC398" s="845"/>
      <c r="AD398" s="1817"/>
      <c r="AE398" s="845"/>
      <c r="AF398" s="845"/>
      <c r="AG398" s="845"/>
      <c r="AH398" s="845"/>
      <c r="AI398" s="845"/>
      <c r="AJ398" s="845"/>
      <c r="AK398" s="845"/>
      <c r="AL398" s="845"/>
      <c r="AM398" s="867"/>
      <c r="AN398" s="1817"/>
      <c r="AO398" s="845"/>
      <c r="AP398" s="845"/>
      <c r="AQ398" s="845"/>
      <c r="AR398" s="844"/>
      <c r="AS398" s="844"/>
      <c r="AT398" s="840"/>
      <c r="AU398" s="858"/>
      <c r="AV398" s="858"/>
      <c r="AW398" s="944"/>
      <c r="AX398" s="944"/>
      <c r="AY398" s="943"/>
      <c r="AZ398" s="944"/>
      <c r="BA398" s="1307"/>
      <c r="BB398" s="1307"/>
      <c r="BC398" s="1307"/>
      <c r="BD398" s="1307"/>
      <c r="BE398" s="1307"/>
      <c r="BF398" s="1307"/>
      <c r="BG398" s="1307"/>
      <c r="BH398" s="1307"/>
      <c r="BI398" s="1307"/>
      <c r="BJ398" s="1307"/>
      <c r="BK398" s="1307"/>
      <c r="BL398" s="1307"/>
      <c r="BM398" s="1307"/>
      <c r="BN398" s="1307"/>
      <c r="BO398" s="1307"/>
      <c r="BP398" s="1307"/>
      <c r="BQ398" s="1307"/>
      <c r="BR398" s="1307"/>
      <c r="BS398" s="1307"/>
      <c r="BT398" s="1307"/>
      <c r="BU398" s="1307"/>
      <c r="BV398" s="1307"/>
      <c r="BW398" s="1307"/>
      <c r="BX398" s="1307"/>
      <c r="BY398" s="1307"/>
      <c r="BZ398" s="1307"/>
      <c r="CA398" s="1307"/>
      <c r="CB398" s="1307"/>
      <c r="CC398" s="1307"/>
      <c r="CD398" s="1307"/>
      <c r="CE398" s="1307"/>
      <c r="CF398" s="1307"/>
      <c r="CG398" s="1307"/>
      <c r="CH398" s="1307"/>
      <c r="CI398" s="1307"/>
      <c r="CJ398" s="1307"/>
      <c r="CK398" s="1307"/>
      <c r="CL398" s="1307"/>
      <c r="CM398" s="1307"/>
      <c r="CN398" s="1307"/>
      <c r="CO398" s="1307"/>
      <c r="CP398" s="1307"/>
      <c r="CQ398" s="1307"/>
      <c r="CR398" s="1307"/>
      <c r="CS398" s="1307"/>
      <c r="CT398" s="1307"/>
      <c r="CU398" s="1307"/>
      <c r="CV398" s="1307"/>
      <c r="CW398" s="1307"/>
      <c r="CX398" s="1307"/>
      <c r="CY398" s="1307"/>
      <c r="CZ398" s="1307"/>
      <c r="DA398" s="1307"/>
      <c r="DB398" s="1307"/>
      <c r="DC398" s="1307"/>
      <c r="DD398" s="1307"/>
      <c r="DE398" s="1307"/>
      <c r="DF398" s="1307"/>
      <c r="DG398" s="1307"/>
      <c r="DH398" s="1307"/>
      <c r="DI398" s="1307"/>
      <c r="DJ398" s="1307"/>
    </row>
    <row r="399" spans="1:158" s="945" customFormat="1" ht="14" customHeight="1">
      <c r="A399" s="845"/>
      <c r="B399" s="845"/>
      <c r="C399" s="845"/>
      <c r="D399" s="845"/>
      <c r="E399" s="845"/>
      <c r="F399" s="845"/>
      <c r="G399" s="845"/>
      <c r="H399" s="845"/>
      <c r="I399" s="845"/>
      <c r="J399" s="845"/>
      <c r="K399" s="845"/>
      <c r="L399" s="845"/>
      <c r="M399" s="845"/>
      <c r="N399" s="845"/>
      <c r="O399" s="845"/>
      <c r="P399" s="845"/>
      <c r="Q399" s="845"/>
      <c r="R399" s="845"/>
      <c r="S399" s="845"/>
      <c r="T399" s="845"/>
      <c r="U399" s="845"/>
      <c r="V399" s="845"/>
      <c r="W399" s="845"/>
      <c r="X399" s="80"/>
      <c r="Y399" s="845"/>
      <c r="Z399" s="845"/>
      <c r="AA399" s="845"/>
      <c r="AB399" s="845"/>
      <c r="AC399" s="845"/>
      <c r="AD399" s="1817"/>
      <c r="AE399" s="845"/>
      <c r="AF399" s="845"/>
      <c r="AG399" s="845"/>
      <c r="AH399" s="845"/>
      <c r="AI399" s="845"/>
      <c r="AJ399" s="845"/>
      <c r="AK399" s="845"/>
      <c r="AL399" s="845"/>
      <c r="AM399" s="1596"/>
      <c r="AN399" s="1817"/>
      <c r="AO399" s="845"/>
      <c r="AP399" s="845"/>
      <c r="AQ399" s="845"/>
      <c r="AR399" s="844"/>
      <c r="AS399" s="844"/>
      <c r="AT399" s="840"/>
      <c r="AU399" s="858"/>
      <c r="AV399" s="858"/>
      <c r="AW399" s="944"/>
      <c r="AX399" s="944"/>
      <c r="AY399" s="943"/>
      <c r="AZ399" s="944"/>
      <c r="BA399" s="1307"/>
      <c r="BB399" s="1307"/>
      <c r="BC399" s="1307"/>
      <c r="BD399" s="1307"/>
      <c r="BE399" s="1307"/>
      <c r="BF399" s="1307"/>
      <c r="BG399" s="1307"/>
      <c r="BH399" s="1307"/>
      <c r="BI399" s="1307"/>
      <c r="BJ399" s="1307"/>
      <c r="BK399" s="1307"/>
      <c r="BL399" s="1307"/>
      <c r="BM399" s="1307"/>
      <c r="BN399" s="1307"/>
      <c r="BO399" s="1307"/>
      <c r="BP399" s="1307"/>
      <c r="BQ399" s="1307"/>
      <c r="BR399" s="1307"/>
      <c r="BS399" s="1307"/>
      <c r="BT399" s="1307"/>
      <c r="BU399" s="1307"/>
      <c r="BV399" s="1307"/>
      <c r="BW399" s="1307"/>
      <c r="BX399" s="1307"/>
      <c r="BY399" s="1307"/>
      <c r="BZ399" s="1307"/>
      <c r="CA399" s="1307"/>
      <c r="CB399" s="1307"/>
      <c r="CC399" s="1307"/>
      <c r="CD399" s="1307"/>
      <c r="CE399" s="1307"/>
      <c r="CF399" s="1307"/>
      <c r="CG399" s="1307"/>
      <c r="CH399" s="1307"/>
      <c r="CI399" s="1307"/>
      <c r="CJ399" s="1307"/>
      <c r="CK399" s="1307"/>
      <c r="CL399" s="1307"/>
      <c r="CM399" s="1307"/>
      <c r="CN399" s="1307"/>
      <c r="CO399" s="1307"/>
      <c r="CP399" s="1307"/>
      <c r="CQ399" s="1307"/>
      <c r="CR399" s="1307"/>
      <c r="CS399" s="1307"/>
      <c r="CT399" s="1307"/>
      <c r="CU399" s="1307"/>
      <c r="CV399" s="1307"/>
      <c r="CW399" s="1307"/>
      <c r="CX399" s="1307"/>
      <c r="CY399" s="1307"/>
      <c r="CZ399" s="1307"/>
      <c r="DA399" s="1307"/>
      <c r="DB399" s="1307"/>
      <c r="DC399" s="1307"/>
      <c r="DD399" s="1307"/>
      <c r="DE399" s="1307"/>
      <c r="DF399" s="1307"/>
      <c r="DG399" s="1307"/>
      <c r="DH399" s="1307"/>
      <c r="DI399" s="1307"/>
      <c r="DJ399" s="1307"/>
    </row>
    <row r="400" spans="1:158" s="945" customFormat="1" ht="14" customHeight="1">
      <c r="A400" s="845"/>
      <c r="B400" s="845"/>
      <c r="C400" s="845"/>
      <c r="D400" s="845"/>
      <c r="E400" s="845"/>
      <c r="F400" s="845"/>
      <c r="G400" s="845"/>
      <c r="H400" s="845"/>
      <c r="I400" s="845"/>
      <c r="J400" s="845"/>
      <c r="K400" s="845"/>
      <c r="L400" s="845"/>
      <c r="M400" s="845"/>
      <c r="N400" s="845"/>
      <c r="O400" s="845"/>
      <c r="P400" s="845"/>
      <c r="Q400" s="845"/>
      <c r="R400" s="845"/>
      <c r="S400" s="845"/>
      <c r="T400" s="845"/>
      <c r="U400" s="845"/>
      <c r="V400" s="845"/>
      <c r="W400" s="845"/>
      <c r="X400" s="80"/>
      <c r="Y400" s="845"/>
      <c r="Z400" s="845"/>
      <c r="AA400" s="845"/>
      <c r="AB400" s="845"/>
      <c r="AC400" s="845"/>
      <c r="AD400" s="1817"/>
      <c r="AE400" s="845"/>
      <c r="AF400" s="845"/>
      <c r="AG400" s="845"/>
      <c r="AH400" s="845"/>
      <c r="AI400" s="845"/>
      <c r="AJ400" s="845"/>
      <c r="AK400" s="845"/>
      <c r="AL400" s="845"/>
      <c r="AM400" s="845"/>
      <c r="AN400" s="1817"/>
      <c r="AO400" s="845"/>
      <c r="AP400" s="845"/>
      <c r="AQ400" s="845"/>
      <c r="AR400" s="844"/>
      <c r="AS400" s="844"/>
      <c r="AT400" s="840"/>
      <c r="AU400" s="858"/>
      <c r="AV400" s="858"/>
      <c r="AW400" s="944"/>
      <c r="AX400" s="944"/>
      <c r="AY400" s="943"/>
      <c r="AZ400" s="944"/>
      <c r="BA400" s="1307"/>
      <c r="BB400" s="1307"/>
      <c r="BC400" s="1307"/>
      <c r="BD400" s="1307"/>
      <c r="BE400" s="1307"/>
      <c r="BF400" s="1307"/>
      <c r="BG400" s="1307"/>
      <c r="BH400" s="1307"/>
      <c r="BI400" s="1307"/>
      <c r="BJ400" s="1307"/>
      <c r="BK400" s="1307"/>
      <c r="BL400" s="1307"/>
      <c r="BM400" s="1307"/>
      <c r="BN400" s="1307"/>
      <c r="BO400" s="1307"/>
      <c r="BP400" s="1307"/>
      <c r="BQ400" s="1307"/>
      <c r="BR400" s="1307"/>
      <c r="BS400" s="1307"/>
      <c r="BT400" s="1307"/>
      <c r="BU400" s="1307"/>
      <c r="BV400" s="1307"/>
      <c r="BW400" s="1307"/>
      <c r="BX400" s="1307"/>
      <c r="BY400" s="1307"/>
      <c r="BZ400" s="1307"/>
      <c r="CA400" s="1307"/>
      <c r="CB400" s="1307"/>
      <c r="CC400" s="1307"/>
      <c r="CD400" s="1307"/>
      <c r="CE400" s="1307"/>
      <c r="CF400" s="1307"/>
      <c r="CG400" s="1307"/>
      <c r="CH400" s="1307"/>
      <c r="CI400" s="1307"/>
      <c r="CJ400" s="1307"/>
      <c r="CK400" s="1307"/>
      <c r="CL400" s="1307"/>
      <c r="CM400" s="1307"/>
      <c r="CN400" s="1307"/>
      <c r="CO400" s="1307"/>
      <c r="CP400" s="1307"/>
      <c r="CQ400" s="1307"/>
      <c r="CR400" s="1307"/>
      <c r="CS400" s="1307"/>
      <c r="CT400" s="1307"/>
      <c r="CU400" s="1307"/>
      <c r="CV400" s="1307"/>
      <c r="CW400" s="1307"/>
      <c r="CX400" s="1307"/>
      <c r="CY400" s="1307"/>
      <c r="CZ400" s="1307"/>
      <c r="DA400" s="1307"/>
      <c r="DB400" s="1307"/>
      <c r="DC400" s="1307"/>
      <c r="DD400" s="1307"/>
      <c r="DE400" s="1307"/>
      <c r="DF400" s="1307"/>
      <c r="DG400" s="1307"/>
      <c r="DH400" s="1307"/>
      <c r="DI400" s="1307"/>
      <c r="DJ400" s="1307"/>
    </row>
    <row r="401" spans="1:114" s="945" customFormat="1">
      <c r="A401" s="845"/>
      <c r="B401" s="845"/>
      <c r="C401" s="845"/>
      <c r="D401" s="845"/>
      <c r="E401" s="845"/>
      <c r="F401" s="845"/>
      <c r="G401" s="845"/>
      <c r="H401" s="845"/>
      <c r="I401" s="845"/>
      <c r="J401" s="845"/>
      <c r="K401" s="845"/>
      <c r="L401" s="845"/>
      <c r="M401" s="845"/>
      <c r="N401" s="845"/>
      <c r="O401" s="845"/>
      <c r="P401" s="845"/>
      <c r="Q401" s="845"/>
      <c r="R401" s="845"/>
      <c r="S401" s="845"/>
      <c r="T401" s="845"/>
      <c r="U401" s="845"/>
      <c r="V401" s="845"/>
      <c r="W401" s="845"/>
      <c r="X401" s="845"/>
      <c r="Y401" s="845"/>
      <c r="Z401" s="845"/>
      <c r="AA401" s="845"/>
      <c r="AB401" s="845"/>
      <c r="AC401" s="845"/>
      <c r="AD401" s="1817"/>
      <c r="AE401" s="845"/>
      <c r="AF401" s="845"/>
      <c r="AG401" s="845"/>
      <c r="AH401" s="845"/>
      <c r="AI401" s="845"/>
      <c r="AJ401" s="845"/>
      <c r="AK401" s="845"/>
      <c r="AL401" s="845"/>
      <c r="AM401" s="845"/>
      <c r="AN401" s="1817"/>
      <c r="AO401" s="845"/>
      <c r="AP401" s="845"/>
      <c r="AQ401" s="845"/>
      <c r="AR401" s="844"/>
      <c r="AS401" s="844"/>
      <c r="AT401" s="840"/>
      <c r="AU401" s="858"/>
      <c r="AV401" s="858"/>
      <c r="AW401" s="944"/>
      <c r="AX401" s="944"/>
      <c r="AY401" s="943"/>
      <c r="AZ401" s="944"/>
      <c r="BA401" s="1307"/>
      <c r="BB401" s="1307"/>
      <c r="BC401" s="1307"/>
      <c r="BD401" s="1307"/>
      <c r="BE401" s="1307"/>
      <c r="BF401" s="1307"/>
      <c r="BG401" s="1307"/>
      <c r="BH401" s="1307"/>
      <c r="BI401" s="1307"/>
      <c r="BJ401" s="1307"/>
      <c r="BK401" s="1307"/>
      <c r="BL401" s="1307"/>
      <c r="BM401" s="1307"/>
      <c r="BN401" s="1307"/>
      <c r="BO401" s="1307"/>
      <c r="BP401" s="1307"/>
      <c r="BQ401" s="1307"/>
      <c r="BR401" s="1307"/>
      <c r="BS401" s="1307"/>
      <c r="BT401" s="1307"/>
      <c r="BU401" s="1307"/>
      <c r="BV401" s="1307"/>
      <c r="BW401" s="1307"/>
      <c r="BX401" s="1307"/>
      <c r="BY401" s="1307"/>
      <c r="BZ401" s="1307"/>
      <c r="CA401" s="1307"/>
      <c r="CB401" s="1307"/>
      <c r="CC401" s="1307"/>
      <c r="CD401" s="1307"/>
      <c r="CE401" s="1307"/>
      <c r="CF401" s="1307"/>
      <c r="CG401" s="1307"/>
      <c r="CH401" s="1307"/>
      <c r="CI401" s="1307"/>
      <c r="CJ401" s="1307"/>
      <c r="CK401" s="1307"/>
      <c r="CL401" s="1307"/>
      <c r="CM401" s="1307"/>
      <c r="CN401" s="1307"/>
      <c r="CO401" s="1307"/>
      <c r="CP401" s="1307"/>
      <c r="CQ401" s="1307"/>
      <c r="CR401" s="1307"/>
      <c r="CS401" s="1307"/>
      <c r="CT401" s="1307"/>
      <c r="CU401" s="1307"/>
      <c r="CV401" s="1307"/>
      <c r="CW401" s="1307"/>
      <c r="CX401" s="1307"/>
      <c r="CY401" s="1307"/>
      <c r="CZ401" s="1307"/>
      <c r="DA401" s="1307"/>
      <c r="DB401" s="1307"/>
      <c r="DC401" s="1307"/>
      <c r="DD401" s="1307"/>
      <c r="DE401" s="1307"/>
      <c r="DF401" s="1307"/>
      <c r="DG401" s="1307"/>
      <c r="DH401" s="1307"/>
      <c r="DI401" s="1307"/>
      <c r="DJ401" s="1307"/>
    </row>
    <row r="402" spans="1:114" s="945" customFormat="1">
      <c r="A402" s="845"/>
      <c r="B402" s="845"/>
      <c r="C402" s="845"/>
      <c r="D402" s="845"/>
      <c r="E402" s="845"/>
      <c r="F402" s="845"/>
      <c r="G402" s="845"/>
      <c r="H402" s="845"/>
      <c r="I402" s="845"/>
      <c r="J402" s="845"/>
      <c r="K402" s="845"/>
      <c r="L402" s="845"/>
      <c r="M402" s="845"/>
      <c r="N402" s="845"/>
      <c r="O402" s="845"/>
      <c r="P402" s="845"/>
      <c r="Q402" s="845"/>
      <c r="R402" s="845"/>
      <c r="S402" s="845"/>
      <c r="T402" s="845"/>
      <c r="U402" s="845"/>
      <c r="V402" s="845"/>
      <c r="W402" s="845"/>
      <c r="X402" s="845"/>
      <c r="Y402" s="845"/>
      <c r="Z402" s="845"/>
      <c r="AA402" s="845"/>
      <c r="AB402" s="845"/>
      <c r="AC402" s="845"/>
      <c r="AD402" s="1817"/>
      <c r="AE402" s="845"/>
      <c r="AF402" s="845"/>
      <c r="AG402" s="845"/>
      <c r="AH402" s="845"/>
      <c r="AI402" s="845"/>
      <c r="AJ402" s="845"/>
      <c r="AK402" s="845"/>
      <c r="AL402" s="845"/>
      <c r="AM402" s="845"/>
      <c r="AN402" s="1817"/>
      <c r="AO402" s="845"/>
      <c r="AP402" s="845"/>
      <c r="AQ402" s="845"/>
      <c r="AR402" s="844"/>
      <c r="AS402" s="844"/>
      <c r="AT402" s="840"/>
      <c r="AU402" s="858"/>
      <c r="AV402" s="858"/>
      <c r="AW402" s="944"/>
      <c r="AX402" s="944"/>
      <c r="AY402" s="943"/>
      <c r="AZ402" s="944"/>
      <c r="BA402" s="1307"/>
      <c r="BB402" s="1307"/>
      <c r="BC402" s="1307"/>
      <c r="BD402" s="1307"/>
      <c r="BE402" s="1307"/>
      <c r="BF402" s="1307"/>
      <c r="BG402" s="1307"/>
      <c r="BH402" s="1307"/>
      <c r="BI402" s="1307"/>
      <c r="BJ402" s="1307"/>
      <c r="BK402" s="1307"/>
      <c r="BL402" s="1307"/>
      <c r="BM402" s="1307"/>
      <c r="BN402" s="1307"/>
      <c r="BO402" s="1307"/>
      <c r="BP402" s="1307"/>
      <c r="BQ402" s="1307"/>
      <c r="BR402" s="1307"/>
      <c r="BS402" s="1307"/>
      <c r="BT402" s="1307"/>
      <c r="BU402" s="1307"/>
      <c r="BV402" s="1307"/>
      <c r="BW402" s="1307"/>
      <c r="BX402" s="1307"/>
      <c r="BY402" s="1307"/>
      <c r="BZ402" s="1307"/>
      <c r="CA402" s="1307"/>
      <c r="CB402" s="1307"/>
      <c r="CC402" s="1307"/>
      <c r="CD402" s="1307"/>
      <c r="CE402" s="1307"/>
      <c r="CF402" s="1307"/>
      <c r="CG402" s="1307"/>
      <c r="CH402" s="1307"/>
      <c r="CI402" s="1307"/>
      <c r="CJ402" s="1307"/>
      <c r="CK402" s="1307"/>
      <c r="CL402" s="1307"/>
      <c r="CM402" s="1307"/>
      <c r="CN402" s="1307"/>
      <c r="CO402" s="1307"/>
      <c r="CP402" s="1307"/>
      <c r="CQ402" s="1307"/>
      <c r="CR402" s="1307"/>
      <c r="CS402" s="1307"/>
      <c r="CT402" s="1307"/>
      <c r="CU402" s="1307"/>
      <c r="CV402" s="1307"/>
      <c r="CW402" s="1307"/>
      <c r="CX402" s="1307"/>
      <c r="CY402" s="1307"/>
      <c r="CZ402" s="1307"/>
      <c r="DA402" s="1307"/>
      <c r="DB402" s="1307"/>
      <c r="DC402" s="1307"/>
      <c r="DD402" s="1307"/>
      <c r="DE402" s="1307"/>
      <c r="DF402" s="1307"/>
      <c r="DG402" s="1307"/>
      <c r="DH402" s="1307"/>
      <c r="DI402" s="1307"/>
      <c r="DJ402" s="1307"/>
    </row>
    <row r="403" spans="1:114" s="945" customFormat="1">
      <c r="A403" s="845"/>
      <c r="B403" s="845"/>
      <c r="C403" s="845"/>
      <c r="D403" s="845"/>
      <c r="E403" s="845"/>
      <c r="F403" s="845"/>
      <c r="G403" s="845"/>
      <c r="H403" s="845"/>
      <c r="I403" s="845"/>
      <c r="J403" s="845"/>
      <c r="K403" s="845"/>
      <c r="L403" s="845"/>
      <c r="M403" s="845"/>
      <c r="N403" s="845"/>
      <c r="O403" s="845"/>
      <c r="P403" s="845"/>
      <c r="Q403" s="845"/>
      <c r="R403" s="845"/>
      <c r="S403" s="845"/>
      <c r="T403" s="845"/>
      <c r="U403" s="845"/>
      <c r="V403" s="845"/>
      <c r="W403" s="845"/>
      <c r="X403" s="845"/>
      <c r="Y403" s="845"/>
      <c r="Z403" s="845"/>
      <c r="AA403" s="845"/>
      <c r="AB403" s="845"/>
      <c r="AC403" s="845"/>
      <c r="AD403" s="1817"/>
      <c r="AE403" s="845"/>
      <c r="AF403" s="845"/>
      <c r="AG403" s="845"/>
      <c r="AH403" s="845"/>
      <c r="AI403" s="845"/>
      <c r="AJ403" s="845"/>
      <c r="AK403" s="845"/>
      <c r="AL403" s="845"/>
      <c r="AM403" s="845"/>
      <c r="AN403" s="1817"/>
      <c r="AO403" s="845"/>
      <c r="AP403" s="845"/>
      <c r="AQ403" s="845"/>
      <c r="AR403" s="844"/>
      <c r="AS403" s="844"/>
      <c r="AT403" s="840"/>
      <c r="AU403" s="858"/>
      <c r="AV403" s="858"/>
      <c r="AW403" s="944"/>
      <c r="AX403" s="944"/>
      <c r="AY403" s="943"/>
      <c r="AZ403" s="944"/>
      <c r="BA403" s="1307"/>
      <c r="BB403" s="1307"/>
      <c r="BC403" s="1307"/>
      <c r="BD403" s="1307"/>
      <c r="BE403" s="1307"/>
      <c r="BF403" s="1307"/>
      <c r="BG403" s="1307"/>
      <c r="BH403" s="1307"/>
      <c r="BI403" s="1307"/>
      <c r="BJ403" s="1307"/>
      <c r="BK403" s="1307"/>
      <c r="BL403" s="1307"/>
      <c r="BM403" s="1307"/>
      <c r="BN403" s="1307"/>
      <c r="BO403" s="1307"/>
      <c r="BP403" s="1307"/>
      <c r="BQ403" s="1307"/>
      <c r="BR403" s="1307"/>
      <c r="BS403" s="1307"/>
      <c r="BT403" s="1307"/>
      <c r="BU403" s="1307"/>
      <c r="BV403" s="1307"/>
      <c r="BW403" s="1307"/>
      <c r="BX403" s="1307"/>
      <c r="BY403" s="1307"/>
      <c r="BZ403" s="1307"/>
      <c r="CA403" s="1307"/>
      <c r="CB403" s="1307"/>
      <c r="CC403" s="1307"/>
      <c r="CD403" s="1307"/>
      <c r="CE403" s="1307"/>
      <c r="CF403" s="1307"/>
      <c r="CG403" s="1307"/>
      <c r="CH403" s="1307"/>
      <c r="CI403" s="1307"/>
      <c r="CJ403" s="1307"/>
      <c r="CK403" s="1307"/>
      <c r="CL403" s="1307"/>
      <c r="CM403" s="1307"/>
      <c r="CN403" s="1307"/>
      <c r="CO403" s="1307"/>
      <c r="CP403" s="1307"/>
      <c r="CQ403" s="1307"/>
      <c r="CR403" s="1307"/>
      <c r="CS403" s="1307"/>
      <c r="CT403" s="1307"/>
      <c r="CU403" s="1307"/>
      <c r="CV403" s="1307"/>
      <c r="CW403" s="1307"/>
      <c r="CX403" s="1307"/>
      <c r="CY403" s="1307"/>
      <c r="CZ403" s="1307"/>
      <c r="DA403" s="1307"/>
      <c r="DB403" s="1307"/>
      <c r="DC403" s="1307"/>
      <c r="DD403" s="1307"/>
      <c r="DE403" s="1307"/>
      <c r="DF403" s="1307"/>
      <c r="DG403" s="1307"/>
      <c r="DH403" s="1307"/>
      <c r="DI403" s="1307"/>
      <c r="DJ403" s="1307"/>
    </row>
    <row r="404" spans="1:114" s="945" customFormat="1">
      <c r="A404" s="845"/>
      <c r="B404" s="845"/>
      <c r="C404" s="845"/>
      <c r="D404" s="845"/>
      <c r="E404" s="845"/>
      <c r="F404" s="845"/>
      <c r="G404" s="845"/>
      <c r="H404" s="845"/>
      <c r="I404" s="845"/>
      <c r="J404" s="845"/>
      <c r="K404" s="845"/>
      <c r="L404" s="845"/>
      <c r="M404" s="845"/>
      <c r="N404" s="845"/>
      <c r="O404" s="845"/>
      <c r="P404" s="845"/>
      <c r="Q404" s="845"/>
      <c r="R404" s="845"/>
      <c r="S404" s="845"/>
      <c r="T404" s="845"/>
      <c r="U404" s="845"/>
      <c r="V404" s="845"/>
      <c r="W404" s="845"/>
      <c r="X404" s="845"/>
      <c r="Y404" s="845"/>
      <c r="Z404" s="845"/>
      <c r="AA404" s="845"/>
      <c r="AB404" s="845"/>
      <c r="AC404" s="845"/>
      <c r="AD404" s="1817"/>
      <c r="AE404" s="845"/>
      <c r="AF404" s="845"/>
      <c r="AG404" s="845"/>
      <c r="AH404" s="845"/>
      <c r="AI404" s="845"/>
      <c r="AJ404" s="845"/>
      <c r="AK404" s="845"/>
      <c r="AL404" s="845"/>
      <c r="AM404" s="845"/>
      <c r="AN404" s="1817"/>
      <c r="AO404" s="845"/>
      <c r="AP404" s="845"/>
      <c r="AQ404" s="845"/>
      <c r="AR404" s="844"/>
      <c r="AS404" s="844"/>
      <c r="AT404" s="840"/>
      <c r="AU404" s="858"/>
      <c r="AV404" s="858"/>
      <c r="AW404" s="944"/>
      <c r="AX404" s="944"/>
      <c r="AY404" s="943"/>
      <c r="AZ404" s="944"/>
      <c r="BA404" s="1307"/>
      <c r="BB404" s="1307"/>
      <c r="BC404" s="1307"/>
      <c r="BD404" s="1307"/>
      <c r="BE404" s="1307"/>
      <c r="BF404" s="1307"/>
      <c r="BG404" s="1307"/>
      <c r="BH404" s="1307"/>
      <c r="BI404" s="1307"/>
      <c r="BJ404" s="1307"/>
      <c r="BK404" s="1307"/>
      <c r="BL404" s="1307"/>
      <c r="BM404" s="1307"/>
      <c r="BN404" s="1307"/>
      <c r="BO404" s="1307"/>
      <c r="BP404" s="1307"/>
      <c r="BQ404" s="1307"/>
      <c r="BR404" s="1307"/>
      <c r="BS404" s="1307"/>
      <c r="BT404" s="1307"/>
      <c r="BU404" s="1307"/>
      <c r="BV404" s="1307"/>
      <c r="BW404" s="1307"/>
      <c r="BX404" s="1307"/>
      <c r="BY404" s="1307"/>
      <c r="BZ404" s="1307"/>
      <c r="CA404" s="1307"/>
      <c r="CB404" s="1307"/>
      <c r="CC404" s="1307"/>
      <c r="CD404" s="1307"/>
      <c r="CE404" s="1307"/>
      <c r="CF404" s="1307"/>
      <c r="CG404" s="1307"/>
      <c r="CH404" s="1307"/>
      <c r="CI404" s="1307"/>
      <c r="CJ404" s="1307"/>
      <c r="CK404" s="1307"/>
      <c r="CL404" s="1307"/>
      <c r="CM404" s="1307"/>
      <c r="CN404" s="1307"/>
      <c r="CO404" s="1307"/>
      <c r="CP404" s="1307"/>
      <c r="CQ404" s="1307"/>
      <c r="CR404" s="1307"/>
      <c r="CS404" s="1307"/>
      <c r="CT404" s="1307"/>
      <c r="CU404" s="1307"/>
      <c r="CV404" s="1307"/>
      <c r="CW404" s="1307"/>
      <c r="CX404" s="1307"/>
      <c r="CY404" s="1307"/>
      <c r="CZ404" s="1307"/>
      <c r="DA404" s="1307"/>
      <c r="DB404" s="1307"/>
      <c r="DC404" s="1307"/>
      <c r="DD404" s="1307"/>
      <c r="DE404" s="1307"/>
      <c r="DF404" s="1307"/>
      <c r="DG404" s="1307"/>
      <c r="DH404" s="1307"/>
      <c r="DI404" s="1307"/>
      <c r="DJ404" s="1307"/>
    </row>
    <row r="405" spans="1:114" s="1418" customFormat="1" ht="13">
      <c r="A405" s="1461"/>
      <c r="B405" s="1461"/>
      <c r="C405" s="1461"/>
      <c r="D405" s="1461"/>
      <c r="E405" s="1461"/>
      <c r="F405" s="1461"/>
      <c r="G405" s="1461"/>
      <c r="H405" s="1461"/>
      <c r="I405" s="1461"/>
      <c r="J405" s="1461"/>
      <c r="K405" s="1461"/>
      <c r="L405" s="1461"/>
      <c r="M405" s="1461"/>
      <c r="N405" s="1461"/>
      <c r="O405" s="1461"/>
      <c r="P405" s="1461"/>
      <c r="Q405" s="1461"/>
      <c r="R405" s="1461"/>
      <c r="S405" s="1461"/>
      <c r="T405" s="1461"/>
      <c r="U405" s="1461"/>
      <c r="V405" s="1461"/>
      <c r="W405" s="1461"/>
      <c r="X405" s="1461"/>
      <c r="Y405" s="1461"/>
      <c r="Z405" s="1461"/>
      <c r="AA405" s="1461"/>
      <c r="AB405" s="1461"/>
      <c r="AC405" s="1461"/>
      <c r="AD405" s="1818"/>
      <c r="AE405" s="1461"/>
      <c r="AF405" s="1461"/>
      <c r="AG405" s="1461"/>
      <c r="AH405" s="1461"/>
      <c r="AI405" s="1461"/>
      <c r="AJ405" s="1461"/>
      <c r="AK405" s="1461"/>
      <c r="AL405" s="1461"/>
      <c r="AM405" s="1461"/>
      <c r="AN405" s="1818"/>
      <c r="AO405" s="1461"/>
      <c r="AP405" s="1461"/>
      <c r="AQ405" s="1461"/>
      <c r="AR405" s="1462"/>
      <c r="AS405" s="1462"/>
      <c r="AT405" s="1462"/>
      <c r="AU405" s="1461"/>
      <c r="AV405" s="1461"/>
      <c r="AW405" s="1461"/>
      <c r="AX405" s="1461"/>
      <c r="AY405" s="1463"/>
      <c r="AZ405" s="1461"/>
      <c r="BA405" s="1461"/>
      <c r="BB405" s="1461"/>
      <c r="BC405" s="1461"/>
      <c r="BD405" s="1461"/>
      <c r="BE405" s="1461"/>
      <c r="BF405" s="1461"/>
      <c r="BG405" s="1461"/>
      <c r="BH405" s="1461"/>
      <c r="BI405" s="1461"/>
      <c r="BJ405" s="1461"/>
      <c r="BK405" s="1461"/>
      <c r="BL405" s="1461"/>
      <c r="BM405" s="1461"/>
      <c r="BN405" s="1461"/>
      <c r="BO405" s="1461"/>
      <c r="BP405" s="1461"/>
      <c r="BQ405" s="1461"/>
      <c r="BR405" s="1461"/>
      <c r="BS405" s="1461"/>
      <c r="BT405" s="1461"/>
      <c r="BU405" s="1461"/>
      <c r="BV405" s="1461"/>
      <c r="BW405" s="1461"/>
      <c r="BX405" s="1461"/>
      <c r="BY405" s="1461"/>
      <c r="BZ405" s="1461"/>
      <c r="CA405" s="1461"/>
      <c r="CB405" s="1461"/>
      <c r="CC405" s="1461"/>
      <c r="CD405" s="1461"/>
      <c r="CE405" s="1461"/>
      <c r="CF405" s="1461"/>
      <c r="CG405" s="1461"/>
      <c r="CH405" s="1461"/>
      <c r="CI405" s="1461"/>
      <c r="CJ405" s="1461"/>
      <c r="CK405" s="1461"/>
      <c r="CL405" s="1461"/>
      <c r="CM405" s="1461"/>
      <c r="CN405" s="1461"/>
      <c r="CO405" s="1461"/>
      <c r="CP405" s="1461"/>
      <c r="CQ405" s="1461"/>
      <c r="CR405" s="1461"/>
      <c r="CS405" s="1461"/>
      <c r="CT405" s="1461"/>
      <c r="CU405" s="1461"/>
      <c r="CV405" s="1461"/>
      <c r="CW405" s="1461"/>
      <c r="CX405" s="1461"/>
      <c r="CY405" s="1461"/>
      <c r="CZ405" s="1461"/>
      <c r="DA405" s="1461"/>
      <c r="DB405" s="1461"/>
      <c r="DC405" s="1461"/>
      <c r="DD405" s="1461"/>
      <c r="DE405" s="1461"/>
      <c r="DF405" s="1461"/>
      <c r="DG405" s="1461"/>
      <c r="DH405" s="1461"/>
      <c r="DI405" s="1461"/>
      <c r="DJ405" s="1461"/>
    </row>
    <row r="406" spans="1:114" s="1418" customFormat="1" ht="13">
      <c r="A406" s="1461"/>
      <c r="B406" s="1461"/>
      <c r="C406" s="1461"/>
      <c r="D406" s="1461"/>
      <c r="E406" s="1461"/>
      <c r="F406" s="1461"/>
      <c r="G406" s="1461"/>
      <c r="H406" s="1461"/>
      <c r="I406" s="1461"/>
      <c r="J406" s="1461"/>
      <c r="K406" s="1461"/>
      <c r="L406" s="1461"/>
      <c r="M406" s="1461"/>
      <c r="N406" s="1461"/>
      <c r="O406" s="1461"/>
      <c r="P406" s="1461"/>
      <c r="Q406" s="1461"/>
      <c r="R406" s="1461"/>
      <c r="S406" s="1461"/>
      <c r="T406" s="1461"/>
      <c r="U406" s="1461"/>
      <c r="V406" s="1461"/>
      <c r="W406" s="1461"/>
      <c r="X406" s="1461"/>
      <c r="Y406" s="1461"/>
      <c r="Z406" s="1461"/>
      <c r="AA406" s="1461"/>
      <c r="AB406" s="1461"/>
      <c r="AC406" s="1461"/>
      <c r="AD406" s="1818"/>
      <c r="AE406" s="1461"/>
      <c r="AF406" s="1461"/>
      <c r="AG406" s="1461"/>
      <c r="AH406" s="1461"/>
      <c r="AI406" s="1461"/>
      <c r="AJ406" s="1461"/>
      <c r="AK406" s="1461"/>
      <c r="AL406" s="1461"/>
      <c r="AM406" s="1461"/>
      <c r="AN406" s="1818"/>
      <c r="AO406" s="1461"/>
      <c r="AP406" s="1461"/>
      <c r="AQ406" s="1461"/>
      <c r="AR406" s="1462"/>
      <c r="AS406" s="1462"/>
      <c r="AT406" s="1462"/>
      <c r="AU406" s="1461"/>
      <c r="AV406" s="1461"/>
      <c r="AW406" s="1461"/>
      <c r="AX406" s="1461"/>
      <c r="AY406" s="1463"/>
      <c r="AZ406" s="1461"/>
      <c r="BA406" s="1461"/>
      <c r="BB406" s="1461"/>
      <c r="BC406" s="1461"/>
      <c r="BD406" s="1461"/>
      <c r="BE406" s="1461"/>
      <c r="BF406" s="1461"/>
      <c r="BG406" s="1461"/>
      <c r="BH406" s="1461"/>
      <c r="BI406" s="1461"/>
      <c r="BJ406" s="1461"/>
      <c r="BK406" s="1461"/>
      <c r="BL406" s="1461"/>
      <c r="BM406" s="1461"/>
      <c r="BN406" s="1461"/>
      <c r="BO406" s="1461"/>
      <c r="BP406" s="1461"/>
      <c r="BQ406" s="1461"/>
      <c r="BR406" s="1461"/>
      <c r="BS406" s="1461"/>
      <c r="BT406" s="1461"/>
      <c r="BU406" s="1461"/>
      <c r="BV406" s="1461"/>
      <c r="BW406" s="1461"/>
      <c r="BX406" s="1461"/>
      <c r="BY406" s="1461"/>
      <c r="BZ406" s="1461"/>
      <c r="CA406" s="1461"/>
      <c r="CB406" s="1461"/>
      <c r="CC406" s="1461"/>
      <c r="CD406" s="1461"/>
      <c r="CE406" s="1461"/>
      <c r="CF406" s="1461"/>
      <c r="CG406" s="1461"/>
      <c r="CH406" s="1461"/>
      <c r="CI406" s="1461"/>
      <c r="CJ406" s="1461"/>
      <c r="CK406" s="1461"/>
      <c r="CL406" s="1461"/>
      <c r="CM406" s="1461"/>
      <c r="CN406" s="1461"/>
      <c r="CO406" s="1461"/>
      <c r="CP406" s="1461"/>
      <c r="CQ406" s="1461"/>
      <c r="CR406" s="1461"/>
      <c r="CS406" s="1461"/>
      <c r="CT406" s="1461"/>
      <c r="CU406" s="1461"/>
      <c r="CV406" s="1461"/>
      <c r="CW406" s="1461"/>
      <c r="CX406" s="1461"/>
      <c r="CY406" s="1461"/>
      <c r="CZ406" s="1461"/>
      <c r="DA406" s="1461"/>
      <c r="DB406" s="1461"/>
      <c r="DC406" s="1461"/>
      <c r="DD406" s="1461"/>
      <c r="DE406" s="1461"/>
      <c r="DF406" s="1461"/>
      <c r="DG406" s="1461"/>
      <c r="DH406" s="1461"/>
      <c r="DI406" s="1461"/>
      <c r="DJ406" s="1461"/>
    </row>
    <row r="407" spans="1:114" s="1418" customFormat="1" ht="13">
      <c r="A407" s="1461"/>
      <c r="B407" s="1461"/>
      <c r="C407" s="1461"/>
      <c r="D407" s="1461"/>
      <c r="E407" s="1461"/>
      <c r="F407" s="1461"/>
      <c r="G407" s="1461"/>
      <c r="H407" s="1461"/>
      <c r="I407" s="1461"/>
      <c r="J407" s="1461"/>
      <c r="K407" s="1461"/>
      <c r="L407" s="1461"/>
      <c r="M407" s="1461"/>
      <c r="N407" s="1461"/>
      <c r="O407" s="1461"/>
      <c r="P407" s="1461"/>
      <c r="Q407" s="1461"/>
      <c r="R407" s="1461"/>
      <c r="S407" s="1461"/>
      <c r="T407" s="1461"/>
      <c r="U407" s="1461"/>
      <c r="V407" s="1461"/>
      <c r="W407" s="1461"/>
      <c r="X407" s="1461"/>
      <c r="Y407" s="1461"/>
      <c r="Z407" s="1461"/>
      <c r="AA407" s="1461"/>
      <c r="AB407" s="1461"/>
      <c r="AC407" s="1461"/>
      <c r="AD407" s="1818"/>
      <c r="AE407" s="1461"/>
      <c r="AF407" s="1461"/>
      <c r="AG407" s="1461"/>
      <c r="AH407" s="1461"/>
      <c r="AI407" s="1461"/>
      <c r="AJ407" s="1461"/>
      <c r="AK407" s="1461"/>
      <c r="AL407" s="1461"/>
      <c r="AM407" s="1461"/>
      <c r="AN407" s="1818"/>
      <c r="AO407" s="1461"/>
      <c r="AP407" s="1461"/>
      <c r="AQ407" s="1461"/>
      <c r="AR407" s="1462"/>
      <c r="AS407" s="1462"/>
      <c r="AT407" s="1462"/>
      <c r="AU407" s="1461"/>
      <c r="AV407" s="1461"/>
      <c r="AW407" s="1461"/>
      <c r="AX407" s="1461"/>
      <c r="AY407" s="1463"/>
      <c r="AZ407" s="1461"/>
      <c r="BA407" s="1461"/>
      <c r="BB407" s="1461"/>
      <c r="BC407" s="1461"/>
      <c r="BD407" s="1461"/>
      <c r="BE407" s="1461"/>
      <c r="BF407" s="1461"/>
      <c r="BG407" s="1461"/>
      <c r="BH407" s="1461"/>
      <c r="BI407" s="1461"/>
      <c r="BJ407" s="1461"/>
      <c r="BK407" s="1461"/>
      <c r="BL407" s="1461"/>
      <c r="BM407" s="1461"/>
      <c r="BN407" s="1461"/>
      <c r="BO407" s="1461"/>
      <c r="BP407" s="1461"/>
      <c r="BQ407" s="1461"/>
      <c r="BR407" s="1461"/>
      <c r="BS407" s="1461"/>
      <c r="BT407" s="1461"/>
      <c r="BU407" s="1461"/>
      <c r="BV407" s="1461"/>
      <c r="BW407" s="1461"/>
      <c r="BX407" s="1461"/>
      <c r="BY407" s="1461"/>
      <c r="BZ407" s="1461"/>
      <c r="CA407" s="1461"/>
      <c r="CB407" s="1461"/>
      <c r="CC407" s="1461"/>
      <c r="CD407" s="1461"/>
      <c r="CE407" s="1461"/>
      <c r="CF407" s="1461"/>
      <c r="CG407" s="1461"/>
      <c r="CH407" s="1461"/>
      <c r="CI407" s="1461"/>
      <c r="CJ407" s="1461"/>
      <c r="CK407" s="1461"/>
      <c r="CL407" s="1461"/>
      <c r="CM407" s="1461"/>
      <c r="CN407" s="1461"/>
      <c r="CO407" s="1461"/>
      <c r="CP407" s="1461"/>
      <c r="CQ407" s="1461"/>
      <c r="CR407" s="1461"/>
      <c r="CS407" s="1461"/>
      <c r="CT407" s="1461"/>
      <c r="CU407" s="1461"/>
      <c r="CV407" s="1461"/>
      <c r="CW407" s="1461"/>
      <c r="CX407" s="1461"/>
      <c r="CY407" s="1461"/>
      <c r="CZ407" s="1461"/>
      <c r="DA407" s="1461"/>
      <c r="DB407" s="1461"/>
      <c r="DC407" s="1461"/>
      <c r="DD407" s="1461"/>
      <c r="DE407" s="1461"/>
      <c r="DF407" s="1461"/>
      <c r="DG407" s="1461"/>
      <c r="DH407" s="1461"/>
      <c r="DI407" s="1461"/>
      <c r="DJ407" s="1461"/>
    </row>
    <row r="408" spans="1:114" s="1418" customFormat="1" ht="13">
      <c r="A408" s="1461"/>
      <c r="B408" s="1461"/>
      <c r="C408" s="1461"/>
      <c r="D408" s="1461"/>
      <c r="E408" s="1461"/>
      <c r="F408" s="1461"/>
      <c r="G408" s="1461"/>
      <c r="H408" s="1461"/>
      <c r="I408" s="1461"/>
      <c r="J408" s="1461"/>
      <c r="K408" s="1461"/>
      <c r="L408" s="1461"/>
      <c r="M408" s="1461"/>
      <c r="N408" s="1461"/>
      <c r="O408" s="1461"/>
      <c r="P408" s="1461"/>
      <c r="Q408" s="1461"/>
      <c r="R408" s="1461"/>
      <c r="S408" s="1461"/>
      <c r="T408" s="1461"/>
      <c r="U408" s="1461"/>
      <c r="V408" s="1461"/>
      <c r="W408" s="1461"/>
      <c r="X408" s="1461"/>
      <c r="Y408" s="1461"/>
      <c r="Z408" s="1461"/>
      <c r="AA408" s="1461"/>
      <c r="AB408" s="1461"/>
      <c r="AC408" s="1461"/>
      <c r="AD408" s="1818"/>
      <c r="AE408" s="1461"/>
      <c r="AF408" s="1461"/>
      <c r="AG408" s="1461"/>
      <c r="AH408" s="1461"/>
      <c r="AI408" s="1461"/>
      <c r="AJ408" s="1461"/>
      <c r="AK408" s="1461"/>
      <c r="AL408" s="1461"/>
      <c r="AM408" s="1461"/>
      <c r="AN408" s="1818"/>
      <c r="AO408" s="1461"/>
      <c r="AP408" s="1461"/>
      <c r="AQ408" s="1461"/>
      <c r="AR408" s="1462"/>
      <c r="AS408" s="1462"/>
      <c r="AT408" s="1462"/>
      <c r="AU408" s="1461"/>
      <c r="AV408" s="1461"/>
      <c r="AW408" s="1461"/>
      <c r="AX408" s="1461"/>
      <c r="AY408" s="1463"/>
      <c r="AZ408" s="1461"/>
      <c r="BA408" s="1461"/>
      <c r="BB408" s="1461"/>
      <c r="BC408" s="1461"/>
      <c r="BD408" s="1461"/>
      <c r="BE408" s="1461"/>
      <c r="BF408" s="1461"/>
      <c r="BG408" s="1461"/>
      <c r="BH408" s="1461"/>
      <c r="BI408" s="1461"/>
      <c r="BJ408" s="1461"/>
      <c r="BK408" s="1461"/>
      <c r="BL408" s="1461"/>
      <c r="BM408" s="1461"/>
      <c r="BN408" s="1461"/>
      <c r="BO408" s="1461"/>
      <c r="BP408" s="1461"/>
      <c r="BQ408" s="1461"/>
      <c r="BR408" s="1461"/>
      <c r="BS408" s="1461"/>
      <c r="BT408" s="1461"/>
      <c r="BU408" s="1461"/>
      <c r="BV408" s="1461"/>
      <c r="BW408" s="1461"/>
      <c r="BX408" s="1461"/>
      <c r="BY408" s="1461"/>
      <c r="BZ408" s="1461"/>
      <c r="CA408" s="1461"/>
      <c r="CB408" s="1461"/>
      <c r="CC408" s="1461"/>
      <c r="CD408" s="1461"/>
      <c r="CE408" s="1461"/>
      <c r="CF408" s="1461"/>
      <c r="CG408" s="1461"/>
      <c r="CH408" s="1461"/>
      <c r="CI408" s="1461"/>
      <c r="CJ408" s="1461"/>
      <c r="CK408" s="1461"/>
      <c r="CL408" s="1461"/>
      <c r="CM408" s="1461"/>
      <c r="CN408" s="1461"/>
      <c r="CO408" s="1461"/>
      <c r="CP408" s="1461"/>
      <c r="CQ408" s="1461"/>
      <c r="CR408" s="1461"/>
      <c r="CS408" s="1461"/>
      <c r="CT408" s="1461"/>
      <c r="CU408" s="1461"/>
      <c r="CV408" s="1461"/>
      <c r="CW408" s="1461"/>
      <c r="CX408" s="1461"/>
      <c r="CY408" s="1461"/>
      <c r="CZ408" s="1461"/>
      <c r="DA408" s="1461"/>
      <c r="DB408" s="1461"/>
      <c r="DC408" s="1461"/>
      <c r="DD408" s="1461"/>
      <c r="DE408" s="1461"/>
      <c r="DF408" s="1461"/>
      <c r="DG408" s="1461"/>
      <c r="DH408" s="1461"/>
      <c r="DI408" s="1461"/>
      <c r="DJ408" s="1461"/>
    </row>
    <row r="409" spans="1:114" s="1418" customFormat="1" ht="13">
      <c r="A409" s="1461"/>
      <c r="B409" s="1461"/>
      <c r="C409" s="1461"/>
      <c r="D409" s="1461"/>
      <c r="E409" s="1461"/>
      <c r="F409" s="1461"/>
      <c r="G409" s="1461"/>
      <c r="H409" s="1461"/>
      <c r="I409" s="1461"/>
      <c r="J409" s="1461"/>
      <c r="K409" s="1461"/>
      <c r="L409" s="1461"/>
      <c r="M409" s="1461"/>
      <c r="N409" s="1461"/>
      <c r="O409" s="1461"/>
      <c r="P409" s="1461"/>
      <c r="Q409" s="1461"/>
      <c r="R409" s="1461"/>
      <c r="S409" s="1461"/>
      <c r="T409" s="1461"/>
      <c r="U409" s="1461"/>
      <c r="V409" s="1461"/>
      <c r="W409" s="1461"/>
      <c r="X409" s="1461"/>
      <c r="Y409" s="1461"/>
      <c r="Z409" s="1461"/>
      <c r="AA409" s="1461"/>
      <c r="AB409" s="1461"/>
      <c r="AC409" s="1461"/>
      <c r="AD409" s="1818"/>
      <c r="AE409" s="1461"/>
      <c r="AF409" s="1461"/>
      <c r="AG409" s="1461"/>
      <c r="AH409" s="1461"/>
      <c r="AI409" s="1461"/>
      <c r="AJ409" s="1461"/>
      <c r="AK409" s="1461"/>
      <c r="AL409" s="1461"/>
      <c r="AM409" s="1461"/>
      <c r="AN409" s="1818"/>
      <c r="AO409" s="1461"/>
      <c r="AP409" s="1461"/>
      <c r="AQ409" s="1461"/>
      <c r="AR409" s="1462"/>
      <c r="AS409" s="1462"/>
      <c r="AT409" s="1462"/>
      <c r="AU409" s="1461"/>
      <c r="AV409" s="1461"/>
      <c r="AW409" s="1461"/>
      <c r="AX409" s="1461"/>
      <c r="AY409" s="1463"/>
      <c r="AZ409" s="1461"/>
      <c r="BA409" s="1461"/>
      <c r="BB409" s="1461"/>
      <c r="BC409" s="1461"/>
      <c r="BD409" s="1461"/>
      <c r="BE409" s="1461"/>
      <c r="BF409" s="1461"/>
      <c r="BG409" s="1461"/>
      <c r="BH409" s="1461"/>
      <c r="BI409" s="1461"/>
      <c r="BJ409" s="1461"/>
      <c r="BK409" s="1461"/>
      <c r="BL409" s="1461"/>
      <c r="BM409" s="1461"/>
      <c r="BN409" s="1461"/>
      <c r="BO409" s="1461"/>
      <c r="BP409" s="1461"/>
      <c r="BQ409" s="1461"/>
      <c r="BR409" s="1461"/>
      <c r="BS409" s="1461"/>
      <c r="BT409" s="1461"/>
      <c r="BU409" s="1461"/>
      <c r="BV409" s="1461"/>
      <c r="BW409" s="1461"/>
      <c r="BX409" s="1461"/>
      <c r="BY409" s="1461"/>
      <c r="BZ409" s="1461"/>
      <c r="CA409" s="1461"/>
      <c r="CB409" s="1461"/>
      <c r="CC409" s="1461"/>
      <c r="CD409" s="1461"/>
      <c r="CE409" s="1461"/>
      <c r="CF409" s="1461"/>
      <c r="CG409" s="1461"/>
      <c r="CH409" s="1461"/>
      <c r="CI409" s="1461"/>
      <c r="CJ409" s="1461"/>
      <c r="CK409" s="1461"/>
      <c r="CL409" s="1461"/>
      <c r="CM409" s="1461"/>
      <c r="CN409" s="1461"/>
      <c r="CO409" s="1461"/>
      <c r="CP409" s="1461"/>
      <c r="CQ409" s="1461"/>
      <c r="CR409" s="1461"/>
      <c r="CS409" s="1461"/>
      <c r="CT409" s="1461"/>
      <c r="CU409" s="1461"/>
      <c r="CV409" s="1461"/>
      <c r="CW409" s="1461"/>
      <c r="CX409" s="1461"/>
      <c r="CY409" s="1461"/>
      <c r="CZ409" s="1461"/>
      <c r="DA409" s="1461"/>
      <c r="DB409" s="1461"/>
      <c r="DC409" s="1461"/>
      <c r="DD409" s="1461"/>
      <c r="DE409" s="1461"/>
      <c r="DF409" s="1461"/>
      <c r="DG409" s="1461"/>
      <c r="DH409" s="1461"/>
      <c r="DI409" s="1461"/>
      <c r="DJ409" s="1461"/>
    </row>
    <row r="410" spans="1:114" s="945" customFormat="1">
      <c r="A410" s="845"/>
      <c r="B410" s="845"/>
      <c r="C410" s="845"/>
      <c r="D410" s="845"/>
      <c r="E410" s="845"/>
      <c r="F410" s="845"/>
      <c r="G410" s="845"/>
      <c r="H410" s="845"/>
      <c r="I410" s="845"/>
      <c r="J410" s="845"/>
      <c r="K410" s="845"/>
      <c r="L410" s="845"/>
      <c r="M410" s="845"/>
      <c r="N410" s="845"/>
      <c r="O410" s="845"/>
      <c r="P410" s="845"/>
      <c r="Q410" s="845"/>
      <c r="R410" s="845"/>
      <c r="S410" s="845"/>
      <c r="T410" s="845"/>
      <c r="U410" s="845"/>
      <c r="V410" s="845"/>
      <c r="W410" s="845"/>
      <c r="X410" s="845"/>
      <c r="Y410" s="845"/>
      <c r="Z410" s="845"/>
      <c r="AA410" s="845"/>
      <c r="AB410" s="845"/>
      <c r="AC410" s="845"/>
      <c r="AD410" s="1817"/>
      <c r="AE410" s="845"/>
      <c r="AF410" s="845"/>
      <c r="AG410" s="845"/>
      <c r="AH410" s="845"/>
      <c r="AI410" s="845"/>
      <c r="AJ410" s="845"/>
      <c r="AK410" s="845"/>
      <c r="AL410" s="845"/>
      <c r="AM410" s="845"/>
      <c r="AN410" s="1817"/>
      <c r="AO410" s="845"/>
      <c r="AP410" s="845"/>
      <c r="AQ410" s="845"/>
      <c r="AR410" s="844"/>
      <c r="AS410" s="844"/>
      <c r="AT410" s="926"/>
      <c r="AU410" s="944"/>
      <c r="AV410" s="944"/>
      <c r="AW410" s="944"/>
      <c r="AX410" s="944"/>
      <c r="AY410" s="943"/>
      <c r="AZ410" s="944"/>
      <c r="BA410" s="1307"/>
      <c r="BB410" s="1307"/>
      <c r="BC410" s="1307"/>
      <c r="BD410" s="1307"/>
      <c r="BE410" s="1307"/>
      <c r="BF410" s="1307"/>
      <c r="BG410" s="1307"/>
      <c r="BH410" s="1307"/>
      <c r="BI410" s="1307"/>
      <c r="BJ410" s="1307"/>
      <c r="BK410" s="1307"/>
      <c r="BL410" s="1307"/>
      <c r="BM410" s="1307"/>
      <c r="BN410" s="1307"/>
      <c r="BO410" s="1307"/>
      <c r="BP410" s="1307"/>
      <c r="BQ410" s="1307"/>
      <c r="BR410" s="1307"/>
      <c r="BS410" s="1307"/>
      <c r="BT410" s="1307"/>
      <c r="BU410" s="1307"/>
      <c r="BV410" s="1307"/>
      <c r="BW410" s="1307"/>
      <c r="BX410" s="1307"/>
      <c r="BY410" s="1307"/>
      <c r="BZ410" s="1307"/>
      <c r="CA410" s="1307"/>
      <c r="CB410" s="1307"/>
      <c r="CC410" s="1307"/>
      <c r="CD410" s="1307"/>
      <c r="CE410" s="1307"/>
      <c r="CF410" s="1307"/>
      <c r="CG410" s="1307"/>
      <c r="CH410" s="1307"/>
      <c r="CI410" s="1307"/>
      <c r="CJ410" s="1307"/>
      <c r="CK410" s="1307"/>
      <c r="CL410" s="1307"/>
      <c r="CM410" s="1307"/>
      <c r="CN410" s="1307"/>
      <c r="CO410" s="1307"/>
      <c r="CP410" s="1307"/>
      <c r="CQ410" s="1307"/>
      <c r="CR410" s="1307"/>
      <c r="CS410" s="1307"/>
      <c r="CT410" s="1307"/>
      <c r="CU410" s="1307"/>
      <c r="CV410" s="1307"/>
      <c r="CW410" s="1307"/>
      <c r="CX410" s="1307"/>
      <c r="CY410" s="1307"/>
      <c r="CZ410" s="1307"/>
      <c r="DA410" s="1307"/>
      <c r="DB410" s="1307"/>
      <c r="DC410" s="1307"/>
      <c r="DD410" s="1307"/>
      <c r="DE410" s="1307"/>
      <c r="DF410" s="1307"/>
      <c r="DG410" s="1307"/>
      <c r="DH410" s="1307"/>
      <c r="DI410" s="1307"/>
      <c r="DJ410" s="1307"/>
    </row>
    <row r="411" spans="1:114" s="885" customFormat="1">
      <c r="A411" s="858"/>
      <c r="B411" s="858"/>
      <c r="C411" s="858"/>
      <c r="D411" s="858"/>
      <c r="E411" s="858"/>
      <c r="F411" s="858"/>
      <c r="G411" s="858"/>
      <c r="H411" s="858"/>
      <c r="I411" s="858"/>
      <c r="J411" s="858"/>
      <c r="K411" s="858"/>
      <c r="L411" s="858"/>
      <c r="M411" s="858"/>
      <c r="N411" s="858"/>
      <c r="O411" s="858"/>
      <c r="P411" s="858"/>
      <c r="Q411" s="858"/>
      <c r="R411" s="858"/>
      <c r="S411" s="858"/>
      <c r="T411" s="858"/>
      <c r="U411" s="858"/>
      <c r="V411" s="858"/>
      <c r="W411" s="858"/>
      <c r="X411" s="858"/>
      <c r="Y411" s="858"/>
      <c r="Z411" s="858"/>
      <c r="AA411" s="858"/>
      <c r="AB411" s="858"/>
      <c r="AC411" s="858"/>
      <c r="AD411" s="1765"/>
      <c r="AE411" s="858"/>
      <c r="AF411" s="858"/>
      <c r="AG411" s="858"/>
      <c r="AH411" s="858"/>
      <c r="AI411" s="858"/>
      <c r="AJ411" s="858"/>
      <c r="AK411" s="858"/>
      <c r="AL411" s="858"/>
      <c r="AM411" s="858"/>
      <c r="AN411" s="1765"/>
      <c r="AO411" s="858"/>
      <c r="AP411" s="858"/>
      <c r="AQ411" s="858"/>
      <c r="AR411" s="844"/>
      <c r="AS411" s="844"/>
      <c r="AT411" s="840"/>
      <c r="AU411" s="1311"/>
      <c r="AV411" s="1311"/>
      <c r="AW411" s="1311"/>
      <c r="AX411" s="1311"/>
      <c r="AY411" s="870"/>
      <c r="AZ411" s="858"/>
      <c r="BA411" s="858"/>
      <c r="BB411" s="858"/>
      <c r="BC411" s="858"/>
      <c r="BD411" s="858"/>
      <c r="BE411" s="858"/>
      <c r="BF411" s="858"/>
      <c r="BG411" s="858"/>
      <c r="BH411" s="858"/>
      <c r="BI411" s="858"/>
      <c r="BJ411" s="858"/>
      <c r="BK411" s="858"/>
      <c r="BL411" s="858"/>
      <c r="BM411" s="858"/>
      <c r="BN411" s="858"/>
      <c r="BO411" s="858"/>
      <c r="BP411" s="858"/>
      <c r="BQ411" s="858"/>
      <c r="BR411" s="858"/>
      <c r="BS411" s="858"/>
      <c r="BT411" s="858"/>
      <c r="BU411" s="858"/>
      <c r="BV411" s="858"/>
      <c r="BW411" s="858"/>
      <c r="BX411" s="858"/>
      <c r="BY411" s="858"/>
      <c r="BZ411" s="858"/>
      <c r="CA411" s="858"/>
      <c r="CB411" s="858"/>
      <c r="CC411" s="858"/>
      <c r="CD411" s="858"/>
      <c r="CE411" s="858"/>
      <c r="CF411" s="858"/>
      <c r="CG411" s="858"/>
      <c r="CH411" s="858"/>
      <c r="CI411" s="858"/>
      <c r="CJ411" s="858"/>
      <c r="CK411" s="858"/>
      <c r="CL411" s="858"/>
      <c r="CM411" s="858"/>
      <c r="CN411" s="858"/>
      <c r="CO411" s="858"/>
      <c r="CP411" s="858"/>
      <c r="CQ411" s="858"/>
      <c r="CR411" s="858"/>
      <c r="CS411" s="858"/>
      <c r="CT411" s="858"/>
      <c r="CU411" s="858"/>
      <c r="CV411" s="858"/>
      <c r="CW411" s="858"/>
      <c r="CX411" s="858"/>
      <c r="CY411" s="858"/>
      <c r="CZ411" s="858"/>
      <c r="DA411" s="858"/>
      <c r="DB411" s="858"/>
      <c r="DC411" s="858"/>
      <c r="DD411" s="858"/>
      <c r="DE411" s="858"/>
      <c r="DF411" s="858"/>
      <c r="DG411" s="858"/>
      <c r="DH411" s="858"/>
      <c r="DI411" s="858"/>
      <c r="DJ411" s="858"/>
    </row>
    <row r="412" spans="1:114" s="885" customFormat="1">
      <c r="A412" s="858"/>
      <c r="B412" s="858"/>
      <c r="C412" s="858"/>
      <c r="D412" s="858"/>
      <c r="E412" s="858"/>
      <c r="F412" s="858"/>
      <c r="G412" s="858"/>
      <c r="H412" s="858"/>
      <c r="I412" s="858"/>
      <c r="J412" s="858"/>
      <c r="K412" s="858"/>
      <c r="L412" s="858"/>
      <c r="M412" s="858"/>
      <c r="N412" s="858"/>
      <c r="O412" s="858"/>
      <c r="P412" s="858"/>
      <c r="Q412" s="858"/>
      <c r="R412" s="858"/>
      <c r="S412" s="858"/>
      <c r="T412" s="858"/>
      <c r="U412" s="858"/>
      <c r="V412" s="858"/>
      <c r="W412" s="858"/>
      <c r="X412" s="858"/>
      <c r="Y412" s="858"/>
      <c r="Z412" s="858"/>
      <c r="AA412" s="858"/>
      <c r="AB412" s="858"/>
      <c r="AC412" s="858"/>
      <c r="AD412" s="1765"/>
      <c r="AE412" s="858"/>
      <c r="AF412" s="858"/>
      <c r="AG412" s="858"/>
      <c r="AH412" s="858"/>
      <c r="AI412" s="858"/>
      <c r="AJ412" s="858"/>
      <c r="AK412" s="858"/>
      <c r="AL412" s="858"/>
      <c r="AM412" s="858"/>
      <c r="AN412" s="1765"/>
      <c r="AO412" s="858"/>
      <c r="AP412" s="858"/>
      <c r="AQ412" s="858"/>
      <c r="AR412" s="840"/>
      <c r="AS412" s="840"/>
      <c r="AT412" s="840"/>
      <c r="AU412" s="1007"/>
      <c r="AV412" s="858"/>
      <c r="AW412" s="858"/>
      <c r="AX412" s="858"/>
      <c r="AY412" s="870"/>
      <c r="AZ412" s="858"/>
      <c r="BA412" s="858"/>
      <c r="BB412" s="858"/>
      <c r="BC412" s="858"/>
      <c r="BD412" s="858"/>
      <c r="BE412" s="858"/>
      <c r="BF412" s="858"/>
      <c r="BG412" s="858"/>
      <c r="BH412" s="858"/>
      <c r="BI412" s="858"/>
      <c r="BJ412" s="858"/>
      <c r="BK412" s="858"/>
      <c r="BL412" s="858"/>
      <c r="BM412" s="858"/>
      <c r="BN412" s="858"/>
      <c r="BO412" s="858"/>
      <c r="BP412" s="858"/>
      <c r="BQ412" s="858"/>
      <c r="BR412" s="858"/>
      <c r="BS412" s="858"/>
      <c r="BT412" s="858"/>
      <c r="BU412" s="858"/>
      <c r="BV412" s="858"/>
      <c r="BW412" s="858"/>
      <c r="BX412" s="858"/>
      <c r="BY412" s="858"/>
      <c r="BZ412" s="858"/>
      <c r="CA412" s="858"/>
      <c r="CB412" s="858"/>
      <c r="CC412" s="858"/>
      <c r="CD412" s="858"/>
      <c r="CE412" s="858"/>
      <c r="CF412" s="858"/>
      <c r="CG412" s="858"/>
      <c r="CH412" s="858"/>
      <c r="CI412" s="858"/>
      <c r="CJ412" s="858"/>
      <c r="CK412" s="858"/>
      <c r="CL412" s="858"/>
      <c r="CM412" s="858"/>
      <c r="CN412" s="858"/>
      <c r="CO412" s="858"/>
      <c r="CP412" s="858"/>
      <c r="CQ412" s="858"/>
      <c r="CR412" s="858"/>
      <c r="CS412" s="858"/>
      <c r="CT412" s="858"/>
      <c r="CU412" s="858"/>
      <c r="CV412" s="858"/>
      <c r="CW412" s="858"/>
      <c r="CX412" s="858"/>
      <c r="CY412" s="858"/>
      <c r="CZ412" s="858"/>
      <c r="DA412" s="858"/>
      <c r="DB412" s="858"/>
      <c r="DC412" s="858"/>
      <c r="DD412" s="858"/>
      <c r="DE412" s="858"/>
      <c r="DF412" s="858"/>
      <c r="DG412" s="858"/>
      <c r="DH412" s="858"/>
      <c r="DI412" s="858"/>
      <c r="DJ412" s="858"/>
    </row>
    <row r="413" spans="1:114" s="1464" customFormat="1">
      <c r="A413" s="845"/>
      <c r="B413" s="845"/>
      <c r="C413" s="845"/>
      <c r="D413" s="845"/>
      <c r="E413" s="845"/>
      <c r="F413" s="845"/>
      <c r="G413" s="845"/>
      <c r="H413" s="845"/>
      <c r="I413" s="845"/>
      <c r="J413" s="845"/>
      <c r="K413" s="845"/>
      <c r="L413" s="845"/>
      <c r="M413" s="845"/>
      <c r="N413" s="845"/>
      <c r="O413" s="845"/>
      <c r="P413" s="845"/>
      <c r="Q413" s="845"/>
      <c r="R413" s="845"/>
      <c r="S413" s="845"/>
      <c r="T413" s="845"/>
      <c r="U413" s="845"/>
      <c r="V413" s="845"/>
      <c r="W413" s="845"/>
      <c r="X413" s="845"/>
      <c r="Y413" s="845"/>
      <c r="Z413" s="845"/>
      <c r="AA413" s="845"/>
      <c r="AB413" s="845"/>
      <c r="AC413" s="845"/>
      <c r="AD413" s="1817"/>
      <c r="AE413" s="845"/>
      <c r="AF413" s="845"/>
      <c r="AG413" s="845"/>
      <c r="AH413" s="845"/>
      <c r="AI413" s="845"/>
      <c r="AJ413" s="845"/>
      <c r="AK413" s="845"/>
      <c r="AL413" s="845"/>
      <c r="AM413" s="845"/>
      <c r="AN413" s="1817"/>
      <c r="AO413" s="845"/>
      <c r="AP413" s="845"/>
      <c r="AQ413" s="845"/>
      <c r="AR413" s="844"/>
      <c r="AS413" s="844"/>
      <c r="AT413" s="1311"/>
      <c r="AU413" s="1311"/>
      <c r="AV413" s="1311"/>
      <c r="AW413" s="1311"/>
      <c r="AX413" s="1311"/>
      <c r="AY413" s="943"/>
      <c r="AZ413" s="944"/>
      <c r="BA413" s="1307"/>
      <c r="BB413" s="1307"/>
      <c r="BC413" s="1307"/>
      <c r="BD413" s="1307"/>
      <c r="BE413" s="1307"/>
      <c r="BF413" s="1307"/>
      <c r="BG413" s="1307"/>
      <c r="BH413" s="1307"/>
      <c r="BI413" s="1307"/>
      <c r="BJ413" s="1307"/>
      <c r="BK413" s="1307"/>
      <c r="BL413" s="1307"/>
      <c r="BM413" s="1307"/>
      <c r="BN413" s="1307"/>
      <c r="BO413" s="1307"/>
      <c r="BP413" s="1307"/>
      <c r="BQ413" s="1307"/>
      <c r="BR413" s="1307"/>
      <c r="BS413" s="1307"/>
      <c r="BT413" s="1307"/>
      <c r="BU413" s="1307"/>
      <c r="BV413" s="1307"/>
      <c r="BW413" s="1307"/>
      <c r="BX413" s="1307"/>
      <c r="BY413" s="1307"/>
      <c r="BZ413" s="1307"/>
      <c r="CA413" s="1307"/>
      <c r="CB413" s="1307"/>
      <c r="CC413" s="1307"/>
      <c r="CD413" s="1307"/>
      <c r="CE413" s="1307"/>
      <c r="CF413" s="1307"/>
      <c r="CG413" s="1307"/>
      <c r="CH413" s="1307"/>
      <c r="CI413" s="1307"/>
      <c r="CJ413" s="1307"/>
      <c r="CK413" s="1307"/>
      <c r="CL413" s="1307"/>
      <c r="CM413" s="1307"/>
      <c r="CN413" s="1307"/>
      <c r="CO413" s="1307"/>
      <c r="CP413" s="1307"/>
      <c r="CQ413" s="1307"/>
      <c r="CR413" s="1307"/>
      <c r="CS413" s="1307"/>
      <c r="CT413" s="1307"/>
      <c r="CU413" s="1307"/>
      <c r="CV413" s="1307"/>
      <c r="CW413" s="1307"/>
      <c r="CX413" s="1307"/>
      <c r="CY413" s="1307"/>
      <c r="CZ413" s="1307"/>
      <c r="DA413" s="1307"/>
      <c r="DB413" s="1307"/>
      <c r="DC413" s="1307"/>
      <c r="DD413" s="1307"/>
      <c r="DE413" s="1307"/>
      <c r="DF413" s="1307"/>
      <c r="DG413" s="1307"/>
      <c r="DH413" s="1307"/>
      <c r="DI413" s="1307"/>
      <c r="DJ413" s="1307"/>
    </row>
    <row r="414" spans="1:114" s="1464" customFormat="1">
      <c r="A414" s="845"/>
      <c r="B414" s="845"/>
      <c r="C414" s="845"/>
      <c r="D414" s="845"/>
      <c r="E414" s="845"/>
      <c r="F414" s="845"/>
      <c r="G414" s="845"/>
      <c r="H414" s="845"/>
      <c r="I414" s="845"/>
      <c r="J414" s="845"/>
      <c r="K414" s="845"/>
      <c r="L414" s="845"/>
      <c r="M414" s="845"/>
      <c r="N414" s="845"/>
      <c r="O414" s="845"/>
      <c r="P414" s="845"/>
      <c r="Q414" s="845"/>
      <c r="R414" s="845"/>
      <c r="S414" s="845"/>
      <c r="T414" s="845"/>
      <c r="U414" s="845"/>
      <c r="V414" s="845"/>
      <c r="W414" s="845"/>
      <c r="X414" s="845"/>
      <c r="Y414" s="845"/>
      <c r="Z414" s="845"/>
      <c r="AA414" s="845"/>
      <c r="AB414" s="845"/>
      <c r="AC414" s="845"/>
      <c r="AD414" s="1817"/>
      <c r="AE414" s="845"/>
      <c r="AF414" s="845"/>
      <c r="AG414" s="845"/>
      <c r="AH414" s="845"/>
      <c r="AI414" s="845"/>
      <c r="AJ414" s="845"/>
      <c r="AK414" s="845"/>
      <c r="AL414" s="845"/>
      <c r="AM414" s="845"/>
      <c r="AN414" s="1817"/>
      <c r="AO414" s="845"/>
      <c r="AP414" s="845"/>
      <c r="AQ414" s="845"/>
      <c r="AR414" s="844"/>
      <c r="AS414" s="844"/>
      <c r="AT414" s="926"/>
      <c r="AU414" s="944"/>
      <c r="AV414" s="944"/>
      <c r="AW414" s="944"/>
      <c r="AX414" s="944"/>
      <c r="AY414" s="943"/>
      <c r="AZ414" s="944"/>
      <c r="BA414" s="1307"/>
      <c r="BB414" s="1307"/>
      <c r="BC414" s="1307"/>
      <c r="BD414" s="1307"/>
      <c r="BE414" s="1307"/>
      <c r="BF414" s="1307"/>
      <c r="BG414" s="1307"/>
      <c r="BH414" s="1307"/>
      <c r="BI414" s="1307"/>
      <c r="BJ414" s="1307"/>
      <c r="BK414" s="1307"/>
      <c r="BL414" s="1307"/>
      <c r="BM414" s="1307"/>
      <c r="BN414" s="1307"/>
      <c r="BO414" s="1307"/>
      <c r="BP414" s="1307"/>
      <c r="BQ414" s="1307"/>
      <c r="BR414" s="1307"/>
      <c r="BS414" s="1307"/>
      <c r="BT414" s="1307"/>
      <c r="BU414" s="1307"/>
      <c r="BV414" s="1307"/>
      <c r="BW414" s="1307"/>
      <c r="BX414" s="1307"/>
      <c r="BY414" s="1307"/>
      <c r="BZ414" s="1307"/>
      <c r="CA414" s="1307"/>
      <c r="CB414" s="1307"/>
      <c r="CC414" s="1307"/>
      <c r="CD414" s="1307"/>
      <c r="CE414" s="1307"/>
      <c r="CF414" s="1307"/>
      <c r="CG414" s="1307"/>
      <c r="CH414" s="1307"/>
      <c r="CI414" s="1307"/>
      <c r="CJ414" s="1307"/>
      <c r="CK414" s="1307"/>
      <c r="CL414" s="1307"/>
      <c r="CM414" s="1307"/>
      <c r="CN414" s="1307"/>
      <c r="CO414" s="1307"/>
      <c r="CP414" s="1307"/>
      <c r="CQ414" s="1307"/>
      <c r="CR414" s="1307"/>
      <c r="CS414" s="1307"/>
      <c r="CT414" s="1307"/>
      <c r="CU414" s="1307"/>
      <c r="CV414" s="1307"/>
      <c r="CW414" s="1307"/>
      <c r="CX414" s="1307"/>
      <c r="CY414" s="1307"/>
      <c r="CZ414" s="1307"/>
      <c r="DA414" s="1307"/>
      <c r="DB414" s="1307"/>
      <c r="DC414" s="1307"/>
      <c r="DD414" s="1307"/>
      <c r="DE414" s="1307"/>
      <c r="DF414" s="1307"/>
      <c r="DG414" s="1307"/>
      <c r="DH414" s="1307"/>
      <c r="DI414" s="1307"/>
      <c r="DJ414" s="1307"/>
    </row>
    <row r="415" spans="1:114" s="886" customFormat="1">
      <c r="A415" s="845"/>
      <c r="B415" s="845"/>
      <c r="C415" s="845"/>
      <c r="D415" s="845"/>
      <c r="E415" s="845"/>
      <c r="F415" s="845"/>
      <c r="G415" s="845"/>
      <c r="H415" s="845"/>
      <c r="I415" s="845"/>
      <c r="J415" s="845"/>
      <c r="K415" s="845"/>
      <c r="L415" s="845"/>
      <c r="M415" s="845"/>
      <c r="N415" s="845"/>
      <c r="O415" s="845"/>
      <c r="P415" s="845"/>
      <c r="Q415" s="845"/>
      <c r="R415" s="845"/>
      <c r="S415" s="845"/>
      <c r="T415" s="845"/>
      <c r="U415" s="845"/>
      <c r="V415" s="845"/>
      <c r="W415" s="845"/>
      <c r="X415" s="845"/>
      <c r="Y415" s="845"/>
      <c r="Z415" s="845"/>
      <c r="AA415" s="845"/>
      <c r="AB415" s="845"/>
      <c r="AC415" s="845"/>
      <c r="AD415" s="1817"/>
      <c r="AE415" s="845"/>
      <c r="AF415" s="845"/>
      <c r="AG415" s="845"/>
      <c r="AH415" s="845"/>
      <c r="AI415" s="845"/>
      <c r="AJ415" s="845"/>
      <c r="AK415" s="845"/>
      <c r="AL415" s="845"/>
      <c r="AM415" s="845"/>
      <c r="AN415" s="1817"/>
      <c r="AO415" s="845"/>
      <c r="AP415" s="845"/>
      <c r="AQ415" s="845"/>
      <c r="AR415" s="845"/>
      <c r="AS415" s="845"/>
      <c r="AT415" s="845"/>
      <c r="AU415" s="1007"/>
      <c r="AV415" s="858"/>
      <c r="AW415" s="858"/>
      <c r="AX415" s="858"/>
      <c r="AY415" s="846"/>
      <c r="AZ415" s="845"/>
      <c r="BA415" s="845"/>
      <c r="BB415" s="845"/>
      <c r="BC415" s="845"/>
      <c r="BD415" s="845"/>
      <c r="BE415" s="845"/>
      <c r="BF415" s="845"/>
      <c r="BG415" s="845"/>
      <c r="BH415" s="845"/>
      <c r="BI415" s="845"/>
      <c r="BJ415" s="845"/>
      <c r="BK415" s="845"/>
      <c r="BL415" s="845"/>
      <c r="BM415" s="845"/>
      <c r="BN415" s="845"/>
      <c r="BO415" s="845"/>
      <c r="BP415" s="845"/>
      <c r="BQ415" s="845"/>
      <c r="BR415" s="845"/>
      <c r="BS415" s="845"/>
      <c r="BT415" s="845"/>
      <c r="BU415" s="845"/>
      <c r="BV415" s="845"/>
      <c r="BW415" s="845"/>
      <c r="BX415" s="845"/>
      <c r="BY415" s="845"/>
      <c r="BZ415" s="845"/>
      <c r="CA415" s="845"/>
      <c r="CB415" s="845"/>
      <c r="CC415" s="845"/>
      <c r="CD415" s="845"/>
      <c r="CE415" s="845"/>
      <c r="CF415" s="845"/>
      <c r="CG415" s="845"/>
      <c r="CH415" s="845"/>
      <c r="CI415" s="845"/>
      <c r="CJ415" s="845"/>
      <c r="CK415" s="845"/>
      <c r="CL415" s="845"/>
      <c r="CM415" s="845"/>
      <c r="CN415" s="845"/>
      <c r="CO415" s="845"/>
      <c r="CP415" s="845"/>
      <c r="CQ415" s="845"/>
      <c r="CR415" s="845"/>
      <c r="CS415" s="845"/>
      <c r="CT415" s="845"/>
      <c r="CU415" s="845"/>
      <c r="CV415" s="845"/>
      <c r="CW415" s="845"/>
      <c r="CX415" s="845"/>
      <c r="CY415" s="845"/>
      <c r="CZ415" s="845"/>
      <c r="DA415" s="845"/>
      <c r="DB415" s="845"/>
      <c r="DC415" s="845"/>
      <c r="DD415" s="845"/>
      <c r="DE415" s="845"/>
      <c r="DF415" s="845"/>
      <c r="DG415" s="845"/>
      <c r="DH415" s="845"/>
      <c r="DI415" s="845"/>
      <c r="DJ415" s="845"/>
    </row>
    <row r="416" spans="1:114" s="1464" customFormat="1">
      <c r="A416" s="845"/>
      <c r="B416" s="845"/>
      <c r="C416" s="845"/>
      <c r="D416" s="845"/>
      <c r="E416" s="845"/>
      <c r="F416" s="845"/>
      <c r="G416" s="845"/>
      <c r="H416" s="845"/>
      <c r="I416" s="845"/>
      <c r="J416" s="845"/>
      <c r="K416" s="845"/>
      <c r="L416" s="845"/>
      <c r="M416" s="845"/>
      <c r="N416" s="845"/>
      <c r="O416" s="845"/>
      <c r="P416" s="845"/>
      <c r="Q416" s="845"/>
      <c r="R416" s="845"/>
      <c r="S416" s="845"/>
      <c r="T416" s="845"/>
      <c r="U416" s="845"/>
      <c r="V416" s="845"/>
      <c r="W416" s="845"/>
      <c r="X416" s="845"/>
      <c r="Y416" s="845"/>
      <c r="Z416" s="845"/>
      <c r="AA416" s="845"/>
      <c r="AB416" s="845"/>
      <c r="AC416" s="845"/>
      <c r="AD416" s="1817"/>
      <c r="AE416" s="845"/>
      <c r="AF416" s="845"/>
      <c r="AG416" s="845"/>
      <c r="AH416" s="845"/>
      <c r="AI416" s="845"/>
      <c r="AJ416" s="845"/>
      <c r="AK416" s="845"/>
      <c r="AL416" s="845"/>
      <c r="AM416" s="845"/>
      <c r="AN416" s="1817"/>
      <c r="AO416" s="845"/>
      <c r="AP416" s="845"/>
      <c r="AQ416" s="845"/>
      <c r="AR416" s="844"/>
      <c r="AS416" s="844"/>
      <c r="AT416" s="926"/>
      <c r="AU416" s="944"/>
      <c r="AV416" s="944"/>
      <c r="AW416" s="944"/>
      <c r="AX416" s="944"/>
      <c r="AY416" s="943"/>
      <c r="AZ416" s="944"/>
      <c r="BA416" s="1307"/>
      <c r="BB416" s="1307"/>
      <c r="BC416" s="1307"/>
      <c r="BD416" s="1307"/>
      <c r="BE416" s="1307"/>
      <c r="BF416" s="1307"/>
      <c r="BG416" s="1307"/>
      <c r="BH416" s="1307"/>
      <c r="BI416" s="1307"/>
      <c r="BJ416" s="1307"/>
      <c r="BK416" s="1307"/>
      <c r="BL416" s="1307"/>
      <c r="BM416" s="1307"/>
      <c r="BN416" s="1307"/>
      <c r="BO416" s="1307"/>
      <c r="BP416" s="1307"/>
      <c r="BQ416" s="1307"/>
      <c r="BR416" s="1307"/>
      <c r="BS416" s="1307"/>
      <c r="BT416" s="1307"/>
      <c r="BU416" s="1307"/>
      <c r="BV416" s="1307"/>
      <c r="BW416" s="1307"/>
      <c r="BX416" s="1307"/>
      <c r="BY416" s="1307"/>
      <c r="BZ416" s="1307"/>
      <c r="CA416" s="1307"/>
      <c r="CB416" s="1307"/>
      <c r="CC416" s="1307"/>
      <c r="CD416" s="1307"/>
      <c r="CE416" s="1307"/>
      <c r="CF416" s="1307"/>
      <c r="CG416" s="1307"/>
      <c r="CH416" s="1307"/>
      <c r="CI416" s="1307"/>
      <c r="CJ416" s="1307"/>
      <c r="CK416" s="1307"/>
      <c r="CL416" s="1307"/>
      <c r="CM416" s="1307"/>
      <c r="CN416" s="1307"/>
      <c r="CO416" s="1307"/>
      <c r="CP416" s="1307"/>
      <c r="CQ416" s="1307"/>
      <c r="CR416" s="1307"/>
      <c r="CS416" s="1307"/>
      <c r="CT416" s="1307"/>
      <c r="CU416" s="1307"/>
      <c r="CV416" s="1307"/>
      <c r="CW416" s="1307"/>
      <c r="CX416" s="1307"/>
      <c r="CY416" s="1307"/>
      <c r="CZ416" s="1307"/>
      <c r="DA416" s="1307"/>
      <c r="DB416" s="1307"/>
      <c r="DC416" s="1307"/>
      <c r="DD416" s="1307"/>
      <c r="DE416" s="1307"/>
      <c r="DF416" s="1307"/>
      <c r="DG416" s="1307"/>
      <c r="DH416" s="1307"/>
      <c r="DI416" s="1307"/>
      <c r="DJ416" s="1307"/>
    </row>
    <row r="417" spans="1:114" s="1464" customFormat="1">
      <c r="A417" s="845"/>
      <c r="B417" s="845"/>
      <c r="C417" s="845"/>
      <c r="D417" s="845"/>
      <c r="E417" s="845"/>
      <c r="F417" s="845"/>
      <c r="G417" s="845"/>
      <c r="H417" s="845"/>
      <c r="I417" s="845"/>
      <c r="J417" s="845"/>
      <c r="K417" s="845"/>
      <c r="L417" s="845"/>
      <c r="M417" s="845"/>
      <c r="N417" s="845"/>
      <c r="O417" s="845"/>
      <c r="P417" s="845"/>
      <c r="Q417" s="845"/>
      <c r="R417" s="845"/>
      <c r="S417" s="845"/>
      <c r="T417" s="845"/>
      <c r="U417" s="845"/>
      <c r="V417" s="845"/>
      <c r="W417" s="845"/>
      <c r="X417" s="845"/>
      <c r="Y417" s="845"/>
      <c r="Z417" s="845"/>
      <c r="AA417" s="845"/>
      <c r="AB417" s="845"/>
      <c r="AC417" s="845"/>
      <c r="AD417" s="1817"/>
      <c r="AE417" s="845"/>
      <c r="AF417" s="845"/>
      <c r="AG417" s="845"/>
      <c r="AH417" s="845"/>
      <c r="AI417" s="845"/>
      <c r="AJ417" s="845"/>
      <c r="AK417" s="845"/>
      <c r="AL417" s="845"/>
      <c r="AM417" s="845"/>
      <c r="AN417" s="1817"/>
      <c r="AO417" s="845"/>
      <c r="AP417" s="845"/>
      <c r="AQ417" s="845"/>
      <c r="AR417" s="844"/>
      <c r="AS417" s="844"/>
      <c r="AT417" s="926"/>
      <c r="AU417" s="944"/>
      <c r="AV417" s="944"/>
      <c r="AW417" s="944"/>
      <c r="AX417" s="944"/>
      <c r="AY417" s="943"/>
      <c r="AZ417" s="944"/>
      <c r="BA417" s="1307"/>
      <c r="BB417" s="1307"/>
      <c r="BC417" s="1307"/>
      <c r="BD417" s="1307"/>
      <c r="BE417" s="1307"/>
      <c r="BF417" s="1307"/>
      <c r="BG417" s="1307"/>
      <c r="BH417" s="1307"/>
      <c r="BI417" s="1307"/>
      <c r="BJ417" s="1307"/>
      <c r="BK417" s="1307"/>
      <c r="BL417" s="1307"/>
      <c r="BM417" s="1307"/>
      <c r="BN417" s="1307"/>
      <c r="BO417" s="1307"/>
      <c r="BP417" s="1307"/>
      <c r="BQ417" s="1307"/>
      <c r="BR417" s="1307"/>
      <c r="BS417" s="1307"/>
      <c r="BT417" s="1307"/>
      <c r="BU417" s="1307"/>
      <c r="BV417" s="1307"/>
      <c r="BW417" s="1307"/>
      <c r="BX417" s="1307"/>
      <c r="BY417" s="1307"/>
      <c r="BZ417" s="1307"/>
      <c r="CA417" s="1307"/>
      <c r="CB417" s="1307"/>
      <c r="CC417" s="1307"/>
      <c r="CD417" s="1307"/>
      <c r="CE417" s="1307"/>
      <c r="CF417" s="1307"/>
      <c r="CG417" s="1307"/>
      <c r="CH417" s="1307"/>
      <c r="CI417" s="1307"/>
      <c r="CJ417" s="1307"/>
      <c r="CK417" s="1307"/>
      <c r="CL417" s="1307"/>
      <c r="CM417" s="1307"/>
      <c r="CN417" s="1307"/>
      <c r="CO417" s="1307"/>
      <c r="CP417" s="1307"/>
      <c r="CQ417" s="1307"/>
      <c r="CR417" s="1307"/>
      <c r="CS417" s="1307"/>
      <c r="CT417" s="1307"/>
      <c r="CU417" s="1307"/>
      <c r="CV417" s="1307"/>
      <c r="CW417" s="1307"/>
      <c r="CX417" s="1307"/>
      <c r="CY417" s="1307"/>
      <c r="CZ417" s="1307"/>
      <c r="DA417" s="1307"/>
      <c r="DB417" s="1307"/>
      <c r="DC417" s="1307"/>
      <c r="DD417" s="1307"/>
      <c r="DE417" s="1307"/>
      <c r="DF417" s="1307"/>
      <c r="DG417" s="1307"/>
      <c r="DH417" s="1307"/>
      <c r="DI417" s="1307"/>
      <c r="DJ417" s="1307"/>
    </row>
    <row r="418" spans="1:114" s="1464" customFormat="1">
      <c r="A418" s="845"/>
      <c r="B418" s="845"/>
      <c r="C418" s="845"/>
      <c r="D418" s="845"/>
      <c r="E418" s="845"/>
      <c r="F418" s="845"/>
      <c r="G418" s="845"/>
      <c r="H418" s="845"/>
      <c r="I418" s="845"/>
      <c r="J418" s="845"/>
      <c r="K418" s="845"/>
      <c r="L418" s="845"/>
      <c r="M418" s="845"/>
      <c r="N418" s="845"/>
      <c r="O418" s="845"/>
      <c r="P418" s="845"/>
      <c r="Q418" s="845"/>
      <c r="R418" s="845"/>
      <c r="S418" s="845"/>
      <c r="T418" s="845"/>
      <c r="U418" s="845"/>
      <c r="V418" s="845"/>
      <c r="W418" s="845"/>
      <c r="X418" s="845"/>
      <c r="Y418" s="845"/>
      <c r="Z418" s="845"/>
      <c r="AA418" s="845"/>
      <c r="AB418" s="845"/>
      <c r="AC418" s="845"/>
      <c r="AD418" s="1817"/>
      <c r="AE418" s="845"/>
      <c r="AF418" s="845"/>
      <c r="AG418" s="845"/>
      <c r="AH418" s="845"/>
      <c r="AI418" s="845"/>
      <c r="AJ418" s="845"/>
      <c r="AK418" s="845"/>
      <c r="AL418" s="845"/>
      <c r="AM418" s="845"/>
      <c r="AN418" s="1817"/>
      <c r="AO418" s="845"/>
      <c r="AP418" s="845"/>
      <c r="AQ418" s="845"/>
      <c r="AR418" s="844"/>
      <c r="AS418" s="844"/>
      <c r="AT418" s="926"/>
      <c r="AU418" s="944"/>
      <c r="AV418" s="944"/>
      <c r="AW418" s="944"/>
      <c r="AX418" s="944"/>
      <c r="AY418" s="943"/>
      <c r="AZ418" s="944"/>
      <c r="BA418" s="1307"/>
      <c r="BB418" s="1307"/>
      <c r="BC418" s="1307"/>
      <c r="BD418" s="1307"/>
      <c r="BE418" s="1307"/>
      <c r="BF418" s="1307"/>
      <c r="BG418" s="1307"/>
      <c r="BH418" s="1307"/>
      <c r="BI418" s="1307"/>
      <c r="BJ418" s="1307"/>
      <c r="BK418" s="1307"/>
      <c r="BL418" s="1307"/>
      <c r="BM418" s="1307"/>
      <c r="BN418" s="1307"/>
      <c r="BO418" s="1307"/>
      <c r="BP418" s="1307"/>
      <c r="BQ418" s="1307"/>
      <c r="BR418" s="1307"/>
      <c r="BS418" s="1307"/>
      <c r="BT418" s="1307"/>
      <c r="BU418" s="1307"/>
      <c r="BV418" s="1307"/>
      <c r="BW418" s="1307"/>
      <c r="BX418" s="1307"/>
      <c r="BY418" s="1307"/>
      <c r="BZ418" s="1307"/>
      <c r="CA418" s="1307"/>
      <c r="CB418" s="1307"/>
      <c r="CC418" s="1307"/>
      <c r="CD418" s="1307"/>
      <c r="CE418" s="1307"/>
      <c r="CF418" s="1307"/>
      <c r="CG418" s="1307"/>
      <c r="CH418" s="1307"/>
      <c r="CI418" s="1307"/>
      <c r="CJ418" s="1307"/>
      <c r="CK418" s="1307"/>
      <c r="CL418" s="1307"/>
      <c r="CM418" s="1307"/>
      <c r="CN418" s="1307"/>
      <c r="CO418" s="1307"/>
      <c r="CP418" s="1307"/>
      <c r="CQ418" s="1307"/>
      <c r="CR418" s="1307"/>
      <c r="CS418" s="1307"/>
      <c r="CT418" s="1307"/>
      <c r="CU418" s="1307"/>
      <c r="CV418" s="1307"/>
      <c r="CW418" s="1307"/>
      <c r="CX418" s="1307"/>
      <c r="CY418" s="1307"/>
      <c r="CZ418" s="1307"/>
      <c r="DA418" s="1307"/>
      <c r="DB418" s="1307"/>
      <c r="DC418" s="1307"/>
      <c r="DD418" s="1307"/>
      <c r="DE418" s="1307"/>
      <c r="DF418" s="1307"/>
      <c r="DG418" s="1307"/>
      <c r="DH418" s="1307"/>
      <c r="DI418" s="1307"/>
      <c r="DJ418" s="1307"/>
    </row>
    <row r="419" spans="1:114" s="885" customFormat="1">
      <c r="A419" s="858"/>
      <c r="B419" s="858"/>
      <c r="C419" s="858"/>
      <c r="D419" s="858"/>
      <c r="E419" s="858"/>
      <c r="F419" s="858"/>
      <c r="G419" s="858"/>
      <c r="H419" s="858"/>
      <c r="I419" s="858"/>
      <c r="J419" s="858"/>
      <c r="K419" s="858"/>
      <c r="L419" s="858"/>
      <c r="M419" s="858"/>
      <c r="N419" s="858"/>
      <c r="O419" s="858"/>
      <c r="P419" s="858"/>
      <c r="Q419" s="858"/>
      <c r="R419" s="858"/>
      <c r="S419" s="858"/>
      <c r="T419" s="858"/>
      <c r="U419" s="858"/>
      <c r="V419" s="858"/>
      <c r="W419" s="858"/>
      <c r="X419" s="858"/>
      <c r="Y419" s="858"/>
      <c r="Z419" s="858"/>
      <c r="AA419" s="858"/>
      <c r="AB419" s="858"/>
      <c r="AC419" s="858"/>
      <c r="AD419" s="858"/>
      <c r="AE419" s="858"/>
      <c r="AF419" s="858"/>
      <c r="AG419" s="858"/>
      <c r="AH419" s="858"/>
      <c r="AI419" s="858"/>
      <c r="AJ419" s="858"/>
      <c r="AK419" s="858"/>
      <c r="AL419" s="858"/>
      <c r="AM419" s="858"/>
      <c r="AN419" s="1765"/>
      <c r="AO419" s="858"/>
      <c r="AP419" s="858"/>
      <c r="AQ419" s="858"/>
      <c r="AR419" s="844"/>
      <c r="AS419" s="844"/>
      <c r="AT419" s="840"/>
      <c r="AU419" s="858"/>
      <c r="AV419" s="858"/>
      <c r="AW419" s="858"/>
      <c r="AX419" s="858"/>
      <c r="AY419" s="870"/>
      <c r="AZ419" s="858"/>
      <c r="BA419" s="858"/>
      <c r="BB419" s="858"/>
      <c r="BC419" s="858"/>
      <c r="BD419" s="858"/>
      <c r="BE419" s="858"/>
      <c r="BF419" s="858"/>
      <c r="BG419" s="858"/>
      <c r="BH419" s="858"/>
      <c r="BI419" s="858"/>
      <c r="BJ419" s="858"/>
      <c r="BK419" s="858"/>
      <c r="BL419" s="858"/>
      <c r="BM419" s="858"/>
      <c r="BN419" s="858"/>
      <c r="BO419" s="858"/>
      <c r="BP419" s="858"/>
      <c r="BQ419" s="858"/>
      <c r="BR419" s="858"/>
      <c r="BS419" s="858"/>
      <c r="BT419" s="858"/>
      <c r="BU419" s="858"/>
      <c r="BV419" s="858"/>
      <c r="BW419" s="858"/>
      <c r="BX419" s="858"/>
      <c r="BY419" s="858"/>
      <c r="BZ419" s="858"/>
      <c r="CA419" s="858"/>
      <c r="CB419" s="858"/>
      <c r="CC419" s="858"/>
      <c r="CD419" s="858"/>
      <c r="CE419" s="858"/>
      <c r="CF419" s="858"/>
      <c r="CG419" s="858"/>
      <c r="CH419" s="858"/>
      <c r="CI419" s="858"/>
      <c r="CJ419" s="858"/>
      <c r="CK419" s="858"/>
      <c r="CL419" s="858"/>
      <c r="CM419" s="858"/>
      <c r="CN419" s="858"/>
      <c r="CO419" s="858"/>
      <c r="CP419" s="858"/>
      <c r="CQ419" s="858"/>
      <c r="CR419" s="858"/>
      <c r="CS419" s="858"/>
      <c r="CT419" s="858"/>
      <c r="CU419" s="858"/>
      <c r="CV419" s="858"/>
      <c r="CW419" s="858"/>
      <c r="CX419" s="858"/>
      <c r="CY419" s="858"/>
      <c r="CZ419" s="858"/>
      <c r="DA419" s="858"/>
      <c r="DB419" s="858"/>
      <c r="DC419" s="858"/>
      <c r="DD419" s="858"/>
      <c r="DE419" s="858"/>
      <c r="DF419" s="858"/>
      <c r="DG419" s="858"/>
      <c r="DH419" s="858"/>
      <c r="DI419" s="858"/>
      <c r="DJ419" s="858"/>
    </row>
    <row r="420" spans="1:114" ht="13">
      <c r="A420" s="1465"/>
      <c r="B420" s="1451"/>
      <c r="C420" s="840"/>
      <c r="D420" s="1308"/>
      <c r="E420" s="1466"/>
      <c r="F420" s="1115"/>
      <c r="G420" s="1399"/>
      <c r="H420" s="1199"/>
      <c r="I420" s="1340"/>
      <c r="J420" s="1341"/>
      <c r="K420" s="78"/>
      <c r="L420" s="1350"/>
      <c r="M420" s="1467"/>
      <c r="N420" s="1467"/>
      <c r="O420" s="1467"/>
      <c r="P420" s="1468"/>
      <c r="Q420" s="78"/>
      <c r="R420" s="1469"/>
      <c r="S420" s="1470"/>
      <c r="T420" s="1471"/>
      <c r="U420" s="868"/>
      <c r="V420" s="841"/>
      <c r="W420" s="841"/>
      <c r="X420" s="1454"/>
      <c r="Y420" s="1340"/>
      <c r="Z420" s="1472"/>
      <c r="AA420" s="840"/>
      <c r="AB420" s="840"/>
      <c r="AC420" s="840"/>
      <c r="AD420" s="1450"/>
      <c r="AE420" s="840"/>
      <c r="AF420" s="858"/>
      <c r="AG420" s="840"/>
      <c r="AH420" s="1456"/>
      <c r="AI420" s="840"/>
      <c r="AJ420" s="840"/>
      <c r="AK420" s="858"/>
      <c r="AL420" s="1457"/>
      <c r="AM420" s="867"/>
      <c r="AN420" s="1816"/>
      <c r="AO420" s="868"/>
      <c r="AP420" s="646"/>
      <c r="AQ420" s="1458"/>
      <c r="AR420" s="840"/>
      <c r="AS420" s="840"/>
      <c r="AT420" s="840"/>
      <c r="AU420" s="858"/>
      <c r="AV420" s="858"/>
      <c r="AW420" s="858"/>
      <c r="AX420" s="1454"/>
      <c r="AY420" s="870"/>
      <c r="AZ420" s="858"/>
      <c r="BA420" s="858"/>
      <c r="BB420" s="858"/>
      <c r="BC420" s="858"/>
      <c r="BD420" s="858"/>
      <c r="BE420" s="858"/>
      <c r="BF420" s="858"/>
      <c r="BG420" s="858"/>
      <c r="BH420" s="858"/>
      <c r="BI420" s="858"/>
      <c r="BJ420" s="858"/>
      <c r="BK420" s="858"/>
      <c r="BL420" s="858"/>
      <c r="BM420" s="858"/>
      <c r="BN420" s="858"/>
      <c r="BO420" s="858"/>
      <c r="BP420" s="858"/>
      <c r="BQ420" s="858"/>
      <c r="BR420" s="858"/>
      <c r="BS420" s="858"/>
      <c r="BT420" s="858"/>
      <c r="BU420" s="858"/>
      <c r="BV420" s="858"/>
      <c r="BW420" s="858"/>
      <c r="BX420" s="858"/>
      <c r="BY420" s="858"/>
      <c r="BZ420" s="858"/>
      <c r="CA420" s="858"/>
      <c r="CB420" s="858"/>
      <c r="CC420" s="858"/>
      <c r="CD420" s="858"/>
      <c r="CE420" s="858"/>
      <c r="CF420" s="858"/>
      <c r="CG420" s="858"/>
      <c r="CH420" s="858"/>
      <c r="CI420" s="858"/>
      <c r="CJ420" s="858"/>
      <c r="CK420" s="858"/>
      <c r="CL420" s="858"/>
      <c r="CM420" s="858"/>
      <c r="CN420" s="858"/>
      <c r="CO420" s="858"/>
      <c r="CP420" s="858"/>
      <c r="CQ420" s="858"/>
      <c r="CR420" s="858"/>
      <c r="CS420" s="858"/>
      <c r="CT420" s="858"/>
      <c r="CU420" s="858"/>
      <c r="CV420" s="858"/>
      <c r="CW420" s="858"/>
      <c r="CX420" s="858"/>
      <c r="CY420" s="858"/>
      <c r="CZ420" s="858"/>
      <c r="DA420" s="858"/>
      <c r="DB420" s="858"/>
      <c r="DC420" s="858"/>
      <c r="DD420" s="858"/>
      <c r="DE420" s="858"/>
      <c r="DF420" s="858"/>
      <c r="DG420" s="858"/>
      <c r="DH420" s="858"/>
      <c r="DI420" s="858"/>
      <c r="DJ420" s="858"/>
    </row>
    <row r="421" spans="1:114" ht="13">
      <c r="A421" s="1290"/>
      <c r="B421" s="1010"/>
      <c r="E421" s="1011"/>
      <c r="F421" s="1124"/>
      <c r="G421" s="1399"/>
      <c r="H421" s="1194"/>
      <c r="I421" s="1400"/>
      <c r="J421" s="1044"/>
      <c r="K421" s="15"/>
      <c r="L421" s="1242"/>
      <c r="M421" s="1291"/>
      <c r="N421" s="1292"/>
      <c r="O421" s="1291"/>
      <c r="Q421" s="15"/>
      <c r="W421" s="834"/>
      <c r="Y421" s="45"/>
      <c r="AN421" s="1819"/>
      <c r="AP421" s="42"/>
      <c r="AQ421" s="1458"/>
      <c r="AR421" s="840"/>
      <c r="AS421" s="840"/>
      <c r="AT421" s="840"/>
      <c r="AU421" s="858"/>
      <c r="AV421" s="858"/>
      <c r="AW421" s="858"/>
      <c r="AX421" s="1454"/>
      <c r="AY421" s="870"/>
      <c r="AZ421" s="858"/>
      <c r="BA421" s="858"/>
      <c r="BB421" s="858"/>
      <c r="BC421" s="858"/>
      <c r="BD421" s="858"/>
      <c r="BE421" s="858"/>
      <c r="BF421" s="858"/>
      <c r="BG421" s="858"/>
      <c r="BH421" s="858"/>
      <c r="BI421" s="858"/>
      <c r="BJ421" s="858"/>
      <c r="BK421" s="858"/>
      <c r="BL421" s="858"/>
      <c r="BM421" s="858"/>
      <c r="BN421" s="858"/>
      <c r="BO421" s="858"/>
      <c r="BP421" s="858"/>
      <c r="BQ421" s="858"/>
      <c r="BR421" s="858"/>
      <c r="BS421" s="858"/>
      <c r="BT421" s="858"/>
      <c r="BU421" s="858"/>
      <c r="BV421" s="858"/>
      <c r="BW421" s="858"/>
      <c r="BX421" s="858"/>
      <c r="BY421" s="858"/>
      <c r="BZ421" s="858"/>
      <c r="CA421" s="858"/>
      <c r="CB421" s="858"/>
      <c r="CC421" s="858"/>
      <c r="CD421" s="858"/>
      <c r="CE421" s="858"/>
      <c r="CF421" s="858"/>
      <c r="CG421" s="858"/>
      <c r="CH421" s="858"/>
      <c r="CI421" s="858"/>
      <c r="CJ421" s="858"/>
      <c r="CK421" s="858"/>
      <c r="CL421" s="858"/>
      <c r="CM421" s="858"/>
      <c r="CN421" s="858"/>
      <c r="CO421" s="858"/>
      <c r="CP421" s="858"/>
      <c r="CQ421" s="858"/>
      <c r="CR421" s="858"/>
      <c r="CS421" s="858"/>
      <c r="CT421" s="858"/>
      <c r="CU421" s="858"/>
      <c r="CV421" s="858"/>
      <c r="CW421" s="858"/>
      <c r="CX421" s="858"/>
      <c r="CY421" s="858"/>
      <c r="CZ421" s="858"/>
      <c r="DA421" s="858"/>
      <c r="DB421" s="858"/>
      <c r="DC421" s="858"/>
      <c r="DD421" s="858"/>
      <c r="DE421" s="858"/>
      <c r="DF421" s="858"/>
      <c r="DG421" s="858"/>
      <c r="DH421" s="858"/>
      <c r="DI421" s="858"/>
      <c r="DJ421" s="858"/>
    </row>
    <row r="422" spans="1:114" ht="13">
      <c r="A422" s="1290"/>
      <c r="B422" s="1010"/>
      <c r="E422" s="1011"/>
      <c r="F422" s="1124"/>
      <c r="G422" s="1399"/>
      <c r="H422" s="1194"/>
      <c r="I422" s="1400"/>
      <c r="J422" s="1044"/>
      <c r="K422" s="15"/>
      <c r="L422" s="1242"/>
      <c r="M422" s="1291"/>
      <c r="N422" s="1292"/>
      <c r="O422" s="1291"/>
      <c r="Q422" s="15"/>
      <c r="W422" s="834"/>
      <c r="Y422" s="45"/>
      <c r="AN422" s="1819"/>
      <c r="AP422" s="42"/>
      <c r="AQ422" s="1458"/>
      <c r="AR422" s="840"/>
      <c r="AS422" s="840"/>
      <c r="AT422" s="840"/>
      <c r="AU422" s="858"/>
      <c r="AV422" s="858"/>
      <c r="AW422" s="858"/>
      <c r="AX422" s="1454"/>
      <c r="AY422" s="870"/>
      <c r="AZ422" s="858"/>
      <c r="BA422" s="858"/>
      <c r="BB422" s="858"/>
      <c r="BC422" s="858"/>
      <c r="BD422" s="858"/>
      <c r="BE422" s="858"/>
      <c r="BF422" s="858"/>
      <c r="BG422" s="858"/>
      <c r="BH422" s="858"/>
      <c r="BI422" s="858"/>
      <c r="BJ422" s="858"/>
      <c r="BK422" s="858"/>
      <c r="BL422" s="858"/>
      <c r="BM422" s="858"/>
      <c r="BN422" s="858"/>
      <c r="BO422" s="858"/>
      <c r="BP422" s="858"/>
      <c r="BQ422" s="858"/>
      <c r="BR422" s="858"/>
      <c r="BS422" s="858"/>
      <c r="BT422" s="858"/>
      <c r="BU422" s="858"/>
      <c r="BV422" s="858"/>
      <c r="BW422" s="858"/>
      <c r="BX422" s="858"/>
      <c r="BY422" s="858"/>
      <c r="BZ422" s="858"/>
      <c r="CA422" s="858"/>
      <c r="CB422" s="858"/>
      <c r="CC422" s="858"/>
      <c r="CD422" s="858"/>
      <c r="CE422" s="858"/>
      <c r="CF422" s="858"/>
      <c r="CG422" s="858"/>
      <c r="CH422" s="858"/>
      <c r="CI422" s="858"/>
      <c r="CJ422" s="858"/>
      <c r="CK422" s="858"/>
      <c r="CL422" s="858"/>
      <c r="CM422" s="858"/>
      <c r="CN422" s="858"/>
      <c r="CO422" s="858"/>
      <c r="CP422" s="858"/>
      <c r="CQ422" s="858"/>
      <c r="CR422" s="858"/>
      <c r="CS422" s="858"/>
      <c r="CT422" s="858"/>
      <c r="CU422" s="858"/>
      <c r="CV422" s="858"/>
      <c r="CW422" s="858"/>
      <c r="CX422" s="858"/>
      <c r="CY422" s="858"/>
      <c r="CZ422" s="858"/>
      <c r="DA422" s="858"/>
      <c r="DB422" s="858"/>
      <c r="DC422" s="858"/>
      <c r="DD422" s="858"/>
      <c r="DE422" s="858"/>
      <c r="DF422" s="858"/>
      <c r="DG422" s="858"/>
      <c r="DH422" s="858"/>
      <c r="DI422" s="858"/>
      <c r="DJ422" s="858"/>
    </row>
    <row r="423" spans="1:114" ht="13">
      <c r="A423" s="1290"/>
      <c r="B423" s="1010"/>
      <c r="E423" s="1011"/>
      <c r="F423" s="1124"/>
      <c r="G423" s="1399"/>
      <c r="H423" s="1194"/>
      <c r="I423" s="1400"/>
      <c r="J423" s="1044"/>
      <c r="K423" s="15"/>
      <c r="L423" s="1242"/>
      <c r="M423" s="1291"/>
      <c r="N423" s="1292"/>
      <c r="O423" s="1291"/>
      <c r="Q423" s="15"/>
      <c r="W423" s="834"/>
      <c r="AN423" s="1819"/>
      <c r="AP423" s="42"/>
      <c r="AQ423" s="1458"/>
      <c r="AR423" s="840"/>
      <c r="AS423" s="840"/>
      <c r="AT423" s="840"/>
      <c r="AU423" s="858"/>
      <c r="AV423" s="858"/>
      <c r="AW423" s="858"/>
      <c r="AX423" s="1454"/>
      <c r="AY423" s="870"/>
      <c r="AZ423" s="858"/>
      <c r="BA423" s="858"/>
      <c r="BB423" s="858"/>
      <c r="BC423" s="858"/>
      <c r="BD423" s="858"/>
      <c r="BE423" s="858"/>
      <c r="BF423" s="858"/>
      <c r="BG423" s="858"/>
      <c r="BH423" s="858"/>
      <c r="BI423" s="858"/>
      <c r="BJ423" s="858"/>
      <c r="BK423" s="858"/>
      <c r="BL423" s="858"/>
      <c r="BM423" s="858"/>
      <c r="BN423" s="858"/>
      <c r="BO423" s="858"/>
      <c r="BP423" s="858"/>
      <c r="BQ423" s="858"/>
      <c r="BR423" s="858"/>
      <c r="BS423" s="858"/>
      <c r="BT423" s="858"/>
      <c r="BU423" s="858"/>
      <c r="BV423" s="858"/>
      <c r="BW423" s="858"/>
      <c r="BX423" s="858"/>
      <c r="BY423" s="858"/>
      <c r="BZ423" s="858"/>
      <c r="CA423" s="858"/>
      <c r="CB423" s="858"/>
      <c r="CC423" s="858"/>
      <c r="CD423" s="858"/>
      <c r="CE423" s="858"/>
      <c r="CF423" s="858"/>
      <c r="CG423" s="858"/>
      <c r="CH423" s="858"/>
      <c r="CI423" s="858"/>
      <c r="CJ423" s="858"/>
      <c r="CK423" s="858"/>
      <c r="CL423" s="858"/>
      <c r="CM423" s="858"/>
      <c r="CN423" s="858"/>
      <c r="CO423" s="858"/>
      <c r="CP423" s="858"/>
      <c r="CQ423" s="858"/>
      <c r="CR423" s="858"/>
      <c r="CS423" s="858"/>
      <c r="CT423" s="858"/>
      <c r="CU423" s="858"/>
      <c r="CV423" s="858"/>
      <c r="CW423" s="858"/>
      <c r="CX423" s="858"/>
      <c r="CY423" s="858"/>
      <c r="CZ423" s="858"/>
      <c r="DA423" s="858"/>
      <c r="DB423" s="858"/>
      <c r="DC423" s="858"/>
      <c r="DD423" s="858"/>
      <c r="DE423" s="858"/>
      <c r="DF423" s="858"/>
      <c r="DG423" s="858"/>
      <c r="DH423" s="858"/>
      <c r="DI423" s="858"/>
      <c r="DJ423" s="858"/>
    </row>
    <row r="424" spans="1:114" ht="13">
      <c r="A424" s="1290"/>
      <c r="B424" s="1010"/>
      <c r="E424" s="1011"/>
      <c r="H424" s="52"/>
      <c r="I424" s="884"/>
      <c r="J424" s="863"/>
      <c r="M424" s="1291"/>
      <c r="N424" s="1292"/>
      <c r="O424" s="1291"/>
      <c r="W424" s="834"/>
      <c r="AN424" s="1819"/>
      <c r="AP424" s="42"/>
      <c r="AQ424" s="1458"/>
      <c r="AR424" s="840"/>
      <c r="AS424" s="840"/>
      <c r="AT424" s="840"/>
      <c r="AU424" s="858"/>
      <c r="AV424" s="858"/>
      <c r="AW424" s="858"/>
      <c r="AX424" s="1454"/>
      <c r="AY424" s="870"/>
      <c r="AZ424" s="858"/>
      <c r="BA424" s="858"/>
      <c r="BB424" s="858"/>
      <c r="BC424" s="858"/>
      <c r="BD424" s="858"/>
      <c r="BE424" s="858"/>
      <c r="BF424" s="858"/>
      <c r="BG424" s="858"/>
      <c r="BH424" s="858"/>
      <c r="BI424" s="858"/>
      <c r="BJ424" s="858"/>
      <c r="BK424" s="858"/>
      <c r="BL424" s="858"/>
      <c r="BM424" s="858"/>
      <c r="BN424" s="858"/>
      <c r="BO424" s="858"/>
      <c r="BP424" s="858"/>
      <c r="BQ424" s="858"/>
      <c r="BR424" s="858"/>
      <c r="BS424" s="858"/>
      <c r="BT424" s="858"/>
      <c r="BU424" s="858"/>
      <c r="BV424" s="858"/>
      <c r="BW424" s="858"/>
      <c r="BX424" s="858"/>
      <c r="BY424" s="858"/>
      <c r="BZ424" s="858"/>
      <c r="CA424" s="858"/>
      <c r="CB424" s="858"/>
      <c r="CC424" s="858"/>
      <c r="CD424" s="858"/>
      <c r="CE424" s="858"/>
      <c r="CF424" s="858"/>
      <c r="CG424" s="858"/>
      <c r="CH424" s="858"/>
      <c r="CI424" s="858"/>
      <c r="CJ424" s="858"/>
      <c r="CK424" s="858"/>
      <c r="CL424" s="858"/>
      <c r="CM424" s="858"/>
      <c r="CN424" s="858"/>
      <c r="CO424" s="858"/>
      <c r="CP424" s="858"/>
      <c r="CQ424" s="858"/>
      <c r="CR424" s="858"/>
      <c r="CS424" s="858"/>
      <c r="CT424" s="858"/>
      <c r="CU424" s="858"/>
      <c r="CV424" s="858"/>
      <c r="CW424" s="858"/>
      <c r="CX424" s="858"/>
      <c r="CY424" s="858"/>
      <c r="CZ424" s="858"/>
      <c r="DA424" s="858"/>
      <c r="DB424" s="858"/>
      <c r="DC424" s="858"/>
      <c r="DD424" s="858"/>
      <c r="DE424" s="858"/>
      <c r="DF424" s="858"/>
      <c r="DG424" s="858"/>
      <c r="DH424" s="858"/>
      <c r="DI424" s="858"/>
      <c r="DJ424" s="858"/>
    </row>
    <row r="425" spans="1:114" ht="13">
      <c r="A425" s="1290"/>
      <c r="B425" s="1010"/>
      <c r="E425" s="1011"/>
      <c r="H425" s="52"/>
      <c r="I425" s="884"/>
      <c r="J425" s="863"/>
      <c r="M425" s="1291"/>
      <c r="N425" s="1292"/>
      <c r="O425" s="1291"/>
      <c r="W425" s="834"/>
      <c r="AN425" s="1819"/>
      <c r="AP425" s="42"/>
      <c r="AQ425" s="1458"/>
      <c r="AR425" s="840"/>
      <c r="AS425" s="840"/>
      <c r="AT425" s="840"/>
      <c r="AU425" s="858"/>
      <c r="AV425" s="858"/>
      <c r="AW425" s="858"/>
      <c r="AX425" s="1454"/>
      <c r="AY425" s="870"/>
      <c r="AZ425" s="858"/>
      <c r="BA425" s="858"/>
      <c r="BB425" s="858"/>
      <c r="BC425" s="858"/>
      <c r="BD425" s="858"/>
      <c r="BE425" s="858"/>
      <c r="BF425" s="858"/>
      <c r="BG425" s="858"/>
      <c r="BH425" s="858"/>
      <c r="BI425" s="858"/>
      <c r="BJ425" s="858"/>
      <c r="BK425" s="858"/>
      <c r="BL425" s="858"/>
      <c r="BM425" s="858"/>
      <c r="BN425" s="858"/>
      <c r="BO425" s="858"/>
      <c r="BP425" s="858"/>
      <c r="BQ425" s="858"/>
      <c r="BR425" s="858"/>
      <c r="BS425" s="858"/>
      <c r="BT425" s="858"/>
      <c r="BU425" s="858"/>
      <c r="BV425" s="858"/>
      <c r="BW425" s="858"/>
      <c r="BX425" s="858"/>
      <c r="BY425" s="858"/>
      <c r="BZ425" s="858"/>
      <c r="CA425" s="858"/>
      <c r="CB425" s="858"/>
      <c r="CC425" s="858"/>
      <c r="CD425" s="858"/>
      <c r="CE425" s="858"/>
      <c r="CF425" s="858"/>
      <c r="CG425" s="858"/>
      <c r="CH425" s="858"/>
      <c r="CI425" s="858"/>
      <c r="CJ425" s="858"/>
      <c r="CK425" s="858"/>
      <c r="CL425" s="858"/>
      <c r="CM425" s="858"/>
      <c r="CN425" s="858"/>
      <c r="CO425" s="858"/>
      <c r="CP425" s="858"/>
      <c r="CQ425" s="858"/>
      <c r="CR425" s="858"/>
      <c r="CS425" s="858"/>
      <c r="CT425" s="858"/>
      <c r="CU425" s="858"/>
      <c r="CV425" s="858"/>
      <c r="CW425" s="858"/>
      <c r="CX425" s="858"/>
      <c r="CY425" s="858"/>
      <c r="CZ425" s="858"/>
      <c r="DA425" s="858"/>
      <c r="DB425" s="858"/>
      <c r="DC425" s="858"/>
      <c r="DD425" s="858"/>
      <c r="DE425" s="858"/>
      <c r="DF425" s="858"/>
      <c r="DG425" s="858"/>
      <c r="DH425" s="858"/>
      <c r="DI425" s="858"/>
      <c r="DJ425" s="858"/>
    </row>
    <row r="426" spans="1:114" ht="13">
      <c r="A426" s="1290"/>
      <c r="B426" s="1010"/>
      <c r="E426" s="1011"/>
      <c r="H426" s="52"/>
      <c r="I426" s="884"/>
      <c r="J426" s="863"/>
      <c r="M426" s="1291"/>
      <c r="N426" s="1292"/>
      <c r="O426" s="1291"/>
      <c r="W426" s="834"/>
      <c r="AN426" s="1819"/>
      <c r="AP426" s="42"/>
      <c r="AQ426" s="1458"/>
      <c r="AR426" s="840"/>
      <c r="AS426" s="840"/>
      <c r="AT426" s="840"/>
      <c r="AU426" s="858"/>
      <c r="AV426" s="858"/>
      <c r="AW426" s="858"/>
      <c r="AX426" s="1454"/>
      <c r="AY426" s="870"/>
      <c r="AZ426" s="858"/>
      <c r="BA426" s="858"/>
      <c r="BB426" s="858"/>
      <c r="BC426" s="858"/>
      <c r="BD426" s="858"/>
      <c r="BE426" s="858"/>
      <c r="BF426" s="858"/>
      <c r="BG426" s="858"/>
      <c r="BH426" s="858"/>
      <c r="BI426" s="858"/>
      <c r="BJ426" s="858"/>
      <c r="BK426" s="858"/>
      <c r="BL426" s="858"/>
      <c r="BM426" s="858"/>
      <c r="BN426" s="858"/>
      <c r="BO426" s="858"/>
      <c r="BP426" s="858"/>
      <c r="BQ426" s="858"/>
      <c r="BR426" s="858"/>
      <c r="BS426" s="858"/>
      <c r="BT426" s="858"/>
      <c r="BU426" s="858"/>
      <c r="BV426" s="858"/>
      <c r="BW426" s="858"/>
      <c r="BX426" s="858"/>
      <c r="BY426" s="858"/>
      <c r="BZ426" s="858"/>
      <c r="CA426" s="858"/>
      <c r="CB426" s="858"/>
      <c r="CC426" s="858"/>
      <c r="CD426" s="858"/>
      <c r="CE426" s="858"/>
      <c r="CF426" s="858"/>
      <c r="CG426" s="858"/>
      <c r="CH426" s="858"/>
      <c r="CI426" s="858"/>
      <c r="CJ426" s="858"/>
      <c r="CK426" s="858"/>
      <c r="CL426" s="858"/>
      <c r="CM426" s="858"/>
      <c r="CN426" s="858"/>
      <c r="CO426" s="858"/>
      <c r="CP426" s="858"/>
      <c r="CQ426" s="858"/>
      <c r="CR426" s="858"/>
      <c r="CS426" s="858"/>
      <c r="CT426" s="858"/>
      <c r="CU426" s="858"/>
      <c r="CV426" s="858"/>
      <c r="CW426" s="858"/>
      <c r="CX426" s="858"/>
      <c r="CY426" s="858"/>
      <c r="CZ426" s="858"/>
      <c r="DA426" s="858"/>
      <c r="DB426" s="858"/>
      <c r="DC426" s="858"/>
      <c r="DD426" s="858"/>
      <c r="DE426" s="858"/>
      <c r="DF426" s="858"/>
      <c r="DG426" s="858"/>
      <c r="DH426" s="858"/>
      <c r="DI426" s="858"/>
      <c r="DJ426" s="858"/>
    </row>
    <row r="427" spans="1:114" ht="13">
      <c r="A427" s="1290"/>
      <c r="B427" s="1010"/>
      <c r="E427" s="1011"/>
      <c r="H427" s="52"/>
      <c r="I427" s="884"/>
      <c r="J427" s="863"/>
      <c r="M427" s="1291"/>
      <c r="N427" s="1292"/>
      <c r="O427" s="1291"/>
      <c r="W427" s="834"/>
      <c r="AN427" s="1819"/>
      <c r="AP427" s="42"/>
      <c r="AQ427" s="1458"/>
      <c r="AR427" s="840"/>
      <c r="AS427" s="840"/>
      <c r="AT427" s="840"/>
      <c r="AU427" s="858"/>
      <c r="AV427" s="858"/>
      <c r="AW427" s="858"/>
      <c r="AX427" s="1454"/>
      <c r="AY427" s="870"/>
      <c r="AZ427" s="858"/>
      <c r="BA427" s="858"/>
      <c r="BB427" s="858"/>
      <c r="BC427" s="858"/>
      <c r="BD427" s="858"/>
      <c r="BE427" s="858"/>
      <c r="BF427" s="858"/>
      <c r="BG427" s="858"/>
      <c r="BH427" s="858"/>
      <c r="BI427" s="858"/>
      <c r="BJ427" s="858"/>
      <c r="BK427" s="858"/>
      <c r="BL427" s="858"/>
      <c r="BM427" s="858"/>
      <c r="BN427" s="858"/>
      <c r="BO427" s="858"/>
      <c r="BP427" s="858"/>
      <c r="BQ427" s="858"/>
      <c r="BR427" s="858"/>
      <c r="BS427" s="858"/>
      <c r="BT427" s="858"/>
      <c r="BU427" s="858"/>
      <c r="BV427" s="858"/>
      <c r="BW427" s="858"/>
      <c r="BX427" s="858"/>
      <c r="BY427" s="858"/>
      <c r="BZ427" s="858"/>
      <c r="CA427" s="858"/>
      <c r="CB427" s="858"/>
      <c r="CC427" s="858"/>
      <c r="CD427" s="858"/>
      <c r="CE427" s="858"/>
      <c r="CF427" s="858"/>
      <c r="CG427" s="858"/>
      <c r="CH427" s="858"/>
      <c r="CI427" s="858"/>
      <c r="CJ427" s="858"/>
      <c r="CK427" s="858"/>
      <c r="CL427" s="858"/>
      <c r="CM427" s="858"/>
      <c r="CN427" s="858"/>
      <c r="CO427" s="858"/>
      <c r="CP427" s="858"/>
      <c r="CQ427" s="858"/>
      <c r="CR427" s="858"/>
      <c r="CS427" s="858"/>
      <c r="CT427" s="858"/>
      <c r="CU427" s="858"/>
      <c r="CV427" s="858"/>
      <c r="CW427" s="858"/>
      <c r="CX427" s="858"/>
      <c r="CY427" s="858"/>
      <c r="CZ427" s="858"/>
      <c r="DA427" s="858"/>
      <c r="DB427" s="858"/>
      <c r="DC427" s="858"/>
      <c r="DD427" s="858"/>
      <c r="DE427" s="858"/>
      <c r="DF427" s="858"/>
      <c r="DG427" s="858"/>
      <c r="DH427" s="858"/>
      <c r="DI427" s="858"/>
      <c r="DJ427" s="858"/>
    </row>
    <row r="428" spans="1:114" ht="13">
      <c r="A428" s="1290"/>
      <c r="B428" s="1010"/>
      <c r="E428" s="1011"/>
      <c r="H428" s="52"/>
      <c r="I428" s="884"/>
      <c r="J428" s="863"/>
      <c r="M428" s="1291"/>
      <c r="N428" s="1292"/>
      <c r="O428" s="1291"/>
      <c r="W428" s="834"/>
      <c r="AN428" s="1819"/>
      <c r="AP428" s="42"/>
      <c r="AQ428" s="1458"/>
      <c r="AR428" s="840"/>
      <c r="AS428" s="840"/>
      <c r="AT428" s="840"/>
      <c r="AU428" s="858"/>
      <c r="AV428" s="858"/>
      <c r="AW428" s="858"/>
      <c r="AX428" s="1454"/>
      <c r="AY428" s="870"/>
      <c r="AZ428" s="858"/>
      <c r="BA428" s="858"/>
      <c r="BB428" s="858"/>
      <c r="BC428" s="858"/>
      <c r="BD428" s="858"/>
      <c r="BE428" s="858"/>
      <c r="BF428" s="858"/>
      <c r="BG428" s="858"/>
      <c r="BH428" s="858"/>
      <c r="BI428" s="858"/>
      <c r="BJ428" s="858"/>
      <c r="BK428" s="858"/>
      <c r="BL428" s="858"/>
      <c r="BM428" s="858"/>
      <c r="BN428" s="858"/>
      <c r="BO428" s="858"/>
      <c r="BP428" s="858"/>
      <c r="BQ428" s="858"/>
      <c r="BR428" s="858"/>
      <c r="BS428" s="858"/>
      <c r="BT428" s="858"/>
      <c r="BU428" s="858"/>
      <c r="BV428" s="858"/>
      <c r="BW428" s="858"/>
      <c r="BX428" s="858"/>
      <c r="BY428" s="858"/>
      <c r="BZ428" s="858"/>
      <c r="CA428" s="858"/>
      <c r="CB428" s="858"/>
      <c r="CC428" s="858"/>
      <c r="CD428" s="858"/>
      <c r="CE428" s="858"/>
      <c r="CF428" s="858"/>
      <c r="CG428" s="858"/>
      <c r="CH428" s="858"/>
      <c r="CI428" s="858"/>
      <c r="CJ428" s="858"/>
      <c r="CK428" s="858"/>
      <c r="CL428" s="858"/>
      <c r="CM428" s="858"/>
      <c r="CN428" s="858"/>
      <c r="CO428" s="858"/>
      <c r="CP428" s="858"/>
      <c r="CQ428" s="858"/>
      <c r="CR428" s="858"/>
      <c r="CS428" s="858"/>
      <c r="CT428" s="858"/>
      <c r="CU428" s="858"/>
      <c r="CV428" s="858"/>
      <c r="CW428" s="858"/>
      <c r="CX428" s="858"/>
      <c r="CY428" s="858"/>
      <c r="CZ428" s="858"/>
      <c r="DA428" s="858"/>
      <c r="DB428" s="858"/>
      <c r="DC428" s="858"/>
      <c r="DD428" s="858"/>
      <c r="DE428" s="858"/>
      <c r="DF428" s="858"/>
      <c r="DG428" s="858"/>
      <c r="DH428" s="858"/>
      <c r="DI428" s="858"/>
      <c r="DJ428" s="858"/>
    </row>
    <row r="429" spans="1:114" ht="13">
      <c r="A429" s="1290"/>
      <c r="B429" s="1010"/>
      <c r="E429" s="1011"/>
      <c r="H429" s="52"/>
      <c r="I429" s="884"/>
      <c r="J429" s="863"/>
      <c r="M429" s="1291"/>
      <c r="N429" s="1292"/>
      <c r="O429" s="1291"/>
      <c r="W429" s="834"/>
      <c r="AN429" s="1819"/>
      <c r="AP429" s="42"/>
      <c r="AQ429" s="1458"/>
      <c r="AR429" s="840"/>
      <c r="AS429" s="840"/>
      <c r="AT429" s="840"/>
      <c r="AU429" s="858"/>
      <c r="AV429" s="858"/>
      <c r="AW429" s="858"/>
      <c r="AX429" s="1454"/>
      <c r="AY429" s="870"/>
      <c r="AZ429" s="858"/>
      <c r="BA429" s="858"/>
      <c r="BB429" s="858"/>
      <c r="BC429" s="858"/>
      <c r="BD429" s="858"/>
      <c r="BE429" s="858"/>
      <c r="BF429" s="858"/>
      <c r="BG429" s="858"/>
      <c r="BH429" s="858"/>
      <c r="BI429" s="858"/>
      <c r="BJ429" s="858"/>
      <c r="BK429" s="858"/>
      <c r="BL429" s="858"/>
      <c r="BM429" s="858"/>
      <c r="BN429" s="858"/>
      <c r="BO429" s="858"/>
      <c r="BP429" s="858"/>
      <c r="BQ429" s="858"/>
      <c r="BR429" s="858"/>
      <c r="BS429" s="858"/>
      <c r="BT429" s="858"/>
      <c r="BU429" s="858"/>
      <c r="BV429" s="858"/>
      <c r="BW429" s="858"/>
      <c r="BX429" s="858"/>
      <c r="BY429" s="858"/>
      <c r="BZ429" s="858"/>
      <c r="CA429" s="858"/>
      <c r="CB429" s="858"/>
      <c r="CC429" s="858"/>
      <c r="CD429" s="858"/>
      <c r="CE429" s="858"/>
      <c r="CF429" s="858"/>
      <c r="CG429" s="858"/>
      <c r="CH429" s="858"/>
      <c r="CI429" s="858"/>
      <c r="CJ429" s="858"/>
      <c r="CK429" s="858"/>
      <c r="CL429" s="858"/>
      <c r="CM429" s="858"/>
      <c r="CN429" s="858"/>
      <c r="CO429" s="858"/>
      <c r="CP429" s="858"/>
      <c r="CQ429" s="858"/>
      <c r="CR429" s="858"/>
      <c r="CS429" s="858"/>
      <c r="CT429" s="858"/>
      <c r="CU429" s="858"/>
      <c r="CV429" s="858"/>
      <c r="CW429" s="858"/>
      <c r="CX429" s="858"/>
      <c r="CY429" s="858"/>
      <c r="CZ429" s="858"/>
      <c r="DA429" s="858"/>
      <c r="DB429" s="858"/>
      <c r="DC429" s="858"/>
      <c r="DD429" s="858"/>
      <c r="DE429" s="858"/>
      <c r="DF429" s="858"/>
      <c r="DG429" s="858"/>
      <c r="DH429" s="858"/>
      <c r="DI429" s="858"/>
      <c r="DJ429" s="858"/>
    </row>
    <row r="430" spans="1:114" ht="13">
      <c r="A430" s="1290"/>
      <c r="B430" s="1010"/>
      <c r="E430" s="1011"/>
      <c r="H430" s="52"/>
      <c r="I430" s="884"/>
      <c r="J430" s="863"/>
      <c r="M430" s="1291"/>
      <c r="N430" s="1292"/>
      <c r="O430" s="1291"/>
      <c r="W430" s="834"/>
      <c r="AN430" s="1819"/>
      <c r="AP430" s="42"/>
      <c r="AQ430" s="1458"/>
      <c r="AR430" s="840"/>
      <c r="AS430" s="840"/>
      <c r="AT430" s="840"/>
      <c r="AU430" s="858"/>
      <c r="AV430" s="858"/>
      <c r="AW430" s="858"/>
      <c r="AX430" s="1454"/>
      <c r="AY430" s="870"/>
      <c r="AZ430" s="858"/>
      <c r="BA430" s="858"/>
      <c r="BB430" s="858"/>
      <c r="BC430" s="858"/>
      <c r="BD430" s="858"/>
      <c r="BE430" s="858"/>
      <c r="BF430" s="858"/>
      <c r="BG430" s="858"/>
      <c r="BH430" s="858"/>
      <c r="BI430" s="858"/>
      <c r="BJ430" s="858"/>
      <c r="BK430" s="858"/>
      <c r="BL430" s="858"/>
      <c r="BM430" s="858"/>
      <c r="BN430" s="858"/>
      <c r="BO430" s="858"/>
      <c r="BP430" s="858"/>
      <c r="BQ430" s="858"/>
      <c r="BR430" s="858"/>
      <c r="BS430" s="858"/>
      <c r="BT430" s="858"/>
      <c r="BU430" s="858"/>
      <c r="BV430" s="858"/>
      <c r="BW430" s="858"/>
      <c r="BX430" s="858"/>
      <c r="BY430" s="858"/>
      <c r="BZ430" s="858"/>
      <c r="CA430" s="858"/>
      <c r="CB430" s="858"/>
      <c r="CC430" s="858"/>
      <c r="CD430" s="858"/>
      <c r="CE430" s="858"/>
      <c r="CF430" s="858"/>
      <c r="CG430" s="858"/>
      <c r="CH430" s="858"/>
      <c r="CI430" s="858"/>
      <c r="CJ430" s="858"/>
      <c r="CK430" s="858"/>
      <c r="CL430" s="858"/>
      <c r="CM430" s="858"/>
      <c r="CN430" s="858"/>
      <c r="CO430" s="858"/>
      <c r="CP430" s="858"/>
      <c r="CQ430" s="858"/>
      <c r="CR430" s="858"/>
      <c r="CS430" s="858"/>
      <c r="CT430" s="858"/>
      <c r="CU430" s="858"/>
      <c r="CV430" s="858"/>
      <c r="CW430" s="858"/>
      <c r="CX430" s="858"/>
      <c r="CY430" s="858"/>
      <c r="CZ430" s="858"/>
      <c r="DA430" s="858"/>
      <c r="DB430" s="858"/>
      <c r="DC430" s="858"/>
      <c r="DD430" s="858"/>
      <c r="DE430" s="858"/>
      <c r="DF430" s="858"/>
      <c r="DG430" s="858"/>
      <c r="DH430" s="858"/>
      <c r="DI430" s="858"/>
      <c r="DJ430" s="858"/>
    </row>
    <row r="431" spans="1:114" ht="13">
      <c r="A431" s="1290"/>
      <c r="B431" s="1010"/>
      <c r="E431" s="1011"/>
      <c r="H431" s="52"/>
      <c r="I431" s="884"/>
      <c r="J431" s="863"/>
      <c r="M431" s="1291"/>
      <c r="N431" s="1292"/>
      <c r="O431" s="1291"/>
      <c r="W431" s="834"/>
      <c r="AN431" s="1819"/>
      <c r="AP431" s="42"/>
      <c r="AQ431" s="1458"/>
      <c r="AR431" s="840"/>
      <c r="AS431" s="840"/>
      <c r="AT431" s="840"/>
      <c r="AU431" s="858"/>
      <c r="AV431" s="858"/>
      <c r="AW431" s="858"/>
      <c r="AX431" s="1454"/>
      <c r="AY431" s="870"/>
      <c r="AZ431" s="858"/>
      <c r="BA431" s="858"/>
      <c r="BB431" s="858"/>
      <c r="BC431" s="858"/>
      <c r="BD431" s="858"/>
      <c r="BE431" s="858"/>
      <c r="BF431" s="858"/>
      <c r="BG431" s="858"/>
      <c r="BH431" s="858"/>
      <c r="BI431" s="858"/>
      <c r="BJ431" s="858"/>
      <c r="BK431" s="858"/>
      <c r="BL431" s="858"/>
      <c r="BM431" s="858"/>
      <c r="BN431" s="858"/>
      <c r="BO431" s="858"/>
      <c r="BP431" s="858"/>
      <c r="BQ431" s="858"/>
      <c r="BR431" s="858"/>
      <c r="BS431" s="858"/>
      <c r="BT431" s="858"/>
      <c r="BU431" s="858"/>
      <c r="BV431" s="858"/>
      <c r="BW431" s="858"/>
      <c r="BX431" s="858"/>
      <c r="BY431" s="858"/>
      <c r="BZ431" s="858"/>
      <c r="CA431" s="858"/>
      <c r="CB431" s="858"/>
      <c r="CC431" s="858"/>
      <c r="CD431" s="858"/>
      <c r="CE431" s="858"/>
      <c r="CF431" s="858"/>
      <c r="CG431" s="858"/>
      <c r="CH431" s="858"/>
      <c r="CI431" s="858"/>
      <c r="CJ431" s="858"/>
      <c r="CK431" s="858"/>
      <c r="CL431" s="858"/>
      <c r="CM431" s="858"/>
      <c r="CN431" s="858"/>
      <c r="CO431" s="858"/>
      <c r="CP431" s="858"/>
      <c r="CQ431" s="858"/>
      <c r="CR431" s="858"/>
      <c r="CS431" s="858"/>
      <c r="CT431" s="858"/>
      <c r="CU431" s="858"/>
      <c r="CV431" s="858"/>
      <c r="CW431" s="858"/>
      <c r="CX431" s="858"/>
      <c r="CY431" s="858"/>
      <c r="CZ431" s="858"/>
      <c r="DA431" s="858"/>
      <c r="DB431" s="858"/>
      <c r="DC431" s="858"/>
      <c r="DD431" s="858"/>
      <c r="DE431" s="858"/>
      <c r="DF431" s="858"/>
      <c r="DG431" s="858"/>
      <c r="DH431" s="858"/>
      <c r="DI431" s="858"/>
      <c r="DJ431" s="858"/>
    </row>
    <row r="432" spans="1:114" ht="13">
      <c r="A432" s="1290"/>
      <c r="B432" s="1010"/>
      <c r="E432" s="1011"/>
      <c r="H432" s="52"/>
      <c r="I432" s="884"/>
      <c r="J432" s="863"/>
      <c r="M432" s="1291"/>
      <c r="N432" s="1292"/>
      <c r="O432" s="1291"/>
      <c r="W432" s="834"/>
      <c r="AN432" s="1819"/>
      <c r="AP432" s="42"/>
      <c r="AQ432" s="1458"/>
      <c r="AR432" s="840"/>
      <c r="AS432" s="840"/>
      <c r="AT432" s="840"/>
      <c r="AU432" s="858"/>
      <c r="AV432" s="858"/>
      <c r="AW432" s="858"/>
      <c r="AX432" s="1454"/>
      <c r="AY432" s="870"/>
      <c r="AZ432" s="858"/>
      <c r="BA432" s="858"/>
      <c r="BB432" s="858"/>
      <c r="BC432" s="858"/>
      <c r="BD432" s="858"/>
      <c r="BE432" s="858"/>
      <c r="BF432" s="858"/>
      <c r="BG432" s="858"/>
      <c r="BH432" s="858"/>
      <c r="BI432" s="858"/>
      <c r="BJ432" s="858"/>
      <c r="BK432" s="858"/>
      <c r="BL432" s="858"/>
      <c r="BM432" s="858"/>
      <c r="BN432" s="858"/>
      <c r="BO432" s="858"/>
      <c r="BP432" s="858"/>
      <c r="BQ432" s="858"/>
      <c r="BR432" s="858"/>
      <c r="BS432" s="858"/>
      <c r="BT432" s="858"/>
      <c r="BU432" s="858"/>
      <c r="BV432" s="858"/>
      <c r="BW432" s="858"/>
      <c r="BX432" s="858"/>
      <c r="BY432" s="858"/>
      <c r="BZ432" s="858"/>
      <c r="CA432" s="858"/>
      <c r="CB432" s="858"/>
      <c r="CC432" s="858"/>
      <c r="CD432" s="858"/>
      <c r="CE432" s="858"/>
      <c r="CF432" s="858"/>
      <c r="CG432" s="858"/>
      <c r="CH432" s="858"/>
      <c r="CI432" s="858"/>
      <c r="CJ432" s="858"/>
      <c r="CK432" s="858"/>
      <c r="CL432" s="858"/>
      <c r="CM432" s="858"/>
      <c r="CN432" s="858"/>
      <c r="CO432" s="858"/>
      <c r="CP432" s="858"/>
      <c r="CQ432" s="858"/>
      <c r="CR432" s="858"/>
      <c r="CS432" s="858"/>
      <c r="CT432" s="858"/>
      <c r="CU432" s="858"/>
      <c r="CV432" s="858"/>
      <c r="CW432" s="858"/>
      <c r="CX432" s="858"/>
      <c r="CY432" s="858"/>
      <c r="CZ432" s="858"/>
      <c r="DA432" s="858"/>
      <c r="DB432" s="858"/>
      <c r="DC432" s="858"/>
      <c r="DD432" s="858"/>
      <c r="DE432" s="858"/>
      <c r="DF432" s="858"/>
      <c r="DG432" s="858"/>
      <c r="DH432" s="858"/>
      <c r="DI432" s="858"/>
      <c r="DJ432" s="858"/>
    </row>
    <row r="433" spans="1:114" ht="13">
      <c r="A433" s="1290"/>
      <c r="B433" s="1010"/>
      <c r="E433" s="1011"/>
      <c r="H433" s="52"/>
      <c r="I433" s="884"/>
      <c r="J433" s="863"/>
      <c r="M433" s="1291"/>
      <c r="N433" s="1292"/>
      <c r="O433" s="1291"/>
      <c r="W433" s="834"/>
      <c r="AN433" s="1819"/>
      <c r="AP433" s="42"/>
      <c r="AQ433" s="1458"/>
      <c r="AR433" s="840"/>
      <c r="AS433" s="840"/>
      <c r="AT433" s="840"/>
      <c r="AU433" s="858"/>
      <c r="AV433" s="858"/>
      <c r="AW433" s="858"/>
      <c r="AX433" s="1454"/>
      <c r="AY433" s="870"/>
      <c r="AZ433" s="858"/>
      <c r="BA433" s="858"/>
      <c r="BB433" s="858"/>
      <c r="BC433" s="858"/>
      <c r="BD433" s="858"/>
      <c r="BE433" s="858"/>
      <c r="BF433" s="858"/>
      <c r="BG433" s="858"/>
      <c r="BH433" s="858"/>
      <c r="BI433" s="858"/>
      <c r="BJ433" s="858"/>
      <c r="BK433" s="858"/>
      <c r="BL433" s="858"/>
      <c r="BM433" s="858"/>
      <c r="BN433" s="858"/>
      <c r="BO433" s="858"/>
      <c r="BP433" s="858"/>
      <c r="BQ433" s="858"/>
      <c r="BR433" s="858"/>
      <c r="BS433" s="858"/>
      <c r="BT433" s="858"/>
      <c r="BU433" s="858"/>
      <c r="BV433" s="858"/>
      <c r="BW433" s="858"/>
      <c r="BX433" s="858"/>
      <c r="BY433" s="858"/>
      <c r="BZ433" s="858"/>
      <c r="CA433" s="858"/>
      <c r="CB433" s="858"/>
      <c r="CC433" s="858"/>
      <c r="CD433" s="858"/>
      <c r="CE433" s="858"/>
      <c r="CF433" s="858"/>
      <c r="CG433" s="858"/>
      <c r="CH433" s="858"/>
      <c r="CI433" s="858"/>
      <c r="CJ433" s="858"/>
      <c r="CK433" s="858"/>
      <c r="CL433" s="858"/>
      <c r="CM433" s="858"/>
      <c r="CN433" s="858"/>
      <c r="CO433" s="858"/>
      <c r="CP433" s="858"/>
      <c r="CQ433" s="858"/>
      <c r="CR433" s="858"/>
      <c r="CS433" s="858"/>
      <c r="CT433" s="858"/>
      <c r="CU433" s="858"/>
      <c r="CV433" s="858"/>
      <c r="CW433" s="858"/>
      <c r="CX433" s="858"/>
      <c r="CY433" s="858"/>
      <c r="CZ433" s="858"/>
      <c r="DA433" s="858"/>
      <c r="DB433" s="858"/>
      <c r="DC433" s="858"/>
      <c r="DD433" s="858"/>
      <c r="DE433" s="858"/>
      <c r="DF433" s="858"/>
      <c r="DG433" s="858"/>
      <c r="DH433" s="858"/>
      <c r="DI433" s="858"/>
      <c r="DJ433" s="858"/>
    </row>
    <row r="434" spans="1:114" ht="13">
      <c r="A434" s="1290"/>
      <c r="B434" s="1010"/>
      <c r="E434" s="1011"/>
      <c r="H434" s="52"/>
      <c r="I434" s="884"/>
      <c r="J434" s="863"/>
      <c r="M434" s="1291"/>
      <c r="N434" s="1292"/>
      <c r="O434" s="1291"/>
      <c r="W434" s="834"/>
      <c r="AN434" s="1819"/>
      <c r="AP434" s="42"/>
      <c r="AQ434" s="1458"/>
      <c r="AR434" s="840"/>
      <c r="AS434" s="840"/>
      <c r="AT434" s="840"/>
      <c r="AU434" s="858"/>
      <c r="AV434" s="858"/>
      <c r="AW434" s="858"/>
      <c r="AX434" s="1454"/>
      <c r="AY434" s="870"/>
      <c r="AZ434" s="858"/>
      <c r="BA434" s="858"/>
      <c r="BB434" s="858"/>
      <c r="BC434" s="858"/>
      <c r="BD434" s="858"/>
      <c r="BE434" s="858"/>
      <c r="BF434" s="858"/>
      <c r="BG434" s="858"/>
      <c r="BH434" s="858"/>
      <c r="BI434" s="858"/>
      <c r="BJ434" s="858"/>
      <c r="BK434" s="858"/>
      <c r="BL434" s="858"/>
      <c r="BM434" s="858"/>
      <c r="BN434" s="858"/>
      <c r="BO434" s="858"/>
      <c r="BP434" s="858"/>
      <c r="BQ434" s="858"/>
      <c r="BR434" s="858"/>
      <c r="BS434" s="858"/>
      <c r="BT434" s="858"/>
      <c r="BU434" s="858"/>
      <c r="BV434" s="858"/>
      <c r="BW434" s="858"/>
      <c r="BX434" s="858"/>
      <c r="BY434" s="858"/>
      <c r="BZ434" s="858"/>
      <c r="CA434" s="858"/>
      <c r="CB434" s="858"/>
      <c r="CC434" s="858"/>
      <c r="CD434" s="858"/>
      <c r="CE434" s="858"/>
      <c r="CF434" s="858"/>
      <c r="CG434" s="858"/>
      <c r="CH434" s="858"/>
      <c r="CI434" s="858"/>
      <c r="CJ434" s="858"/>
      <c r="CK434" s="858"/>
      <c r="CL434" s="858"/>
      <c r="CM434" s="858"/>
      <c r="CN434" s="858"/>
      <c r="CO434" s="858"/>
      <c r="CP434" s="858"/>
      <c r="CQ434" s="858"/>
      <c r="CR434" s="858"/>
      <c r="CS434" s="858"/>
      <c r="CT434" s="858"/>
      <c r="CU434" s="858"/>
      <c r="CV434" s="858"/>
      <c r="CW434" s="858"/>
      <c r="CX434" s="858"/>
      <c r="CY434" s="858"/>
      <c r="CZ434" s="858"/>
      <c r="DA434" s="858"/>
      <c r="DB434" s="858"/>
      <c r="DC434" s="858"/>
      <c r="DD434" s="858"/>
      <c r="DE434" s="858"/>
      <c r="DF434" s="858"/>
      <c r="DG434" s="858"/>
      <c r="DH434" s="858"/>
      <c r="DI434" s="858"/>
      <c r="DJ434" s="858"/>
    </row>
    <row r="435" spans="1:114" ht="13">
      <c r="A435" s="1290"/>
      <c r="B435" s="1010"/>
      <c r="E435" s="1011"/>
      <c r="H435" s="52"/>
      <c r="I435" s="884"/>
      <c r="J435" s="863"/>
      <c r="M435" s="1291"/>
      <c r="N435" s="1292"/>
      <c r="O435" s="1291"/>
      <c r="W435" s="834"/>
      <c r="AN435" s="1819"/>
      <c r="AP435" s="42"/>
      <c r="AQ435" s="1458"/>
      <c r="AR435" s="840"/>
      <c r="AS435" s="840"/>
      <c r="AT435" s="840"/>
      <c r="AU435" s="858"/>
      <c r="AV435" s="858"/>
      <c r="AW435" s="858"/>
      <c r="AX435" s="1454"/>
      <c r="AY435" s="870"/>
      <c r="AZ435" s="858"/>
      <c r="BA435" s="858"/>
      <c r="BB435" s="858"/>
      <c r="BC435" s="858"/>
      <c r="BD435" s="858"/>
      <c r="BE435" s="858"/>
      <c r="BF435" s="858"/>
      <c r="BG435" s="858"/>
      <c r="BH435" s="858"/>
      <c r="BI435" s="858"/>
      <c r="BJ435" s="858"/>
      <c r="BK435" s="858"/>
      <c r="BL435" s="858"/>
      <c r="BM435" s="858"/>
      <c r="BN435" s="858"/>
      <c r="BO435" s="858"/>
      <c r="BP435" s="858"/>
      <c r="BQ435" s="858"/>
      <c r="BR435" s="858"/>
      <c r="BS435" s="858"/>
      <c r="BT435" s="858"/>
      <c r="BU435" s="858"/>
      <c r="BV435" s="858"/>
      <c r="BW435" s="858"/>
      <c r="BX435" s="858"/>
      <c r="BY435" s="858"/>
      <c r="BZ435" s="858"/>
      <c r="CA435" s="858"/>
      <c r="CB435" s="858"/>
      <c r="CC435" s="858"/>
      <c r="CD435" s="858"/>
      <c r="CE435" s="858"/>
      <c r="CF435" s="858"/>
      <c r="CG435" s="858"/>
      <c r="CH435" s="858"/>
      <c r="CI435" s="858"/>
      <c r="CJ435" s="858"/>
      <c r="CK435" s="858"/>
      <c r="CL435" s="858"/>
      <c r="CM435" s="858"/>
      <c r="CN435" s="858"/>
      <c r="CO435" s="858"/>
      <c r="CP435" s="858"/>
      <c r="CQ435" s="858"/>
      <c r="CR435" s="858"/>
      <c r="CS435" s="858"/>
      <c r="CT435" s="858"/>
      <c r="CU435" s="858"/>
      <c r="CV435" s="858"/>
      <c r="CW435" s="858"/>
      <c r="CX435" s="858"/>
      <c r="CY435" s="858"/>
      <c r="CZ435" s="858"/>
      <c r="DA435" s="858"/>
      <c r="DB435" s="858"/>
      <c r="DC435" s="858"/>
      <c r="DD435" s="858"/>
      <c r="DE435" s="858"/>
      <c r="DF435" s="858"/>
      <c r="DG435" s="858"/>
      <c r="DH435" s="858"/>
      <c r="DI435" s="858"/>
      <c r="DJ435" s="858"/>
    </row>
    <row r="436" spans="1:114" ht="13">
      <c r="A436" s="1290"/>
      <c r="B436" s="1010"/>
      <c r="E436" s="1011"/>
      <c r="H436" s="52"/>
      <c r="I436" s="884"/>
      <c r="J436" s="863"/>
      <c r="M436" s="1291"/>
      <c r="N436" s="1292"/>
      <c r="O436" s="1291"/>
      <c r="W436" s="834"/>
      <c r="AN436" s="1819"/>
      <c r="AP436" s="42"/>
      <c r="AQ436" s="1458"/>
      <c r="AR436" s="840"/>
      <c r="AS436" s="840"/>
      <c r="AT436" s="840"/>
      <c r="AU436" s="858"/>
      <c r="AV436" s="858"/>
      <c r="AW436" s="858"/>
      <c r="AX436" s="1454"/>
      <c r="AY436" s="870"/>
      <c r="AZ436" s="858"/>
      <c r="BA436" s="858"/>
      <c r="BB436" s="858"/>
      <c r="BC436" s="858"/>
      <c r="BD436" s="858"/>
      <c r="BE436" s="858"/>
      <c r="BF436" s="858"/>
      <c r="BG436" s="858"/>
      <c r="BH436" s="858"/>
      <c r="BI436" s="858"/>
      <c r="BJ436" s="858"/>
      <c r="BK436" s="858"/>
      <c r="BL436" s="858"/>
      <c r="BM436" s="858"/>
      <c r="BN436" s="858"/>
      <c r="BO436" s="858"/>
      <c r="BP436" s="858"/>
      <c r="BQ436" s="858"/>
      <c r="BR436" s="858"/>
      <c r="BS436" s="858"/>
      <c r="BT436" s="858"/>
      <c r="BU436" s="858"/>
      <c r="BV436" s="858"/>
      <c r="BW436" s="858"/>
      <c r="BX436" s="858"/>
      <c r="BY436" s="858"/>
      <c r="BZ436" s="858"/>
      <c r="CA436" s="858"/>
      <c r="CB436" s="858"/>
      <c r="CC436" s="858"/>
      <c r="CD436" s="858"/>
      <c r="CE436" s="858"/>
      <c r="CF436" s="858"/>
      <c r="CG436" s="858"/>
      <c r="CH436" s="858"/>
      <c r="CI436" s="858"/>
      <c r="CJ436" s="858"/>
      <c r="CK436" s="858"/>
      <c r="CL436" s="858"/>
      <c r="CM436" s="858"/>
      <c r="CN436" s="858"/>
      <c r="CO436" s="858"/>
      <c r="CP436" s="858"/>
      <c r="CQ436" s="858"/>
      <c r="CR436" s="858"/>
      <c r="CS436" s="858"/>
      <c r="CT436" s="858"/>
      <c r="CU436" s="858"/>
      <c r="CV436" s="858"/>
      <c r="CW436" s="858"/>
      <c r="CX436" s="858"/>
      <c r="CY436" s="858"/>
      <c r="CZ436" s="858"/>
      <c r="DA436" s="858"/>
      <c r="DB436" s="858"/>
      <c r="DC436" s="858"/>
      <c r="DD436" s="858"/>
      <c r="DE436" s="858"/>
      <c r="DF436" s="858"/>
      <c r="DG436" s="858"/>
      <c r="DH436" s="858"/>
      <c r="DI436" s="858"/>
      <c r="DJ436" s="858"/>
    </row>
    <row r="437" spans="1:114" ht="13">
      <c r="A437" s="1290"/>
      <c r="B437" s="1010"/>
      <c r="E437" s="1011"/>
      <c r="H437" s="52"/>
      <c r="I437" s="884"/>
      <c r="J437" s="863"/>
      <c r="M437" s="1291"/>
      <c r="N437" s="1292"/>
      <c r="O437" s="1291"/>
      <c r="W437" s="834"/>
      <c r="AN437" s="1819"/>
      <c r="AP437" s="42"/>
      <c r="AQ437" s="1458"/>
      <c r="AR437" s="840"/>
      <c r="AS437" s="840"/>
      <c r="AT437" s="840"/>
      <c r="AU437" s="858"/>
      <c r="AV437" s="858"/>
      <c r="AW437" s="858"/>
      <c r="AX437" s="1454"/>
      <c r="AY437" s="870"/>
      <c r="AZ437" s="858"/>
      <c r="BA437" s="858"/>
      <c r="BB437" s="858"/>
      <c r="BC437" s="858"/>
      <c r="BD437" s="858"/>
      <c r="BE437" s="858"/>
      <c r="BF437" s="858"/>
      <c r="BG437" s="858"/>
      <c r="BH437" s="858"/>
      <c r="BI437" s="858"/>
      <c r="BJ437" s="858"/>
      <c r="BK437" s="858"/>
      <c r="BL437" s="858"/>
      <c r="BM437" s="858"/>
      <c r="BN437" s="858"/>
      <c r="BO437" s="858"/>
      <c r="BP437" s="858"/>
      <c r="BQ437" s="858"/>
      <c r="BR437" s="858"/>
      <c r="BS437" s="858"/>
      <c r="BT437" s="858"/>
      <c r="BU437" s="858"/>
      <c r="BV437" s="858"/>
      <c r="BW437" s="858"/>
      <c r="BX437" s="858"/>
      <c r="BY437" s="858"/>
      <c r="BZ437" s="858"/>
      <c r="CA437" s="858"/>
      <c r="CB437" s="858"/>
      <c r="CC437" s="858"/>
      <c r="CD437" s="858"/>
      <c r="CE437" s="858"/>
      <c r="CF437" s="858"/>
      <c r="CG437" s="858"/>
      <c r="CH437" s="858"/>
      <c r="CI437" s="858"/>
      <c r="CJ437" s="858"/>
      <c r="CK437" s="858"/>
      <c r="CL437" s="858"/>
      <c r="CM437" s="858"/>
      <c r="CN437" s="858"/>
      <c r="CO437" s="858"/>
      <c r="CP437" s="858"/>
      <c r="CQ437" s="858"/>
      <c r="CR437" s="858"/>
      <c r="CS437" s="858"/>
      <c r="CT437" s="858"/>
      <c r="CU437" s="858"/>
      <c r="CV437" s="858"/>
      <c r="CW437" s="858"/>
      <c r="CX437" s="858"/>
      <c r="CY437" s="858"/>
      <c r="CZ437" s="858"/>
      <c r="DA437" s="858"/>
      <c r="DB437" s="858"/>
      <c r="DC437" s="858"/>
      <c r="DD437" s="858"/>
      <c r="DE437" s="858"/>
      <c r="DF437" s="858"/>
      <c r="DG437" s="858"/>
      <c r="DH437" s="858"/>
      <c r="DI437" s="858"/>
      <c r="DJ437" s="858"/>
    </row>
    <row r="438" spans="1:114" ht="13">
      <c r="A438" s="1290"/>
      <c r="B438" s="1010"/>
      <c r="E438" s="1011"/>
      <c r="H438" s="52"/>
      <c r="I438" s="884"/>
      <c r="J438" s="863"/>
      <c r="M438" s="1291"/>
      <c r="N438" s="1292"/>
      <c r="O438" s="1291"/>
      <c r="W438" s="834"/>
      <c r="AN438" s="1819"/>
      <c r="AP438" s="42"/>
      <c r="AQ438" s="1458"/>
      <c r="AR438" s="840"/>
      <c r="AS438" s="840"/>
      <c r="AT438" s="840"/>
      <c r="AU438" s="858"/>
      <c r="AV438" s="858"/>
      <c r="AW438" s="858"/>
      <c r="AX438" s="1454"/>
      <c r="AY438" s="870"/>
      <c r="AZ438" s="858"/>
      <c r="BA438" s="858"/>
      <c r="BB438" s="858"/>
      <c r="BC438" s="858"/>
      <c r="BD438" s="858"/>
      <c r="BE438" s="858"/>
      <c r="BF438" s="858"/>
      <c r="BG438" s="858"/>
      <c r="BH438" s="858"/>
      <c r="BI438" s="858"/>
      <c r="BJ438" s="858"/>
      <c r="BK438" s="858"/>
      <c r="BL438" s="858"/>
      <c r="BM438" s="858"/>
      <c r="BN438" s="858"/>
      <c r="BO438" s="858"/>
      <c r="BP438" s="858"/>
      <c r="BQ438" s="858"/>
      <c r="BR438" s="858"/>
      <c r="BS438" s="858"/>
      <c r="BT438" s="858"/>
      <c r="BU438" s="858"/>
      <c r="BV438" s="858"/>
      <c r="BW438" s="858"/>
      <c r="BX438" s="858"/>
      <c r="BY438" s="858"/>
      <c r="BZ438" s="858"/>
      <c r="CA438" s="858"/>
      <c r="CB438" s="858"/>
      <c r="CC438" s="858"/>
      <c r="CD438" s="858"/>
      <c r="CE438" s="858"/>
      <c r="CF438" s="858"/>
      <c r="CG438" s="858"/>
      <c r="CH438" s="858"/>
      <c r="CI438" s="858"/>
      <c r="CJ438" s="858"/>
      <c r="CK438" s="858"/>
      <c r="CL438" s="858"/>
      <c r="CM438" s="858"/>
      <c r="CN438" s="858"/>
      <c r="CO438" s="858"/>
      <c r="CP438" s="858"/>
      <c r="CQ438" s="858"/>
      <c r="CR438" s="858"/>
      <c r="CS438" s="858"/>
      <c r="CT438" s="858"/>
      <c r="CU438" s="858"/>
      <c r="CV438" s="858"/>
      <c r="CW438" s="858"/>
      <c r="CX438" s="858"/>
      <c r="CY438" s="858"/>
      <c r="CZ438" s="858"/>
      <c r="DA438" s="858"/>
      <c r="DB438" s="858"/>
      <c r="DC438" s="858"/>
      <c r="DD438" s="858"/>
      <c r="DE438" s="858"/>
      <c r="DF438" s="858"/>
      <c r="DG438" s="858"/>
      <c r="DH438" s="858"/>
      <c r="DI438" s="858"/>
      <c r="DJ438" s="858"/>
    </row>
    <row r="439" spans="1:114" ht="13">
      <c r="A439" s="1290"/>
      <c r="B439" s="1010"/>
      <c r="E439" s="1011"/>
      <c r="H439" s="52"/>
      <c r="I439" s="884"/>
      <c r="J439" s="863"/>
      <c r="M439" s="1291"/>
      <c r="N439" s="1292"/>
      <c r="O439" s="1291"/>
      <c r="W439" s="834"/>
      <c r="AP439" s="42"/>
      <c r="AQ439" s="1458"/>
      <c r="AR439" s="840"/>
      <c r="AS439" s="840"/>
      <c r="AT439" s="840"/>
      <c r="AU439" s="858"/>
      <c r="AV439" s="858"/>
      <c r="AW439" s="858"/>
      <c r="AX439" s="1454"/>
      <c r="AY439" s="870"/>
      <c r="AZ439" s="858"/>
      <c r="BA439" s="858"/>
      <c r="BB439" s="858"/>
      <c r="BC439" s="858"/>
      <c r="BD439" s="858"/>
      <c r="BE439" s="858"/>
      <c r="BF439" s="858"/>
      <c r="BG439" s="858"/>
      <c r="BH439" s="858"/>
      <c r="BI439" s="858"/>
      <c r="BJ439" s="858"/>
      <c r="BK439" s="858"/>
      <c r="BL439" s="858"/>
      <c r="BM439" s="858"/>
      <c r="BN439" s="858"/>
      <c r="BO439" s="858"/>
      <c r="BP439" s="858"/>
      <c r="BQ439" s="858"/>
      <c r="BR439" s="858"/>
      <c r="BS439" s="858"/>
      <c r="BT439" s="858"/>
      <c r="BU439" s="858"/>
      <c r="BV439" s="858"/>
      <c r="BW439" s="858"/>
      <c r="BX439" s="858"/>
      <c r="BY439" s="858"/>
      <c r="BZ439" s="858"/>
      <c r="CA439" s="858"/>
      <c r="CB439" s="858"/>
      <c r="CC439" s="858"/>
      <c r="CD439" s="858"/>
      <c r="CE439" s="858"/>
      <c r="CF439" s="858"/>
      <c r="CG439" s="858"/>
      <c r="CH439" s="858"/>
      <c r="CI439" s="858"/>
      <c r="CJ439" s="858"/>
      <c r="CK439" s="858"/>
      <c r="CL439" s="858"/>
      <c r="CM439" s="858"/>
      <c r="CN439" s="858"/>
      <c r="CO439" s="858"/>
      <c r="CP439" s="858"/>
      <c r="CQ439" s="858"/>
      <c r="CR439" s="858"/>
      <c r="CS439" s="858"/>
      <c r="CT439" s="858"/>
      <c r="CU439" s="858"/>
      <c r="CV439" s="858"/>
      <c r="CW439" s="858"/>
      <c r="CX439" s="858"/>
      <c r="CY439" s="858"/>
      <c r="CZ439" s="858"/>
      <c r="DA439" s="858"/>
      <c r="DB439" s="858"/>
      <c r="DC439" s="858"/>
      <c r="DD439" s="858"/>
      <c r="DE439" s="858"/>
      <c r="DF439" s="858"/>
      <c r="DG439" s="858"/>
      <c r="DH439" s="858"/>
      <c r="DI439" s="858"/>
      <c r="DJ439" s="858"/>
    </row>
    <row r="440" spans="1:114" ht="13">
      <c r="A440" s="1290"/>
      <c r="B440" s="1010"/>
      <c r="E440" s="1011"/>
      <c r="H440" s="52"/>
      <c r="I440" s="884"/>
      <c r="J440" s="863"/>
      <c r="M440" s="1291"/>
      <c r="N440" s="1292"/>
      <c r="O440" s="1291"/>
      <c r="W440" s="834"/>
      <c r="AP440" s="42"/>
      <c r="AQ440" s="1458"/>
      <c r="AR440" s="840"/>
      <c r="AS440" s="840"/>
      <c r="AT440" s="840"/>
      <c r="AU440" s="858"/>
      <c r="AV440" s="858"/>
      <c r="AW440" s="858"/>
      <c r="AX440" s="1454"/>
      <c r="AY440" s="870"/>
      <c r="AZ440" s="858"/>
      <c r="BA440" s="858"/>
      <c r="BB440" s="858"/>
      <c r="BC440" s="858"/>
      <c r="BD440" s="858"/>
      <c r="BE440" s="858"/>
      <c r="BF440" s="858"/>
      <c r="BG440" s="858"/>
      <c r="BH440" s="858"/>
      <c r="BI440" s="858"/>
      <c r="BJ440" s="858"/>
      <c r="BK440" s="858"/>
      <c r="BL440" s="858"/>
      <c r="BM440" s="858"/>
      <c r="BN440" s="858"/>
      <c r="BO440" s="858"/>
      <c r="BP440" s="858"/>
      <c r="BQ440" s="858"/>
      <c r="BR440" s="858"/>
      <c r="BS440" s="858"/>
      <c r="BT440" s="858"/>
      <c r="BU440" s="858"/>
      <c r="BV440" s="858"/>
      <c r="BW440" s="858"/>
      <c r="BX440" s="858"/>
      <c r="BY440" s="858"/>
      <c r="BZ440" s="858"/>
      <c r="CA440" s="858"/>
      <c r="CB440" s="858"/>
      <c r="CC440" s="858"/>
      <c r="CD440" s="858"/>
      <c r="CE440" s="858"/>
      <c r="CF440" s="858"/>
      <c r="CG440" s="858"/>
      <c r="CH440" s="858"/>
      <c r="CI440" s="858"/>
      <c r="CJ440" s="858"/>
      <c r="CK440" s="858"/>
      <c r="CL440" s="858"/>
      <c r="CM440" s="858"/>
      <c r="CN440" s="858"/>
      <c r="CO440" s="858"/>
      <c r="CP440" s="858"/>
      <c r="CQ440" s="858"/>
      <c r="CR440" s="858"/>
      <c r="CS440" s="858"/>
      <c r="CT440" s="858"/>
      <c r="CU440" s="858"/>
      <c r="CV440" s="858"/>
      <c r="CW440" s="858"/>
      <c r="CX440" s="858"/>
      <c r="CY440" s="858"/>
      <c r="CZ440" s="858"/>
      <c r="DA440" s="858"/>
      <c r="DB440" s="858"/>
      <c r="DC440" s="858"/>
      <c r="DD440" s="858"/>
      <c r="DE440" s="858"/>
      <c r="DF440" s="858"/>
      <c r="DG440" s="858"/>
      <c r="DH440" s="858"/>
      <c r="DI440" s="858"/>
      <c r="DJ440" s="858"/>
    </row>
    <row r="441" spans="1:114" ht="13">
      <c r="A441" s="1290"/>
      <c r="B441" s="1010"/>
      <c r="E441" s="1011"/>
      <c r="H441" s="52"/>
      <c r="I441" s="884"/>
      <c r="J441" s="863"/>
      <c r="M441" s="1291"/>
      <c r="N441" s="1292"/>
      <c r="O441" s="1291"/>
      <c r="W441" s="834"/>
      <c r="AP441" s="42"/>
      <c r="AQ441" s="1458"/>
      <c r="AR441" s="840"/>
      <c r="AS441" s="840"/>
      <c r="AT441" s="840"/>
      <c r="AU441" s="858"/>
      <c r="AV441" s="858"/>
      <c r="AW441" s="858"/>
      <c r="AX441" s="1454"/>
      <c r="AY441" s="870"/>
      <c r="AZ441" s="858"/>
      <c r="BA441" s="858"/>
      <c r="BB441" s="858"/>
      <c r="BC441" s="858"/>
      <c r="BD441" s="858"/>
      <c r="BE441" s="858"/>
      <c r="BF441" s="858"/>
      <c r="BG441" s="858"/>
      <c r="BH441" s="858"/>
      <c r="BI441" s="858"/>
      <c r="BJ441" s="858"/>
      <c r="BK441" s="858"/>
      <c r="BL441" s="858"/>
      <c r="BM441" s="858"/>
      <c r="BN441" s="858"/>
      <c r="BO441" s="858"/>
      <c r="BP441" s="858"/>
      <c r="BQ441" s="858"/>
      <c r="BR441" s="858"/>
      <c r="BS441" s="858"/>
      <c r="BT441" s="858"/>
      <c r="BU441" s="858"/>
      <c r="BV441" s="858"/>
      <c r="BW441" s="858"/>
      <c r="BX441" s="858"/>
      <c r="BY441" s="858"/>
      <c r="BZ441" s="858"/>
      <c r="CA441" s="858"/>
      <c r="CB441" s="858"/>
      <c r="CC441" s="858"/>
      <c r="CD441" s="858"/>
      <c r="CE441" s="858"/>
      <c r="CF441" s="858"/>
      <c r="CG441" s="858"/>
      <c r="CH441" s="858"/>
      <c r="CI441" s="858"/>
      <c r="CJ441" s="858"/>
      <c r="CK441" s="858"/>
      <c r="CL441" s="858"/>
      <c r="CM441" s="858"/>
      <c r="CN441" s="858"/>
      <c r="CO441" s="858"/>
      <c r="CP441" s="858"/>
      <c r="CQ441" s="858"/>
      <c r="CR441" s="858"/>
      <c r="CS441" s="858"/>
      <c r="CT441" s="858"/>
      <c r="CU441" s="858"/>
      <c r="CV441" s="858"/>
      <c r="CW441" s="858"/>
      <c r="CX441" s="858"/>
      <c r="CY441" s="858"/>
      <c r="CZ441" s="858"/>
      <c r="DA441" s="858"/>
      <c r="DB441" s="858"/>
      <c r="DC441" s="858"/>
      <c r="DD441" s="858"/>
      <c r="DE441" s="858"/>
      <c r="DF441" s="858"/>
      <c r="DG441" s="858"/>
      <c r="DH441" s="858"/>
      <c r="DI441" s="858"/>
      <c r="DJ441" s="858"/>
    </row>
    <row r="442" spans="1:114" ht="13">
      <c r="A442" s="1290"/>
      <c r="B442" s="1010"/>
      <c r="E442" s="1011"/>
      <c r="H442" s="52"/>
      <c r="I442" s="884"/>
      <c r="J442" s="863"/>
      <c r="M442" s="1291"/>
      <c r="N442" s="1292"/>
      <c r="O442" s="1291"/>
      <c r="W442" s="834"/>
      <c r="AP442" s="42"/>
      <c r="AQ442" s="1458"/>
      <c r="AR442" s="840"/>
      <c r="AS442" s="840"/>
      <c r="AT442" s="840"/>
      <c r="AU442" s="858"/>
      <c r="AV442" s="858"/>
      <c r="AW442" s="858"/>
      <c r="AX442" s="1454"/>
      <c r="AY442" s="870"/>
      <c r="AZ442" s="858"/>
      <c r="BA442" s="858"/>
      <c r="BB442" s="858"/>
      <c r="BC442" s="858"/>
      <c r="BD442" s="858"/>
      <c r="BE442" s="858"/>
      <c r="BF442" s="858"/>
      <c r="BG442" s="858"/>
      <c r="BH442" s="858"/>
      <c r="BI442" s="858"/>
      <c r="BJ442" s="858"/>
      <c r="BK442" s="858"/>
      <c r="BL442" s="858"/>
      <c r="BM442" s="858"/>
      <c r="BN442" s="858"/>
      <c r="BO442" s="858"/>
      <c r="BP442" s="858"/>
      <c r="BQ442" s="858"/>
      <c r="BR442" s="858"/>
      <c r="BS442" s="858"/>
      <c r="BT442" s="858"/>
      <c r="BU442" s="858"/>
      <c r="BV442" s="858"/>
      <c r="BW442" s="858"/>
      <c r="BX442" s="858"/>
      <c r="BY442" s="858"/>
      <c r="BZ442" s="858"/>
      <c r="CA442" s="858"/>
      <c r="CB442" s="858"/>
      <c r="CC442" s="858"/>
      <c r="CD442" s="858"/>
      <c r="CE442" s="858"/>
      <c r="CF442" s="858"/>
      <c r="CG442" s="858"/>
      <c r="CH442" s="858"/>
      <c r="CI442" s="858"/>
      <c r="CJ442" s="858"/>
      <c r="CK442" s="858"/>
      <c r="CL442" s="858"/>
      <c r="CM442" s="858"/>
      <c r="CN442" s="858"/>
      <c r="CO442" s="858"/>
      <c r="CP442" s="858"/>
      <c r="CQ442" s="858"/>
      <c r="CR442" s="858"/>
      <c r="CS442" s="858"/>
      <c r="CT442" s="858"/>
      <c r="CU442" s="858"/>
      <c r="CV442" s="858"/>
      <c r="CW442" s="858"/>
      <c r="CX442" s="858"/>
      <c r="CY442" s="858"/>
      <c r="CZ442" s="858"/>
      <c r="DA442" s="858"/>
      <c r="DB442" s="858"/>
      <c r="DC442" s="858"/>
      <c r="DD442" s="858"/>
      <c r="DE442" s="858"/>
      <c r="DF442" s="858"/>
      <c r="DG442" s="858"/>
      <c r="DH442" s="858"/>
      <c r="DI442" s="858"/>
      <c r="DJ442" s="858"/>
    </row>
    <row r="443" spans="1:114" ht="13">
      <c r="A443" s="1290"/>
      <c r="B443" s="1010"/>
      <c r="E443" s="1011"/>
      <c r="H443" s="52"/>
      <c r="I443" s="884"/>
      <c r="J443" s="863"/>
      <c r="M443" s="1291"/>
      <c r="N443" s="1292"/>
      <c r="O443" s="1291"/>
      <c r="W443" s="834"/>
      <c r="AP443" s="42"/>
      <c r="AQ443" s="1458"/>
      <c r="AR443" s="840"/>
      <c r="AS443" s="840"/>
      <c r="AT443" s="840"/>
      <c r="AU443" s="858"/>
      <c r="AV443" s="858"/>
      <c r="AW443" s="858"/>
      <c r="AX443" s="1454"/>
      <c r="AY443" s="870"/>
      <c r="AZ443" s="858"/>
      <c r="BA443" s="858"/>
      <c r="BB443" s="858"/>
      <c r="BC443" s="858"/>
      <c r="BD443" s="858"/>
      <c r="BE443" s="858"/>
      <c r="BF443" s="858"/>
      <c r="BG443" s="858"/>
      <c r="BH443" s="858"/>
      <c r="BI443" s="858"/>
      <c r="BJ443" s="858"/>
      <c r="BK443" s="858"/>
      <c r="BL443" s="858"/>
      <c r="BM443" s="858"/>
      <c r="BN443" s="858"/>
      <c r="BO443" s="858"/>
      <c r="BP443" s="858"/>
      <c r="BQ443" s="858"/>
      <c r="BR443" s="858"/>
      <c r="BS443" s="858"/>
      <c r="BT443" s="858"/>
      <c r="BU443" s="858"/>
      <c r="BV443" s="858"/>
      <c r="BW443" s="858"/>
      <c r="BX443" s="858"/>
      <c r="BY443" s="858"/>
      <c r="BZ443" s="858"/>
      <c r="CA443" s="858"/>
      <c r="CB443" s="858"/>
      <c r="CC443" s="858"/>
      <c r="CD443" s="858"/>
      <c r="CE443" s="858"/>
      <c r="CF443" s="858"/>
      <c r="CG443" s="858"/>
      <c r="CH443" s="858"/>
      <c r="CI443" s="858"/>
      <c r="CJ443" s="858"/>
      <c r="CK443" s="858"/>
      <c r="CL443" s="858"/>
      <c r="CM443" s="858"/>
      <c r="CN443" s="858"/>
      <c r="CO443" s="858"/>
      <c r="CP443" s="858"/>
      <c r="CQ443" s="858"/>
      <c r="CR443" s="858"/>
      <c r="CS443" s="858"/>
      <c r="CT443" s="858"/>
      <c r="CU443" s="858"/>
      <c r="CV443" s="858"/>
      <c r="CW443" s="858"/>
      <c r="CX443" s="858"/>
      <c r="CY443" s="858"/>
      <c r="CZ443" s="858"/>
      <c r="DA443" s="858"/>
      <c r="DB443" s="858"/>
      <c r="DC443" s="858"/>
      <c r="DD443" s="858"/>
      <c r="DE443" s="858"/>
      <c r="DF443" s="858"/>
      <c r="DG443" s="858"/>
      <c r="DH443" s="858"/>
      <c r="DI443" s="858"/>
      <c r="DJ443" s="858"/>
    </row>
    <row r="444" spans="1:114" ht="13">
      <c r="A444" s="1290"/>
      <c r="B444" s="1010"/>
      <c r="E444" s="1011"/>
      <c r="H444" s="52"/>
      <c r="I444" s="884"/>
      <c r="J444" s="863"/>
      <c r="M444" s="1291"/>
      <c r="N444" s="1292"/>
      <c r="O444" s="1291"/>
      <c r="W444" s="834"/>
      <c r="AP444" s="42"/>
      <c r="AQ444" s="1458"/>
      <c r="AR444" s="840"/>
      <c r="AS444" s="840"/>
      <c r="AT444" s="840"/>
      <c r="AU444" s="858"/>
      <c r="AV444" s="858"/>
      <c r="AW444" s="858"/>
      <c r="AX444" s="1454"/>
      <c r="AY444" s="870"/>
      <c r="AZ444" s="858"/>
      <c r="BA444" s="858"/>
      <c r="BB444" s="858"/>
      <c r="BC444" s="858"/>
      <c r="BD444" s="858"/>
      <c r="BE444" s="858"/>
      <c r="BF444" s="858"/>
      <c r="BG444" s="858"/>
      <c r="BH444" s="858"/>
      <c r="BI444" s="858"/>
      <c r="BJ444" s="858"/>
      <c r="BK444" s="858"/>
      <c r="BL444" s="858"/>
      <c r="BM444" s="858"/>
      <c r="BN444" s="858"/>
      <c r="BO444" s="858"/>
      <c r="BP444" s="858"/>
      <c r="BQ444" s="858"/>
      <c r="BR444" s="858"/>
      <c r="BS444" s="858"/>
      <c r="BT444" s="858"/>
      <c r="BU444" s="858"/>
      <c r="BV444" s="858"/>
      <c r="BW444" s="858"/>
      <c r="BX444" s="858"/>
      <c r="BY444" s="858"/>
      <c r="BZ444" s="858"/>
      <c r="CA444" s="858"/>
      <c r="CB444" s="858"/>
      <c r="CC444" s="858"/>
      <c r="CD444" s="858"/>
      <c r="CE444" s="858"/>
      <c r="CF444" s="858"/>
      <c r="CG444" s="858"/>
      <c r="CH444" s="858"/>
      <c r="CI444" s="858"/>
      <c r="CJ444" s="858"/>
      <c r="CK444" s="858"/>
      <c r="CL444" s="858"/>
      <c r="CM444" s="858"/>
      <c r="CN444" s="858"/>
      <c r="CO444" s="858"/>
      <c r="CP444" s="858"/>
      <c r="CQ444" s="858"/>
      <c r="CR444" s="858"/>
      <c r="CS444" s="858"/>
      <c r="CT444" s="858"/>
      <c r="CU444" s="858"/>
      <c r="CV444" s="858"/>
      <c r="CW444" s="858"/>
      <c r="CX444" s="858"/>
      <c r="CY444" s="858"/>
      <c r="CZ444" s="858"/>
      <c r="DA444" s="858"/>
      <c r="DB444" s="858"/>
      <c r="DC444" s="858"/>
      <c r="DD444" s="858"/>
      <c r="DE444" s="858"/>
      <c r="DF444" s="858"/>
      <c r="DG444" s="858"/>
      <c r="DH444" s="858"/>
      <c r="DI444" s="858"/>
      <c r="DJ444" s="858"/>
    </row>
    <row r="445" spans="1:114" ht="13">
      <c r="A445" s="1290"/>
      <c r="B445" s="1010"/>
      <c r="E445" s="1011"/>
      <c r="H445" s="52"/>
      <c r="I445" s="884"/>
      <c r="J445" s="863"/>
      <c r="M445" s="1291"/>
      <c r="N445" s="1292"/>
      <c r="O445" s="1291"/>
      <c r="W445" s="834"/>
      <c r="AP445" s="42"/>
      <c r="AQ445" s="1458"/>
      <c r="AR445" s="840"/>
      <c r="AS445" s="840"/>
      <c r="AT445" s="840"/>
      <c r="AU445" s="858"/>
      <c r="AV445" s="858"/>
      <c r="AW445" s="858"/>
      <c r="AX445" s="1454"/>
      <c r="AY445" s="870"/>
      <c r="AZ445" s="858"/>
      <c r="BA445" s="858"/>
      <c r="BB445" s="858"/>
      <c r="BC445" s="858"/>
      <c r="BD445" s="858"/>
      <c r="BE445" s="858"/>
      <c r="BF445" s="858"/>
      <c r="BG445" s="858"/>
      <c r="BH445" s="858"/>
      <c r="BI445" s="858"/>
      <c r="BJ445" s="858"/>
      <c r="BK445" s="858"/>
      <c r="BL445" s="858"/>
      <c r="BM445" s="858"/>
      <c r="BN445" s="858"/>
      <c r="BO445" s="858"/>
      <c r="BP445" s="858"/>
      <c r="BQ445" s="858"/>
      <c r="BR445" s="858"/>
      <c r="BS445" s="858"/>
      <c r="BT445" s="858"/>
      <c r="BU445" s="858"/>
      <c r="BV445" s="858"/>
      <c r="BW445" s="858"/>
      <c r="BX445" s="858"/>
      <c r="BY445" s="858"/>
      <c r="BZ445" s="858"/>
      <c r="CA445" s="858"/>
      <c r="CB445" s="858"/>
      <c r="CC445" s="858"/>
      <c r="CD445" s="858"/>
      <c r="CE445" s="858"/>
      <c r="CF445" s="858"/>
      <c r="CG445" s="858"/>
      <c r="CH445" s="858"/>
      <c r="CI445" s="858"/>
      <c r="CJ445" s="858"/>
      <c r="CK445" s="858"/>
      <c r="CL445" s="858"/>
      <c r="CM445" s="858"/>
      <c r="CN445" s="858"/>
      <c r="CO445" s="858"/>
      <c r="CP445" s="858"/>
      <c r="CQ445" s="858"/>
      <c r="CR445" s="858"/>
      <c r="CS445" s="858"/>
      <c r="CT445" s="858"/>
      <c r="CU445" s="858"/>
      <c r="CV445" s="858"/>
      <c r="CW445" s="858"/>
      <c r="CX445" s="858"/>
      <c r="CY445" s="858"/>
      <c r="CZ445" s="858"/>
      <c r="DA445" s="858"/>
      <c r="DB445" s="858"/>
      <c r="DC445" s="858"/>
      <c r="DD445" s="858"/>
      <c r="DE445" s="858"/>
      <c r="DF445" s="858"/>
      <c r="DG445" s="858"/>
      <c r="DH445" s="858"/>
      <c r="DI445" s="858"/>
      <c r="DJ445" s="858"/>
    </row>
    <row r="446" spans="1:114" ht="13">
      <c r="A446" s="1290"/>
      <c r="B446" s="1010"/>
      <c r="E446" s="1011"/>
      <c r="H446" s="52"/>
      <c r="I446" s="884"/>
      <c r="J446" s="863"/>
      <c r="M446" s="1291"/>
      <c r="N446" s="1292"/>
      <c r="O446" s="1291"/>
      <c r="W446" s="834"/>
      <c r="AP446" s="42"/>
      <c r="AQ446" s="1458"/>
      <c r="AR446" s="840"/>
      <c r="AS446" s="840"/>
      <c r="AT446" s="840"/>
      <c r="AU446" s="858"/>
      <c r="AV446" s="858"/>
      <c r="AW446" s="858"/>
      <c r="AX446" s="1454"/>
      <c r="AY446" s="870"/>
      <c r="AZ446" s="858"/>
      <c r="BA446" s="858"/>
      <c r="BB446" s="858"/>
      <c r="BC446" s="858"/>
      <c r="BD446" s="858"/>
      <c r="BE446" s="858"/>
      <c r="BF446" s="858"/>
      <c r="BG446" s="858"/>
      <c r="BH446" s="858"/>
      <c r="BI446" s="858"/>
      <c r="BJ446" s="858"/>
      <c r="BK446" s="858"/>
      <c r="BL446" s="858"/>
      <c r="BM446" s="858"/>
      <c r="BN446" s="858"/>
      <c r="BO446" s="858"/>
      <c r="BP446" s="858"/>
      <c r="BQ446" s="858"/>
      <c r="BR446" s="858"/>
      <c r="BS446" s="858"/>
      <c r="BT446" s="858"/>
      <c r="BU446" s="858"/>
      <c r="BV446" s="858"/>
      <c r="BW446" s="858"/>
      <c r="BX446" s="858"/>
      <c r="BY446" s="858"/>
      <c r="BZ446" s="858"/>
      <c r="CA446" s="858"/>
      <c r="CB446" s="858"/>
      <c r="CC446" s="858"/>
      <c r="CD446" s="858"/>
      <c r="CE446" s="858"/>
      <c r="CF446" s="858"/>
      <c r="CG446" s="858"/>
      <c r="CH446" s="858"/>
      <c r="CI446" s="858"/>
      <c r="CJ446" s="858"/>
      <c r="CK446" s="858"/>
      <c r="CL446" s="858"/>
      <c r="CM446" s="858"/>
      <c r="CN446" s="858"/>
      <c r="CO446" s="858"/>
      <c r="CP446" s="858"/>
      <c r="CQ446" s="858"/>
      <c r="CR446" s="858"/>
      <c r="CS446" s="858"/>
      <c r="CT446" s="858"/>
      <c r="CU446" s="858"/>
      <c r="CV446" s="858"/>
      <c r="CW446" s="858"/>
      <c r="CX446" s="858"/>
      <c r="CY446" s="858"/>
      <c r="CZ446" s="858"/>
      <c r="DA446" s="858"/>
      <c r="DB446" s="858"/>
      <c r="DC446" s="858"/>
      <c r="DD446" s="858"/>
      <c r="DE446" s="858"/>
      <c r="DF446" s="858"/>
      <c r="DG446" s="858"/>
      <c r="DH446" s="858"/>
      <c r="DI446" s="858"/>
      <c r="DJ446" s="858"/>
    </row>
    <row r="447" spans="1:114" ht="13">
      <c r="A447" s="1290"/>
      <c r="B447" s="1010"/>
      <c r="E447" s="1011"/>
      <c r="H447" s="52"/>
      <c r="I447" s="884"/>
      <c r="J447" s="863"/>
      <c r="M447" s="1291"/>
      <c r="N447" s="1292"/>
      <c r="O447" s="1291"/>
      <c r="W447" s="834"/>
      <c r="AP447" s="42"/>
      <c r="AQ447" s="1458"/>
      <c r="AR447" s="840"/>
      <c r="AS447" s="840"/>
      <c r="AT447" s="840"/>
      <c r="AU447" s="858"/>
      <c r="AV447" s="858"/>
      <c r="AW447" s="858"/>
      <c r="AX447" s="1454"/>
      <c r="AY447" s="870"/>
      <c r="AZ447" s="858"/>
      <c r="BA447" s="858"/>
      <c r="BB447" s="858"/>
      <c r="BC447" s="858"/>
      <c r="BD447" s="858"/>
      <c r="BE447" s="858"/>
      <c r="BF447" s="858"/>
      <c r="BG447" s="858"/>
      <c r="BH447" s="858"/>
      <c r="BI447" s="858"/>
      <c r="BJ447" s="858"/>
      <c r="BK447" s="858"/>
      <c r="BL447" s="858"/>
      <c r="BM447" s="858"/>
      <c r="BN447" s="858"/>
      <c r="BO447" s="858"/>
      <c r="BP447" s="858"/>
      <c r="BQ447" s="858"/>
      <c r="BR447" s="858"/>
      <c r="BS447" s="858"/>
      <c r="BT447" s="858"/>
      <c r="BU447" s="858"/>
      <c r="BV447" s="858"/>
      <c r="BW447" s="858"/>
      <c r="BX447" s="858"/>
      <c r="BY447" s="858"/>
      <c r="BZ447" s="858"/>
      <c r="CA447" s="858"/>
      <c r="CB447" s="858"/>
      <c r="CC447" s="858"/>
      <c r="CD447" s="858"/>
      <c r="CE447" s="858"/>
      <c r="CF447" s="858"/>
      <c r="CG447" s="858"/>
      <c r="CH447" s="858"/>
      <c r="CI447" s="858"/>
      <c r="CJ447" s="858"/>
      <c r="CK447" s="858"/>
      <c r="CL447" s="858"/>
      <c r="CM447" s="858"/>
      <c r="CN447" s="858"/>
      <c r="CO447" s="858"/>
      <c r="CP447" s="858"/>
      <c r="CQ447" s="858"/>
      <c r="CR447" s="858"/>
      <c r="CS447" s="858"/>
      <c r="CT447" s="858"/>
      <c r="CU447" s="858"/>
      <c r="CV447" s="858"/>
      <c r="CW447" s="858"/>
      <c r="CX447" s="858"/>
      <c r="CY447" s="858"/>
      <c r="CZ447" s="858"/>
      <c r="DA447" s="858"/>
      <c r="DB447" s="858"/>
      <c r="DC447" s="858"/>
      <c r="DD447" s="858"/>
      <c r="DE447" s="858"/>
      <c r="DF447" s="858"/>
      <c r="DG447" s="858"/>
      <c r="DH447" s="858"/>
      <c r="DI447" s="858"/>
      <c r="DJ447" s="858"/>
    </row>
    <row r="448" spans="1:114" ht="13">
      <c r="A448" s="1290"/>
      <c r="B448" s="1010"/>
      <c r="E448" s="1011"/>
      <c r="H448" s="52"/>
      <c r="I448" s="884"/>
      <c r="J448" s="863"/>
      <c r="M448" s="1291"/>
      <c r="N448" s="1292"/>
      <c r="O448" s="1291"/>
      <c r="W448" s="834"/>
      <c r="AP448" s="42"/>
      <c r="AQ448" s="1458"/>
      <c r="AR448" s="840"/>
      <c r="AS448" s="840"/>
      <c r="AT448" s="840"/>
      <c r="AU448" s="858"/>
      <c r="AV448" s="858"/>
      <c r="AW448" s="858"/>
      <c r="AX448" s="1454"/>
      <c r="AY448" s="870"/>
      <c r="AZ448" s="858"/>
      <c r="BA448" s="858"/>
      <c r="BB448" s="858"/>
      <c r="BC448" s="858"/>
      <c r="BD448" s="858"/>
      <c r="BE448" s="858"/>
      <c r="BF448" s="858"/>
      <c r="BG448" s="858"/>
      <c r="BH448" s="858"/>
      <c r="BI448" s="858"/>
      <c r="BJ448" s="858"/>
      <c r="BK448" s="858"/>
      <c r="BL448" s="858"/>
      <c r="BM448" s="858"/>
      <c r="BN448" s="858"/>
      <c r="BO448" s="858"/>
      <c r="BP448" s="858"/>
      <c r="BQ448" s="858"/>
      <c r="BR448" s="858"/>
      <c r="BS448" s="858"/>
      <c r="BT448" s="858"/>
      <c r="BU448" s="858"/>
      <c r="BV448" s="858"/>
      <c r="BW448" s="858"/>
      <c r="BX448" s="858"/>
      <c r="BY448" s="858"/>
      <c r="BZ448" s="858"/>
      <c r="CA448" s="858"/>
      <c r="CB448" s="858"/>
      <c r="CC448" s="858"/>
      <c r="CD448" s="858"/>
      <c r="CE448" s="858"/>
      <c r="CF448" s="858"/>
      <c r="CG448" s="858"/>
      <c r="CH448" s="858"/>
      <c r="CI448" s="858"/>
      <c r="CJ448" s="858"/>
      <c r="CK448" s="858"/>
      <c r="CL448" s="858"/>
      <c r="CM448" s="858"/>
      <c r="CN448" s="858"/>
      <c r="CO448" s="858"/>
      <c r="CP448" s="858"/>
      <c r="CQ448" s="858"/>
      <c r="CR448" s="858"/>
      <c r="CS448" s="858"/>
      <c r="CT448" s="858"/>
      <c r="CU448" s="858"/>
      <c r="CV448" s="858"/>
      <c r="CW448" s="858"/>
      <c r="CX448" s="858"/>
      <c r="CY448" s="858"/>
      <c r="CZ448" s="858"/>
      <c r="DA448" s="858"/>
      <c r="DB448" s="858"/>
      <c r="DC448" s="858"/>
      <c r="DD448" s="858"/>
      <c r="DE448" s="858"/>
      <c r="DF448" s="858"/>
      <c r="DG448" s="858"/>
      <c r="DH448" s="858"/>
      <c r="DI448" s="858"/>
      <c r="DJ448" s="858"/>
    </row>
    <row r="449" spans="1:114" ht="13">
      <c r="A449" s="1290"/>
      <c r="B449" s="1010"/>
      <c r="E449" s="1011"/>
      <c r="H449" s="52"/>
      <c r="I449" s="884"/>
      <c r="J449" s="863"/>
      <c r="M449" s="1291"/>
      <c r="N449" s="1292"/>
      <c r="O449" s="1291"/>
      <c r="W449" s="834"/>
      <c r="AP449" s="42"/>
      <c r="AQ449" s="1458"/>
      <c r="AR449" s="840"/>
      <c r="AS449" s="840"/>
      <c r="AT449" s="840"/>
      <c r="AU449" s="858"/>
      <c r="AV449" s="858"/>
      <c r="AW449" s="858"/>
      <c r="AX449" s="1454"/>
      <c r="AY449" s="870"/>
      <c r="AZ449" s="858"/>
      <c r="BA449" s="858"/>
      <c r="BB449" s="858"/>
      <c r="BC449" s="858"/>
      <c r="BD449" s="858"/>
      <c r="BE449" s="858"/>
      <c r="BF449" s="858"/>
      <c r="BG449" s="858"/>
      <c r="BH449" s="858"/>
      <c r="BI449" s="858"/>
      <c r="BJ449" s="858"/>
      <c r="BK449" s="858"/>
      <c r="BL449" s="858"/>
      <c r="BM449" s="858"/>
      <c r="BN449" s="858"/>
      <c r="BO449" s="858"/>
      <c r="BP449" s="858"/>
      <c r="BQ449" s="858"/>
      <c r="BR449" s="858"/>
      <c r="BS449" s="858"/>
      <c r="BT449" s="858"/>
      <c r="BU449" s="858"/>
      <c r="BV449" s="858"/>
      <c r="BW449" s="858"/>
      <c r="BX449" s="858"/>
      <c r="BY449" s="858"/>
      <c r="BZ449" s="858"/>
      <c r="CA449" s="858"/>
      <c r="CB449" s="858"/>
      <c r="CC449" s="858"/>
      <c r="CD449" s="858"/>
      <c r="CE449" s="858"/>
      <c r="CF449" s="858"/>
      <c r="CG449" s="858"/>
      <c r="CH449" s="858"/>
      <c r="CI449" s="858"/>
      <c r="CJ449" s="858"/>
      <c r="CK449" s="858"/>
      <c r="CL449" s="858"/>
      <c r="CM449" s="858"/>
      <c r="CN449" s="858"/>
      <c r="CO449" s="858"/>
      <c r="CP449" s="858"/>
      <c r="CQ449" s="858"/>
      <c r="CR449" s="858"/>
      <c r="CS449" s="858"/>
      <c r="CT449" s="858"/>
      <c r="CU449" s="858"/>
      <c r="CV449" s="858"/>
      <c r="CW449" s="858"/>
      <c r="CX449" s="858"/>
      <c r="CY449" s="858"/>
      <c r="CZ449" s="858"/>
      <c r="DA449" s="858"/>
      <c r="DB449" s="858"/>
      <c r="DC449" s="858"/>
      <c r="DD449" s="858"/>
      <c r="DE449" s="858"/>
      <c r="DF449" s="858"/>
      <c r="DG449" s="858"/>
      <c r="DH449" s="858"/>
      <c r="DI449" s="858"/>
      <c r="DJ449" s="858"/>
    </row>
    <row r="450" spans="1:114" ht="13">
      <c r="A450" s="1290"/>
      <c r="B450" s="1010"/>
      <c r="E450" s="1011"/>
      <c r="H450" s="52"/>
      <c r="I450" s="884"/>
      <c r="J450" s="863"/>
      <c r="M450" s="1291"/>
      <c r="N450" s="1292"/>
      <c r="O450" s="1291"/>
      <c r="W450" s="834"/>
      <c r="AP450" s="42"/>
      <c r="AQ450" s="1458"/>
      <c r="AR450" s="840"/>
      <c r="AS450" s="840"/>
      <c r="AT450" s="840"/>
      <c r="AU450" s="858"/>
      <c r="AV450" s="858"/>
      <c r="AW450" s="858"/>
      <c r="AX450" s="1454"/>
      <c r="AY450" s="870"/>
      <c r="AZ450" s="858"/>
      <c r="BA450" s="858"/>
      <c r="BB450" s="858"/>
      <c r="BC450" s="858"/>
      <c r="BD450" s="858"/>
      <c r="BE450" s="858"/>
      <c r="BF450" s="858"/>
      <c r="BG450" s="858"/>
      <c r="BH450" s="858"/>
      <c r="BI450" s="858"/>
      <c r="BJ450" s="858"/>
      <c r="BK450" s="858"/>
      <c r="BL450" s="858"/>
      <c r="BM450" s="858"/>
      <c r="BN450" s="858"/>
      <c r="BO450" s="858"/>
      <c r="BP450" s="858"/>
      <c r="BQ450" s="858"/>
      <c r="BR450" s="858"/>
      <c r="BS450" s="858"/>
      <c r="BT450" s="858"/>
      <c r="BU450" s="858"/>
      <c r="BV450" s="858"/>
      <c r="BW450" s="858"/>
      <c r="BX450" s="858"/>
      <c r="BY450" s="858"/>
      <c r="BZ450" s="858"/>
      <c r="CA450" s="858"/>
      <c r="CB450" s="858"/>
      <c r="CC450" s="858"/>
      <c r="CD450" s="858"/>
      <c r="CE450" s="858"/>
      <c r="CF450" s="858"/>
      <c r="CG450" s="858"/>
      <c r="CH450" s="858"/>
      <c r="CI450" s="858"/>
      <c r="CJ450" s="858"/>
      <c r="CK450" s="858"/>
      <c r="CL450" s="858"/>
      <c r="CM450" s="858"/>
      <c r="CN450" s="858"/>
      <c r="CO450" s="858"/>
      <c r="CP450" s="858"/>
      <c r="CQ450" s="858"/>
      <c r="CR450" s="858"/>
      <c r="CS450" s="858"/>
      <c r="CT450" s="858"/>
      <c r="CU450" s="858"/>
      <c r="CV450" s="858"/>
      <c r="CW450" s="858"/>
      <c r="CX450" s="858"/>
      <c r="CY450" s="858"/>
      <c r="CZ450" s="858"/>
      <c r="DA450" s="858"/>
      <c r="DB450" s="858"/>
      <c r="DC450" s="858"/>
      <c r="DD450" s="858"/>
      <c r="DE450" s="858"/>
      <c r="DF450" s="858"/>
      <c r="DG450" s="858"/>
      <c r="DH450" s="858"/>
      <c r="DI450" s="858"/>
      <c r="DJ450" s="858"/>
    </row>
    <row r="451" spans="1:114" ht="13">
      <c r="A451" s="1290"/>
      <c r="B451" s="1010"/>
      <c r="E451" s="1011"/>
      <c r="H451" s="52"/>
      <c r="J451" s="863"/>
      <c r="M451" s="1291"/>
      <c r="N451" s="1292"/>
      <c r="O451" s="1291"/>
      <c r="W451" s="834"/>
      <c r="AP451" s="42"/>
      <c r="AQ451" s="1458"/>
      <c r="AR451" s="840"/>
      <c r="AS451" s="840"/>
      <c r="AT451" s="840"/>
      <c r="AU451" s="858"/>
      <c r="AV451" s="858"/>
      <c r="AW451" s="858"/>
      <c r="AX451" s="1454"/>
      <c r="AY451" s="870"/>
      <c r="AZ451" s="858"/>
      <c r="BA451" s="858"/>
      <c r="BB451" s="858"/>
      <c r="BC451" s="858"/>
      <c r="BD451" s="858"/>
      <c r="BE451" s="858"/>
      <c r="BF451" s="858"/>
      <c r="BG451" s="858"/>
      <c r="BH451" s="858"/>
      <c r="BI451" s="858"/>
      <c r="BJ451" s="858"/>
      <c r="BK451" s="858"/>
      <c r="BL451" s="858"/>
      <c r="BM451" s="858"/>
      <c r="BN451" s="858"/>
      <c r="BO451" s="858"/>
      <c r="BP451" s="858"/>
      <c r="BQ451" s="858"/>
      <c r="BR451" s="858"/>
      <c r="BS451" s="858"/>
      <c r="BT451" s="858"/>
      <c r="BU451" s="858"/>
      <c r="BV451" s="858"/>
      <c r="BW451" s="858"/>
      <c r="BX451" s="858"/>
      <c r="BY451" s="858"/>
      <c r="BZ451" s="858"/>
      <c r="CA451" s="858"/>
      <c r="CB451" s="858"/>
      <c r="CC451" s="858"/>
      <c r="CD451" s="858"/>
      <c r="CE451" s="858"/>
      <c r="CF451" s="858"/>
      <c r="CG451" s="858"/>
      <c r="CH451" s="858"/>
      <c r="CI451" s="858"/>
      <c r="CJ451" s="858"/>
      <c r="CK451" s="858"/>
      <c r="CL451" s="858"/>
      <c r="CM451" s="858"/>
      <c r="CN451" s="858"/>
      <c r="CO451" s="858"/>
      <c r="CP451" s="858"/>
      <c r="CQ451" s="858"/>
      <c r="CR451" s="858"/>
      <c r="CS451" s="858"/>
      <c r="CT451" s="858"/>
      <c r="CU451" s="858"/>
      <c r="CV451" s="858"/>
      <c r="CW451" s="858"/>
      <c r="CX451" s="858"/>
      <c r="CY451" s="858"/>
      <c r="CZ451" s="858"/>
      <c r="DA451" s="858"/>
      <c r="DB451" s="858"/>
      <c r="DC451" s="858"/>
      <c r="DD451" s="858"/>
      <c r="DE451" s="858"/>
      <c r="DF451" s="858"/>
      <c r="DG451" s="858"/>
      <c r="DH451" s="858"/>
      <c r="DI451" s="858"/>
      <c r="DJ451" s="858"/>
    </row>
    <row r="452" spans="1:114" ht="13">
      <c r="A452" s="1290"/>
      <c r="B452" s="1010"/>
      <c r="E452" s="1011"/>
      <c r="H452" s="52"/>
      <c r="J452" s="863"/>
      <c r="M452" s="1291"/>
      <c r="N452" s="1292"/>
      <c r="O452" s="1291"/>
      <c r="W452" s="834"/>
      <c r="AP452" s="42"/>
      <c r="AQ452" s="1458"/>
      <c r="AR452" s="840"/>
      <c r="AS452" s="840"/>
      <c r="AT452" s="840"/>
      <c r="AU452" s="858"/>
      <c r="AV452" s="858"/>
      <c r="AW452" s="858"/>
      <c r="AX452" s="1454"/>
      <c r="AY452" s="870"/>
      <c r="AZ452" s="858"/>
      <c r="BA452" s="858"/>
      <c r="BB452" s="858"/>
      <c r="BC452" s="858"/>
      <c r="BD452" s="858"/>
      <c r="BE452" s="858"/>
      <c r="BF452" s="858"/>
      <c r="BG452" s="858"/>
      <c r="BH452" s="858"/>
      <c r="BI452" s="858"/>
      <c r="BJ452" s="858"/>
      <c r="BK452" s="858"/>
      <c r="BL452" s="858"/>
      <c r="BM452" s="858"/>
      <c r="BN452" s="858"/>
      <c r="BO452" s="858"/>
      <c r="BP452" s="858"/>
      <c r="BQ452" s="858"/>
      <c r="BR452" s="858"/>
      <c r="BS452" s="858"/>
      <c r="BT452" s="858"/>
      <c r="BU452" s="858"/>
      <c r="BV452" s="858"/>
      <c r="BW452" s="858"/>
      <c r="BX452" s="858"/>
      <c r="BY452" s="858"/>
      <c r="BZ452" s="858"/>
      <c r="CA452" s="858"/>
      <c r="CB452" s="858"/>
      <c r="CC452" s="858"/>
      <c r="CD452" s="858"/>
      <c r="CE452" s="858"/>
      <c r="CF452" s="858"/>
      <c r="CG452" s="858"/>
      <c r="CH452" s="858"/>
      <c r="CI452" s="858"/>
      <c r="CJ452" s="858"/>
      <c r="CK452" s="858"/>
      <c r="CL452" s="858"/>
      <c r="CM452" s="858"/>
      <c r="CN452" s="858"/>
      <c r="CO452" s="858"/>
      <c r="CP452" s="858"/>
      <c r="CQ452" s="858"/>
      <c r="CR452" s="858"/>
      <c r="CS452" s="858"/>
      <c r="CT452" s="858"/>
      <c r="CU452" s="858"/>
      <c r="CV452" s="858"/>
      <c r="CW452" s="858"/>
      <c r="CX452" s="858"/>
      <c r="CY452" s="858"/>
      <c r="CZ452" s="858"/>
      <c r="DA452" s="858"/>
      <c r="DB452" s="858"/>
      <c r="DC452" s="858"/>
      <c r="DD452" s="858"/>
      <c r="DE452" s="858"/>
      <c r="DF452" s="858"/>
      <c r="DG452" s="858"/>
      <c r="DH452" s="858"/>
      <c r="DI452" s="858"/>
      <c r="DJ452" s="858"/>
    </row>
    <row r="453" spans="1:114" ht="13">
      <c r="A453" s="1290"/>
      <c r="B453" s="1010"/>
      <c r="E453" s="1011"/>
      <c r="H453" s="52"/>
      <c r="J453" s="863"/>
      <c r="M453" s="1291"/>
      <c r="N453" s="1292"/>
      <c r="O453" s="1291"/>
      <c r="W453" s="834"/>
      <c r="AP453" s="42"/>
      <c r="AQ453" s="1458"/>
      <c r="AR453" s="840"/>
      <c r="AS453" s="840"/>
      <c r="AT453" s="840"/>
      <c r="AU453" s="858"/>
      <c r="AV453" s="858"/>
      <c r="AW453" s="858"/>
      <c r="AX453" s="1454"/>
      <c r="AY453" s="870"/>
      <c r="AZ453" s="858"/>
      <c r="BA453" s="858"/>
      <c r="BB453" s="858"/>
      <c r="BC453" s="858"/>
      <c r="BD453" s="858"/>
      <c r="BE453" s="858"/>
      <c r="BF453" s="858"/>
      <c r="BG453" s="858"/>
      <c r="BH453" s="858"/>
      <c r="BI453" s="858"/>
      <c r="BJ453" s="858"/>
      <c r="BK453" s="858"/>
      <c r="BL453" s="858"/>
      <c r="BM453" s="858"/>
      <c r="BN453" s="858"/>
      <c r="BO453" s="858"/>
      <c r="BP453" s="858"/>
      <c r="BQ453" s="858"/>
      <c r="BR453" s="858"/>
      <c r="BS453" s="858"/>
      <c r="BT453" s="858"/>
      <c r="BU453" s="858"/>
      <c r="BV453" s="858"/>
      <c r="BW453" s="858"/>
      <c r="BX453" s="858"/>
      <c r="BY453" s="858"/>
      <c r="BZ453" s="858"/>
      <c r="CA453" s="858"/>
      <c r="CB453" s="858"/>
      <c r="CC453" s="858"/>
      <c r="CD453" s="858"/>
      <c r="CE453" s="858"/>
      <c r="CF453" s="858"/>
      <c r="CG453" s="858"/>
      <c r="CH453" s="858"/>
      <c r="CI453" s="858"/>
      <c r="CJ453" s="858"/>
      <c r="CK453" s="858"/>
      <c r="CL453" s="858"/>
      <c r="CM453" s="858"/>
      <c r="CN453" s="858"/>
      <c r="CO453" s="858"/>
      <c r="CP453" s="858"/>
      <c r="CQ453" s="858"/>
      <c r="CR453" s="858"/>
      <c r="CS453" s="858"/>
      <c r="CT453" s="858"/>
      <c r="CU453" s="858"/>
      <c r="CV453" s="858"/>
      <c r="CW453" s="858"/>
      <c r="CX453" s="858"/>
      <c r="CY453" s="858"/>
      <c r="CZ453" s="858"/>
      <c r="DA453" s="858"/>
      <c r="DB453" s="858"/>
      <c r="DC453" s="858"/>
      <c r="DD453" s="858"/>
      <c r="DE453" s="858"/>
      <c r="DF453" s="858"/>
      <c r="DG453" s="858"/>
      <c r="DH453" s="858"/>
      <c r="DI453" s="858"/>
      <c r="DJ453" s="858"/>
    </row>
    <row r="454" spans="1:114" ht="13">
      <c r="A454" s="1290"/>
      <c r="B454" s="1010"/>
      <c r="E454" s="1011"/>
      <c r="H454" s="52"/>
      <c r="J454" s="863"/>
      <c r="M454" s="1291"/>
      <c r="N454" s="1292"/>
      <c r="O454" s="1291"/>
      <c r="W454" s="834"/>
      <c r="AP454" s="42"/>
      <c r="AQ454" s="1458"/>
      <c r="AR454" s="840"/>
      <c r="AS454" s="840"/>
      <c r="AT454" s="840"/>
      <c r="AU454" s="858"/>
      <c r="AV454" s="858"/>
      <c r="AW454" s="858"/>
      <c r="AX454" s="1454"/>
      <c r="AY454" s="870"/>
      <c r="AZ454" s="858"/>
      <c r="BA454" s="858"/>
      <c r="BB454" s="858"/>
      <c r="BC454" s="858"/>
      <c r="BD454" s="858"/>
      <c r="BE454" s="858"/>
      <c r="BF454" s="858"/>
      <c r="BG454" s="858"/>
      <c r="BH454" s="858"/>
      <c r="BI454" s="858"/>
      <c r="BJ454" s="858"/>
      <c r="BK454" s="858"/>
      <c r="BL454" s="858"/>
      <c r="BM454" s="858"/>
      <c r="BN454" s="858"/>
      <c r="BO454" s="858"/>
      <c r="BP454" s="858"/>
      <c r="BQ454" s="858"/>
      <c r="BR454" s="858"/>
      <c r="BS454" s="858"/>
      <c r="BT454" s="858"/>
      <c r="BU454" s="858"/>
      <c r="BV454" s="858"/>
      <c r="BW454" s="858"/>
      <c r="BX454" s="858"/>
      <c r="BY454" s="858"/>
      <c r="BZ454" s="858"/>
      <c r="CA454" s="858"/>
      <c r="CB454" s="858"/>
      <c r="CC454" s="858"/>
      <c r="CD454" s="858"/>
      <c r="CE454" s="858"/>
      <c r="CF454" s="858"/>
      <c r="CG454" s="858"/>
      <c r="CH454" s="858"/>
      <c r="CI454" s="858"/>
      <c r="CJ454" s="858"/>
      <c r="CK454" s="858"/>
      <c r="CL454" s="858"/>
      <c r="CM454" s="858"/>
      <c r="CN454" s="858"/>
      <c r="CO454" s="858"/>
      <c r="CP454" s="858"/>
      <c r="CQ454" s="858"/>
      <c r="CR454" s="858"/>
      <c r="CS454" s="858"/>
      <c r="CT454" s="858"/>
      <c r="CU454" s="858"/>
      <c r="CV454" s="858"/>
      <c r="CW454" s="858"/>
      <c r="CX454" s="858"/>
      <c r="CY454" s="858"/>
      <c r="CZ454" s="858"/>
      <c r="DA454" s="858"/>
      <c r="DB454" s="858"/>
      <c r="DC454" s="858"/>
      <c r="DD454" s="858"/>
      <c r="DE454" s="858"/>
      <c r="DF454" s="858"/>
      <c r="DG454" s="858"/>
      <c r="DH454" s="858"/>
      <c r="DI454" s="858"/>
      <c r="DJ454" s="858"/>
    </row>
    <row r="455" spans="1:114" ht="13">
      <c r="A455" s="1290"/>
      <c r="B455" s="1010"/>
      <c r="E455" s="1011"/>
      <c r="H455" s="52"/>
      <c r="J455" s="863"/>
      <c r="M455" s="1291"/>
      <c r="N455" s="1292"/>
      <c r="O455" s="1291"/>
      <c r="W455" s="834"/>
      <c r="AP455" s="42"/>
      <c r="AQ455" s="1458"/>
      <c r="AR455" s="840"/>
      <c r="AS455" s="840"/>
      <c r="AT455" s="840"/>
      <c r="AU455" s="858"/>
      <c r="AV455" s="858"/>
      <c r="AW455" s="858"/>
      <c r="AX455" s="1454"/>
      <c r="AY455" s="870"/>
      <c r="AZ455" s="858"/>
      <c r="BA455" s="858"/>
      <c r="BB455" s="858"/>
      <c r="BC455" s="858"/>
      <c r="BD455" s="858"/>
      <c r="BE455" s="858"/>
      <c r="BF455" s="858"/>
      <c r="BG455" s="858"/>
      <c r="BH455" s="858"/>
      <c r="BI455" s="858"/>
      <c r="BJ455" s="858"/>
      <c r="BK455" s="858"/>
      <c r="BL455" s="858"/>
      <c r="BM455" s="858"/>
      <c r="BN455" s="858"/>
      <c r="BO455" s="858"/>
      <c r="BP455" s="858"/>
      <c r="BQ455" s="858"/>
      <c r="BR455" s="858"/>
      <c r="BS455" s="858"/>
      <c r="BT455" s="858"/>
      <c r="BU455" s="858"/>
      <c r="BV455" s="858"/>
      <c r="BW455" s="858"/>
      <c r="BX455" s="858"/>
      <c r="BY455" s="858"/>
      <c r="BZ455" s="858"/>
      <c r="CA455" s="858"/>
      <c r="CB455" s="858"/>
      <c r="CC455" s="858"/>
      <c r="CD455" s="858"/>
      <c r="CE455" s="858"/>
      <c r="CF455" s="858"/>
      <c r="CG455" s="858"/>
      <c r="CH455" s="858"/>
      <c r="CI455" s="858"/>
      <c r="CJ455" s="858"/>
      <c r="CK455" s="858"/>
      <c r="CL455" s="858"/>
      <c r="CM455" s="858"/>
      <c r="CN455" s="858"/>
      <c r="CO455" s="858"/>
      <c r="CP455" s="858"/>
      <c r="CQ455" s="858"/>
      <c r="CR455" s="858"/>
      <c r="CS455" s="858"/>
      <c r="CT455" s="858"/>
      <c r="CU455" s="858"/>
      <c r="CV455" s="858"/>
      <c r="CW455" s="858"/>
      <c r="CX455" s="858"/>
      <c r="CY455" s="858"/>
      <c r="CZ455" s="858"/>
      <c r="DA455" s="858"/>
      <c r="DB455" s="858"/>
      <c r="DC455" s="858"/>
      <c r="DD455" s="858"/>
      <c r="DE455" s="858"/>
      <c r="DF455" s="858"/>
      <c r="DG455" s="858"/>
      <c r="DH455" s="858"/>
      <c r="DI455" s="858"/>
      <c r="DJ455" s="858"/>
    </row>
    <row r="456" spans="1:114" ht="13">
      <c r="A456" s="1290"/>
      <c r="B456" s="1010"/>
      <c r="E456" s="1011"/>
      <c r="H456" s="52"/>
      <c r="J456" s="863"/>
      <c r="M456" s="1291"/>
      <c r="N456" s="1292"/>
      <c r="O456" s="1291"/>
      <c r="W456" s="834"/>
      <c r="AP456" s="42"/>
      <c r="AQ456" s="1458"/>
      <c r="AR456" s="840"/>
      <c r="AS456" s="840"/>
      <c r="AT456" s="840"/>
      <c r="AU456" s="858"/>
      <c r="AV456" s="858"/>
      <c r="AW456" s="858"/>
      <c r="AX456" s="1454"/>
      <c r="AY456" s="870"/>
      <c r="AZ456" s="858"/>
      <c r="BA456" s="858"/>
      <c r="BB456" s="858"/>
      <c r="BC456" s="858"/>
      <c r="BD456" s="858"/>
      <c r="BE456" s="858"/>
      <c r="BF456" s="858"/>
      <c r="BG456" s="858"/>
      <c r="BH456" s="858"/>
      <c r="BI456" s="858"/>
      <c r="BJ456" s="858"/>
      <c r="BK456" s="858"/>
      <c r="BL456" s="858"/>
      <c r="BM456" s="858"/>
      <c r="BN456" s="858"/>
      <c r="BO456" s="858"/>
      <c r="BP456" s="858"/>
      <c r="BQ456" s="858"/>
      <c r="BR456" s="858"/>
      <c r="BS456" s="858"/>
      <c r="BT456" s="858"/>
      <c r="BU456" s="858"/>
      <c r="BV456" s="858"/>
      <c r="BW456" s="858"/>
      <c r="BX456" s="858"/>
      <c r="BY456" s="858"/>
      <c r="BZ456" s="858"/>
      <c r="CA456" s="858"/>
      <c r="CB456" s="858"/>
      <c r="CC456" s="858"/>
      <c r="CD456" s="858"/>
      <c r="CE456" s="858"/>
      <c r="CF456" s="858"/>
      <c r="CG456" s="858"/>
      <c r="CH456" s="858"/>
      <c r="CI456" s="858"/>
      <c r="CJ456" s="858"/>
      <c r="CK456" s="858"/>
      <c r="CL456" s="858"/>
      <c r="CM456" s="858"/>
      <c r="CN456" s="858"/>
      <c r="CO456" s="858"/>
      <c r="CP456" s="858"/>
      <c r="CQ456" s="858"/>
      <c r="CR456" s="858"/>
      <c r="CS456" s="858"/>
      <c r="CT456" s="858"/>
      <c r="CU456" s="858"/>
      <c r="CV456" s="858"/>
      <c r="CW456" s="858"/>
      <c r="CX456" s="858"/>
      <c r="CY456" s="858"/>
      <c r="CZ456" s="858"/>
      <c r="DA456" s="858"/>
      <c r="DB456" s="858"/>
      <c r="DC456" s="858"/>
      <c r="DD456" s="858"/>
      <c r="DE456" s="858"/>
      <c r="DF456" s="858"/>
      <c r="DG456" s="858"/>
      <c r="DH456" s="858"/>
      <c r="DI456" s="858"/>
      <c r="DJ456" s="858"/>
    </row>
    <row r="457" spans="1:114" ht="13">
      <c r="A457" s="1290"/>
      <c r="B457" s="1010"/>
      <c r="E457" s="1011"/>
      <c r="H457" s="52"/>
      <c r="J457" s="863"/>
      <c r="M457" s="1291"/>
      <c r="N457" s="1292"/>
      <c r="O457" s="1291"/>
      <c r="W457" s="834"/>
      <c r="AP457" s="42"/>
      <c r="AQ457" s="1458"/>
      <c r="AR457" s="840"/>
      <c r="AS457" s="840"/>
      <c r="AT457" s="840"/>
      <c r="AU457" s="858"/>
      <c r="AV457" s="858"/>
      <c r="AW457" s="858"/>
      <c r="AX457" s="1454"/>
      <c r="AY457" s="870"/>
      <c r="AZ457" s="858"/>
      <c r="BA457" s="858"/>
      <c r="BB457" s="858"/>
      <c r="BC457" s="858"/>
      <c r="BD457" s="858"/>
      <c r="BE457" s="858"/>
      <c r="BF457" s="858"/>
      <c r="BG457" s="858"/>
      <c r="BH457" s="858"/>
      <c r="BI457" s="858"/>
      <c r="BJ457" s="858"/>
      <c r="BK457" s="858"/>
      <c r="BL457" s="858"/>
      <c r="BM457" s="858"/>
      <c r="BN457" s="858"/>
      <c r="BO457" s="858"/>
      <c r="BP457" s="858"/>
      <c r="BQ457" s="858"/>
      <c r="BR457" s="858"/>
      <c r="BS457" s="858"/>
      <c r="BT457" s="858"/>
      <c r="BU457" s="858"/>
      <c r="BV457" s="858"/>
      <c r="BW457" s="858"/>
      <c r="BX457" s="858"/>
      <c r="BY457" s="858"/>
      <c r="BZ457" s="858"/>
      <c r="CA457" s="858"/>
      <c r="CB457" s="858"/>
      <c r="CC457" s="858"/>
      <c r="CD457" s="858"/>
      <c r="CE457" s="858"/>
      <c r="CF457" s="858"/>
      <c r="CG457" s="858"/>
      <c r="CH457" s="858"/>
      <c r="CI457" s="858"/>
      <c r="CJ457" s="858"/>
      <c r="CK457" s="858"/>
      <c r="CL457" s="858"/>
      <c r="CM457" s="858"/>
      <c r="CN457" s="858"/>
      <c r="CO457" s="858"/>
      <c r="CP457" s="858"/>
      <c r="CQ457" s="858"/>
      <c r="CR457" s="858"/>
      <c r="CS457" s="858"/>
      <c r="CT457" s="858"/>
      <c r="CU457" s="858"/>
      <c r="CV457" s="858"/>
      <c r="CW457" s="858"/>
      <c r="CX457" s="858"/>
      <c r="CY457" s="858"/>
      <c r="CZ457" s="858"/>
      <c r="DA457" s="858"/>
      <c r="DB457" s="858"/>
      <c r="DC457" s="858"/>
      <c r="DD457" s="858"/>
      <c r="DE457" s="858"/>
      <c r="DF457" s="858"/>
      <c r="DG457" s="858"/>
      <c r="DH457" s="858"/>
      <c r="DI457" s="858"/>
      <c r="DJ457" s="858"/>
    </row>
    <row r="458" spans="1:114" ht="13">
      <c r="A458" s="1290"/>
      <c r="B458" s="1010"/>
      <c r="E458" s="1011"/>
      <c r="H458" s="52"/>
      <c r="J458" s="863"/>
      <c r="M458" s="1291"/>
      <c r="N458" s="1292"/>
      <c r="O458" s="1291"/>
      <c r="W458" s="834"/>
      <c r="AP458" s="42"/>
      <c r="AQ458" s="1458"/>
      <c r="AR458" s="840"/>
      <c r="AS458" s="840"/>
      <c r="AT458" s="840"/>
      <c r="AU458" s="858"/>
      <c r="AV458" s="858"/>
      <c r="AW458" s="858"/>
      <c r="AX458" s="1454"/>
      <c r="AY458" s="870"/>
      <c r="AZ458" s="858"/>
      <c r="BA458" s="858"/>
      <c r="BB458" s="858"/>
      <c r="BC458" s="858"/>
      <c r="BD458" s="858"/>
      <c r="BE458" s="858"/>
      <c r="BF458" s="858"/>
      <c r="BG458" s="858"/>
      <c r="BH458" s="858"/>
      <c r="BI458" s="858"/>
      <c r="BJ458" s="858"/>
      <c r="BK458" s="858"/>
      <c r="BL458" s="858"/>
      <c r="BM458" s="858"/>
      <c r="BN458" s="858"/>
      <c r="BO458" s="858"/>
      <c r="BP458" s="858"/>
      <c r="BQ458" s="858"/>
      <c r="BR458" s="858"/>
      <c r="BS458" s="858"/>
      <c r="BT458" s="858"/>
      <c r="BU458" s="858"/>
      <c r="BV458" s="858"/>
      <c r="BW458" s="858"/>
      <c r="BX458" s="858"/>
      <c r="BY458" s="858"/>
      <c r="BZ458" s="858"/>
      <c r="CA458" s="858"/>
      <c r="CB458" s="858"/>
      <c r="CC458" s="858"/>
      <c r="CD458" s="858"/>
      <c r="CE458" s="858"/>
      <c r="CF458" s="858"/>
      <c r="CG458" s="858"/>
      <c r="CH458" s="858"/>
      <c r="CI458" s="858"/>
      <c r="CJ458" s="858"/>
      <c r="CK458" s="858"/>
      <c r="CL458" s="858"/>
      <c r="CM458" s="858"/>
      <c r="CN458" s="858"/>
      <c r="CO458" s="858"/>
      <c r="CP458" s="858"/>
      <c r="CQ458" s="858"/>
      <c r="CR458" s="858"/>
      <c r="CS458" s="858"/>
      <c r="CT458" s="858"/>
      <c r="CU458" s="858"/>
      <c r="CV458" s="858"/>
      <c r="CW458" s="858"/>
      <c r="CX458" s="858"/>
      <c r="CY458" s="858"/>
      <c r="CZ458" s="858"/>
      <c r="DA458" s="858"/>
      <c r="DB458" s="858"/>
      <c r="DC458" s="858"/>
      <c r="DD458" s="858"/>
      <c r="DE458" s="858"/>
      <c r="DF458" s="858"/>
      <c r="DG458" s="858"/>
      <c r="DH458" s="858"/>
      <c r="DI458" s="858"/>
      <c r="DJ458" s="858"/>
    </row>
    <row r="459" spans="1:114" ht="13">
      <c r="A459" s="1290"/>
      <c r="B459" s="1010"/>
      <c r="E459" s="1011"/>
      <c r="H459" s="52"/>
      <c r="J459" s="863"/>
      <c r="M459" s="1291"/>
      <c r="N459" s="1292"/>
      <c r="O459" s="1291"/>
      <c r="W459" s="834"/>
      <c r="AP459" s="42"/>
      <c r="AQ459" s="1458"/>
      <c r="AR459" s="840"/>
      <c r="AS459" s="840"/>
      <c r="AT459" s="840"/>
      <c r="AU459" s="858"/>
      <c r="AV459" s="858"/>
      <c r="AW459" s="858"/>
      <c r="AX459" s="1454"/>
      <c r="AY459" s="870"/>
      <c r="AZ459" s="858"/>
      <c r="BA459" s="858"/>
      <c r="BB459" s="858"/>
      <c r="BC459" s="858"/>
      <c r="BD459" s="858"/>
      <c r="BE459" s="858"/>
      <c r="BF459" s="858"/>
      <c r="BG459" s="858"/>
      <c r="BH459" s="858"/>
      <c r="BI459" s="858"/>
      <c r="BJ459" s="858"/>
      <c r="BK459" s="858"/>
      <c r="BL459" s="858"/>
      <c r="BM459" s="858"/>
      <c r="BN459" s="858"/>
      <c r="BO459" s="858"/>
      <c r="BP459" s="858"/>
      <c r="BQ459" s="858"/>
      <c r="BR459" s="858"/>
      <c r="BS459" s="858"/>
      <c r="BT459" s="858"/>
      <c r="BU459" s="858"/>
      <c r="BV459" s="858"/>
      <c r="BW459" s="858"/>
      <c r="BX459" s="858"/>
      <c r="BY459" s="858"/>
      <c r="BZ459" s="858"/>
      <c r="CA459" s="858"/>
      <c r="CB459" s="858"/>
      <c r="CC459" s="858"/>
      <c r="CD459" s="858"/>
      <c r="CE459" s="858"/>
      <c r="CF459" s="858"/>
      <c r="CG459" s="858"/>
      <c r="CH459" s="858"/>
      <c r="CI459" s="858"/>
      <c r="CJ459" s="858"/>
      <c r="CK459" s="858"/>
      <c r="CL459" s="858"/>
      <c r="CM459" s="858"/>
      <c r="CN459" s="858"/>
      <c r="CO459" s="858"/>
      <c r="CP459" s="858"/>
      <c r="CQ459" s="858"/>
      <c r="CR459" s="858"/>
      <c r="CS459" s="858"/>
      <c r="CT459" s="858"/>
      <c r="CU459" s="858"/>
      <c r="CV459" s="858"/>
      <c r="CW459" s="858"/>
      <c r="CX459" s="858"/>
      <c r="CY459" s="858"/>
      <c r="CZ459" s="858"/>
      <c r="DA459" s="858"/>
      <c r="DB459" s="858"/>
      <c r="DC459" s="858"/>
      <c r="DD459" s="858"/>
      <c r="DE459" s="858"/>
      <c r="DF459" s="858"/>
      <c r="DG459" s="858"/>
      <c r="DH459" s="858"/>
      <c r="DI459" s="858"/>
      <c r="DJ459" s="858"/>
    </row>
    <row r="460" spans="1:114" ht="13">
      <c r="A460" s="1290"/>
      <c r="B460" s="1010"/>
      <c r="E460" s="1011"/>
      <c r="H460" s="52"/>
      <c r="J460" s="863"/>
      <c r="M460" s="1291"/>
      <c r="N460" s="1292"/>
      <c r="O460" s="1291"/>
      <c r="W460" s="834"/>
      <c r="AP460" s="42"/>
      <c r="AQ460" s="1458"/>
      <c r="AR460" s="840"/>
      <c r="AS460" s="840"/>
      <c r="AT460" s="840"/>
      <c r="AU460" s="858"/>
      <c r="AV460" s="858"/>
      <c r="AW460" s="858"/>
      <c r="AX460" s="1454"/>
      <c r="AY460" s="870"/>
      <c r="AZ460" s="858"/>
      <c r="BA460" s="858"/>
      <c r="BB460" s="858"/>
      <c r="BC460" s="858"/>
      <c r="BD460" s="858"/>
      <c r="BE460" s="858"/>
      <c r="BF460" s="858"/>
      <c r="BG460" s="858"/>
      <c r="BH460" s="858"/>
      <c r="BI460" s="858"/>
      <c r="BJ460" s="858"/>
      <c r="BK460" s="858"/>
      <c r="BL460" s="858"/>
      <c r="BM460" s="858"/>
      <c r="BN460" s="858"/>
      <c r="BO460" s="858"/>
      <c r="BP460" s="858"/>
      <c r="BQ460" s="858"/>
      <c r="BR460" s="858"/>
      <c r="BS460" s="858"/>
      <c r="BT460" s="858"/>
      <c r="BU460" s="858"/>
      <c r="BV460" s="858"/>
      <c r="BW460" s="858"/>
      <c r="BX460" s="858"/>
      <c r="BY460" s="858"/>
      <c r="BZ460" s="858"/>
      <c r="CA460" s="858"/>
      <c r="CB460" s="858"/>
      <c r="CC460" s="858"/>
      <c r="CD460" s="858"/>
      <c r="CE460" s="858"/>
      <c r="CF460" s="858"/>
      <c r="CG460" s="858"/>
      <c r="CH460" s="858"/>
      <c r="CI460" s="858"/>
      <c r="CJ460" s="858"/>
      <c r="CK460" s="858"/>
      <c r="CL460" s="858"/>
      <c r="CM460" s="858"/>
      <c r="CN460" s="858"/>
      <c r="CO460" s="858"/>
      <c r="CP460" s="858"/>
      <c r="CQ460" s="858"/>
      <c r="CR460" s="858"/>
      <c r="CS460" s="858"/>
      <c r="CT460" s="858"/>
      <c r="CU460" s="858"/>
      <c r="CV460" s="858"/>
      <c r="CW460" s="858"/>
      <c r="CX460" s="858"/>
      <c r="CY460" s="858"/>
      <c r="CZ460" s="858"/>
      <c r="DA460" s="858"/>
      <c r="DB460" s="858"/>
      <c r="DC460" s="858"/>
      <c r="DD460" s="858"/>
      <c r="DE460" s="858"/>
      <c r="DF460" s="858"/>
      <c r="DG460" s="858"/>
      <c r="DH460" s="858"/>
      <c r="DI460" s="858"/>
      <c r="DJ460" s="858"/>
    </row>
    <row r="461" spans="1:114" ht="13">
      <c r="A461" s="1290"/>
      <c r="B461" s="1010"/>
      <c r="E461" s="1011"/>
      <c r="H461" s="52"/>
      <c r="J461" s="863"/>
      <c r="M461" s="1291"/>
      <c r="N461" s="1292"/>
      <c r="O461" s="1291"/>
      <c r="W461" s="834"/>
      <c r="AP461" s="42"/>
      <c r="AQ461" s="1458"/>
      <c r="AR461" s="840"/>
      <c r="AS461" s="840"/>
      <c r="AT461" s="840"/>
      <c r="AU461" s="858"/>
      <c r="AV461" s="858"/>
      <c r="AW461" s="858"/>
      <c r="AX461" s="1454"/>
      <c r="AY461" s="870"/>
      <c r="AZ461" s="858"/>
      <c r="BA461" s="858"/>
      <c r="BB461" s="858"/>
      <c r="BC461" s="858"/>
      <c r="BD461" s="858"/>
      <c r="BE461" s="858"/>
      <c r="BF461" s="858"/>
      <c r="BG461" s="858"/>
      <c r="BH461" s="858"/>
      <c r="BI461" s="858"/>
      <c r="BJ461" s="858"/>
      <c r="BK461" s="858"/>
      <c r="BL461" s="858"/>
      <c r="BM461" s="858"/>
      <c r="BN461" s="858"/>
      <c r="BO461" s="858"/>
      <c r="BP461" s="858"/>
      <c r="BQ461" s="858"/>
      <c r="BR461" s="858"/>
      <c r="BS461" s="858"/>
      <c r="BT461" s="858"/>
      <c r="BU461" s="858"/>
      <c r="BV461" s="858"/>
      <c r="BW461" s="858"/>
      <c r="BX461" s="858"/>
      <c r="BY461" s="858"/>
      <c r="BZ461" s="858"/>
      <c r="CA461" s="858"/>
      <c r="CB461" s="858"/>
      <c r="CC461" s="858"/>
      <c r="CD461" s="858"/>
      <c r="CE461" s="858"/>
      <c r="CF461" s="858"/>
      <c r="CG461" s="858"/>
      <c r="CH461" s="858"/>
      <c r="CI461" s="858"/>
      <c r="CJ461" s="858"/>
      <c r="CK461" s="858"/>
      <c r="CL461" s="858"/>
      <c r="CM461" s="858"/>
      <c r="CN461" s="858"/>
      <c r="CO461" s="858"/>
      <c r="CP461" s="858"/>
      <c r="CQ461" s="858"/>
      <c r="CR461" s="858"/>
      <c r="CS461" s="858"/>
      <c r="CT461" s="858"/>
      <c r="CU461" s="858"/>
      <c r="CV461" s="858"/>
      <c r="CW461" s="858"/>
      <c r="CX461" s="858"/>
      <c r="CY461" s="858"/>
      <c r="CZ461" s="858"/>
      <c r="DA461" s="858"/>
      <c r="DB461" s="858"/>
      <c r="DC461" s="858"/>
      <c r="DD461" s="858"/>
      <c r="DE461" s="858"/>
      <c r="DF461" s="858"/>
      <c r="DG461" s="858"/>
      <c r="DH461" s="858"/>
      <c r="DI461" s="858"/>
      <c r="DJ461" s="858"/>
    </row>
    <row r="462" spans="1:114" ht="13">
      <c r="A462" s="1290"/>
      <c r="B462" s="1010"/>
      <c r="E462" s="1011"/>
      <c r="H462" s="52"/>
      <c r="J462" s="863"/>
      <c r="M462" s="1291"/>
      <c r="N462" s="1292"/>
      <c r="O462" s="1291"/>
      <c r="W462" s="834"/>
      <c r="AP462" s="42"/>
      <c r="AQ462" s="1458"/>
      <c r="AR462" s="840"/>
      <c r="AS462" s="840"/>
      <c r="AT462" s="840"/>
      <c r="AU462" s="858"/>
      <c r="AV462" s="858"/>
      <c r="AW462" s="858"/>
      <c r="AX462" s="1454"/>
      <c r="AY462" s="870"/>
      <c r="AZ462" s="858"/>
      <c r="BA462" s="858"/>
      <c r="BB462" s="858"/>
      <c r="BC462" s="858"/>
      <c r="BD462" s="858"/>
      <c r="BE462" s="858"/>
      <c r="BF462" s="858"/>
      <c r="BG462" s="858"/>
      <c r="BH462" s="858"/>
      <c r="BI462" s="858"/>
      <c r="BJ462" s="858"/>
      <c r="BK462" s="858"/>
      <c r="BL462" s="858"/>
      <c r="BM462" s="858"/>
      <c r="BN462" s="858"/>
      <c r="BO462" s="858"/>
      <c r="BP462" s="858"/>
      <c r="BQ462" s="858"/>
      <c r="BR462" s="858"/>
      <c r="BS462" s="858"/>
      <c r="BT462" s="858"/>
      <c r="BU462" s="858"/>
      <c r="BV462" s="858"/>
      <c r="BW462" s="858"/>
      <c r="BX462" s="858"/>
      <c r="BY462" s="858"/>
      <c r="BZ462" s="858"/>
      <c r="CA462" s="858"/>
      <c r="CB462" s="858"/>
      <c r="CC462" s="858"/>
      <c r="CD462" s="858"/>
      <c r="CE462" s="858"/>
      <c r="CF462" s="858"/>
      <c r="CG462" s="858"/>
      <c r="CH462" s="858"/>
      <c r="CI462" s="858"/>
      <c r="CJ462" s="858"/>
      <c r="CK462" s="858"/>
      <c r="CL462" s="858"/>
      <c r="CM462" s="858"/>
      <c r="CN462" s="858"/>
      <c r="CO462" s="858"/>
      <c r="CP462" s="858"/>
      <c r="CQ462" s="858"/>
      <c r="CR462" s="858"/>
      <c r="CS462" s="858"/>
      <c r="CT462" s="858"/>
      <c r="CU462" s="858"/>
      <c r="CV462" s="858"/>
      <c r="CW462" s="858"/>
      <c r="CX462" s="858"/>
      <c r="CY462" s="858"/>
      <c r="CZ462" s="858"/>
      <c r="DA462" s="858"/>
      <c r="DB462" s="858"/>
      <c r="DC462" s="858"/>
      <c r="DD462" s="858"/>
      <c r="DE462" s="858"/>
      <c r="DF462" s="858"/>
      <c r="DG462" s="858"/>
      <c r="DH462" s="858"/>
      <c r="DI462" s="858"/>
      <c r="DJ462" s="858"/>
    </row>
    <row r="463" spans="1:114" ht="13">
      <c r="A463" s="1290"/>
      <c r="B463" s="1010"/>
      <c r="E463" s="1011"/>
      <c r="H463" s="52"/>
      <c r="J463" s="863"/>
      <c r="M463" s="1291"/>
      <c r="N463" s="1292"/>
      <c r="O463" s="1291"/>
      <c r="W463" s="834"/>
      <c r="AP463" s="42"/>
      <c r="AQ463" s="1458"/>
      <c r="AR463" s="840"/>
      <c r="AS463" s="840"/>
      <c r="AT463" s="840"/>
      <c r="AU463" s="858"/>
      <c r="AV463" s="858"/>
      <c r="AW463" s="858"/>
      <c r="AX463" s="1454"/>
      <c r="AY463" s="870"/>
      <c r="AZ463" s="858"/>
      <c r="BA463" s="858"/>
      <c r="BB463" s="858"/>
      <c r="BC463" s="858"/>
      <c r="BD463" s="858"/>
      <c r="BE463" s="858"/>
      <c r="BF463" s="858"/>
      <c r="BG463" s="858"/>
      <c r="BH463" s="858"/>
      <c r="BI463" s="858"/>
      <c r="BJ463" s="858"/>
      <c r="BK463" s="858"/>
      <c r="BL463" s="858"/>
      <c r="BM463" s="858"/>
      <c r="BN463" s="858"/>
      <c r="BO463" s="858"/>
      <c r="BP463" s="858"/>
      <c r="BQ463" s="858"/>
      <c r="BR463" s="858"/>
      <c r="BS463" s="858"/>
      <c r="BT463" s="858"/>
      <c r="BU463" s="858"/>
      <c r="BV463" s="858"/>
      <c r="BW463" s="858"/>
      <c r="BX463" s="858"/>
      <c r="BY463" s="858"/>
      <c r="BZ463" s="858"/>
      <c r="CA463" s="858"/>
      <c r="CB463" s="858"/>
      <c r="CC463" s="858"/>
      <c r="CD463" s="858"/>
      <c r="CE463" s="858"/>
      <c r="CF463" s="858"/>
      <c r="CG463" s="858"/>
      <c r="CH463" s="858"/>
      <c r="CI463" s="858"/>
      <c r="CJ463" s="858"/>
      <c r="CK463" s="858"/>
      <c r="CL463" s="858"/>
      <c r="CM463" s="858"/>
      <c r="CN463" s="858"/>
      <c r="CO463" s="858"/>
      <c r="CP463" s="858"/>
      <c r="CQ463" s="858"/>
      <c r="CR463" s="858"/>
      <c r="CS463" s="858"/>
      <c r="CT463" s="858"/>
      <c r="CU463" s="858"/>
      <c r="CV463" s="858"/>
      <c r="CW463" s="858"/>
      <c r="CX463" s="858"/>
      <c r="CY463" s="858"/>
      <c r="CZ463" s="858"/>
      <c r="DA463" s="858"/>
      <c r="DB463" s="858"/>
      <c r="DC463" s="858"/>
      <c r="DD463" s="858"/>
      <c r="DE463" s="858"/>
      <c r="DF463" s="858"/>
      <c r="DG463" s="858"/>
      <c r="DH463" s="858"/>
      <c r="DI463" s="858"/>
      <c r="DJ463" s="858"/>
    </row>
    <row r="464" spans="1:114" ht="13">
      <c r="A464" s="1290"/>
      <c r="B464" s="1010"/>
      <c r="E464" s="1011"/>
      <c r="H464" s="52"/>
      <c r="J464" s="863"/>
      <c r="M464" s="1291"/>
      <c r="N464" s="1292"/>
      <c r="O464" s="1291"/>
      <c r="W464" s="834"/>
      <c r="AP464" s="42"/>
      <c r="AQ464" s="1458"/>
      <c r="AR464" s="840"/>
      <c r="AS464" s="840"/>
      <c r="AT464" s="840"/>
      <c r="AU464" s="858"/>
      <c r="AV464" s="858"/>
      <c r="AW464" s="858"/>
      <c r="AX464" s="1454"/>
      <c r="AY464" s="870"/>
      <c r="AZ464" s="858"/>
      <c r="BA464" s="858"/>
      <c r="BB464" s="858"/>
      <c r="BC464" s="858"/>
      <c r="BD464" s="858"/>
      <c r="BE464" s="858"/>
      <c r="BF464" s="858"/>
      <c r="BG464" s="858"/>
      <c r="BH464" s="858"/>
      <c r="BI464" s="858"/>
      <c r="BJ464" s="858"/>
      <c r="BK464" s="858"/>
      <c r="BL464" s="858"/>
      <c r="BM464" s="858"/>
      <c r="BN464" s="858"/>
      <c r="BO464" s="858"/>
      <c r="BP464" s="858"/>
      <c r="BQ464" s="858"/>
      <c r="BR464" s="858"/>
      <c r="BS464" s="858"/>
      <c r="BT464" s="858"/>
      <c r="BU464" s="858"/>
      <c r="BV464" s="858"/>
      <c r="BW464" s="858"/>
      <c r="BX464" s="858"/>
      <c r="BY464" s="858"/>
      <c r="BZ464" s="858"/>
      <c r="CA464" s="858"/>
      <c r="CB464" s="858"/>
      <c r="CC464" s="858"/>
      <c r="CD464" s="858"/>
      <c r="CE464" s="858"/>
      <c r="CF464" s="858"/>
      <c r="CG464" s="858"/>
      <c r="CH464" s="858"/>
      <c r="CI464" s="858"/>
      <c r="CJ464" s="858"/>
      <c r="CK464" s="858"/>
      <c r="CL464" s="858"/>
      <c r="CM464" s="858"/>
      <c r="CN464" s="858"/>
      <c r="CO464" s="858"/>
      <c r="CP464" s="858"/>
      <c r="CQ464" s="858"/>
      <c r="CR464" s="858"/>
      <c r="CS464" s="858"/>
      <c r="CT464" s="858"/>
      <c r="CU464" s="858"/>
      <c r="CV464" s="858"/>
      <c r="CW464" s="858"/>
      <c r="CX464" s="858"/>
      <c r="CY464" s="858"/>
      <c r="CZ464" s="858"/>
      <c r="DA464" s="858"/>
      <c r="DB464" s="858"/>
      <c r="DC464" s="858"/>
      <c r="DD464" s="858"/>
      <c r="DE464" s="858"/>
      <c r="DF464" s="858"/>
      <c r="DG464" s="858"/>
      <c r="DH464" s="858"/>
      <c r="DI464" s="858"/>
      <c r="DJ464" s="858"/>
    </row>
    <row r="465" spans="1:114" ht="13">
      <c r="A465" s="1290"/>
      <c r="B465" s="1010"/>
      <c r="C465" s="877"/>
      <c r="E465" s="1011"/>
      <c r="H465" s="52"/>
      <c r="J465" s="863"/>
      <c r="M465" s="1291"/>
      <c r="N465" s="1292"/>
      <c r="O465" s="1293"/>
      <c r="P465" s="883"/>
      <c r="Q465" s="860"/>
      <c r="R465" s="887"/>
      <c r="S465" s="851"/>
      <c r="T465" s="856"/>
      <c r="U465" s="860"/>
      <c r="V465" s="862"/>
      <c r="W465" s="834"/>
      <c r="AM465" s="889"/>
      <c r="AN465" s="889"/>
      <c r="AO465" s="860"/>
      <c r="AP465" s="42"/>
      <c r="AQ465" s="1458"/>
      <c r="AR465" s="840"/>
      <c r="AS465" s="840"/>
      <c r="AT465" s="840"/>
      <c r="AU465" s="858"/>
      <c r="AV465" s="858"/>
      <c r="AW465" s="858"/>
      <c r="AX465" s="858"/>
      <c r="AY465" s="870"/>
      <c r="AZ465" s="858"/>
      <c r="BA465" s="858"/>
      <c r="BB465" s="858"/>
      <c r="BC465" s="858"/>
      <c r="BD465" s="858"/>
      <c r="BE465" s="858"/>
      <c r="BF465" s="858"/>
      <c r="BG465" s="858"/>
      <c r="BH465" s="858"/>
      <c r="BI465" s="858"/>
      <c r="BJ465" s="858"/>
      <c r="BK465" s="858"/>
      <c r="BL465" s="858"/>
      <c r="BM465" s="858"/>
      <c r="BN465" s="858"/>
      <c r="BO465" s="858"/>
      <c r="BP465" s="858"/>
      <c r="BQ465" s="858"/>
      <c r="BR465" s="858"/>
      <c r="BS465" s="858"/>
      <c r="BT465" s="858"/>
      <c r="BU465" s="858"/>
      <c r="BV465" s="858"/>
      <c r="BW465" s="858"/>
      <c r="BX465" s="858"/>
      <c r="BY465" s="858"/>
      <c r="BZ465" s="858"/>
      <c r="CA465" s="858"/>
      <c r="CB465" s="858"/>
      <c r="CC465" s="858"/>
      <c r="CD465" s="858"/>
      <c r="CE465" s="858"/>
      <c r="CF465" s="858"/>
      <c r="CG465" s="858"/>
      <c r="CH465" s="858"/>
      <c r="CI465" s="858"/>
      <c r="CJ465" s="858"/>
      <c r="CK465" s="858"/>
      <c r="CL465" s="858"/>
      <c r="CM465" s="858"/>
      <c r="CN465" s="858"/>
      <c r="CO465" s="858"/>
      <c r="CP465" s="858"/>
      <c r="CQ465" s="858"/>
      <c r="CR465" s="858"/>
      <c r="CS465" s="858"/>
      <c r="CT465" s="858"/>
      <c r="CU465" s="858"/>
      <c r="CV465" s="858"/>
      <c r="CW465" s="858"/>
      <c r="CX465" s="858"/>
      <c r="CY465" s="858"/>
      <c r="CZ465" s="858"/>
      <c r="DA465" s="858"/>
      <c r="DB465" s="858"/>
      <c r="DC465" s="858"/>
      <c r="DD465" s="858"/>
      <c r="DE465" s="858"/>
      <c r="DF465" s="858"/>
      <c r="DG465" s="858"/>
      <c r="DH465" s="858"/>
      <c r="DI465" s="858"/>
      <c r="DJ465" s="858"/>
    </row>
    <row r="466" spans="1:114" ht="13">
      <c r="A466" s="1290"/>
      <c r="B466" s="1010"/>
      <c r="C466" s="877"/>
      <c r="E466" s="1011"/>
      <c r="H466" s="52"/>
      <c r="J466" s="863"/>
      <c r="M466" s="1291"/>
      <c r="N466" s="1292"/>
      <c r="O466" s="1293"/>
      <c r="P466" s="883"/>
      <c r="Q466" s="860"/>
      <c r="R466" s="887"/>
      <c r="S466" s="851"/>
      <c r="T466" s="856"/>
      <c r="U466" s="860"/>
      <c r="V466" s="862"/>
      <c r="W466" s="834"/>
      <c r="AM466" s="889"/>
      <c r="AN466" s="889"/>
      <c r="AO466" s="860"/>
      <c r="AP466" s="42"/>
      <c r="AQ466" s="1458"/>
      <c r="AR466" s="840"/>
      <c r="AS466" s="840"/>
      <c r="AT466" s="840"/>
      <c r="AU466" s="858"/>
      <c r="AV466" s="858"/>
      <c r="AW466" s="858"/>
      <c r="AX466" s="858"/>
      <c r="AY466" s="870"/>
      <c r="AZ466" s="858"/>
      <c r="BA466" s="858"/>
      <c r="BB466" s="858"/>
      <c r="BC466" s="858"/>
      <c r="BD466" s="858"/>
      <c r="BE466" s="858"/>
      <c r="BF466" s="858"/>
      <c r="BG466" s="858"/>
      <c r="BH466" s="858"/>
      <c r="BI466" s="858"/>
      <c r="BJ466" s="858"/>
      <c r="BK466" s="858"/>
      <c r="BL466" s="858"/>
      <c r="BM466" s="858"/>
      <c r="BN466" s="858"/>
      <c r="BO466" s="858"/>
      <c r="BP466" s="858"/>
      <c r="BQ466" s="858"/>
      <c r="BR466" s="858"/>
      <c r="BS466" s="858"/>
      <c r="BT466" s="858"/>
      <c r="BU466" s="858"/>
      <c r="BV466" s="858"/>
      <c r="BW466" s="858"/>
      <c r="BX466" s="858"/>
      <c r="BY466" s="858"/>
      <c r="BZ466" s="858"/>
      <c r="CA466" s="858"/>
      <c r="CB466" s="858"/>
      <c r="CC466" s="858"/>
      <c r="CD466" s="858"/>
      <c r="CE466" s="858"/>
      <c r="CF466" s="858"/>
      <c r="CG466" s="858"/>
      <c r="CH466" s="858"/>
      <c r="CI466" s="858"/>
      <c r="CJ466" s="858"/>
      <c r="CK466" s="858"/>
      <c r="CL466" s="858"/>
      <c r="CM466" s="858"/>
      <c r="CN466" s="858"/>
      <c r="CO466" s="858"/>
      <c r="CP466" s="858"/>
      <c r="CQ466" s="858"/>
      <c r="CR466" s="858"/>
      <c r="CS466" s="858"/>
      <c r="CT466" s="858"/>
      <c r="CU466" s="858"/>
      <c r="CV466" s="858"/>
      <c r="CW466" s="858"/>
      <c r="CX466" s="858"/>
      <c r="CY466" s="858"/>
      <c r="CZ466" s="858"/>
      <c r="DA466" s="858"/>
      <c r="DB466" s="858"/>
      <c r="DC466" s="858"/>
      <c r="DD466" s="858"/>
      <c r="DE466" s="858"/>
      <c r="DF466" s="858"/>
      <c r="DG466" s="858"/>
      <c r="DH466" s="858"/>
      <c r="DI466" s="858"/>
      <c r="DJ466" s="858"/>
    </row>
    <row r="467" spans="1:114" ht="13">
      <c r="A467" s="1294"/>
      <c r="B467" s="1010"/>
      <c r="C467" s="877"/>
      <c r="E467" s="1011"/>
      <c r="H467" s="52"/>
      <c r="J467" s="863"/>
      <c r="M467" s="1291"/>
      <c r="N467" s="1292"/>
      <c r="O467" s="1293"/>
      <c r="P467" s="883"/>
      <c r="Q467" s="860"/>
      <c r="R467" s="887"/>
      <c r="S467" s="851"/>
      <c r="T467" s="856"/>
      <c r="U467" s="860"/>
      <c r="V467" s="862"/>
      <c r="W467" s="834"/>
      <c r="AM467" s="889"/>
      <c r="AN467" s="889"/>
      <c r="AO467" s="860"/>
      <c r="AP467" s="42"/>
      <c r="AQ467" s="1458"/>
      <c r="AR467" s="840"/>
      <c r="AS467" s="840"/>
      <c r="AT467" s="840"/>
      <c r="AU467" s="858"/>
      <c r="AV467" s="858"/>
      <c r="AW467" s="858"/>
      <c r="AX467" s="858"/>
      <c r="AY467" s="870"/>
      <c r="AZ467" s="858"/>
      <c r="BA467" s="858"/>
      <c r="BB467" s="858"/>
      <c r="BC467" s="858"/>
      <c r="BD467" s="858"/>
      <c r="BE467" s="858"/>
      <c r="BF467" s="858"/>
      <c r="BG467" s="858"/>
      <c r="BH467" s="858"/>
      <c r="BI467" s="858"/>
      <c r="BJ467" s="858"/>
      <c r="BK467" s="858"/>
      <c r="BL467" s="858"/>
      <c r="BM467" s="858"/>
      <c r="BN467" s="858"/>
      <c r="BO467" s="858"/>
      <c r="BP467" s="858"/>
      <c r="BQ467" s="858"/>
      <c r="BR467" s="858"/>
      <c r="BS467" s="858"/>
      <c r="BT467" s="858"/>
      <c r="BU467" s="858"/>
      <c r="BV467" s="858"/>
      <c r="BW467" s="858"/>
      <c r="BX467" s="858"/>
      <c r="BY467" s="858"/>
      <c r="BZ467" s="858"/>
      <c r="CA467" s="858"/>
      <c r="CB467" s="858"/>
      <c r="CC467" s="858"/>
      <c r="CD467" s="858"/>
      <c r="CE467" s="858"/>
      <c r="CF467" s="858"/>
      <c r="CG467" s="858"/>
      <c r="CH467" s="858"/>
      <c r="CI467" s="858"/>
      <c r="CJ467" s="858"/>
      <c r="CK467" s="858"/>
      <c r="CL467" s="858"/>
      <c r="CM467" s="858"/>
      <c r="CN467" s="858"/>
      <c r="CO467" s="858"/>
      <c r="CP467" s="858"/>
      <c r="CQ467" s="858"/>
      <c r="CR467" s="858"/>
      <c r="CS467" s="858"/>
      <c r="CT467" s="858"/>
      <c r="CU467" s="858"/>
      <c r="CV467" s="858"/>
      <c r="CW467" s="858"/>
      <c r="CX467" s="858"/>
      <c r="CY467" s="858"/>
      <c r="CZ467" s="858"/>
      <c r="DA467" s="858"/>
      <c r="DB467" s="858"/>
      <c r="DC467" s="858"/>
      <c r="DD467" s="858"/>
      <c r="DE467" s="858"/>
      <c r="DF467" s="858"/>
      <c r="DG467" s="858"/>
      <c r="DH467" s="858"/>
      <c r="DI467" s="858"/>
      <c r="DJ467" s="858"/>
    </row>
    <row r="468" spans="1:114" ht="13">
      <c r="A468" s="1290"/>
      <c r="B468" s="1010"/>
      <c r="C468" s="877"/>
      <c r="E468" s="1011"/>
      <c r="H468" s="52"/>
      <c r="J468" s="863"/>
      <c r="M468" s="1291"/>
      <c r="N468" s="1292"/>
      <c r="O468" s="1293"/>
      <c r="P468" s="883"/>
      <c r="Q468" s="860"/>
      <c r="R468" s="887"/>
      <c r="S468" s="851"/>
      <c r="T468" s="856"/>
      <c r="U468" s="860"/>
      <c r="V468" s="862"/>
      <c r="W468" s="834"/>
      <c r="AM468" s="889"/>
      <c r="AN468" s="889"/>
      <c r="AO468" s="860"/>
      <c r="AP468" s="42"/>
      <c r="AQ468" s="1458"/>
      <c r="AR468" s="840"/>
      <c r="AS468" s="840"/>
      <c r="AT468" s="840"/>
      <c r="AU468" s="858"/>
      <c r="AV468" s="858"/>
      <c r="AW468" s="858"/>
      <c r="AX468" s="858"/>
      <c r="AY468" s="870"/>
      <c r="AZ468" s="858"/>
      <c r="BA468" s="858"/>
      <c r="BB468" s="858"/>
      <c r="BC468" s="858"/>
      <c r="BD468" s="858"/>
      <c r="BE468" s="858"/>
      <c r="BF468" s="858"/>
      <c r="BG468" s="858"/>
      <c r="BH468" s="858"/>
      <c r="BI468" s="858"/>
      <c r="BJ468" s="858"/>
      <c r="BK468" s="858"/>
      <c r="BL468" s="858"/>
      <c r="BM468" s="858"/>
      <c r="BN468" s="858"/>
      <c r="BO468" s="858"/>
      <c r="BP468" s="858"/>
      <c r="BQ468" s="858"/>
      <c r="BR468" s="858"/>
      <c r="BS468" s="858"/>
      <c r="BT468" s="858"/>
      <c r="BU468" s="858"/>
      <c r="BV468" s="858"/>
      <c r="BW468" s="858"/>
      <c r="BX468" s="858"/>
      <c r="BY468" s="858"/>
      <c r="BZ468" s="858"/>
      <c r="CA468" s="858"/>
      <c r="CB468" s="858"/>
      <c r="CC468" s="858"/>
      <c r="CD468" s="858"/>
      <c r="CE468" s="858"/>
      <c r="CF468" s="858"/>
      <c r="CG468" s="858"/>
      <c r="CH468" s="858"/>
      <c r="CI468" s="858"/>
      <c r="CJ468" s="858"/>
      <c r="CK468" s="858"/>
      <c r="CL468" s="858"/>
      <c r="CM468" s="858"/>
      <c r="CN468" s="858"/>
      <c r="CO468" s="858"/>
      <c r="CP468" s="858"/>
      <c r="CQ468" s="858"/>
      <c r="CR468" s="858"/>
      <c r="CS468" s="858"/>
      <c r="CT468" s="858"/>
      <c r="CU468" s="858"/>
      <c r="CV468" s="858"/>
      <c r="CW468" s="858"/>
      <c r="CX468" s="858"/>
      <c r="CY468" s="858"/>
      <c r="CZ468" s="858"/>
      <c r="DA468" s="858"/>
      <c r="DB468" s="858"/>
      <c r="DC468" s="858"/>
      <c r="DD468" s="858"/>
      <c r="DE468" s="858"/>
      <c r="DF468" s="858"/>
      <c r="DG468" s="858"/>
      <c r="DH468" s="858"/>
      <c r="DI468" s="858"/>
      <c r="DJ468" s="858"/>
    </row>
    <row r="469" spans="1:114" ht="13">
      <c r="A469" s="1290"/>
      <c r="C469" s="877"/>
      <c r="E469" s="1011"/>
      <c r="H469" s="52"/>
      <c r="J469" s="863"/>
      <c r="M469" s="1291"/>
      <c r="N469" s="1292"/>
      <c r="O469" s="1293"/>
      <c r="P469" s="883"/>
      <c r="Q469" s="860"/>
      <c r="R469" s="887"/>
      <c r="S469" s="851"/>
      <c r="T469" s="856"/>
      <c r="U469" s="860"/>
      <c r="V469" s="862"/>
      <c r="W469" s="834"/>
      <c r="AM469" s="889"/>
      <c r="AN469" s="889"/>
      <c r="AO469" s="860"/>
      <c r="AP469" s="42"/>
      <c r="AQ469" s="1458"/>
      <c r="AR469" s="840"/>
      <c r="AS469" s="840"/>
      <c r="AT469" s="840"/>
      <c r="AU469" s="858"/>
      <c r="AV469" s="858"/>
      <c r="AW469" s="858"/>
      <c r="AX469" s="858"/>
      <c r="AY469" s="870"/>
      <c r="AZ469" s="858"/>
      <c r="BA469" s="858"/>
      <c r="BB469" s="858"/>
      <c r="BC469" s="858"/>
      <c r="BD469" s="858"/>
      <c r="BE469" s="858"/>
      <c r="BF469" s="858"/>
      <c r="BG469" s="858"/>
      <c r="BH469" s="858"/>
      <c r="BI469" s="858"/>
      <c r="BJ469" s="858"/>
      <c r="BK469" s="858"/>
      <c r="BL469" s="858"/>
      <c r="BM469" s="858"/>
      <c r="BN469" s="858"/>
      <c r="BO469" s="858"/>
      <c r="BP469" s="858"/>
      <c r="BQ469" s="858"/>
      <c r="BR469" s="858"/>
      <c r="BS469" s="858"/>
      <c r="BT469" s="858"/>
      <c r="BU469" s="858"/>
      <c r="BV469" s="858"/>
      <c r="BW469" s="858"/>
      <c r="BX469" s="858"/>
      <c r="BY469" s="858"/>
      <c r="BZ469" s="858"/>
      <c r="CA469" s="858"/>
      <c r="CB469" s="858"/>
      <c r="CC469" s="858"/>
      <c r="CD469" s="858"/>
      <c r="CE469" s="858"/>
      <c r="CF469" s="858"/>
      <c r="CG469" s="858"/>
      <c r="CH469" s="858"/>
      <c r="CI469" s="858"/>
      <c r="CJ469" s="858"/>
      <c r="CK469" s="858"/>
      <c r="CL469" s="858"/>
      <c r="CM469" s="858"/>
      <c r="CN469" s="858"/>
      <c r="CO469" s="858"/>
      <c r="CP469" s="858"/>
      <c r="CQ469" s="858"/>
      <c r="CR469" s="858"/>
      <c r="CS469" s="858"/>
      <c r="CT469" s="858"/>
      <c r="CU469" s="858"/>
      <c r="CV469" s="858"/>
      <c r="CW469" s="858"/>
      <c r="CX469" s="858"/>
      <c r="CY469" s="858"/>
      <c r="CZ469" s="858"/>
      <c r="DA469" s="858"/>
      <c r="DB469" s="858"/>
      <c r="DC469" s="858"/>
      <c r="DD469" s="858"/>
      <c r="DE469" s="858"/>
      <c r="DF469" s="858"/>
      <c r="DG469" s="858"/>
      <c r="DH469" s="858"/>
      <c r="DI469" s="858"/>
      <c r="DJ469" s="858"/>
    </row>
    <row r="470" spans="1:114" ht="13">
      <c r="A470" s="1290"/>
      <c r="C470" s="877"/>
      <c r="E470" s="1011"/>
      <c r="H470" s="52"/>
      <c r="J470" s="863"/>
      <c r="M470" s="1291"/>
      <c r="N470" s="1292"/>
      <c r="O470" s="1293"/>
      <c r="P470" s="883"/>
      <c r="Q470" s="860"/>
      <c r="R470" s="887"/>
      <c r="S470" s="851"/>
      <c r="T470" s="856"/>
      <c r="U470" s="860"/>
      <c r="V470" s="862"/>
      <c r="W470" s="834"/>
      <c r="AM470" s="889"/>
      <c r="AN470" s="889"/>
      <c r="AO470" s="860"/>
      <c r="AP470" s="42"/>
      <c r="AQ470" s="1458"/>
      <c r="AR470" s="840"/>
      <c r="AS470" s="840"/>
      <c r="AT470" s="840"/>
      <c r="AU470" s="858"/>
      <c r="AV470" s="858"/>
      <c r="AW470" s="858"/>
      <c r="AX470" s="858"/>
      <c r="AY470" s="870"/>
      <c r="AZ470" s="858"/>
      <c r="BA470" s="858"/>
      <c r="BB470" s="858"/>
      <c r="BC470" s="858"/>
      <c r="BD470" s="858"/>
      <c r="BE470" s="858"/>
      <c r="BF470" s="858"/>
      <c r="BG470" s="858"/>
      <c r="BH470" s="858"/>
      <c r="BI470" s="858"/>
      <c r="BJ470" s="858"/>
      <c r="BK470" s="858"/>
      <c r="BL470" s="858"/>
      <c r="BM470" s="858"/>
      <c r="BN470" s="858"/>
      <c r="BO470" s="858"/>
      <c r="BP470" s="858"/>
      <c r="BQ470" s="858"/>
      <c r="BR470" s="858"/>
      <c r="BS470" s="858"/>
      <c r="BT470" s="858"/>
      <c r="BU470" s="858"/>
      <c r="BV470" s="858"/>
      <c r="BW470" s="858"/>
      <c r="BX470" s="858"/>
      <c r="BY470" s="858"/>
      <c r="BZ470" s="858"/>
      <c r="CA470" s="858"/>
      <c r="CB470" s="858"/>
      <c r="CC470" s="858"/>
      <c r="CD470" s="858"/>
      <c r="CE470" s="858"/>
      <c r="CF470" s="858"/>
      <c r="CG470" s="858"/>
      <c r="CH470" s="858"/>
      <c r="CI470" s="858"/>
      <c r="CJ470" s="858"/>
      <c r="CK470" s="858"/>
      <c r="CL470" s="858"/>
      <c r="CM470" s="858"/>
      <c r="CN470" s="858"/>
      <c r="CO470" s="858"/>
      <c r="CP470" s="858"/>
      <c r="CQ470" s="858"/>
      <c r="CR470" s="858"/>
      <c r="CS470" s="858"/>
      <c r="CT470" s="858"/>
      <c r="CU470" s="858"/>
      <c r="CV470" s="858"/>
      <c r="CW470" s="858"/>
      <c r="CX470" s="858"/>
      <c r="CY470" s="858"/>
      <c r="CZ470" s="858"/>
      <c r="DA470" s="858"/>
      <c r="DB470" s="858"/>
      <c r="DC470" s="858"/>
      <c r="DD470" s="858"/>
      <c r="DE470" s="858"/>
      <c r="DF470" s="858"/>
      <c r="DG470" s="858"/>
      <c r="DH470" s="858"/>
      <c r="DI470" s="858"/>
      <c r="DJ470" s="858"/>
    </row>
    <row r="471" spans="1:114" ht="13">
      <c r="A471" s="1290"/>
      <c r="C471" s="877"/>
      <c r="E471" s="1011"/>
      <c r="H471" s="52"/>
      <c r="J471" s="863"/>
      <c r="W471" s="834"/>
      <c r="AP471" s="42"/>
      <c r="AQ471" s="1458"/>
      <c r="AR471" s="840"/>
      <c r="AS471" s="840"/>
      <c r="AT471" s="840"/>
      <c r="AU471" s="858"/>
      <c r="AV471" s="858"/>
      <c r="AW471" s="858"/>
      <c r="AX471" s="858"/>
      <c r="AY471" s="870"/>
      <c r="AZ471" s="858"/>
      <c r="BA471" s="858"/>
      <c r="BB471" s="858"/>
      <c r="BC471" s="858"/>
      <c r="BD471" s="858"/>
      <c r="BE471" s="858"/>
      <c r="BF471" s="858"/>
      <c r="BG471" s="858"/>
      <c r="BH471" s="858"/>
      <c r="BI471" s="858"/>
      <c r="BJ471" s="858"/>
      <c r="BK471" s="858"/>
      <c r="BL471" s="858"/>
      <c r="BM471" s="858"/>
      <c r="BN471" s="858"/>
      <c r="BO471" s="858"/>
      <c r="BP471" s="858"/>
      <c r="BQ471" s="858"/>
      <c r="BR471" s="858"/>
      <c r="BS471" s="858"/>
      <c r="BT471" s="858"/>
      <c r="BU471" s="858"/>
      <c r="BV471" s="858"/>
      <c r="BW471" s="858"/>
      <c r="BX471" s="858"/>
      <c r="BY471" s="858"/>
      <c r="BZ471" s="858"/>
      <c r="CA471" s="858"/>
      <c r="CB471" s="858"/>
      <c r="CC471" s="858"/>
      <c r="CD471" s="858"/>
      <c r="CE471" s="858"/>
      <c r="CF471" s="858"/>
      <c r="CG471" s="858"/>
      <c r="CH471" s="858"/>
      <c r="CI471" s="858"/>
      <c r="CJ471" s="858"/>
      <c r="CK471" s="858"/>
      <c r="CL471" s="858"/>
      <c r="CM471" s="858"/>
      <c r="CN471" s="858"/>
      <c r="CO471" s="858"/>
      <c r="CP471" s="858"/>
      <c r="CQ471" s="858"/>
      <c r="CR471" s="858"/>
      <c r="CS471" s="858"/>
      <c r="CT471" s="858"/>
      <c r="CU471" s="858"/>
      <c r="CV471" s="858"/>
      <c r="CW471" s="858"/>
      <c r="CX471" s="858"/>
      <c r="CY471" s="858"/>
      <c r="CZ471" s="858"/>
      <c r="DA471" s="858"/>
      <c r="DB471" s="858"/>
      <c r="DC471" s="858"/>
      <c r="DD471" s="858"/>
      <c r="DE471" s="858"/>
      <c r="DF471" s="858"/>
      <c r="DG471" s="858"/>
      <c r="DH471" s="858"/>
      <c r="DI471" s="858"/>
      <c r="DJ471" s="858"/>
    </row>
    <row r="472" spans="1:114" ht="13">
      <c r="A472" s="1295"/>
      <c r="B472" s="856"/>
      <c r="C472" s="877"/>
      <c r="E472" s="1011"/>
      <c r="H472" s="52"/>
      <c r="J472" s="863"/>
      <c r="W472" s="834"/>
      <c r="AP472" s="42"/>
      <c r="AQ472" s="1458"/>
      <c r="AR472" s="840"/>
      <c r="AS472" s="840"/>
      <c r="AT472" s="840"/>
      <c r="AU472" s="858"/>
      <c r="AV472" s="858"/>
      <c r="AW472" s="858"/>
      <c r="AX472" s="858"/>
      <c r="AY472" s="870"/>
      <c r="AZ472" s="858"/>
      <c r="BA472" s="858"/>
      <c r="BB472" s="858"/>
      <c r="BC472" s="858"/>
      <c r="BD472" s="858"/>
      <c r="BE472" s="858"/>
      <c r="BF472" s="858"/>
      <c r="BG472" s="858"/>
      <c r="BH472" s="858"/>
      <c r="BI472" s="858"/>
      <c r="BJ472" s="858"/>
      <c r="BK472" s="858"/>
      <c r="BL472" s="858"/>
      <c r="BM472" s="858"/>
      <c r="BN472" s="858"/>
      <c r="BO472" s="858"/>
      <c r="BP472" s="858"/>
      <c r="BQ472" s="858"/>
      <c r="BR472" s="858"/>
      <c r="BS472" s="858"/>
      <c r="BT472" s="858"/>
      <c r="BU472" s="858"/>
      <c r="BV472" s="858"/>
      <c r="BW472" s="858"/>
      <c r="BX472" s="858"/>
      <c r="BY472" s="858"/>
      <c r="BZ472" s="858"/>
      <c r="CA472" s="858"/>
      <c r="CB472" s="858"/>
      <c r="CC472" s="858"/>
      <c r="CD472" s="858"/>
      <c r="CE472" s="858"/>
      <c r="CF472" s="858"/>
      <c r="CG472" s="858"/>
      <c r="CH472" s="858"/>
      <c r="CI472" s="858"/>
      <c r="CJ472" s="858"/>
      <c r="CK472" s="858"/>
      <c r="CL472" s="858"/>
      <c r="CM472" s="858"/>
      <c r="CN472" s="858"/>
      <c r="CO472" s="858"/>
      <c r="CP472" s="858"/>
      <c r="CQ472" s="858"/>
      <c r="CR472" s="858"/>
      <c r="CS472" s="858"/>
      <c r="CT472" s="858"/>
      <c r="CU472" s="858"/>
      <c r="CV472" s="858"/>
      <c r="CW472" s="858"/>
      <c r="CX472" s="858"/>
      <c r="CY472" s="858"/>
      <c r="CZ472" s="858"/>
      <c r="DA472" s="858"/>
      <c r="DB472" s="858"/>
      <c r="DC472" s="858"/>
      <c r="DD472" s="858"/>
      <c r="DE472" s="858"/>
      <c r="DF472" s="858"/>
      <c r="DG472" s="858"/>
      <c r="DH472" s="858"/>
      <c r="DI472" s="858"/>
      <c r="DJ472" s="858"/>
    </row>
    <row r="473" spans="1:114" ht="13">
      <c r="A473" s="1295"/>
      <c r="B473" s="856"/>
      <c r="C473" s="877"/>
      <c r="E473" s="1011"/>
      <c r="H473" s="52"/>
      <c r="J473" s="863"/>
      <c r="W473" s="834"/>
      <c r="AP473" s="42"/>
      <c r="AQ473" s="1458"/>
      <c r="AR473" s="840"/>
      <c r="AS473" s="840"/>
      <c r="AT473" s="840"/>
      <c r="AU473" s="858"/>
      <c r="AV473" s="858"/>
      <c r="AW473" s="858"/>
      <c r="AX473" s="858"/>
      <c r="AY473" s="870"/>
      <c r="AZ473" s="858"/>
      <c r="BA473" s="858"/>
      <c r="BB473" s="858"/>
      <c r="BC473" s="858"/>
      <c r="BD473" s="858"/>
      <c r="BE473" s="858"/>
      <c r="BF473" s="858"/>
      <c r="BG473" s="858"/>
      <c r="BH473" s="858"/>
      <c r="BI473" s="858"/>
      <c r="BJ473" s="858"/>
      <c r="BK473" s="858"/>
      <c r="BL473" s="858"/>
      <c r="BM473" s="858"/>
      <c r="BN473" s="858"/>
      <c r="BO473" s="858"/>
      <c r="BP473" s="858"/>
      <c r="BQ473" s="858"/>
      <c r="BR473" s="858"/>
      <c r="BS473" s="858"/>
      <c r="BT473" s="858"/>
      <c r="BU473" s="858"/>
      <c r="BV473" s="858"/>
      <c r="BW473" s="858"/>
      <c r="BX473" s="858"/>
      <c r="BY473" s="858"/>
      <c r="BZ473" s="858"/>
      <c r="CA473" s="858"/>
      <c r="CB473" s="858"/>
      <c r="CC473" s="858"/>
      <c r="CD473" s="858"/>
      <c r="CE473" s="858"/>
      <c r="CF473" s="858"/>
      <c r="CG473" s="858"/>
      <c r="CH473" s="858"/>
      <c r="CI473" s="858"/>
      <c r="CJ473" s="858"/>
      <c r="CK473" s="858"/>
      <c r="CL473" s="858"/>
      <c r="CM473" s="858"/>
      <c r="CN473" s="858"/>
      <c r="CO473" s="858"/>
      <c r="CP473" s="858"/>
      <c r="CQ473" s="858"/>
      <c r="CR473" s="858"/>
      <c r="CS473" s="858"/>
      <c r="CT473" s="858"/>
      <c r="CU473" s="858"/>
      <c r="CV473" s="858"/>
      <c r="CW473" s="858"/>
      <c r="CX473" s="858"/>
      <c r="CY473" s="858"/>
      <c r="CZ473" s="858"/>
      <c r="DA473" s="858"/>
      <c r="DB473" s="858"/>
      <c r="DC473" s="858"/>
      <c r="DD473" s="858"/>
      <c r="DE473" s="858"/>
      <c r="DF473" s="858"/>
      <c r="DG473" s="858"/>
      <c r="DH473" s="858"/>
      <c r="DI473" s="858"/>
      <c r="DJ473" s="858"/>
    </row>
    <row r="474" spans="1:114" ht="13">
      <c r="A474" s="1295"/>
      <c r="B474" s="856"/>
      <c r="C474" s="877"/>
      <c r="H474" s="52"/>
      <c r="J474" s="863"/>
      <c r="W474" s="834"/>
      <c r="AP474" s="42"/>
      <c r="AQ474" s="1458"/>
      <c r="AR474" s="840"/>
      <c r="AS474" s="840"/>
      <c r="AT474" s="840"/>
      <c r="AU474" s="858"/>
      <c r="AV474" s="858"/>
      <c r="AW474" s="858"/>
      <c r="AX474" s="858"/>
      <c r="AY474" s="870"/>
      <c r="AZ474" s="858"/>
      <c r="BA474" s="858"/>
      <c r="BB474" s="858"/>
      <c r="BC474" s="858"/>
      <c r="BD474" s="858"/>
      <c r="BE474" s="858"/>
      <c r="BF474" s="858"/>
      <c r="BG474" s="858"/>
      <c r="BH474" s="858"/>
      <c r="BI474" s="858"/>
      <c r="BJ474" s="858"/>
      <c r="BK474" s="858"/>
      <c r="BL474" s="858"/>
      <c r="BM474" s="858"/>
      <c r="BN474" s="858"/>
      <c r="BO474" s="858"/>
      <c r="BP474" s="858"/>
      <c r="BQ474" s="858"/>
      <c r="BR474" s="858"/>
      <c r="BS474" s="858"/>
      <c r="BT474" s="858"/>
      <c r="BU474" s="858"/>
      <c r="BV474" s="858"/>
      <c r="BW474" s="858"/>
      <c r="BX474" s="858"/>
      <c r="BY474" s="858"/>
      <c r="BZ474" s="858"/>
      <c r="CA474" s="858"/>
      <c r="CB474" s="858"/>
      <c r="CC474" s="858"/>
      <c r="CD474" s="858"/>
      <c r="CE474" s="858"/>
      <c r="CF474" s="858"/>
      <c r="CG474" s="858"/>
      <c r="CH474" s="858"/>
      <c r="CI474" s="858"/>
      <c r="CJ474" s="858"/>
      <c r="CK474" s="858"/>
      <c r="CL474" s="858"/>
      <c r="CM474" s="858"/>
      <c r="CN474" s="858"/>
      <c r="CO474" s="858"/>
      <c r="CP474" s="858"/>
      <c r="CQ474" s="858"/>
      <c r="CR474" s="858"/>
      <c r="CS474" s="858"/>
      <c r="CT474" s="858"/>
      <c r="CU474" s="858"/>
      <c r="CV474" s="858"/>
      <c r="CW474" s="858"/>
      <c r="CX474" s="858"/>
      <c r="CY474" s="858"/>
      <c r="CZ474" s="858"/>
      <c r="DA474" s="858"/>
      <c r="DB474" s="858"/>
      <c r="DC474" s="858"/>
      <c r="DD474" s="858"/>
      <c r="DE474" s="858"/>
      <c r="DF474" s="858"/>
      <c r="DG474" s="858"/>
      <c r="DH474" s="858"/>
      <c r="DI474" s="858"/>
      <c r="DJ474" s="858"/>
    </row>
    <row r="475" spans="1:114" ht="13">
      <c r="A475" s="1295"/>
      <c r="B475" s="856"/>
      <c r="C475" s="877"/>
      <c r="H475" s="52"/>
      <c r="J475" s="863"/>
      <c r="W475" s="834"/>
      <c r="AP475" s="42"/>
      <c r="AQ475" s="1458"/>
      <c r="AR475" s="840"/>
      <c r="AS475" s="840"/>
      <c r="AT475" s="840"/>
      <c r="AU475" s="858"/>
      <c r="AV475" s="858"/>
      <c r="AW475" s="858"/>
      <c r="AX475" s="858"/>
      <c r="AY475" s="870"/>
      <c r="AZ475" s="858"/>
      <c r="BA475" s="858"/>
      <c r="BB475" s="858"/>
      <c r="BC475" s="858"/>
      <c r="BD475" s="858"/>
      <c r="BE475" s="858"/>
      <c r="BF475" s="858"/>
      <c r="BG475" s="858"/>
      <c r="BH475" s="858"/>
      <c r="BI475" s="858"/>
      <c r="BJ475" s="858"/>
      <c r="BK475" s="858"/>
      <c r="BL475" s="858"/>
      <c r="BM475" s="858"/>
      <c r="BN475" s="858"/>
      <c r="BO475" s="858"/>
      <c r="BP475" s="858"/>
      <c r="BQ475" s="858"/>
      <c r="BR475" s="858"/>
      <c r="BS475" s="858"/>
      <c r="BT475" s="858"/>
      <c r="BU475" s="858"/>
      <c r="BV475" s="858"/>
      <c r="BW475" s="858"/>
      <c r="BX475" s="858"/>
      <c r="BY475" s="858"/>
      <c r="BZ475" s="858"/>
      <c r="CA475" s="858"/>
      <c r="CB475" s="858"/>
      <c r="CC475" s="858"/>
      <c r="CD475" s="858"/>
      <c r="CE475" s="858"/>
      <c r="CF475" s="858"/>
      <c r="CG475" s="858"/>
      <c r="CH475" s="858"/>
      <c r="CI475" s="858"/>
      <c r="CJ475" s="858"/>
      <c r="CK475" s="858"/>
      <c r="CL475" s="858"/>
      <c r="CM475" s="858"/>
      <c r="CN475" s="858"/>
      <c r="CO475" s="858"/>
      <c r="CP475" s="858"/>
      <c r="CQ475" s="858"/>
      <c r="CR475" s="858"/>
      <c r="CS475" s="858"/>
      <c r="CT475" s="858"/>
      <c r="CU475" s="858"/>
      <c r="CV475" s="858"/>
      <c r="CW475" s="858"/>
      <c r="CX475" s="858"/>
      <c r="CY475" s="858"/>
      <c r="CZ475" s="858"/>
      <c r="DA475" s="858"/>
      <c r="DB475" s="858"/>
      <c r="DC475" s="858"/>
      <c r="DD475" s="858"/>
      <c r="DE475" s="858"/>
      <c r="DF475" s="858"/>
      <c r="DG475" s="858"/>
      <c r="DH475" s="858"/>
      <c r="DI475" s="858"/>
      <c r="DJ475" s="858"/>
    </row>
    <row r="476" spans="1:114" ht="13">
      <c r="A476" s="1295"/>
      <c r="B476" s="856"/>
      <c r="C476" s="880"/>
      <c r="D476" s="881"/>
      <c r="E476" s="935"/>
      <c r="F476" s="880"/>
      <c r="G476" s="880"/>
      <c r="H476" s="1296"/>
      <c r="I476" s="890"/>
      <c r="J476" s="1297"/>
      <c r="K476" s="869"/>
      <c r="L476" s="869"/>
      <c r="M476" s="861"/>
      <c r="N476" s="834"/>
      <c r="O476" s="2122"/>
      <c r="P476" s="884"/>
      <c r="Q476" s="888"/>
      <c r="W476" s="834"/>
      <c r="AP476" s="42"/>
      <c r="AQ476" s="1458"/>
      <c r="AR476" s="840"/>
      <c r="AS476" s="840"/>
      <c r="AT476" s="840"/>
      <c r="AU476" s="858"/>
      <c r="AV476" s="858"/>
      <c r="AW476" s="858"/>
      <c r="AX476" s="858"/>
      <c r="AY476" s="870"/>
      <c r="AZ476" s="858"/>
      <c r="BA476" s="858"/>
      <c r="BB476" s="858"/>
      <c r="BC476" s="858"/>
      <c r="BD476" s="858"/>
      <c r="BE476" s="858"/>
      <c r="BF476" s="858"/>
      <c r="BG476" s="858"/>
      <c r="BH476" s="858"/>
      <c r="BI476" s="858"/>
      <c r="BJ476" s="858"/>
      <c r="BK476" s="858"/>
      <c r="BL476" s="858"/>
      <c r="BM476" s="858"/>
      <c r="BN476" s="858"/>
      <c r="BO476" s="858"/>
      <c r="BP476" s="858"/>
      <c r="BQ476" s="858"/>
      <c r="BR476" s="858"/>
      <c r="BS476" s="858"/>
      <c r="BT476" s="858"/>
      <c r="BU476" s="858"/>
      <c r="BV476" s="858"/>
      <c r="BW476" s="858"/>
      <c r="BX476" s="858"/>
      <c r="BY476" s="858"/>
      <c r="BZ476" s="858"/>
      <c r="CA476" s="858"/>
      <c r="CB476" s="858"/>
      <c r="CC476" s="858"/>
      <c r="CD476" s="858"/>
      <c r="CE476" s="858"/>
      <c r="CF476" s="858"/>
      <c r="CG476" s="858"/>
      <c r="CH476" s="858"/>
      <c r="CI476" s="858"/>
      <c r="CJ476" s="858"/>
      <c r="CK476" s="858"/>
      <c r="CL476" s="858"/>
      <c r="CM476" s="858"/>
      <c r="CN476" s="858"/>
      <c r="CO476" s="858"/>
      <c r="CP476" s="858"/>
      <c r="CQ476" s="858"/>
      <c r="CR476" s="858"/>
      <c r="CS476" s="858"/>
      <c r="CT476" s="858"/>
      <c r="CU476" s="858"/>
      <c r="CV476" s="858"/>
      <c r="CW476" s="858"/>
      <c r="CX476" s="858"/>
      <c r="CY476" s="858"/>
      <c r="CZ476" s="858"/>
      <c r="DA476" s="858"/>
      <c r="DB476" s="858"/>
      <c r="DC476" s="858"/>
      <c r="DD476" s="858"/>
      <c r="DE476" s="858"/>
      <c r="DF476" s="858"/>
      <c r="DG476" s="858"/>
      <c r="DH476" s="858"/>
      <c r="DI476" s="858"/>
      <c r="DJ476" s="858"/>
    </row>
    <row r="477" spans="1:114" ht="13">
      <c r="A477" s="1295"/>
      <c r="B477" s="856"/>
      <c r="C477" s="880"/>
      <c r="D477" s="881"/>
      <c r="E477" s="935"/>
      <c r="F477" s="880"/>
      <c r="G477" s="880"/>
      <c r="H477" s="1296"/>
      <c r="I477" s="890"/>
      <c r="J477" s="1297"/>
      <c r="K477" s="869"/>
      <c r="L477" s="869"/>
      <c r="M477" s="861"/>
      <c r="N477" s="834"/>
      <c r="O477" s="2122"/>
      <c r="P477" s="884"/>
      <c r="Q477" s="888"/>
      <c r="W477" s="834"/>
      <c r="AP477" s="42"/>
      <c r="AQ477" s="1458"/>
      <c r="AR477" s="840"/>
      <c r="AS477" s="840"/>
      <c r="AT477" s="840"/>
      <c r="AU477" s="858"/>
      <c r="AV477" s="858"/>
      <c r="AW477" s="858"/>
      <c r="AX477" s="858"/>
      <c r="AY477" s="870"/>
      <c r="AZ477" s="858"/>
      <c r="BA477" s="858"/>
      <c r="BB477" s="858"/>
      <c r="BC477" s="858"/>
      <c r="BD477" s="858"/>
      <c r="BE477" s="858"/>
      <c r="BF477" s="858"/>
      <c r="BG477" s="858"/>
      <c r="BH477" s="858"/>
      <c r="BI477" s="858"/>
      <c r="BJ477" s="858"/>
      <c r="BK477" s="858"/>
      <c r="BL477" s="858"/>
      <c r="BM477" s="858"/>
      <c r="BN477" s="858"/>
      <c r="BO477" s="858"/>
      <c r="BP477" s="858"/>
      <c r="BQ477" s="858"/>
      <c r="BR477" s="858"/>
      <c r="BS477" s="858"/>
      <c r="BT477" s="858"/>
      <c r="BU477" s="858"/>
      <c r="BV477" s="858"/>
      <c r="BW477" s="858"/>
      <c r="BX477" s="858"/>
      <c r="BY477" s="858"/>
      <c r="BZ477" s="858"/>
      <c r="CA477" s="858"/>
      <c r="CB477" s="858"/>
      <c r="CC477" s="858"/>
      <c r="CD477" s="858"/>
      <c r="CE477" s="858"/>
      <c r="CF477" s="858"/>
      <c r="CG477" s="858"/>
      <c r="CH477" s="858"/>
      <c r="CI477" s="858"/>
      <c r="CJ477" s="858"/>
      <c r="CK477" s="858"/>
      <c r="CL477" s="858"/>
      <c r="CM477" s="858"/>
      <c r="CN477" s="858"/>
      <c r="CO477" s="858"/>
      <c r="CP477" s="858"/>
      <c r="CQ477" s="858"/>
      <c r="CR477" s="858"/>
      <c r="CS477" s="858"/>
      <c r="CT477" s="858"/>
      <c r="CU477" s="858"/>
      <c r="CV477" s="858"/>
      <c r="CW477" s="858"/>
      <c r="CX477" s="858"/>
      <c r="CY477" s="858"/>
      <c r="CZ477" s="858"/>
      <c r="DA477" s="858"/>
      <c r="DB477" s="858"/>
      <c r="DC477" s="858"/>
      <c r="DD477" s="858"/>
      <c r="DE477" s="858"/>
      <c r="DF477" s="858"/>
      <c r="DG477" s="858"/>
      <c r="DH477" s="858"/>
      <c r="DI477" s="858"/>
      <c r="DJ477" s="858"/>
    </row>
    <row r="478" spans="1:114" ht="13">
      <c r="A478" s="1295"/>
      <c r="B478" s="856"/>
      <c r="C478" s="880"/>
      <c r="D478" s="881"/>
      <c r="E478" s="935"/>
      <c r="F478" s="880"/>
      <c r="G478" s="880"/>
      <c r="H478" s="1296"/>
      <c r="I478" s="890"/>
      <c r="J478" s="1297"/>
      <c r="K478" s="869"/>
      <c r="L478" s="869"/>
      <c r="M478" s="861"/>
      <c r="N478" s="834"/>
      <c r="O478" s="2122"/>
      <c r="P478" s="884"/>
      <c r="Q478" s="888"/>
      <c r="W478" s="834"/>
      <c r="AP478" s="42"/>
      <c r="AQ478" s="1458"/>
      <c r="AR478" s="840"/>
      <c r="AS478" s="840"/>
      <c r="AT478" s="840"/>
      <c r="AU478" s="858"/>
      <c r="AV478" s="858"/>
      <c r="AW478" s="858"/>
      <c r="AX478" s="858"/>
      <c r="AY478" s="870"/>
      <c r="AZ478" s="858"/>
      <c r="BA478" s="858"/>
      <c r="BB478" s="858"/>
      <c r="BC478" s="858"/>
      <c r="BD478" s="858"/>
      <c r="BE478" s="858"/>
      <c r="BF478" s="858"/>
      <c r="BG478" s="858"/>
      <c r="BH478" s="858"/>
      <c r="BI478" s="858"/>
      <c r="BJ478" s="858"/>
      <c r="BK478" s="858"/>
      <c r="BL478" s="858"/>
      <c r="BM478" s="858"/>
      <c r="BN478" s="858"/>
      <c r="BO478" s="858"/>
      <c r="BP478" s="858"/>
      <c r="BQ478" s="858"/>
      <c r="BR478" s="858"/>
      <c r="BS478" s="858"/>
      <c r="BT478" s="858"/>
      <c r="BU478" s="858"/>
      <c r="BV478" s="858"/>
      <c r="BW478" s="858"/>
      <c r="BX478" s="858"/>
      <c r="BY478" s="858"/>
      <c r="BZ478" s="858"/>
      <c r="CA478" s="858"/>
      <c r="CB478" s="858"/>
      <c r="CC478" s="858"/>
      <c r="CD478" s="858"/>
      <c r="CE478" s="858"/>
      <c r="CF478" s="858"/>
      <c r="CG478" s="858"/>
      <c r="CH478" s="858"/>
      <c r="CI478" s="858"/>
      <c r="CJ478" s="858"/>
      <c r="CK478" s="858"/>
      <c r="CL478" s="858"/>
      <c r="CM478" s="858"/>
      <c r="CN478" s="858"/>
      <c r="CO478" s="858"/>
      <c r="CP478" s="858"/>
      <c r="CQ478" s="858"/>
      <c r="CR478" s="858"/>
      <c r="CS478" s="858"/>
      <c r="CT478" s="858"/>
      <c r="CU478" s="858"/>
      <c r="CV478" s="858"/>
      <c r="CW478" s="858"/>
      <c r="CX478" s="858"/>
      <c r="CY478" s="858"/>
      <c r="CZ478" s="858"/>
      <c r="DA478" s="858"/>
      <c r="DB478" s="858"/>
      <c r="DC478" s="858"/>
      <c r="DD478" s="858"/>
      <c r="DE478" s="858"/>
      <c r="DF478" s="858"/>
      <c r="DG478" s="858"/>
      <c r="DH478" s="858"/>
      <c r="DI478" s="858"/>
      <c r="DJ478" s="858"/>
    </row>
    <row r="479" spans="1:114" ht="13">
      <c r="A479" s="1295"/>
      <c r="B479" s="856"/>
      <c r="C479" s="880"/>
      <c r="D479" s="881"/>
      <c r="E479" s="935"/>
      <c r="F479" s="880"/>
      <c r="G479" s="880"/>
      <c r="H479" s="1296"/>
      <c r="I479" s="890"/>
      <c r="J479" s="1297"/>
      <c r="K479" s="869"/>
      <c r="L479" s="869"/>
      <c r="M479" s="861"/>
      <c r="N479" s="834"/>
      <c r="O479" s="2122"/>
      <c r="P479" s="884"/>
      <c r="Q479" s="888"/>
      <c r="W479" s="834"/>
      <c r="AP479" s="42"/>
      <c r="AQ479" s="1458"/>
      <c r="AR479" s="840"/>
      <c r="AS479" s="840"/>
      <c r="AT479" s="840"/>
      <c r="AU479" s="858"/>
      <c r="AV479" s="858"/>
      <c r="AW479" s="858"/>
      <c r="AX479" s="858"/>
      <c r="AY479" s="870"/>
      <c r="AZ479" s="858"/>
      <c r="BA479" s="858"/>
      <c r="BB479" s="858"/>
      <c r="BC479" s="858"/>
      <c r="BD479" s="858"/>
      <c r="BE479" s="858"/>
      <c r="BF479" s="858"/>
      <c r="BG479" s="858"/>
      <c r="BH479" s="858"/>
      <c r="BI479" s="858"/>
      <c r="BJ479" s="858"/>
      <c r="BK479" s="858"/>
      <c r="BL479" s="858"/>
      <c r="BM479" s="858"/>
      <c r="BN479" s="858"/>
      <c r="BO479" s="858"/>
      <c r="BP479" s="858"/>
      <c r="BQ479" s="858"/>
      <c r="BR479" s="858"/>
      <c r="BS479" s="858"/>
      <c r="BT479" s="858"/>
      <c r="BU479" s="858"/>
      <c r="BV479" s="858"/>
      <c r="BW479" s="858"/>
      <c r="BX479" s="858"/>
      <c r="BY479" s="858"/>
      <c r="BZ479" s="858"/>
      <c r="CA479" s="858"/>
      <c r="CB479" s="858"/>
      <c r="CC479" s="858"/>
      <c r="CD479" s="858"/>
      <c r="CE479" s="858"/>
      <c r="CF479" s="858"/>
      <c r="CG479" s="858"/>
      <c r="CH479" s="858"/>
      <c r="CI479" s="858"/>
      <c r="CJ479" s="858"/>
      <c r="CK479" s="858"/>
      <c r="CL479" s="858"/>
      <c r="CM479" s="858"/>
      <c r="CN479" s="858"/>
      <c r="CO479" s="858"/>
      <c r="CP479" s="858"/>
      <c r="CQ479" s="858"/>
      <c r="CR479" s="858"/>
      <c r="CS479" s="858"/>
      <c r="CT479" s="858"/>
      <c r="CU479" s="858"/>
      <c r="CV479" s="858"/>
      <c r="CW479" s="858"/>
      <c r="CX479" s="858"/>
      <c r="CY479" s="858"/>
      <c r="CZ479" s="858"/>
      <c r="DA479" s="858"/>
      <c r="DB479" s="858"/>
      <c r="DC479" s="858"/>
      <c r="DD479" s="858"/>
      <c r="DE479" s="858"/>
      <c r="DF479" s="858"/>
      <c r="DG479" s="858"/>
      <c r="DH479" s="858"/>
      <c r="DI479" s="858"/>
      <c r="DJ479" s="858"/>
    </row>
    <row r="480" spans="1:114" ht="13">
      <c r="A480" s="1295"/>
      <c r="B480" s="856"/>
      <c r="C480" s="880"/>
      <c r="D480" s="881"/>
      <c r="E480" s="935"/>
      <c r="F480" s="880"/>
      <c r="G480" s="880"/>
      <c r="H480" s="1296"/>
      <c r="I480" s="890"/>
      <c r="J480" s="1297"/>
      <c r="K480" s="869"/>
      <c r="L480" s="869"/>
      <c r="M480" s="861"/>
      <c r="N480" s="834"/>
      <c r="O480" s="2122"/>
      <c r="P480" s="884"/>
      <c r="Q480" s="888"/>
      <c r="W480" s="834"/>
      <c r="AP480" s="42"/>
      <c r="AQ480" s="1458"/>
      <c r="AR480" s="840"/>
      <c r="AS480" s="840"/>
      <c r="AT480" s="840"/>
      <c r="AU480" s="858"/>
      <c r="AV480" s="858"/>
      <c r="AW480" s="858"/>
      <c r="AX480" s="858"/>
      <c r="AY480" s="870"/>
      <c r="AZ480" s="858"/>
      <c r="BA480" s="858"/>
      <c r="BB480" s="858"/>
      <c r="BC480" s="858"/>
      <c r="BD480" s="858"/>
      <c r="BE480" s="858"/>
      <c r="BF480" s="858"/>
      <c r="BG480" s="858"/>
      <c r="BH480" s="858"/>
      <c r="BI480" s="858"/>
      <c r="BJ480" s="858"/>
      <c r="BK480" s="858"/>
      <c r="BL480" s="858"/>
      <c r="BM480" s="858"/>
      <c r="BN480" s="858"/>
      <c r="BO480" s="858"/>
      <c r="BP480" s="858"/>
      <c r="BQ480" s="858"/>
      <c r="BR480" s="858"/>
      <c r="BS480" s="858"/>
      <c r="BT480" s="858"/>
      <c r="BU480" s="858"/>
      <c r="BV480" s="858"/>
      <c r="BW480" s="858"/>
      <c r="BX480" s="858"/>
      <c r="BY480" s="858"/>
      <c r="BZ480" s="858"/>
      <c r="CA480" s="858"/>
      <c r="CB480" s="858"/>
      <c r="CC480" s="858"/>
      <c r="CD480" s="858"/>
      <c r="CE480" s="858"/>
      <c r="CF480" s="858"/>
      <c r="CG480" s="858"/>
      <c r="CH480" s="858"/>
      <c r="CI480" s="858"/>
      <c r="CJ480" s="858"/>
      <c r="CK480" s="858"/>
      <c r="CL480" s="858"/>
      <c r="CM480" s="858"/>
      <c r="CN480" s="858"/>
      <c r="CO480" s="858"/>
      <c r="CP480" s="858"/>
      <c r="CQ480" s="858"/>
      <c r="CR480" s="858"/>
      <c r="CS480" s="858"/>
      <c r="CT480" s="858"/>
      <c r="CU480" s="858"/>
      <c r="CV480" s="858"/>
      <c r="CW480" s="858"/>
      <c r="CX480" s="858"/>
      <c r="CY480" s="858"/>
      <c r="CZ480" s="858"/>
      <c r="DA480" s="858"/>
      <c r="DB480" s="858"/>
      <c r="DC480" s="858"/>
      <c r="DD480" s="858"/>
      <c r="DE480" s="858"/>
      <c r="DF480" s="858"/>
      <c r="DG480" s="858"/>
      <c r="DH480" s="858"/>
      <c r="DI480" s="858"/>
      <c r="DJ480" s="858"/>
    </row>
    <row r="481" spans="1:114" ht="13">
      <c r="A481" s="853"/>
      <c r="B481" s="856"/>
      <c r="C481" s="880"/>
      <c r="D481" s="881"/>
      <c r="E481" s="935"/>
      <c r="F481" s="880"/>
      <c r="G481" s="880"/>
      <c r="H481" s="1296"/>
      <c r="I481" s="890"/>
      <c r="J481" s="1297"/>
      <c r="K481" s="869"/>
      <c r="L481" s="869"/>
      <c r="M481" s="861"/>
      <c r="N481" s="834"/>
      <c r="O481" s="2122"/>
      <c r="P481" s="884"/>
      <c r="Q481" s="888"/>
      <c r="W481" s="834"/>
      <c r="AP481" s="42"/>
      <c r="AQ481" s="1458"/>
      <c r="AR481" s="840"/>
      <c r="AS481" s="840"/>
      <c r="AT481" s="840"/>
      <c r="AU481" s="858"/>
      <c r="AV481" s="858"/>
      <c r="AW481" s="858"/>
      <c r="AX481" s="858"/>
      <c r="AY481" s="870"/>
      <c r="AZ481" s="858"/>
      <c r="BA481" s="858"/>
      <c r="BB481" s="858"/>
      <c r="BC481" s="858"/>
      <c r="BD481" s="858"/>
      <c r="BE481" s="858"/>
      <c r="BF481" s="858"/>
      <c r="BG481" s="858"/>
      <c r="BH481" s="858"/>
      <c r="BI481" s="858"/>
      <c r="BJ481" s="858"/>
      <c r="BK481" s="858"/>
      <c r="BL481" s="858"/>
      <c r="BM481" s="858"/>
      <c r="BN481" s="858"/>
      <c r="BO481" s="858"/>
      <c r="BP481" s="858"/>
      <c r="BQ481" s="858"/>
      <c r="BR481" s="858"/>
      <c r="BS481" s="858"/>
      <c r="BT481" s="858"/>
      <c r="BU481" s="858"/>
      <c r="BV481" s="858"/>
      <c r="BW481" s="858"/>
      <c r="BX481" s="858"/>
      <c r="BY481" s="858"/>
      <c r="BZ481" s="858"/>
      <c r="CA481" s="858"/>
      <c r="CB481" s="858"/>
      <c r="CC481" s="858"/>
      <c r="CD481" s="858"/>
      <c r="CE481" s="858"/>
      <c r="CF481" s="858"/>
      <c r="CG481" s="858"/>
      <c r="CH481" s="858"/>
      <c r="CI481" s="858"/>
      <c r="CJ481" s="858"/>
      <c r="CK481" s="858"/>
      <c r="CL481" s="858"/>
      <c r="CM481" s="858"/>
      <c r="CN481" s="858"/>
      <c r="CO481" s="858"/>
      <c r="CP481" s="858"/>
      <c r="CQ481" s="858"/>
      <c r="CR481" s="858"/>
      <c r="CS481" s="858"/>
      <c r="CT481" s="858"/>
      <c r="CU481" s="858"/>
      <c r="CV481" s="858"/>
      <c r="CW481" s="858"/>
      <c r="CX481" s="858"/>
      <c r="CY481" s="858"/>
      <c r="CZ481" s="858"/>
      <c r="DA481" s="858"/>
      <c r="DB481" s="858"/>
      <c r="DC481" s="858"/>
      <c r="DD481" s="858"/>
      <c r="DE481" s="858"/>
      <c r="DF481" s="858"/>
      <c r="DG481" s="858"/>
      <c r="DH481" s="858"/>
      <c r="DI481" s="858"/>
      <c r="DJ481" s="858"/>
    </row>
    <row r="482" spans="1:114" ht="13">
      <c r="A482" s="884"/>
      <c r="B482" s="856"/>
      <c r="C482" s="880"/>
      <c r="D482" s="881"/>
      <c r="E482" s="935"/>
      <c r="F482" s="880"/>
      <c r="G482" s="880"/>
      <c r="H482" s="1296"/>
      <c r="I482" s="890"/>
      <c r="J482" s="1297"/>
      <c r="K482" s="869"/>
      <c r="L482" s="869"/>
      <c r="M482" s="861"/>
      <c r="N482" s="834"/>
      <c r="O482" s="2122"/>
      <c r="P482" s="884"/>
      <c r="Q482" s="888"/>
      <c r="W482" s="834"/>
      <c r="AP482" s="42"/>
      <c r="AQ482" s="1458"/>
      <c r="AR482" s="840"/>
      <c r="AS482" s="840"/>
      <c r="AT482" s="840"/>
      <c r="AU482" s="858"/>
      <c r="AV482" s="858"/>
      <c r="AW482" s="858"/>
      <c r="AX482" s="858"/>
      <c r="AY482" s="870"/>
      <c r="AZ482" s="858"/>
      <c r="BA482" s="858"/>
      <c r="BB482" s="858"/>
      <c r="BC482" s="858"/>
      <c r="BD482" s="858"/>
      <c r="BE482" s="858"/>
      <c r="BF482" s="858"/>
      <c r="BG482" s="858"/>
      <c r="BH482" s="858"/>
      <c r="BI482" s="858"/>
      <c r="BJ482" s="858"/>
      <c r="BK482" s="858"/>
      <c r="BL482" s="858"/>
      <c r="BM482" s="858"/>
      <c r="BN482" s="858"/>
      <c r="BO482" s="858"/>
      <c r="BP482" s="858"/>
      <c r="BQ482" s="858"/>
      <c r="BR482" s="858"/>
      <c r="BS482" s="858"/>
      <c r="BT482" s="858"/>
      <c r="BU482" s="858"/>
      <c r="BV482" s="858"/>
      <c r="BW482" s="858"/>
      <c r="BX482" s="858"/>
      <c r="BY482" s="858"/>
      <c r="BZ482" s="858"/>
      <c r="CA482" s="858"/>
      <c r="CB482" s="858"/>
      <c r="CC482" s="858"/>
      <c r="CD482" s="858"/>
      <c r="CE482" s="858"/>
      <c r="CF482" s="858"/>
      <c r="CG482" s="858"/>
      <c r="CH482" s="858"/>
      <c r="CI482" s="858"/>
      <c r="CJ482" s="858"/>
      <c r="CK482" s="858"/>
      <c r="CL482" s="858"/>
      <c r="CM482" s="858"/>
      <c r="CN482" s="858"/>
      <c r="CO482" s="858"/>
      <c r="CP482" s="858"/>
      <c r="CQ482" s="858"/>
      <c r="CR482" s="858"/>
      <c r="CS482" s="858"/>
      <c r="CT482" s="858"/>
      <c r="CU482" s="858"/>
      <c r="CV482" s="858"/>
      <c r="CW482" s="858"/>
      <c r="CX482" s="858"/>
      <c r="CY482" s="858"/>
      <c r="CZ482" s="858"/>
      <c r="DA482" s="858"/>
      <c r="DB482" s="858"/>
      <c r="DC482" s="858"/>
      <c r="DD482" s="858"/>
      <c r="DE482" s="858"/>
      <c r="DF482" s="858"/>
      <c r="DG482" s="858"/>
      <c r="DH482" s="858"/>
      <c r="DI482" s="858"/>
      <c r="DJ482" s="858"/>
    </row>
    <row r="483" spans="1:114" ht="13">
      <c r="A483" s="856"/>
      <c r="B483" s="856"/>
      <c r="C483" s="877"/>
      <c r="H483" s="52"/>
      <c r="J483" s="863"/>
      <c r="W483" s="834"/>
      <c r="AP483" s="42"/>
      <c r="AQ483" s="1458"/>
      <c r="AR483" s="840"/>
      <c r="AS483" s="840"/>
      <c r="AT483" s="840"/>
      <c r="AU483" s="858"/>
      <c r="AV483" s="858"/>
      <c r="AW483" s="858"/>
      <c r="AX483" s="858"/>
      <c r="AY483" s="870"/>
      <c r="AZ483" s="858"/>
      <c r="BA483" s="858"/>
      <c r="BB483" s="858"/>
      <c r="BC483" s="858"/>
      <c r="BD483" s="858"/>
      <c r="BE483" s="858"/>
      <c r="BF483" s="858"/>
      <c r="BG483" s="858"/>
      <c r="BH483" s="858"/>
      <c r="BI483" s="858"/>
      <c r="BJ483" s="858"/>
      <c r="BK483" s="858"/>
      <c r="BL483" s="858"/>
      <c r="BM483" s="858"/>
      <c r="BN483" s="858"/>
      <c r="BO483" s="858"/>
      <c r="BP483" s="858"/>
      <c r="BQ483" s="858"/>
      <c r="BR483" s="858"/>
      <c r="BS483" s="858"/>
      <c r="BT483" s="858"/>
      <c r="BU483" s="858"/>
      <c r="BV483" s="858"/>
      <c r="BW483" s="858"/>
      <c r="BX483" s="858"/>
      <c r="BY483" s="858"/>
      <c r="BZ483" s="858"/>
      <c r="CA483" s="858"/>
      <c r="CB483" s="858"/>
      <c r="CC483" s="858"/>
      <c r="CD483" s="858"/>
      <c r="CE483" s="858"/>
      <c r="CF483" s="858"/>
      <c r="CG483" s="858"/>
      <c r="CH483" s="858"/>
      <c r="CI483" s="858"/>
      <c r="CJ483" s="858"/>
      <c r="CK483" s="858"/>
      <c r="CL483" s="858"/>
      <c r="CM483" s="858"/>
      <c r="CN483" s="858"/>
      <c r="CO483" s="858"/>
      <c r="CP483" s="858"/>
      <c r="CQ483" s="858"/>
      <c r="CR483" s="858"/>
      <c r="CS483" s="858"/>
      <c r="CT483" s="858"/>
      <c r="CU483" s="858"/>
      <c r="CV483" s="858"/>
      <c r="CW483" s="858"/>
      <c r="CX483" s="858"/>
      <c r="CY483" s="858"/>
      <c r="CZ483" s="858"/>
      <c r="DA483" s="858"/>
      <c r="DB483" s="858"/>
      <c r="DC483" s="858"/>
      <c r="DD483" s="858"/>
      <c r="DE483" s="858"/>
      <c r="DF483" s="858"/>
      <c r="DG483" s="858"/>
      <c r="DH483" s="858"/>
      <c r="DI483" s="858"/>
      <c r="DJ483" s="858"/>
    </row>
    <row r="484" spans="1:114" ht="13">
      <c r="A484" s="856"/>
      <c r="B484" s="856"/>
      <c r="C484" s="877"/>
      <c r="H484" s="52"/>
      <c r="J484" s="863"/>
      <c r="W484" s="834"/>
      <c r="AP484" s="42"/>
      <c r="AQ484" s="1458"/>
      <c r="AR484" s="840"/>
      <c r="AS484" s="840"/>
      <c r="AT484" s="840"/>
      <c r="AU484" s="858"/>
      <c r="AV484" s="858"/>
      <c r="AW484" s="858"/>
      <c r="AX484" s="858"/>
      <c r="AY484" s="870"/>
      <c r="AZ484" s="858"/>
      <c r="BA484" s="858"/>
      <c r="BB484" s="858"/>
      <c r="BC484" s="858"/>
      <c r="BD484" s="858"/>
      <c r="BE484" s="858"/>
      <c r="BF484" s="858"/>
      <c r="BG484" s="858"/>
      <c r="BH484" s="858"/>
      <c r="BI484" s="858"/>
      <c r="BJ484" s="858"/>
      <c r="BK484" s="858"/>
      <c r="BL484" s="858"/>
      <c r="BM484" s="858"/>
      <c r="BN484" s="858"/>
      <c r="BO484" s="858"/>
      <c r="BP484" s="858"/>
      <c r="BQ484" s="858"/>
      <c r="BR484" s="858"/>
      <c r="BS484" s="858"/>
      <c r="BT484" s="858"/>
      <c r="BU484" s="858"/>
      <c r="BV484" s="858"/>
      <c r="BW484" s="858"/>
      <c r="BX484" s="858"/>
      <c r="BY484" s="858"/>
      <c r="BZ484" s="858"/>
      <c r="CA484" s="858"/>
      <c r="CB484" s="858"/>
      <c r="CC484" s="858"/>
      <c r="CD484" s="858"/>
      <c r="CE484" s="858"/>
      <c r="CF484" s="858"/>
      <c r="CG484" s="858"/>
      <c r="CH484" s="858"/>
      <c r="CI484" s="858"/>
      <c r="CJ484" s="858"/>
      <c r="CK484" s="858"/>
      <c r="CL484" s="858"/>
      <c r="CM484" s="858"/>
      <c r="CN484" s="858"/>
      <c r="CO484" s="858"/>
      <c r="CP484" s="858"/>
      <c r="CQ484" s="858"/>
      <c r="CR484" s="858"/>
      <c r="CS484" s="858"/>
      <c r="CT484" s="858"/>
      <c r="CU484" s="858"/>
      <c r="CV484" s="858"/>
      <c r="CW484" s="858"/>
      <c r="CX484" s="858"/>
      <c r="CY484" s="858"/>
      <c r="CZ484" s="858"/>
      <c r="DA484" s="858"/>
      <c r="DB484" s="858"/>
      <c r="DC484" s="858"/>
      <c r="DD484" s="858"/>
      <c r="DE484" s="858"/>
      <c r="DF484" s="858"/>
      <c r="DG484" s="858"/>
      <c r="DH484" s="858"/>
      <c r="DI484" s="858"/>
      <c r="DJ484" s="858"/>
    </row>
    <row r="485" spans="1:114" ht="13">
      <c r="A485" s="856"/>
      <c r="B485" s="856"/>
      <c r="C485" s="877"/>
      <c r="H485" s="52"/>
      <c r="J485" s="863"/>
      <c r="W485" s="834"/>
      <c r="AP485" s="42"/>
      <c r="AQ485" s="1458"/>
      <c r="AR485" s="840"/>
      <c r="AS485" s="840"/>
      <c r="AT485" s="840"/>
      <c r="AU485" s="858"/>
      <c r="AV485" s="858"/>
      <c r="AW485" s="858"/>
      <c r="AX485" s="858"/>
      <c r="AY485" s="870"/>
      <c r="AZ485" s="858"/>
      <c r="BA485" s="858"/>
      <c r="BB485" s="858"/>
      <c r="BC485" s="858"/>
      <c r="BD485" s="858"/>
      <c r="BE485" s="858"/>
      <c r="BF485" s="858"/>
      <c r="BG485" s="858"/>
      <c r="BH485" s="858"/>
      <c r="BI485" s="858"/>
      <c r="BJ485" s="858"/>
      <c r="BK485" s="858"/>
      <c r="BL485" s="858"/>
      <c r="BM485" s="858"/>
      <c r="BN485" s="858"/>
      <c r="BO485" s="858"/>
      <c r="BP485" s="858"/>
      <c r="BQ485" s="858"/>
      <c r="BR485" s="858"/>
      <c r="BS485" s="858"/>
      <c r="BT485" s="858"/>
      <c r="BU485" s="858"/>
      <c r="BV485" s="858"/>
      <c r="BW485" s="858"/>
      <c r="BX485" s="858"/>
      <c r="BY485" s="858"/>
      <c r="BZ485" s="858"/>
      <c r="CA485" s="858"/>
      <c r="CB485" s="858"/>
      <c r="CC485" s="858"/>
      <c r="CD485" s="858"/>
      <c r="CE485" s="858"/>
      <c r="CF485" s="858"/>
      <c r="CG485" s="858"/>
      <c r="CH485" s="858"/>
      <c r="CI485" s="858"/>
      <c r="CJ485" s="858"/>
      <c r="CK485" s="858"/>
      <c r="CL485" s="858"/>
      <c r="CM485" s="858"/>
      <c r="CN485" s="858"/>
      <c r="CO485" s="858"/>
      <c r="CP485" s="858"/>
      <c r="CQ485" s="858"/>
      <c r="CR485" s="858"/>
      <c r="CS485" s="858"/>
      <c r="CT485" s="858"/>
      <c r="CU485" s="858"/>
      <c r="CV485" s="858"/>
      <c r="CW485" s="858"/>
      <c r="CX485" s="858"/>
      <c r="CY485" s="858"/>
      <c r="CZ485" s="858"/>
      <c r="DA485" s="858"/>
      <c r="DB485" s="858"/>
      <c r="DC485" s="858"/>
      <c r="DD485" s="858"/>
      <c r="DE485" s="858"/>
      <c r="DF485" s="858"/>
      <c r="DG485" s="858"/>
      <c r="DH485" s="858"/>
      <c r="DI485" s="858"/>
      <c r="DJ485" s="858"/>
    </row>
    <row r="486" spans="1:114" ht="13">
      <c r="A486" s="856"/>
      <c r="B486" s="856"/>
      <c r="C486" s="877"/>
      <c r="J486" s="863"/>
      <c r="W486" s="834"/>
      <c r="AP486" s="42"/>
      <c r="AQ486" s="1458"/>
      <c r="AR486" s="840"/>
      <c r="AS486" s="840"/>
      <c r="AT486" s="840"/>
      <c r="AU486" s="858"/>
      <c r="AV486" s="858"/>
      <c r="AW486" s="858"/>
      <c r="AX486" s="858"/>
      <c r="AY486" s="870"/>
      <c r="AZ486" s="858"/>
      <c r="BA486" s="858"/>
      <c r="BB486" s="858"/>
      <c r="BC486" s="858"/>
      <c r="BD486" s="858"/>
      <c r="BE486" s="858"/>
      <c r="BF486" s="858"/>
      <c r="BG486" s="858"/>
      <c r="BH486" s="858"/>
      <c r="BI486" s="858"/>
      <c r="BJ486" s="858"/>
      <c r="BK486" s="858"/>
      <c r="BL486" s="858"/>
      <c r="BM486" s="858"/>
      <c r="BN486" s="858"/>
      <c r="BO486" s="858"/>
      <c r="BP486" s="858"/>
      <c r="BQ486" s="858"/>
      <c r="BR486" s="858"/>
      <c r="BS486" s="858"/>
      <c r="BT486" s="858"/>
      <c r="BU486" s="858"/>
      <c r="BV486" s="858"/>
      <c r="BW486" s="858"/>
      <c r="BX486" s="858"/>
      <c r="BY486" s="858"/>
      <c r="BZ486" s="858"/>
      <c r="CA486" s="858"/>
      <c r="CB486" s="858"/>
      <c r="CC486" s="858"/>
      <c r="CD486" s="858"/>
      <c r="CE486" s="858"/>
      <c r="CF486" s="858"/>
      <c r="CG486" s="858"/>
      <c r="CH486" s="858"/>
      <c r="CI486" s="858"/>
      <c r="CJ486" s="858"/>
      <c r="CK486" s="858"/>
      <c r="CL486" s="858"/>
      <c r="CM486" s="858"/>
      <c r="CN486" s="858"/>
      <c r="CO486" s="858"/>
      <c r="CP486" s="858"/>
      <c r="CQ486" s="858"/>
      <c r="CR486" s="858"/>
      <c r="CS486" s="858"/>
      <c r="CT486" s="858"/>
      <c r="CU486" s="858"/>
      <c r="CV486" s="858"/>
      <c r="CW486" s="858"/>
      <c r="CX486" s="858"/>
      <c r="CY486" s="858"/>
      <c r="CZ486" s="858"/>
      <c r="DA486" s="858"/>
      <c r="DB486" s="858"/>
      <c r="DC486" s="858"/>
      <c r="DD486" s="858"/>
      <c r="DE486" s="858"/>
      <c r="DF486" s="858"/>
      <c r="DG486" s="858"/>
      <c r="DH486" s="858"/>
      <c r="DI486" s="858"/>
      <c r="DJ486" s="858"/>
    </row>
    <row r="487" spans="1:114" ht="13">
      <c r="A487" s="856"/>
      <c r="B487" s="856"/>
      <c r="C487" s="856"/>
      <c r="D487" s="856"/>
      <c r="F487" s="856"/>
      <c r="G487" s="856"/>
      <c r="I487" s="847"/>
      <c r="J487" s="863"/>
      <c r="W487" s="834"/>
      <c r="AP487" s="42"/>
      <c r="AQ487" s="1458"/>
      <c r="AR487" s="840"/>
      <c r="AS487" s="840"/>
      <c r="AT487" s="840"/>
      <c r="AU487" s="858"/>
      <c r="AV487" s="858"/>
      <c r="AW487" s="858"/>
      <c r="AX487" s="1454"/>
      <c r="AY487" s="870"/>
      <c r="AZ487" s="858"/>
      <c r="BA487" s="858"/>
      <c r="BB487" s="858"/>
      <c r="BC487" s="858"/>
      <c r="BD487" s="858"/>
      <c r="BE487" s="858"/>
      <c r="BF487" s="858"/>
      <c r="BG487" s="858"/>
      <c r="BH487" s="858"/>
      <c r="BI487" s="858"/>
      <c r="BJ487" s="858"/>
      <c r="BK487" s="858"/>
      <c r="BL487" s="858"/>
      <c r="BM487" s="858"/>
      <c r="BN487" s="858"/>
      <c r="BO487" s="858"/>
      <c r="BP487" s="858"/>
      <c r="BQ487" s="858"/>
      <c r="BR487" s="858"/>
      <c r="BS487" s="858"/>
      <c r="BT487" s="858"/>
      <c r="BU487" s="858"/>
      <c r="BV487" s="858"/>
      <c r="BW487" s="858"/>
      <c r="BX487" s="858"/>
      <c r="BY487" s="858"/>
      <c r="BZ487" s="858"/>
      <c r="CA487" s="858"/>
      <c r="CB487" s="858"/>
      <c r="CC487" s="858"/>
      <c r="CD487" s="858"/>
      <c r="CE487" s="858"/>
      <c r="CF487" s="858"/>
      <c r="CG487" s="858"/>
      <c r="CH487" s="858"/>
      <c r="CI487" s="858"/>
      <c r="CJ487" s="858"/>
      <c r="CK487" s="858"/>
      <c r="CL487" s="858"/>
      <c r="CM487" s="858"/>
      <c r="CN487" s="858"/>
      <c r="CO487" s="858"/>
      <c r="CP487" s="858"/>
      <c r="CQ487" s="858"/>
      <c r="CR487" s="858"/>
      <c r="CS487" s="858"/>
      <c r="CT487" s="858"/>
      <c r="CU487" s="858"/>
      <c r="CV487" s="858"/>
      <c r="CW487" s="858"/>
      <c r="CX487" s="858"/>
      <c r="CY487" s="858"/>
      <c r="CZ487" s="858"/>
      <c r="DA487" s="858"/>
      <c r="DB487" s="858"/>
      <c r="DC487" s="858"/>
      <c r="DD487" s="858"/>
      <c r="DE487" s="858"/>
      <c r="DF487" s="858"/>
      <c r="DG487" s="858"/>
      <c r="DH487" s="858"/>
      <c r="DI487" s="858"/>
      <c r="DJ487" s="858"/>
    </row>
    <row r="488" spans="1:114" ht="13">
      <c r="A488" s="856"/>
      <c r="C488" s="856"/>
      <c r="D488" s="856"/>
      <c r="F488" s="856"/>
      <c r="G488" s="856"/>
      <c r="J488" s="863"/>
      <c r="W488" s="834"/>
      <c r="AP488" s="42"/>
      <c r="AQ488" s="1458"/>
      <c r="AR488" s="840"/>
      <c r="AS488" s="840"/>
      <c r="AT488" s="840"/>
      <c r="AU488" s="858"/>
      <c r="AV488" s="858"/>
      <c r="AW488" s="858"/>
      <c r="AX488" s="1454"/>
      <c r="AY488" s="870"/>
      <c r="AZ488" s="858"/>
      <c r="BA488" s="858"/>
      <c r="BB488" s="858"/>
      <c r="BC488" s="858"/>
      <c r="BD488" s="858"/>
      <c r="BE488" s="858"/>
      <c r="BF488" s="858"/>
      <c r="BG488" s="858"/>
      <c r="BH488" s="858"/>
      <c r="BI488" s="858"/>
      <c r="BJ488" s="858"/>
      <c r="BK488" s="858"/>
      <c r="BL488" s="858"/>
      <c r="BM488" s="858"/>
      <c r="BN488" s="858"/>
      <c r="BO488" s="858"/>
      <c r="BP488" s="858"/>
      <c r="BQ488" s="858"/>
      <c r="BR488" s="858"/>
      <c r="BS488" s="858"/>
      <c r="BT488" s="858"/>
      <c r="BU488" s="858"/>
      <c r="BV488" s="858"/>
      <c r="BW488" s="858"/>
      <c r="BX488" s="858"/>
      <c r="BY488" s="858"/>
      <c r="BZ488" s="858"/>
      <c r="CA488" s="858"/>
      <c r="CB488" s="858"/>
      <c r="CC488" s="858"/>
      <c r="CD488" s="858"/>
      <c r="CE488" s="858"/>
      <c r="CF488" s="858"/>
      <c r="CG488" s="858"/>
      <c r="CH488" s="858"/>
      <c r="CI488" s="858"/>
      <c r="CJ488" s="858"/>
      <c r="CK488" s="858"/>
      <c r="CL488" s="858"/>
      <c r="CM488" s="858"/>
      <c r="CN488" s="858"/>
      <c r="CO488" s="858"/>
      <c r="CP488" s="858"/>
      <c r="CQ488" s="858"/>
      <c r="CR488" s="858"/>
      <c r="CS488" s="858"/>
      <c r="CT488" s="858"/>
      <c r="CU488" s="858"/>
      <c r="CV488" s="858"/>
      <c r="CW488" s="858"/>
      <c r="CX488" s="858"/>
      <c r="CY488" s="858"/>
      <c r="CZ488" s="858"/>
      <c r="DA488" s="858"/>
      <c r="DB488" s="858"/>
      <c r="DC488" s="858"/>
      <c r="DD488" s="858"/>
      <c r="DE488" s="858"/>
      <c r="DF488" s="858"/>
      <c r="DG488" s="858"/>
      <c r="DH488" s="858"/>
      <c r="DI488" s="858"/>
      <c r="DJ488" s="858"/>
    </row>
    <row r="489" spans="1:114" ht="13">
      <c r="A489" s="856"/>
      <c r="B489" s="856"/>
      <c r="C489" s="856"/>
      <c r="D489" s="856"/>
      <c r="F489" s="856"/>
      <c r="G489" s="856"/>
      <c r="J489" s="863"/>
      <c r="W489" s="834"/>
      <c r="AP489" s="42"/>
      <c r="AQ489" s="1458"/>
      <c r="AR489" s="840"/>
      <c r="AS489" s="840"/>
      <c r="AT489" s="840"/>
      <c r="AU489" s="858"/>
      <c r="AV489" s="858"/>
      <c r="AW489" s="858"/>
      <c r="AX489" s="1454"/>
      <c r="AY489" s="858"/>
      <c r="AZ489" s="858"/>
      <c r="BA489" s="858"/>
      <c r="BB489" s="858"/>
      <c r="BC489" s="858"/>
      <c r="BD489" s="858"/>
      <c r="BE489" s="858"/>
      <c r="BF489" s="858"/>
      <c r="BG489" s="858"/>
      <c r="BH489" s="858"/>
      <c r="BI489" s="858"/>
      <c r="BJ489" s="858"/>
      <c r="BK489" s="858"/>
      <c r="BL489" s="858"/>
      <c r="BM489" s="858"/>
      <c r="BN489" s="858"/>
      <c r="BO489" s="858"/>
      <c r="BP489" s="858"/>
      <c r="BQ489" s="858"/>
      <c r="BR489" s="858"/>
      <c r="BS489" s="858"/>
      <c r="BT489" s="858"/>
      <c r="BU489" s="858"/>
      <c r="BV489" s="858"/>
      <c r="BW489" s="858"/>
      <c r="BX489" s="858"/>
      <c r="BY489" s="858"/>
      <c r="BZ489" s="858"/>
      <c r="CA489" s="858"/>
      <c r="CB489" s="858"/>
      <c r="CC489" s="858"/>
      <c r="CD489" s="858"/>
      <c r="CE489" s="858"/>
      <c r="CF489" s="858"/>
      <c r="CG489" s="858"/>
      <c r="CH489" s="858"/>
      <c r="CI489" s="858"/>
      <c r="CJ489" s="858"/>
      <c r="CK489" s="858"/>
      <c r="CL489" s="858"/>
      <c r="CM489" s="858"/>
      <c r="CN489" s="858"/>
      <c r="CO489" s="858"/>
      <c r="CP489" s="858"/>
      <c r="CQ489" s="858"/>
      <c r="CR489" s="858"/>
      <c r="CS489" s="858"/>
      <c r="CT489" s="858"/>
      <c r="CU489" s="858"/>
      <c r="CV489" s="858"/>
      <c r="CW489" s="858"/>
      <c r="CX489" s="858"/>
      <c r="CY489" s="858"/>
      <c r="CZ489" s="858"/>
      <c r="DA489" s="858"/>
      <c r="DB489" s="858"/>
      <c r="DC489" s="858"/>
      <c r="DD489" s="858"/>
      <c r="DE489" s="858"/>
      <c r="DF489" s="858"/>
      <c r="DG489" s="858"/>
      <c r="DH489" s="858"/>
      <c r="DI489" s="858"/>
      <c r="DJ489" s="858"/>
    </row>
    <row r="490" spans="1:114" ht="13">
      <c r="A490" s="856"/>
      <c r="B490" s="856"/>
      <c r="C490" s="856"/>
      <c r="D490" s="856"/>
      <c r="F490" s="856"/>
      <c r="G490" s="856"/>
      <c r="J490" s="863"/>
      <c r="W490" s="834"/>
      <c r="AG490" s="856"/>
      <c r="AI490" s="856"/>
      <c r="AJ490" s="856"/>
      <c r="AL490" s="856"/>
      <c r="AM490" s="856"/>
      <c r="AN490" s="856"/>
      <c r="AO490" s="856"/>
      <c r="AP490" s="42"/>
      <c r="AQ490" s="858"/>
      <c r="AR490" s="858"/>
      <c r="AS490" s="858"/>
      <c r="AT490" s="858"/>
      <c r="AU490" s="858"/>
      <c r="AV490" s="858"/>
      <c r="AW490" s="858"/>
      <c r="AX490" s="858"/>
      <c r="AY490" s="858"/>
      <c r="AZ490" s="858"/>
      <c r="BA490" s="858"/>
      <c r="BB490" s="858"/>
      <c r="BC490" s="858"/>
      <c r="BD490" s="858"/>
      <c r="BE490" s="858"/>
      <c r="BF490" s="858"/>
      <c r="BG490" s="858"/>
      <c r="BH490" s="858"/>
      <c r="BI490" s="858"/>
      <c r="BJ490" s="858"/>
      <c r="BK490" s="858"/>
      <c r="BL490" s="858"/>
      <c r="BM490" s="858"/>
      <c r="BN490" s="858"/>
      <c r="BO490" s="858"/>
      <c r="BP490" s="858"/>
      <c r="BQ490" s="858"/>
      <c r="BR490" s="858"/>
      <c r="BS490" s="858"/>
      <c r="BT490" s="858"/>
      <c r="BU490" s="858"/>
      <c r="BV490" s="858"/>
      <c r="BW490" s="858"/>
      <c r="BX490" s="858"/>
      <c r="BY490" s="858"/>
      <c r="BZ490" s="858"/>
      <c r="CA490" s="858"/>
      <c r="CB490" s="858"/>
      <c r="CC490" s="858"/>
      <c r="CD490" s="858"/>
      <c r="CE490" s="858"/>
      <c r="CF490" s="858"/>
      <c r="CG490" s="858"/>
      <c r="CH490" s="858"/>
      <c r="CI490" s="858"/>
      <c r="CJ490" s="858"/>
      <c r="CK490" s="858"/>
      <c r="CL490" s="858"/>
      <c r="CM490" s="858"/>
      <c r="CN490" s="858"/>
      <c r="CO490" s="858"/>
      <c r="CP490" s="858"/>
      <c r="CQ490" s="858"/>
      <c r="CR490" s="858"/>
      <c r="CS490" s="858"/>
      <c r="CT490" s="858"/>
      <c r="CU490" s="858"/>
      <c r="CV490" s="858"/>
      <c r="CW490" s="858"/>
      <c r="CX490" s="858"/>
      <c r="CY490" s="858"/>
      <c r="CZ490" s="858"/>
      <c r="DA490" s="858"/>
      <c r="DB490" s="858"/>
      <c r="DC490" s="858"/>
      <c r="DD490" s="858"/>
      <c r="DE490" s="858"/>
      <c r="DF490" s="858"/>
      <c r="DG490" s="858"/>
      <c r="DH490" s="858"/>
      <c r="DI490" s="858"/>
      <c r="DJ490" s="858"/>
    </row>
    <row r="491" spans="1:114" ht="13">
      <c r="A491" s="856"/>
      <c r="B491" s="856"/>
      <c r="C491" s="856"/>
      <c r="D491" s="856"/>
      <c r="F491" s="856"/>
      <c r="G491" s="856"/>
      <c r="J491" s="863"/>
      <c r="W491" s="834"/>
      <c r="AG491" s="856"/>
      <c r="AI491" s="856"/>
      <c r="AJ491" s="856"/>
      <c r="AL491" s="856"/>
      <c r="AM491" s="856"/>
      <c r="AN491" s="856"/>
      <c r="AO491" s="856"/>
      <c r="AP491" s="42"/>
      <c r="AQ491" s="858"/>
      <c r="AR491" s="858"/>
      <c r="AS491" s="858"/>
      <c r="AT491" s="858"/>
      <c r="AU491" s="858"/>
      <c r="AV491" s="858"/>
      <c r="AW491" s="858"/>
      <c r="AX491" s="858"/>
      <c r="AY491" s="858"/>
      <c r="AZ491" s="858"/>
      <c r="BA491" s="858"/>
      <c r="BB491" s="858"/>
      <c r="BC491" s="858"/>
      <c r="BD491" s="858"/>
      <c r="BE491" s="858"/>
      <c r="BF491" s="858"/>
      <c r="BG491" s="858"/>
      <c r="BH491" s="858"/>
      <c r="BI491" s="858"/>
      <c r="BJ491" s="858"/>
      <c r="BK491" s="858"/>
      <c r="BL491" s="858"/>
      <c r="BM491" s="858"/>
      <c r="BN491" s="858"/>
      <c r="BO491" s="858"/>
      <c r="BP491" s="858"/>
      <c r="BQ491" s="858"/>
      <c r="BR491" s="858"/>
      <c r="BS491" s="858"/>
      <c r="BT491" s="858"/>
      <c r="BU491" s="858"/>
      <c r="BV491" s="858"/>
      <c r="BW491" s="858"/>
      <c r="BX491" s="858"/>
      <c r="BY491" s="858"/>
      <c r="BZ491" s="858"/>
      <c r="CA491" s="858"/>
      <c r="CB491" s="858"/>
      <c r="CC491" s="858"/>
      <c r="CD491" s="858"/>
      <c r="CE491" s="858"/>
      <c r="CF491" s="858"/>
      <c r="CG491" s="858"/>
      <c r="CH491" s="858"/>
      <c r="CI491" s="858"/>
      <c r="CJ491" s="858"/>
      <c r="CK491" s="858"/>
      <c r="CL491" s="858"/>
      <c r="CM491" s="858"/>
      <c r="CN491" s="858"/>
      <c r="CO491" s="858"/>
      <c r="CP491" s="858"/>
      <c r="CQ491" s="858"/>
      <c r="CR491" s="858"/>
      <c r="CS491" s="858"/>
      <c r="CT491" s="858"/>
      <c r="CU491" s="858"/>
      <c r="CV491" s="858"/>
      <c r="CW491" s="858"/>
      <c r="CX491" s="858"/>
      <c r="CY491" s="858"/>
      <c r="CZ491" s="858"/>
      <c r="DA491" s="858"/>
      <c r="DB491" s="858"/>
      <c r="DC491" s="858"/>
      <c r="DD491" s="858"/>
      <c r="DE491" s="858"/>
      <c r="DF491" s="858"/>
      <c r="DG491" s="858"/>
      <c r="DH491" s="858"/>
      <c r="DI491" s="858"/>
      <c r="DJ491" s="858"/>
    </row>
    <row r="492" spans="1:114" ht="13">
      <c r="A492" s="856"/>
      <c r="B492" s="856"/>
      <c r="C492" s="856"/>
      <c r="D492" s="856"/>
      <c r="F492" s="856"/>
      <c r="G492" s="856"/>
      <c r="J492" s="863"/>
      <c r="M492" s="891"/>
      <c r="N492" s="883"/>
      <c r="O492" s="865"/>
      <c r="P492" s="860"/>
      <c r="Q492" s="851"/>
      <c r="R492" s="876"/>
      <c r="S492" s="861"/>
      <c r="T492" s="861"/>
      <c r="U492" s="856"/>
      <c r="W492" s="834"/>
      <c r="AG492" s="856"/>
      <c r="AI492" s="856"/>
      <c r="AJ492" s="856"/>
      <c r="AL492" s="856"/>
      <c r="AM492" s="856"/>
      <c r="AN492" s="856"/>
      <c r="AO492" s="856"/>
      <c r="AP492" s="42"/>
      <c r="AQ492" s="858"/>
      <c r="AR492" s="858"/>
      <c r="AS492" s="858"/>
      <c r="AT492" s="858"/>
      <c r="AU492" s="858"/>
      <c r="AV492" s="858"/>
      <c r="AW492" s="858"/>
      <c r="AX492" s="858"/>
      <c r="AY492" s="858"/>
      <c r="AZ492" s="858"/>
      <c r="BA492" s="858"/>
      <c r="BB492" s="858"/>
      <c r="BC492" s="858"/>
      <c r="BD492" s="858"/>
      <c r="BE492" s="858"/>
      <c r="BF492" s="858"/>
      <c r="BG492" s="858"/>
      <c r="BH492" s="858"/>
      <c r="BI492" s="858"/>
      <c r="BJ492" s="858"/>
      <c r="BK492" s="858"/>
      <c r="BL492" s="858"/>
      <c r="BM492" s="858"/>
      <c r="BN492" s="858"/>
      <c r="BO492" s="858"/>
      <c r="BP492" s="858"/>
      <c r="BQ492" s="858"/>
      <c r="BR492" s="858"/>
      <c r="BS492" s="858"/>
      <c r="BT492" s="858"/>
      <c r="BU492" s="858"/>
      <c r="BV492" s="858"/>
      <c r="BW492" s="858"/>
      <c r="BX492" s="858"/>
      <c r="BY492" s="858"/>
      <c r="BZ492" s="858"/>
      <c r="CA492" s="858"/>
      <c r="CB492" s="858"/>
      <c r="CC492" s="858"/>
      <c r="CD492" s="858"/>
      <c r="CE492" s="858"/>
      <c r="CF492" s="858"/>
      <c r="CG492" s="858"/>
      <c r="CH492" s="858"/>
      <c r="CI492" s="858"/>
      <c r="CJ492" s="858"/>
      <c r="CK492" s="858"/>
      <c r="CL492" s="858"/>
      <c r="CM492" s="858"/>
      <c r="CN492" s="858"/>
      <c r="CO492" s="858"/>
      <c r="CP492" s="858"/>
      <c r="CQ492" s="858"/>
      <c r="CR492" s="858"/>
      <c r="CS492" s="858"/>
      <c r="CT492" s="858"/>
      <c r="CU492" s="858"/>
      <c r="CV492" s="858"/>
      <c r="CW492" s="858"/>
      <c r="CX492" s="858"/>
      <c r="CY492" s="858"/>
      <c r="CZ492" s="858"/>
      <c r="DA492" s="858"/>
      <c r="DB492" s="858"/>
      <c r="DC492" s="858"/>
      <c r="DD492" s="858"/>
      <c r="DE492" s="858"/>
      <c r="DF492" s="858"/>
      <c r="DG492" s="858"/>
      <c r="DH492" s="858"/>
      <c r="DI492" s="858"/>
      <c r="DJ492" s="858"/>
    </row>
    <row r="493" spans="1:114" ht="13">
      <c r="A493" s="856"/>
      <c r="B493" s="856"/>
      <c r="C493" s="856"/>
      <c r="D493" s="856"/>
      <c r="F493" s="856"/>
      <c r="G493" s="856"/>
      <c r="J493" s="863"/>
      <c r="K493" s="888"/>
      <c r="L493" s="888"/>
      <c r="M493" s="891"/>
      <c r="N493" s="883"/>
      <c r="O493" s="865"/>
      <c r="P493" s="860"/>
      <c r="Q493" s="851"/>
      <c r="R493" s="876"/>
      <c r="S493" s="861"/>
      <c r="T493" s="861"/>
      <c r="U493" s="856"/>
      <c r="W493" s="834"/>
      <c r="X493" s="839"/>
      <c r="Y493" s="1009"/>
      <c r="Z493" s="853"/>
      <c r="AA493" s="838"/>
      <c r="AB493" s="849"/>
      <c r="AC493" s="838"/>
      <c r="AD493" s="852"/>
      <c r="AE493" s="849"/>
      <c r="AG493" s="856"/>
      <c r="AI493" s="856"/>
      <c r="AJ493" s="856"/>
      <c r="AL493" s="856"/>
      <c r="AM493" s="856"/>
      <c r="AN493" s="856"/>
      <c r="AO493" s="856"/>
      <c r="AP493" s="18"/>
      <c r="AQ493" s="858"/>
      <c r="AR493" s="858"/>
      <c r="AS493" s="858"/>
      <c r="AT493" s="858"/>
      <c r="AU493" s="858"/>
      <c r="AV493" s="858"/>
      <c r="AW493" s="858"/>
      <c r="AX493" s="858"/>
      <c r="AY493" s="858"/>
      <c r="AZ493" s="858"/>
      <c r="BA493" s="858"/>
      <c r="BB493" s="858"/>
      <c r="BC493" s="858"/>
      <c r="BD493" s="858"/>
      <c r="BE493" s="858"/>
      <c r="BF493" s="858"/>
      <c r="BG493" s="858"/>
      <c r="BH493" s="858"/>
      <c r="BI493" s="858"/>
      <c r="BJ493" s="858"/>
      <c r="BK493" s="858"/>
      <c r="BL493" s="858"/>
      <c r="BM493" s="858"/>
      <c r="BN493" s="858"/>
      <c r="BO493" s="858"/>
      <c r="BP493" s="858"/>
      <c r="BQ493" s="858"/>
      <c r="BR493" s="858"/>
      <c r="BS493" s="858"/>
      <c r="BT493" s="858"/>
      <c r="BU493" s="858"/>
      <c r="BV493" s="858"/>
      <c r="BW493" s="858"/>
      <c r="BX493" s="858"/>
      <c r="BY493" s="858"/>
      <c r="BZ493" s="858"/>
      <c r="CA493" s="858"/>
      <c r="CB493" s="858"/>
      <c r="CC493" s="858"/>
      <c r="CD493" s="858"/>
      <c r="CE493" s="858"/>
      <c r="CF493" s="858"/>
      <c r="CG493" s="858"/>
      <c r="CH493" s="858"/>
      <c r="CI493" s="858"/>
      <c r="CJ493" s="858"/>
      <c r="CK493" s="858"/>
      <c r="CL493" s="858"/>
      <c r="CM493" s="858"/>
      <c r="CN493" s="858"/>
      <c r="CO493" s="858"/>
      <c r="CP493" s="858"/>
      <c r="CQ493" s="858"/>
      <c r="CR493" s="858"/>
      <c r="CS493" s="858"/>
      <c r="CT493" s="858"/>
      <c r="CU493" s="858"/>
      <c r="CV493" s="858"/>
      <c r="CW493" s="858"/>
      <c r="CX493" s="858"/>
      <c r="CY493" s="858"/>
      <c r="CZ493" s="858"/>
      <c r="DA493" s="858"/>
      <c r="DB493" s="858"/>
      <c r="DC493" s="858"/>
      <c r="DD493" s="858"/>
      <c r="DE493" s="858"/>
      <c r="DF493" s="858"/>
      <c r="DG493" s="858"/>
      <c r="DH493" s="858"/>
      <c r="DI493" s="858"/>
      <c r="DJ493" s="858"/>
    </row>
    <row r="494" spans="1:114" ht="13">
      <c r="A494" s="856"/>
      <c r="B494" s="856"/>
      <c r="C494" s="856"/>
      <c r="D494" s="856"/>
      <c r="F494" s="856"/>
      <c r="G494" s="856"/>
      <c r="J494" s="863"/>
      <c r="K494" s="888"/>
      <c r="L494" s="888"/>
      <c r="M494" s="891"/>
      <c r="N494" s="883"/>
      <c r="O494" s="865"/>
      <c r="P494" s="860"/>
      <c r="Q494" s="851"/>
      <c r="R494" s="876"/>
      <c r="S494" s="861"/>
      <c r="T494" s="861"/>
      <c r="U494" s="856"/>
      <c r="W494" s="834"/>
      <c r="Z494" s="891"/>
      <c r="AG494" s="856"/>
      <c r="AI494" s="856"/>
      <c r="AJ494" s="856"/>
      <c r="AL494" s="856"/>
      <c r="AM494" s="856"/>
      <c r="AN494" s="856"/>
      <c r="AO494" s="856"/>
      <c r="AP494" s="42"/>
      <c r="AQ494" s="858"/>
      <c r="AR494" s="858"/>
      <c r="AS494" s="858"/>
      <c r="AT494" s="858"/>
      <c r="AU494" s="858"/>
      <c r="AV494" s="858"/>
      <c r="AW494" s="858"/>
      <c r="AX494" s="858"/>
      <c r="AY494" s="858"/>
      <c r="AZ494" s="858"/>
      <c r="BA494" s="858"/>
      <c r="BB494" s="858"/>
      <c r="BC494" s="858"/>
      <c r="BD494" s="858"/>
      <c r="BE494" s="858"/>
      <c r="BF494" s="858"/>
      <c r="BG494" s="858"/>
      <c r="BH494" s="858"/>
      <c r="BI494" s="858"/>
      <c r="BJ494" s="858"/>
      <c r="BK494" s="858"/>
      <c r="BL494" s="858"/>
      <c r="BM494" s="858"/>
      <c r="BN494" s="858"/>
      <c r="BO494" s="858"/>
      <c r="BP494" s="858"/>
      <c r="BQ494" s="858"/>
      <c r="BR494" s="858"/>
      <c r="BS494" s="858"/>
      <c r="BT494" s="858"/>
      <c r="BU494" s="858"/>
      <c r="BV494" s="858"/>
      <c r="BW494" s="858"/>
      <c r="BX494" s="858"/>
      <c r="BY494" s="858"/>
      <c r="BZ494" s="858"/>
      <c r="CA494" s="858"/>
      <c r="CB494" s="858"/>
      <c r="CC494" s="858"/>
      <c r="CD494" s="858"/>
      <c r="CE494" s="858"/>
      <c r="CF494" s="858"/>
      <c r="CG494" s="858"/>
      <c r="CH494" s="858"/>
      <c r="CI494" s="858"/>
      <c r="CJ494" s="858"/>
      <c r="CK494" s="858"/>
      <c r="CL494" s="858"/>
      <c r="CM494" s="858"/>
      <c r="CN494" s="858"/>
      <c r="CO494" s="858"/>
      <c r="CP494" s="858"/>
      <c r="CQ494" s="858"/>
      <c r="CR494" s="858"/>
      <c r="CS494" s="858"/>
      <c r="CT494" s="858"/>
      <c r="CU494" s="858"/>
      <c r="CV494" s="858"/>
      <c r="CW494" s="858"/>
      <c r="CX494" s="858"/>
      <c r="CY494" s="858"/>
      <c r="CZ494" s="858"/>
      <c r="DA494" s="858"/>
      <c r="DB494" s="858"/>
      <c r="DC494" s="858"/>
      <c r="DD494" s="858"/>
      <c r="DE494" s="858"/>
      <c r="DF494" s="858"/>
      <c r="DG494" s="858"/>
      <c r="DH494" s="858"/>
      <c r="DI494" s="858"/>
      <c r="DJ494" s="858"/>
    </row>
    <row r="495" spans="1:114" ht="13">
      <c r="A495" s="856"/>
      <c r="B495" s="856"/>
      <c r="C495" s="856"/>
      <c r="D495" s="856"/>
      <c r="F495" s="856"/>
      <c r="G495" s="856"/>
      <c r="H495" s="892"/>
      <c r="J495" s="863"/>
      <c r="K495" s="888"/>
      <c r="L495" s="888"/>
      <c r="M495" s="891"/>
      <c r="N495" s="883"/>
      <c r="O495" s="865"/>
      <c r="P495" s="860"/>
      <c r="Q495" s="851"/>
      <c r="R495" s="876"/>
      <c r="S495" s="861"/>
      <c r="T495" s="861"/>
      <c r="U495" s="856"/>
      <c r="W495" s="834"/>
      <c r="AG495" s="856"/>
      <c r="AI495" s="856"/>
      <c r="AJ495" s="856"/>
      <c r="AL495" s="856"/>
      <c r="AM495" s="856"/>
      <c r="AN495" s="856"/>
      <c r="AO495" s="856"/>
      <c r="AP495" s="42"/>
      <c r="AQ495" s="858"/>
      <c r="AR495" s="858"/>
      <c r="AS495" s="858"/>
      <c r="AT495" s="858"/>
      <c r="AU495" s="858"/>
      <c r="AV495" s="858"/>
      <c r="AW495" s="858"/>
      <c r="AX495" s="858"/>
      <c r="AY495" s="858"/>
      <c r="AZ495" s="858"/>
      <c r="BA495" s="858"/>
      <c r="BB495" s="858"/>
      <c r="BC495" s="858"/>
      <c r="BD495" s="858"/>
      <c r="BE495" s="858"/>
      <c r="BF495" s="858"/>
      <c r="BG495" s="858"/>
      <c r="BH495" s="858"/>
      <c r="BI495" s="858"/>
      <c r="BJ495" s="858"/>
      <c r="BK495" s="858"/>
      <c r="BL495" s="858"/>
      <c r="BM495" s="858"/>
      <c r="BN495" s="858"/>
      <c r="BO495" s="858"/>
      <c r="BP495" s="858"/>
      <c r="BQ495" s="858"/>
      <c r="BR495" s="858"/>
      <c r="BS495" s="858"/>
      <c r="BT495" s="858"/>
      <c r="BU495" s="858"/>
      <c r="BV495" s="858"/>
      <c r="BW495" s="858"/>
      <c r="BX495" s="858"/>
      <c r="BY495" s="858"/>
      <c r="BZ495" s="858"/>
      <c r="CA495" s="858"/>
      <c r="CB495" s="858"/>
      <c r="CC495" s="858"/>
      <c r="CD495" s="858"/>
      <c r="CE495" s="858"/>
      <c r="CF495" s="858"/>
      <c r="CG495" s="858"/>
      <c r="CH495" s="858"/>
      <c r="CI495" s="858"/>
      <c r="CJ495" s="858"/>
      <c r="CK495" s="858"/>
      <c r="CL495" s="858"/>
      <c r="CM495" s="858"/>
      <c r="CN495" s="858"/>
      <c r="CO495" s="858"/>
      <c r="CP495" s="858"/>
      <c r="CQ495" s="858"/>
      <c r="CR495" s="858"/>
      <c r="CS495" s="858"/>
      <c r="CT495" s="858"/>
      <c r="CU495" s="858"/>
      <c r="CV495" s="858"/>
      <c r="CW495" s="858"/>
      <c r="CX495" s="858"/>
      <c r="CY495" s="858"/>
      <c r="CZ495" s="858"/>
      <c r="DA495" s="858"/>
      <c r="DB495" s="858"/>
      <c r="DC495" s="858"/>
      <c r="DD495" s="858"/>
      <c r="DE495" s="858"/>
      <c r="DF495" s="858"/>
      <c r="DG495" s="858"/>
      <c r="DH495" s="858"/>
      <c r="DI495" s="858"/>
      <c r="DJ495" s="858"/>
    </row>
    <row r="496" spans="1:114" ht="13">
      <c r="A496" s="856"/>
      <c r="B496" s="856"/>
      <c r="C496" s="856"/>
      <c r="D496" s="856"/>
      <c r="F496" s="856"/>
      <c r="G496" s="856"/>
      <c r="I496" s="893"/>
      <c r="J496" s="863"/>
      <c r="K496" s="888"/>
      <c r="L496" s="888"/>
      <c r="M496" s="891"/>
      <c r="N496" s="883"/>
      <c r="O496" s="865"/>
      <c r="P496" s="860"/>
      <c r="Q496" s="851"/>
      <c r="R496" s="876"/>
      <c r="S496" s="861"/>
      <c r="T496" s="861"/>
      <c r="U496" s="856"/>
      <c r="W496" s="834"/>
      <c r="AG496" s="856"/>
      <c r="AI496" s="856"/>
      <c r="AJ496" s="856"/>
      <c r="AL496" s="856"/>
      <c r="AM496" s="856"/>
      <c r="AN496" s="856"/>
      <c r="AO496" s="856"/>
      <c r="AP496" s="42"/>
      <c r="AQ496" s="858"/>
      <c r="AR496" s="858"/>
      <c r="AS496" s="858"/>
      <c r="AT496" s="858"/>
      <c r="AU496" s="858"/>
      <c r="AV496" s="858"/>
      <c r="AW496" s="858"/>
      <c r="AX496" s="858"/>
      <c r="AY496" s="858"/>
      <c r="AZ496" s="858"/>
      <c r="BA496" s="858"/>
      <c r="BB496" s="858"/>
      <c r="BC496" s="858"/>
      <c r="BD496" s="858"/>
      <c r="BE496" s="858"/>
      <c r="BF496" s="858"/>
      <c r="BG496" s="858"/>
      <c r="BH496" s="858"/>
      <c r="BI496" s="858"/>
      <c r="BJ496" s="858"/>
      <c r="BK496" s="858"/>
      <c r="BL496" s="858"/>
      <c r="BM496" s="858"/>
      <c r="BN496" s="858"/>
      <c r="BO496" s="858"/>
      <c r="BP496" s="858"/>
      <c r="BQ496" s="858"/>
      <c r="BR496" s="858"/>
      <c r="BS496" s="858"/>
      <c r="BT496" s="858"/>
      <c r="BU496" s="858"/>
      <c r="BV496" s="858"/>
      <c r="BW496" s="858"/>
      <c r="BX496" s="858"/>
      <c r="BY496" s="858"/>
      <c r="BZ496" s="858"/>
      <c r="CA496" s="858"/>
      <c r="CB496" s="858"/>
      <c r="CC496" s="858"/>
      <c r="CD496" s="858"/>
      <c r="CE496" s="858"/>
      <c r="CF496" s="858"/>
      <c r="CG496" s="858"/>
      <c r="CH496" s="858"/>
      <c r="CI496" s="858"/>
      <c r="CJ496" s="858"/>
      <c r="CK496" s="858"/>
      <c r="CL496" s="858"/>
      <c r="CM496" s="858"/>
      <c r="CN496" s="858"/>
      <c r="CO496" s="858"/>
      <c r="CP496" s="858"/>
      <c r="CQ496" s="858"/>
      <c r="CR496" s="858"/>
      <c r="CS496" s="858"/>
      <c r="CT496" s="858"/>
      <c r="CU496" s="858"/>
      <c r="CV496" s="858"/>
      <c r="CW496" s="858"/>
      <c r="CX496" s="858"/>
      <c r="CY496" s="858"/>
      <c r="CZ496" s="858"/>
      <c r="DA496" s="858"/>
      <c r="DB496" s="858"/>
      <c r="DC496" s="858"/>
      <c r="DD496" s="858"/>
      <c r="DE496" s="858"/>
      <c r="DF496" s="858"/>
      <c r="DG496" s="858"/>
      <c r="DH496" s="858"/>
      <c r="DI496" s="858"/>
      <c r="DJ496" s="858"/>
    </row>
    <row r="497" spans="1:114" ht="13">
      <c r="A497" s="856"/>
      <c r="B497" s="856"/>
      <c r="C497" s="856"/>
      <c r="D497" s="856"/>
      <c r="F497" s="856"/>
      <c r="G497" s="856"/>
      <c r="J497" s="863"/>
      <c r="K497" s="888"/>
      <c r="L497" s="888"/>
      <c r="M497" s="891"/>
      <c r="N497" s="883"/>
      <c r="O497" s="865"/>
      <c r="P497" s="860"/>
      <c r="Q497" s="851"/>
      <c r="R497" s="876"/>
      <c r="S497" s="861"/>
      <c r="T497" s="861"/>
      <c r="U497" s="856"/>
      <c r="W497" s="834"/>
      <c r="AG497" s="856"/>
      <c r="AI497" s="856"/>
      <c r="AJ497" s="856"/>
      <c r="AL497" s="856"/>
      <c r="AM497" s="856"/>
      <c r="AN497" s="856"/>
      <c r="AO497" s="856"/>
      <c r="AP497" s="42"/>
      <c r="AQ497" s="858"/>
      <c r="AR497" s="858"/>
      <c r="AS497" s="858"/>
      <c r="AT497" s="858"/>
      <c r="AU497" s="858"/>
      <c r="AV497" s="858"/>
      <c r="AW497" s="858"/>
      <c r="AX497" s="858"/>
      <c r="AY497" s="858"/>
      <c r="AZ497" s="858"/>
      <c r="BA497" s="858"/>
      <c r="BB497" s="858"/>
      <c r="BC497" s="858"/>
      <c r="BD497" s="858"/>
      <c r="BE497" s="858"/>
      <c r="BF497" s="858"/>
      <c r="BG497" s="858"/>
      <c r="BH497" s="858"/>
      <c r="BI497" s="858"/>
      <c r="BJ497" s="858"/>
      <c r="BK497" s="858"/>
      <c r="BL497" s="858"/>
      <c r="BM497" s="858"/>
      <c r="BN497" s="858"/>
      <c r="BO497" s="858"/>
      <c r="BP497" s="858"/>
      <c r="BQ497" s="858"/>
      <c r="BR497" s="858"/>
      <c r="BS497" s="858"/>
      <c r="BT497" s="858"/>
      <c r="BU497" s="858"/>
      <c r="BV497" s="858"/>
      <c r="BW497" s="858"/>
      <c r="BX497" s="858"/>
      <c r="BY497" s="858"/>
      <c r="BZ497" s="858"/>
      <c r="CA497" s="858"/>
      <c r="CB497" s="858"/>
      <c r="CC497" s="858"/>
      <c r="CD497" s="858"/>
      <c r="CE497" s="858"/>
      <c r="CF497" s="858"/>
      <c r="CG497" s="858"/>
      <c r="CH497" s="858"/>
      <c r="CI497" s="858"/>
      <c r="CJ497" s="858"/>
      <c r="CK497" s="858"/>
      <c r="CL497" s="858"/>
      <c r="CM497" s="858"/>
      <c r="CN497" s="858"/>
      <c r="CO497" s="858"/>
      <c r="CP497" s="858"/>
      <c r="CQ497" s="858"/>
      <c r="CR497" s="858"/>
      <c r="CS497" s="858"/>
      <c r="CT497" s="858"/>
      <c r="CU497" s="858"/>
      <c r="CV497" s="858"/>
      <c r="CW497" s="858"/>
      <c r="CX497" s="858"/>
      <c r="CY497" s="858"/>
      <c r="CZ497" s="858"/>
      <c r="DA497" s="858"/>
      <c r="DB497" s="858"/>
      <c r="DC497" s="858"/>
      <c r="DD497" s="858"/>
      <c r="DE497" s="858"/>
      <c r="DF497" s="858"/>
      <c r="DG497" s="858"/>
      <c r="DH497" s="858"/>
      <c r="DI497" s="858"/>
      <c r="DJ497" s="858"/>
    </row>
    <row r="498" spans="1:114" ht="13">
      <c r="A498" s="856"/>
      <c r="B498" s="856"/>
      <c r="C498" s="856"/>
      <c r="D498" s="856"/>
      <c r="F498" s="856"/>
      <c r="G498" s="856"/>
      <c r="J498" s="863"/>
      <c r="K498" s="888"/>
      <c r="L498" s="888"/>
      <c r="M498" s="891"/>
      <c r="N498" s="883"/>
      <c r="O498" s="865"/>
      <c r="P498" s="860"/>
      <c r="Q498" s="851"/>
      <c r="R498" s="876"/>
      <c r="S498" s="861"/>
      <c r="T498" s="861"/>
      <c r="U498" s="856"/>
      <c r="W498" s="834"/>
      <c r="AG498" s="856"/>
      <c r="AI498" s="856"/>
      <c r="AJ498" s="856"/>
      <c r="AL498" s="856"/>
      <c r="AM498" s="856"/>
      <c r="AN498" s="856"/>
      <c r="AO498" s="856"/>
      <c r="AP498" s="42"/>
      <c r="AQ498" s="858"/>
      <c r="AR498" s="858"/>
      <c r="AS498" s="858"/>
      <c r="AT498" s="858"/>
      <c r="AU498" s="858"/>
      <c r="AV498" s="858"/>
      <c r="AW498" s="858"/>
      <c r="AX498" s="858"/>
      <c r="AY498" s="858"/>
      <c r="AZ498" s="858"/>
      <c r="BA498" s="858"/>
      <c r="BB498" s="858"/>
      <c r="BC498" s="858"/>
      <c r="BD498" s="858"/>
      <c r="BE498" s="858"/>
      <c r="BF498" s="858"/>
      <c r="BG498" s="858"/>
      <c r="BH498" s="858"/>
      <c r="BI498" s="858"/>
      <c r="BJ498" s="858"/>
      <c r="BK498" s="858"/>
      <c r="BL498" s="858"/>
      <c r="BM498" s="858"/>
      <c r="BN498" s="858"/>
      <c r="BO498" s="858"/>
      <c r="BP498" s="858"/>
      <c r="BQ498" s="858"/>
      <c r="BR498" s="858"/>
      <c r="BS498" s="858"/>
      <c r="BT498" s="858"/>
      <c r="BU498" s="858"/>
      <c r="BV498" s="858"/>
      <c r="BW498" s="858"/>
      <c r="BX498" s="858"/>
      <c r="BY498" s="858"/>
      <c r="BZ498" s="858"/>
      <c r="CA498" s="858"/>
      <c r="CB498" s="858"/>
      <c r="CC498" s="858"/>
      <c r="CD498" s="858"/>
      <c r="CE498" s="858"/>
      <c r="CF498" s="858"/>
      <c r="CG498" s="858"/>
      <c r="CH498" s="858"/>
      <c r="CI498" s="858"/>
      <c r="CJ498" s="858"/>
      <c r="CK498" s="858"/>
      <c r="CL498" s="858"/>
      <c r="CM498" s="858"/>
      <c r="CN498" s="858"/>
      <c r="CO498" s="858"/>
      <c r="CP498" s="858"/>
      <c r="CQ498" s="858"/>
      <c r="CR498" s="858"/>
      <c r="CS498" s="858"/>
      <c r="CT498" s="858"/>
      <c r="CU498" s="858"/>
      <c r="CV498" s="858"/>
      <c r="CW498" s="858"/>
      <c r="CX498" s="858"/>
      <c r="CY498" s="858"/>
      <c r="CZ498" s="858"/>
      <c r="DA498" s="858"/>
      <c r="DB498" s="858"/>
      <c r="DC498" s="858"/>
      <c r="DD498" s="858"/>
      <c r="DE498" s="858"/>
      <c r="DF498" s="858"/>
      <c r="DG498" s="858"/>
      <c r="DH498" s="858"/>
      <c r="DI498" s="858"/>
      <c r="DJ498" s="858"/>
    </row>
    <row r="499" spans="1:114" ht="13">
      <c r="A499" s="856"/>
      <c r="B499" s="856"/>
      <c r="C499" s="856"/>
      <c r="D499" s="856"/>
      <c r="F499" s="856"/>
      <c r="G499" s="856"/>
      <c r="J499" s="863"/>
      <c r="K499" s="888"/>
      <c r="L499" s="888"/>
      <c r="M499" s="891"/>
      <c r="N499" s="883"/>
      <c r="O499" s="865"/>
      <c r="P499" s="860"/>
      <c r="Q499" s="851"/>
      <c r="R499" s="876"/>
      <c r="S499" s="861"/>
      <c r="T499" s="861"/>
      <c r="U499" s="856"/>
      <c r="W499" s="834"/>
      <c r="AG499" s="856"/>
      <c r="AI499" s="856"/>
      <c r="AJ499" s="856"/>
      <c r="AL499" s="856"/>
      <c r="AM499" s="856"/>
      <c r="AN499" s="856"/>
      <c r="AO499" s="856"/>
      <c r="AP499" s="42"/>
      <c r="AQ499" s="858"/>
      <c r="AR499" s="858"/>
      <c r="AS499" s="858"/>
      <c r="AT499" s="858"/>
      <c r="AU499" s="858"/>
      <c r="AV499" s="858"/>
      <c r="AW499" s="858"/>
      <c r="AX499" s="858"/>
      <c r="AY499" s="858"/>
      <c r="AZ499" s="858"/>
      <c r="BA499" s="858"/>
      <c r="BB499" s="858"/>
      <c r="BC499" s="858"/>
      <c r="BD499" s="858"/>
      <c r="BE499" s="858"/>
      <c r="BF499" s="858"/>
      <c r="BG499" s="858"/>
      <c r="BH499" s="858"/>
      <c r="BI499" s="858"/>
      <c r="BJ499" s="858"/>
      <c r="BK499" s="858"/>
      <c r="BL499" s="858"/>
      <c r="BM499" s="858"/>
      <c r="BN499" s="858"/>
      <c r="BO499" s="858"/>
      <c r="BP499" s="858"/>
      <c r="BQ499" s="858"/>
      <c r="BR499" s="858"/>
      <c r="BS499" s="858"/>
      <c r="BT499" s="858"/>
      <c r="BU499" s="858"/>
      <c r="BV499" s="858"/>
      <c r="BW499" s="858"/>
      <c r="BX499" s="858"/>
      <c r="BY499" s="858"/>
      <c r="BZ499" s="858"/>
      <c r="CA499" s="858"/>
      <c r="CB499" s="858"/>
      <c r="CC499" s="858"/>
      <c r="CD499" s="858"/>
      <c r="CE499" s="858"/>
      <c r="CF499" s="858"/>
      <c r="CG499" s="858"/>
      <c r="CH499" s="858"/>
      <c r="CI499" s="858"/>
      <c r="CJ499" s="858"/>
      <c r="CK499" s="858"/>
      <c r="CL499" s="858"/>
      <c r="CM499" s="858"/>
      <c r="CN499" s="858"/>
      <c r="CO499" s="858"/>
      <c r="CP499" s="858"/>
      <c r="CQ499" s="858"/>
      <c r="CR499" s="858"/>
      <c r="CS499" s="858"/>
      <c r="CT499" s="858"/>
      <c r="CU499" s="858"/>
      <c r="CV499" s="858"/>
      <c r="CW499" s="858"/>
      <c r="CX499" s="858"/>
      <c r="CY499" s="858"/>
      <c r="CZ499" s="858"/>
      <c r="DA499" s="858"/>
      <c r="DB499" s="858"/>
      <c r="DC499" s="858"/>
      <c r="DD499" s="858"/>
      <c r="DE499" s="858"/>
      <c r="DF499" s="858"/>
      <c r="DG499" s="858"/>
      <c r="DH499" s="858"/>
      <c r="DI499" s="858"/>
      <c r="DJ499" s="858"/>
    </row>
    <row r="500" spans="1:114" ht="13">
      <c r="A500" s="856"/>
      <c r="B500" s="856"/>
      <c r="C500" s="856"/>
      <c r="D500" s="856"/>
      <c r="F500" s="856"/>
      <c r="G500" s="856"/>
      <c r="J500" s="863"/>
      <c r="K500" s="888"/>
      <c r="L500" s="888"/>
      <c r="M500" s="891"/>
      <c r="N500" s="883"/>
      <c r="O500" s="865"/>
      <c r="P500" s="860"/>
      <c r="Q500" s="851"/>
      <c r="R500" s="876"/>
      <c r="S500" s="861"/>
      <c r="T500" s="861"/>
      <c r="U500" s="856"/>
      <c r="W500" s="834"/>
      <c r="AG500" s="856"/>
      <c r="AI500" s="856"/>
      <c r="AJ500" s="856"/>
      <c r="AL500" s="856"/>
      <c r="AM500" s="856"/>
      <c r="AN500" s="856"/>
      <c r="AO500" s="856"/>
      <c r="AP500" s="42"/>
      <c r="AQ500" s="858"/>
      <c r="AR500" s="858"/>
      <c r="AS500" s="858"/>
      <c r="AT500" s="858"/>
      <c r="AU500" s="858"/>
      <c r="AV500" s="858"/>
      <c r="AW500" s="858"/>
      <c r="AX500" s="858"/>
      <c r="AY500" s="858"/>
      <c r="AZ500" s="858"/>
      <c r="BA500" s="858"/>
      <c r="BB500" s="858"/>
      <c r="BC500" s="858"/>
      <c r="BD500" s="858"/>
      <c r="BE500" s="858"/>
      <c r="BF500" s="858"/>
      <c r="BG500" s="858"/>
      <c r="BH500" s="858"/>
      <c r="BI500" s="858"/>
      <c r="BJ500" s="858"/>
      <c r="BK500" s="858"/>
      <c r="BL500" s="858"/>
      <c r="BM500" s="858"/>
      <c r="BN500" s="858"/>
      <c r="BO500" s="858"/>
      <c r="BP500" s="858"/>
      <c r="BQ500" s="858"/>
      <c r="BR500" s="858"/>
      <c r="BS500" s="858"/>
      <c r="BT500" s="858"/>
      <c r="BU500" s="858"/>
      <c r="BV500" s="858"/>
      <c r="BW500" s="858"/>
      <c r="BX500" s="858"/>
      <c r="BY500" s="858"/>
      <c r="BZ500" s="858"/>
      <c r="CA500" s="858"/>
      <c r="CB500" s="858"/>
      <c r="CC500" s="858"/>
      <c r="CD500" s="858"/>
      <c r="CE500" s="858"/>
      <c r="CF500" s="858"/>
      <c r="CG500" s="858"/>
      <c r="CH500" s="858"/>
      <c r="CI500" s="858"/>
      <c r="CJ500" s="858"/>
      <c r="CK500" s="858"/>
      <c r="CL500" s="858"/>
      <c r="CM500" s="858"/>
      <c r="CN500" s="858"/>
      <c r="CO500" s="858"/>
      <c r="CP500" s="858"/>
      <c r="CQ500" s="858"/>
      <c r="CR500" s="858"/>
      <c r="CS500" s="858"/>
      <c r="CT500" s="858"/>
      <c r="CU500" s="858"/>
      <c r="CV500" s="858"/>
      <c r="CW500" s="858"/>
      <c r="CX500" s="858"/>
      <c r="CY500" s="858"/>
      <c r="CZ500" s="858"/>
      <c r="DA500" s="858"/>
      <c r="DB500" s="858"/>
      <c r="DC500" s="858"/>
      <c r="DD500" s="858"/>
      <c r="DE500" s="858"/>
      <c r="DF500" s="858"/>
      <c r="DG500" s="858"/>
      <c r="DH500" s="858"/>
      <c r="DI500" s="858"/>
      <c r="DJ500" s="858"/>
    </row>
    <row r="501" spans="1:114" ht="13">
      <c r="A501" s="856"/>
      <c r="B501" s="856"/>
      <c r="C501" s="856"/>
      <c r="D501" s="856"/>
      <c r="F501" s="856"/>
      <c r="G501" s="856"/>
      <c r="J501" s="863"/>
      <c r="K501" s="888"/>
      <c r="L501" s="888"/>
      <c r="M501" s="891"/>
      <c r="N501" s="883"/>
      <c r="O501" s="865"/>
      <c r="P501" s="860"/>
      <c r="Q501" s="851"/>
      <c r="R501" s="876"/>
      <c r="S501" s="861"/>
      <c r="T501" s="861"/>
      <c r="U501" s="856"/>
      <c r="W501" s="834"/>
      <c r="AG501" s="856"/>
      <c r="AI501" s="856"/>
      <c r="AJ501" s="856"/>
      <c r="AL501" s="856"/>
      <c r="AM501" s="856"/>
      <c r="AN501" s="856"/>
      <c r="AO501" s="856"/>
      <c r="AP501" s="42"/>
      <c r="AQ501" s="858"/>
      <c r="AR501" s="858"/>
      <c r="AS501" s="858"/>
      <c r="AT501" s="858"/>
      <c r="AU501" s="858"/>
      <c r="AV501" s="858"/>
      <c r="AW501" s="858"/>
      <c r="AX501" s="858"/>
      <c r="AY501" s="858"/>
      <c r="AZ501" s="858"/>
      <c r="BA501" s="858"/>
      <c r="BB501" s="858"/>
      <c r="BC501" s="858"/>
      <c r="BD501" s="858"/>
      <c r="BE501" s="858"/>
      <c r="BF501" s="858"/>
      <c r="BG501" s="858"/>
      <c r="BH501" s="858"/>
      <c r="BI501" s="858"/>
      <c r="BJ501" s="858"/>
      <c r="BK501" s="858"/>
      <c r="BL501" s="858"/>
      <c r="BM501" s="858"/>
      <c r="BN501" s="858"/>
      <c r="BO501" s="858"/>
      <c r="BP501" s="858"/>
      <c r="BQ501" s="858"/>
      <c r="BR501" s="858"/>
      <c r="BS501" s="858"/>
      <c r="BT501" s="858"/>
      <c r="BU501" s="858"/>
      <c r="BV501" s="858"/>
      <c r="BW501" s="858"/>
      <c r="BX501" s="858"/>
      <c r="BY501" s="858"/>
      <c r="BZ501" s="858"/>
      <c r="CA501" s="858"/>
      <c r="CB501" s="858"/>
      <c r="CC501" s="858"/>
      <c r="CD501" s="858"/>
      <c r="CE501" s="858"/>
      <c r="CF501" s="858"/>
      <c r="CG501" s="858"/>
      <c r="CH501" s="858"/>
      <c r="CI501" s="858"/>
      <c r="CJ501" s="858"/>
      <c r="CK501" s="858"/>
      <c r="CL501" s="858"/>
      <c r="CM501" s="858"/>
      <c r="CN501" s="858"/>
      <c r="CO501" s="858"/>
      <c r="CP501" s="858"/>
      <c r="CQ501" s="858"/>
      <c r="CR501" s="858"/>
      <c r="CS501" s="858"/>
      <c r="CT501" s="858"/>
      <c r="CU501" s="858"/>
      <c r="CV501" s="858"/>
      <c r="CW501" s="858"/>
      <c r="CX501" s="858"/>
      <c r="CY501" s="858"/>
      <c r="CZ501" s="858"/>
      <c r="DA501" s="858"/>
      <c r="DB501" s="858"/>
      <c r="DC501" s="858"/>
      <c r="DD501" s="858"/>
      <c r="DE501" s="858"/>
      <c r="DF501" s="858"/>
      <c r="DG501" s="858"/>
      <c r="DH501" s="858"/>
      <c r="DI501" s="858"/>
      <c r="DJ501" s="858"/>
    </row>
    <row r="502" spans="1:114" ht="13">
      <c r="A502" s="856"/>
      <c r="B502" s="856"/>
      <c r="C502" s="856"/>
      <c r="D502" s="856"/>
      <c r="F502" s="856"/>
      <c r="G502" s="856"/>
      <c r="J502" s="863"/>
      <c r="K502" s="888"/>
      <c r="L502" s="888"/>
      <c r="M502" s="891"/>
      <c r="N502" s="883"/>
      <c r="O502" s="865"/>
      <c r="P502" s="860"/>
      <c r="Q502" s="851"/>
      <c r="R502" s="876"/>
      <c r="S502" s="861"/>
      <c r="T502" s="861"/>
      <c r="U502" s="856"/>
      <c r="W502" s="834"/>
      <c r="AG502" s="856"/>
      <c r="AI502" s="856"/>
      <c r="AJ502" s="856"/>
      <c r="AL502" s="856"/>
      <c r="AM502" s="856"/>
      <c r="AN502" s="856"/>
      <c r="AO502" s="856"/>
      <c r="AP502" s="42"/>
      <c r="AQ502" s="858"/>
      <c r="AR502" s="858"/>
      <c r="AS502" s="858"/>
      <c r="AT502" s="858"/>
      <c r="AU502" s="858"/>
      <c r="AV502" s="858"/>
      <c r="AW502" s="858"/>
      <c r="AX502" s="858"/>
      <c r="AY502" s="858"/>
      <c r="AZ502" s="858"/>
      <c r="BA502" s="858"/>
      <c r="BB502" s="858"/>
      <c r="BC502" s="858"/>
      <c r="BD502" s="858"/>
      <c r="BE502" s="858"/>
      <c r="BF502" s="858"/>
      <c r="BG502" s="858"/>
      <c r="BH502" s="858"/>
      <c r="BI502" s="858"/>
      <c r="BJ502" s="858"/>
      <c r="BK502" s="858"/>
      <c r="BL502" s="858"/>
      <c r="BM502" s="858"/>
      <c r="BN502" s="858"/>
      <c r="BO502" s="858"/>
      <c r="BP502" s="858"/>
      <c r="BQ502" s="858"/>
      <c r="BR502" s="858"/>
      <c r="BS502" s="858"/>
      <c r="BT502" s="858"/>
      <c r="BU502" s="858"/>
      <c r="BV502" s="858"/>
      <c r="BW502" s="858"/>
      <c r="BX502" s="858"/>
      <c r="BY502" s="858"/>
      <c r="BZ502" s="858"/>
      <c r="CA502" s="858"/>
      <c r="CB502" s="858"/>
      <c r="CC502" s="858"/>
      <c r="CD502" s="858"/>
      <c r="CE502" s="858"/>
      <c r="CF502" s="858"/>
      <c r="CG502" s="858"/>
      <c r="CH502" s="858"/>
      <c r="CI502" s="858"/>
      <c r="CJ502" s="858"/>
      <c r="CK502" s="858"/>
      <c r="CL502" s="858"/>
      <c r="CM502" s="858"/>
      <c r="CN502" s="858"/>
      <c r="CO502" s="858"/>
      <c r="CP502" s="858"/>
      <c r="CQ502" s="858"/>
      <c r="CR502" s="858"/>
      <c r="CS502" s="858"/>
      <c r="CT502" s="858"/>
      <c r="CU502" s="858"/>
      <c r="CV502" s="858"/>
      <c r="CW502" s="858"/>
      <c r="CX502" s="858"/>
      <c r="CY502" s="858"/>
      <c r="CZ502" s="858"/>
      <c r="DA502" s="858"/>
      <c r="DB502" s="858"/>
      <c r="DC502" s="858"/>
      <c r="DD502" s="858"/>
      <c r="DE502" s="858"/>
      <c r="DF502" s="858"/>
      <c r="DG502" s="858"/>
      <c r="DH502" s="858"/>
      <c r="DI502" s="858"/>
      <c r="DJ502" s="858"/>
    </row>
    <row r="503" spans="1:114" ht="13">
      <c r="A503" s="856"/>
      <c r="B503" s="856"/>
      <c r="C503" s="856"/>
      <c r="D503" s="856"/>
      <c r="F503" s="856"/>
      <c r="G503" s="856"/>
      <c r="J503" s="863"/>
      <c r="K503" s="888"/>
      <c r="L503" s="888"/>
      <c r="M503" s="891"/>
      <c r="N503" s="883"/>
      <c r="O503" s="865"/>
      <c r="P503" s="860"/>
      <c r="Q503" s="851"/>
      <c r="R503" s="876"/>
      <c r="S503" s="861"/>
      <c r="T503" s="861"/>
      <c r="U503" s="856"/>
      <c r="W503" s="834"/>
      <c r="AG503" s="856"/>
      <c r="AI503" s="856"/>
      <c r="AJ503" s="856"/>
      <c r="AL503" s="856"/>
      <c r="AM503" s="856"/>
      <c r="AN503" s="856"/>
      <c r="AO503" s="856"/>
      <c r="AP503" s="42"/>
      <c r="AQ503" s="858"/>
      <c r="AR503" s="858"/>
      <c r="AS503" s="858"/>
      <c r="AT503" s="858"/>
      <c r="AU503" s="858"/>
      <c r="AV503" s="858"/>
      <c r="AW503" s="858"/>
      <c r="AX503" s="858"/>
      <c r="AY503" s="858"/>
      <c r="AZ503" s="858"/>
      <c r="BA503" s="858"/>
      <c r="BB503" s="858"/>
      <c r="BC503" s="858"/>
      <c r="BD503" s="858"/>
      <c r="BE503" s="858"/>
      <c r="BF503" s="858"/>
      <c r="BG503" s="858"/>
      <c r="BH503" s="858"/>
      <c r="BI503" s="858"/>
      <c r="BJ503" s="858"/>
      <c r="BK503" s="858"/>
      <c r="BL503" s="858"/>
      <c r="BM503" s="858"/>
      <c r="BN503" s="858"/>
      <c r="BO503" s="858"/>
      <c r="BP503" s="858"/>
      <c r="BQ503" s="858"/>
      <c r="BR503" s="858"/>
      <c r="BS503" s="858"/>
      <c r="BT503" s="858"/>
      <c r="BU503" s="858"/>
      <c r="BV503" s="858"/>
      <c r="BW503" s="858"/>
      <c r="BX503" s="858"/>
      <c r="BY503" s="858"/>
      <c r="BZ503" s="858"/>
      <c r="CA503" s="858"/>
      <c r="CB503" s="858"/>
      <c r="CC503" s="858"/>
      <c r="CD503" s="858"/>
      <c r="CE503" s="858"/>
      <c r="CF503" s="858"/>
      <c r="CG503" s="858"/>
      <c r="CH503" s="858"/>
      <c r="CI503" s="858"/>
      <c r="CJ503" s="858"/>
      <c r="CK503" s="858"/>
      <c r="CL503" s="858"/>
      <c r="CM503" s="858"/>
      <c r="CN503" s="858"/>
      <c r="CO503" s="858"/>
      <c r="CP503" s="858"/>
      <c r="CQ503" s="858"/>
      <c r="CR503" s="858"/>
      <c r="CS503" s="858"/>
      <c r="CT503" s="858"/>
      <c r="CU503" s="858"/>
      <c r="CV503" s="858"/>
      <c r="CW503" s="858"/>
      <c r="CX503" s="858"/>
      <c r="CY503" s="858"/>
      <c r="CZ503" s="858"/>
      <c r="DA503" s="858"/>
      <c r="DB503" s="858"/>
      <c r="DC503" s="858"/>
      <c r="DD503" s="858"/>
      <c r="DE503" s="858"/>
      <c r="DF503" s="858"/>
      <c r="DG503" s="858"/>
      <c r="DH503" s="858"/>
      <c r="DI503" s="858"/>
      <c r="DJ503" s="858"/>
    </row>
    <row r="504" spans="1:114" ht="13">
      <c r="A504" s="856"/>
      <c r="B504" s="856"/>
      <c r="C504" s="856"/>
      <c r="D504" s="856"/>
      <c r="F504" s="856"/>
      <c r="G504" s="856"/>
      <c r="H504" s="856"/>
      <c r="J504" s="863"/>
      <c r="K504" s="888"/>
      <c r="L504" s="888"/>
      <c r="W504" s="834"/>
      <c r="AG504" s="856"/>
      <c r="AI504" s="856"/>
      <c r="AJ504" s="856"/>
      <c r="AL504" s="856"/>
      <c r="AM504" s="856"/>
      <c r="AN504" s="856"/>
      <c r="AO504" s="856"/>
      <c r="AP504" s="42"/>
      <c r="AQ504" s="858"/>
      <c r="AR504" s="858"/>
      <c r="AS504" s="858"/>
      <c r="AT504" s="858"/>
      <c r="AU504" s="858"/>
      <c r="AV504" s="858"/>
      <c r="AW504" s="858"/>
      <c r="AX504" s="858"/>
      <c r="AY504" s="858"/>
      <c r="AZ504" s="858"/>
      <c r="BA504" s="858"/>
      <c r="BB504" s="858"/>
      <c r="BC504" s="858"/>
      <c r="BD504" s="858"/>
      <c r="BE504" s="858"/>
      <c r="BF504" s="858"/>
      <c r="BG504" s="858"/>
      <c r="BH504" s="858"/>
      <c r="BI504" s="858"/>
      <c r="BJ504" s="858"/>
      <c r="BK504" s="858"/>
      <c r="BL504" s="858"/>
      <c r="BM504" s="858"/>
      <c r="BN504" s="858"/>
      <c r="BO504" s="858"/>
      <c r="BP504" s="858"/>
      <c r="BQ504" s="858"/>
      <c r="BR504" s="858"/>
      <c r="BS504" s="858"/>
      <c r="BT504" s="858"/>
      <c r="BU504" s="858"/>
      <c r="BV504" s="858"/>
      <c r="BW504" s="858"/>
      <c r="BX504" s="858"/>
      <c r="BY504" s="858"/>
      <c r="BZ504" s="858"/>
      <c r="CA504" s="858"/>
      <c r="CB504" s="858"/>
      <c r="CC504" s="858"/>
      <c r="CD504" s="858"/>
      <c r="CE504" s="858"/>
      <c r="CF504" s="858"/>
      <c r="CG504" s="858"/>
      <c r="CH504" s="858"/>
      <c r="CI504" s="858"/>
      <c r="CJ504" s="858"/>
      <c r="CK504" s="858"/>
      <c r="CL504" s="858"/>
      <c r="CM504" s="858"/>
      <c r="CN504" s="858"/>
      <c r="CO504" s="858"/>
      <c r="CP504" s="858"/>
      <c r="CQ504" s="858"/>
      <c r="CR504" s="858"/>
      <c r="CS504" s="858"/>
      <c r="CT504" s="858"/>
      <c r="CU504" s="858"/>
      <c r="CV504" s="858"/>
      <c r="CW504" s="858"/>
      <c r="CX504" s="858"/>
      <c r="CY504" s="858"/>
      <c r="CZ504" s="858"/>
      <c r="DA504" s="858"/>
      <c r="DB504" s="858"/>
      <c r="DC504" s="858"/>
      <c r="DD504" s="858"/>
      <c r="DE504" s="858"/>
      <c r="DF504" s="858"/>
      <c r="DG504" s="858"/>
      <c r="DH504" s="858"/>
      <c r="DI504" s="858"/>
      <c r="DJ504" s="858"/>
    </row>
    <row r="505" spans="1:114" ht="13">
      <c r="A505" s="856"/>
      <c r="B505" s="856"/>
      <c r="C505" s="856"/>
      <c r="D505" s="856"/>
      <c r="F505" s="856"/>
      <c r="G505" s="856"/>
      <c r="H505" s="856"/>
      <c r="J505" s="863"/>
      <c r="W505" s="834"/>
      <c r="AG505" s="856"/>
      <c r="AI505" s="856"/>
      <c r="AJ505" s="856"/>
      <c r="AL505" s="856"/>
      <c r="AM505" s="856"/>
      <c r="AN505" s="856"/>
      <c r="AO505" s="856"/>
      <c r="AP505" s="42"/>
      <c r="AQ505" s="858"/>
      <c r="AR505" s="858"/>
      <c r="AS505" s="858"/>
      <c r="AT505" s="858"/>
      <c r="AU505" s="858"/>
      <c r="AV505" s="858"/>
      <c r="AW505" s="858"/>
      <c r="AX505" s="858"/>
      <c r="AY505" s="870"/>
      <c r="AZ505" s="858"/>
      <c r="BA505" s="858"/>
      <c r="BB505" s="858"/>
      <c r="BC505" s="858"/>
      <c r="BD505" s="858"/>
      <c r="BE505" s="858"/>
      <c r="BF505" s="858"/>
      <c r="BG505" s="858"/>
      <c r="BH505" s="858"/>
      <c r="BI505" s="858"/>
      <c r="BJ505" s="858"/>
      <c r="BK505" s="858"/>
      <c r="BL505" s="858"/>
      <c r="BM505" s="858"/>
      <c r="BN505" s="858"/>
      <c r="BO505" s="858"/>
      <c r="BP505" s="858"/>
      <c r="BQ505" s="858"/>
      <c r="BR505" s="858"/>
      <c r="BS505" s="858"/>
      <c r="BT505" s="858"/>
      <c r="BU505" s="858"/>
      <c r="BV505" s="858"/>
      <c r="BW505" s="858"/>
      <c r="BX505" s="858"/>
      <c r="BY505" s="858"/>
      <c r="BZ505" s="858"/>
      <c r="CA505" s="858"/>
      <c r="CB505" s="858"/>
      <c r="CC505" s="858"/>
      <c r="CD505" s="858"/>
      <c r="CE505" s="858"/>
      <c r="CF505" s="858"/>
      <c r="CG505" s="858"/>
      <c r="CH505" s="858"/>
      <c r="CI505" s="858"/>
      <c r="CJ505" s="858"/>
      <c r="CK505" s="858"/>
      <c r="CL505" s="858"/>
      <c r="CM505" s="858"/>
      <c r="CN505" s="858"/>
      <c r="CO505" s="858"/>
      <c r="CP505" s="858"/>
      <c r="CQ505" s="858"/>
      <c r="CR505" s="858"/>
      <c r="CS505" s="858"/>
      <c r="CT505" s="858"/>
      <c r="CU505" s="858"/>
      <c r="CV505" s="858"/>
      <c r="CW505" s="858"/>
      <c r="CX505" s="858"/>
      <c r="CY505" s="858"/>
      <c r="CZ505" s="858"/>
      <c r="DA505" s="858"/>
      <c r="DB505" s="858"/>
      <c r="DC505" s="858"/>
      <c r="DD505" s="858"/>
      <c r="DE505" s="858"/>
      <c r="DF505" s="858"/>
      <c r="DG505" s="858"/>
      <c r="DH505" s="858"/>
      <c r="DI505" s="858"/>
      <c r="DJ505" s="858"/>
    </row>
    <row r="506" spans="1:114" ht="13">
      <c r="A506" s="856"/>
      <c r="B506" s="856"/>
      <c r="C506" s="856"/>
      <c r="D506" s="856"/>
      <c r="F506" s="856"/>
      <c r="G506" s="856"/>
      <c r="H506" s="856"/>
      <c r="J506" s="863"/>
      <c r="M506" s="856"/>
      <c r="N506" s="856"/>
      <c r="O506" s="856"/>
      <c r="P506" s="856"/>
      <c r="Q506" s="856"/>
      <c r="R506" s="856"/>
      <c r="S506" s="856"/>
      <c r="T506" s="856"/>
      <c r="U506" s="856"/>
      <c r="V506" s="856"/>
      <c r="W506" s="856"/>
      <c r="X506" s="856"/>
      <c r="Z506" s="884"/>
      <c r="AA506" s="860"/>
      <c r="AB506" s="856"/>
      <c r="AE506" s="856"/>
      <c r="AG506" s="856"/>
      <c r="AI506" s="856"/>
      <c r="AJ506" s="856"/>
      <c r="AL506" s="856"/>
      <c r="AM506" s="856"/>
      <c r="AN506" s="856"/>
      <c r="AO506" s="856"/>
      <c r="AP506" s="15"/>
      <c r="AQ506" s="858"/>
      <c r="AR506" s="858"/>
      <c r="AS506" s="858"/>
      <c r="AT506" s="858"/>
      <c r="AU506" s="858"/>
      <c r="AV506" s="858"/>
      <c r="AW506" s="858"/>
      <c r="AX506" s="858"/>
      <c r="AY506" s="870"/>
      <c r="AZ506" s="858"/>
      <c r="BA506" s="858"/>
      <c r="BB506" s="858"/>
      <c r="BC506" s="858"/>
      <c r="BD506" s="858"/>
      <c r="BE506" s="858"/>
      <c r="BF506" s="858"/>
      <c r="BG506" s="858"/>
      <c r="BH506" s="858"/>
      <c r="BI506" s="858"/>
      <c r="BJ506" s="858"/>
      <c r="BK506" s="858"/>
      <c r="BL506" s="858"/>
      <c r="BM506" s="858"/>
      <c r="BN506" s="858"/>
      <c r="BO506" s="858"/>
      <c r="BP506" s="858"/>
      <c r="BQ506" s="858"/>
      <c r="BR506" s="858"/>
      <c r="BS506" s="858"/>
      <c r="BT506" s="858"/>
      <c r="BU506" s="858"/>
      <c r="BV506" s="858"/>
      <c r="BW506" s="858"/>
      <c r="BX506" s="858"/>
      <c r="BY506" s="858"/>
      <c r="BZ506" s="858"/>
      <c r="CA506" s="858"/>
      <c r="CB506" s="858"/>
      <c r="CC506" s="858"/>
      <c r="CD506" s="858"/>
      <c r="CE506" s="858"/>
      <c r="CF506" s="858"/>
      <c r="CG506" s="858"/>
      <c r="CH506" s="858"/>
      <c r="CI506" s="858"/>
      <c r="CJ506" s="858"/>
      <c r="CK506" s="858"/>
      <c r="CL506" s="858"/>
      <c r="CM506" s="858"/>
      <c r="CN506" s="858"/>
      <c r="CO506" s="858"/>
      <c r="CP506" s="858"/>
      <c r="CQ506" s="858"/>
      <c r="CR506" s="858"/>
      <c r="CS506" s="858"/>
      <c r="CT506" s="858"/>
      <c r="CU506" s="858"/>
      <c r="CV506" s="858"/>
      <c r="CW506" s="858"/>
      <c r="CX506" s="858"/>
      <c r="CY506" s="858"/>
      <c r="CZ506" s="858"/>
      <c r="DA506" s="858"/>
      <c r="DB506" s="858"/>
      <c r="DC506" s="858"/>
      <c r="DD506" s="858"/>
      <c r="DE506" s="858"/>
      <c r="DF506" s="858"/>
      <c r="DG506" s="858"/>
      <c r="DH506" s="858"/>
      <c r="DI506" s="858"/>
      <c r="DJ506" s="858"/>
    </row>
    <row r="507" spans="1:114" ht="13">
      <c r="AP507" s="42"/>
      <c r="AQ507" s="1458"/>
      <c r="AR507" s="840"/>
      <c r="AS507" s="840"/>
      <c r="AT507" s="840"/>
      <c r="AU507" s="858"/>
      <c r="AV507" s="858"/>
      <c r="AW507" s="858"/>
      <c r="AX507" s="1454"/>
      <c r="AY507" s="870"/>
      <c r="AZ507" s="858"/>
      <c r="BA507" s="858"/>
      <c r="BB507" s="858"/>
      <c r="BC507" s="858"/>
      <c r="BD507" s="858"/>
      <c r="BE507" s="858"/>
      <c r="BF507" s="858"/>
      <c r="BG507" s="858"/>
      <c r="BH507" s="858"/>
      <c r="BI507" s="858"/>
      <c r="BJ507" s="858"/>
      <c r="BK507" s="858"/>
      <c r="BL507" s="858"/>
      <c r="BM507" s="858"/>
      <c r="BN507" s="858"/>
      <c r="BO507" s="858"/>
      <c r="BP507" s="858"/>
      <c r="BQ507" s="858"/>
      <c r="BR507" s="858"/>
      <c r="BS507" s="858"/>
      <c r="BT507" s="858"/>
      <c r="BU507" s="858"/>
      <c r="BV507" s="858"/>
      <c r="BW507" s="858"/>
      <c r="BX507" s="858"/>
      <c r="BY507" s="858"/>
      <c r="BZ507" s="858"/>
      <c r="CA507" s="858"/>
      <c r="CB507" s="858"/>
      <c r="CC507" s="858"/>
      <c r="CD507" s="858"/>
      <c r="CE507" s="858"/>
      <c r="CF507" s="858"/>
      <c r="CG507" s="858"/>
      <c r="CH507" s="858"/>
      <c r="CI507" s="858"/>
      <c r="CJ507" s="858"/>
      <c r="CK507" s="858"/>
      <c r="CL507" s="858"/>
      <c r="CM507" s="858"/>
      <c r="CN507" s="858"/>
      <c r="CO507" s="858"/>
      <c r="CP507" s="858"/>
      <c r="CQ507" s="858"/>
      <c r="CR507" s="858"/>
      <c r="CS507" s="858"/>
      <c r="CT507" s="858"/>
      <c r="CU507" s="858"/>
      <c r="CV507" s="858"/>
      <c r="CW507" s="858"/>
      <c r="CX507" s="858"/>
      <c r="CY507" s="858"/>
      <c r="CZ507" s="858"/>
      <c r="DA507" s="858"/>
      <c r="DB507" s="858"/>
      <c r="DC507" s="858"/>
      <c r="DD507" s="858"/>
      <c r="DE507" s="858"/>
      <c r="DF507" s="858"/>
      <c r="DG507" s="858"/>
      <c r="DH507" s="858"/>
      <c r="DI507" s="858"/>
      <c r="DJ507" s="858"/>
    </row>
    <row r="508" spans="1:114" ht="13">
      <c r="AP508" s="42"/>
      <c r="AQ508" s="1458"/>
      <c r="AR508" s="840"/>
      <c r="AS508" s="840"/>
      <c r="AT508" s="840"/>
      <c r="AU508" s="858"/>
      <c r="AV508" s="858"/>
      <c r="AW508" s="858"/>
      <c r="AX508" s="1454"/>
      <c r="AY508" s="870"/>
      <c r="AZ508" s="858"/>
      <c r="BA508" s="858"/>
      <c r="BB508" s="858"/>
      <c r="BC508" s="858"/>
      <c r="BD508" s="858"/>
      <c r="BE508" s="858"/>
      <c r="BF508" s="858"/>
      <c r="BG508" s="858"/>
      <c r="BH508" s="858"/>
      <c r="BI508" s="858"/>
      <c r="BJ508" s="858"/>
      <c r="BK508" s="858"/>
      <c r="BL508" s="858"/>
      <c r="BM508" s="858"/>
      <c r="BN508" s="858"/>
      <c r="BO508" s="858"/>
      <c r="BP508" s="858"/>
      <c r="BQ508" s="858"/>
      <c r="BR508" s="858"/>
      <c r="BS508" s="858"/>
      <c r="BT508" s="858"/>
      <c r="BU508" s="858"/>
      <c r="BV508" s="858"/>
      <c r="BW508" s="858"/>
      <c r="BX508" s="858"/>
      <c r="BY508" s="858"/>
      <c r="BZ508" s="858"/>
      <c r="CA508" s="858"/>
      <c r="CB508" s="858"/>
      <c r="CC508" s="858"/>
      <c r="CD508" s="858"/>
      <c r="CE508" s="858"/>
      <c r="CF508" s="858"/>
      <c r="CG508" s="858"/>
      <c r="CH508" s="858"/>
      <c r="CI508" s="858"/>
      <c r="CJ508" s="858"/>
      <c r="CK508" s="858"/>
      <c r="CL508" s="858"/>
      <c r="CM508" s="858"/>
      <c r="CN508" s="858"/>
      <c r="CO508" s="858"/>
      <c r="CP508" s="858"/>
      <c r="CQ508" s="858"/>
      <c r="CR508" s="858"/>
      <c r="CS508" s="858"/>
      <c r="CT508" s="858"/>
      <c r="CU508" s="858"/>
      <c r="CV508" s="858"/>
      <c r="CW508" s="858"/>
      <c r="CX508" s="858"/>
      <c r="CY508" s="858"/>
      <c r="CZ508" s="858"/>
      <c r="DA508" s="858"/>
      <c r="DB508" s="858"/>
      <c r="DC508" s="858"/>
      <c r="DD508" s="858"/>
      <c r="DE508" s="858"/>
      <c r="DF508" s="858"/>
      <c r="DG508" s="858"/>
      <c r="DH508" s="858"/>
      <c r="DI508" s="858"/>
      <c r="DJ508" s="858"/>
    </row>
    <row r="509" spans="1:114" ht="13">
      <c r="AP509" s="42"/>
      <c r="AQ509" s="1458"/>
      <c r="AR509" s="840"/>
      <c r="AS509" s="840"/>
      <c r="AT509" s="840"/>
      <c r="AU509" s="858"/>
      <c r="AV509" s="858"/>
      <c r="AW509" s="858"/>
      <c r="AX509" s="1454"/>
      <c r="AY509" s="870"/>
      <c r="AZ509" s="858"/>
      <c r="BA509" s="858"/>
      <c r="BB509" s="858"/>
      <c r="BC509" s="858"/>
      <c r="BD509" s="858"/>
      <c r="BE509" s="858"/>
      <c r="BF509" s="858"/>
      <c r="BG509" s="858"/>
      <c r="BH509" s="858"/>
      <c r="BI509" s="858"/>
      <c r="BJ509" s="858"/>
      <c r="BK509" s="858"/>
      <c r="BL509" s="858"/>
      <c r="BM509" s="858"/>
      <c r="BN509" s="858"/>
      <c r="BO509" s="858"/>
      <c r="BP509" s="858"/>
      <c r="BQ509" s="858"/>
      <c r="BR509" s="858"/>
      <c r="BS509" s="858"/>
      <c r="BT509" s="858"/>
      <c r="BU509" s="858"/>
      <c r="BV509" s="858"/>
      <c r="BW509" s="858"/>
      <c r="BX509" s="858"/>
      <c r="BY509" s="858"/>
      <c r="BZ509" s="858"/>
      <c r="CA509" s="858"/>
      <c r="CB509" s="858"/>
      <c r="CC509" s="858"/>
      <c r="CD509" s="858"/>
      <c r="CE509" s="858"/>
      <c r="CF509" s="858"/>
      <c r="CG509" s="858"/>
      <c r="CH509" s="858"/>
      <c r="CI509" s="858"/>
      <c r="CJ509" s="858"/>
      <c r="CK509" s="858"/>
      <c r="CL509" s="858"/>
      <c r="CM509" s="858"/>
      <c r="CN509" s="858"/>
      <c r="CO509" s="858"/>
      <c r="CP509" s="858"/>
      <c r="CQ509" s="858"/>
      <c r="CR509" s="858"/>
      <c r="CS509" s="858"/>
      <c r="CT509" s="858"/>
      <c r="CU509" s="858"/>
      <c r="CV509" s="858"/>
      <c r="CW509" s="858"/>
      <c r="CX509" s="858"/>
      <c r="CY509" s="858"/>
      <c r="CZ509" s="858"/>
      <c r="DA509" s="858"/>
      <c r="DB509" s="858"/>
      <c r="DC509" s="858"/>
      <c r="DD509" s="858"/>
      <c r="DE509" s="858"/>
      <c r="DF509" s="858"/>
      <c r="DG509" s="858"/>
      <c r="DH509" s="858"/>
      <c r="DI509" s="858"/>
      <c r="DJ509" s="858"/>
    </row>
    <row r="510" spans="1:114" ht="13">
      <c r="W510" s="972"/>
      <c r="X510" s="894"/>
      <c r="Y510" s="967"/>
      <c r="Z510" s="967"/>
      <c r="AA510" s="838"/>
      <c r="AB510" s="962"/>
      <c r="AC510" s="973"/>
      <c r="AD510" s="974"/>
      <c r="AE510" s="973"/>
      <c r="AP510" s="42"/>
      <c r="AQ510" s="1458"/>
      <c r="AR510" s="840"/>
      <c r="AS510" s="840"/>
      <c r="AT510" s="840"/>
      <c r="AU510" s="858"/>
      <c r="AV510" s="858"/>
      <c r="AW510" s="858"/>
      <c r="AX510" s="1454"/>
      <c r="AY510" s="870"/>
      <c r="AZ510" s="858"/>
      <c r="BA510" s="858"/>
      <c r="BB510" s="858"/>
      <c r="BC510" s="858"/>
      <c r="BD510" s="858"/>
      <c r="BE510" s="858"/>
      <c r="BF510" s="858"/>
      <c r="BG510" s="858"/>
      <c r="BH510" s="858"/>
      <c r="BI510" s="858"/>
      <c r="BJ510" s="858"/>
      <c r="BK510" s="858"/>
      <c r="BL510" s="858"/>
      <c r="BM510" s="858"/>
      <c r="BN510" s="858"/>
      <c r="BO510" s="858"/>
      <c r="BP510" s="858"/>
      <c r="BQ510" s="858"/>
      <c r="BR510" s="858"/>
      <c r="BS510" s="858"/>
      <c r="BT510" s="858"/>
      <c r="BU510" s="858"/>
      <c r="BV510" s="858"/>
      <c r="BW510" s="858"/>
      <c r="BX510" s="858"/>
      <c r="BY510" s="858"/>
      <c r="BZ510" s="858"/>
      <c r="CA510" s="858"/>
      <c r="CB510" s="858"/>
      <c r="CC510" s="858"/>
      <c r="CD510" s="858"/>
      <c r="CE510" s="858"/>
      <c r="CF510" s="858"/>
      <c r="CG510" s="858"/>
      <c r="CH510" s="858"/>
      <c r="CI510" s="858"/>
      <c r="CJ510" s="858"/>
      <c r="CK510" s="858"/>
      <c r="CL510" s="858"/>
      <c r="CM510" s="858"/>
      <c r="CN510" s="858"/>
      <c r="CO510" s="858"/>
      <c r="CP510" s="858"/>
      <c r="CQ510" s="858"/>
      <c r="CR510" s="858"/>
      <c r="CS510" s="858"/>
      <c r="CT510" s="858"/>
      <c r="CU510" s="858"/>
      <c r="CV510" s="858"/>
      <c r="CW510" s="858"/>
      <c r="CX510" s="858"/>
      <c r="CY510" s="858"/>
      <c r="CZ510" s="858"/>
      <c r="DA510" s="858"/>
      <c r="DB510" s="858"/>
      <c r="DC510" s="858"/>
      <c r="DD510" s="858"/>
      <c r="DE510" s="858"/>
      <c r="DF510" s="858"/>
      <c r="DG510" s="858"/>
      <c r="DH510" s="858"/>
      <c r="DI510" s="858"/>
      <c r="DJ510" s="858"/>
    </row>
    <row r="511" spans="1:114" ht="13">
      <c r="AP511" s="42"/>
      <c r="AQ511" s="1458"/>
      <c r="AR511" s="840"/>
      <c r="AS511" s="840"/>
      <c r="AT511" s="840"/>
      <c r="AU511" s="858"/>
      <c r="AV511" s="858"/>
      <c r="AW511" s="858"/>
      <c r="AX511" s="1454"/>
      <c r="AY511" s="870"/>
      <c r="AZ511" s="858"/>
      <c r="BA511" s="858"/>
      <c r="BB511" s="858"/>
      <c r="BC511" s="858"/>
      <c r="BD511" s="858"/>
      <c r="BE511" s="858"/>
      <c r="BF511" s="858"/>
      <c r="BG511" s="858"/>
      <c r="BH511" s="858"/>
      <c r="BI511" s="858"/>
      <c r="BJ511" s="858"/>
      <c r="BK511" s="858"/>
      <c r="BL511" s="858"/>
      <c r="BM511" s="858"/>
      <c r="BN511" s="858"/>
      <c r="BO511" s="858"/>
      <c r="BP511" s="858"/>
      <c r="BQ511" s="858"/>
      <c r="BR511" s="858"/>
      <c r="BS511" s="858"/>
      <c r="BT511" s="858"/>
      <c r="BU511" s="858"/>
      <c r="BV511" s="858"/>
      <c r="BW511" s="858"/>
      <c r="BX511" s="858"/>
      <c r="BY511" s="858"/>
      <c r="BZ511" s="858"/>
      <c r="CA511" s="858"/>
      <c r="CB511" s="858"/>
      <c r="CC511" s="858"/>
      <c r="CD511" s="858"/>
      <c r="CE511" s="858"/>
      <c r="CF511" s="858"/>
      <c r="CG511" s="858"/>
      <c r="CH511" s="858"/>
      <c r="CI511" s="858"/>
      <c r="CJ511" s="858"/>
      <c r="CK511" s="858"/>
      <c r="CL511" s="858"/>
      <c r="CM511" s="858"/>
      <c r="CN511" s="858"/>
      <c r="CO511" s="858"/>
      <c r="CP511" s="858"/>
      <c r="CQ511" s="858"/>
      <c r="CR511" s="858"/>
      <c r="CS511" s="858"/>
      <c r="CT511" s="858"/>
      <c r="CU511" s="858"/>
      <c r="CV511" s="858"/>
      <c r="CW511" s="858"/>
      <c r="CX511" s="858"/>
      <c r="CY511" s="858"/>
      <c r="CZ511" s="858"/>
      <c r="DA511" s="858"/>
      <c r="DB511" s="858"/>
      <c r="DC511" s="858"/>
      <c r="DD511" s="858"/>
      <c r="DE511" s="858"/>
      <c r="DF511" s="858"/>
      <c r="DG511" s="858"/>
      <c r="DH511" s="858"/>
      <c r="DI511" s="858"/>
      <c r="DJ511" s="858"/>
    </row>
    <row r="512" spans="1:114" ht="13">
      <c r="AP512" s="42"/>
      <c r="AQ512" s="1458"/>
      <c r="AR512" s="840"/>
      <c r="AS512" s="840"/>
      <c r="AT512" s="840"/>
      <c r="AU512" s="858"/>
      <c r="AV512" s="858"/>
      <c r="AW512" s="858"/>
      <c r="AX512" s="1454"/>
      <c r="AY512" s="870"/>
      <c r="AZ512" s="858"/>
      <c r="BA512" s="858"/>
      <c r="BB512" s="858"/>
      <c r="BC512" s="858"/>
      <c r="BD512" s="858"/>
      <c r="BE512" s="858"/>
      <c r="BF512" s="858"/>
      <c r="BG512" s="858"/>
      <c r="BH512" s="858"/>
      <c r="BI512" s="858"/>
      <c r="BJ512" s="858"/>
      <c r="BK512" s="858"/>
      <c r="BL512" s="858"/>
      <c r="BM512" s="858"/>
      <c r="BN512" s="858"/>
      <c r="BO512" s="858"/>
      <c r="BP512" s="858"/>
      <c r="BQ512" s="858"/>
      <c r="BR512" s="858"/>
      <c r="BS512" s="858"/>
      <c r="BT512" s="858"/>
      <c r="BU512" s="858"/>
      <c r="BV512" s="858"/>
      <c r="BW512" s="858"/>
      <c r="BX512" s="858"/>
      <c r="BY512" s="858"/>
      <c r="BZ512" s="858"/>
      <c r="CA512" s="858"/>
      <c r="CB512" s="858"/>
      <c r="CC512" s="858"/>
      <c r="CD512" s="858"/>
      <c r="CE512" s="858"/>
      <c r="CF512" s="858"/>
      <c r="CG512" s="858"/>
      <c r="CH512" s="858"/>
      <c r="CI512" s="858"/>
      <c r="CJ512" s="858"/>
      <c r="CK512" s="858"/>
      <c r="CL512" s="858"/>
      <c r="CM512" s="858"/>
      <c r="CN512" s="858"/>
      <c r="CO512" s="858"/>
      <c r="CP512" s="858"/>
      <c r="CQ512" s="858"/>
      <c r="CR512" s="858"/>
      <c r="CS512" s="858"/>
      <c r="CT512" s="858"/>
      <c r="CU512" s="858"/>
      <c r="CV512" s="858"/>
      <c r="CW512" s="858"/>
      <c r="CX512" s="858"/>
      <c r="CY512" s="858"/>
      <c r="CZ512" s="858"/>
      <c r="DA512" s="858"/>
      <c r="DB512" s="858"/>
      <c r="DC512" s="858"/>
      <c r="DD512" s="858"/>
      <c r="DE512" s="858"/>
      <c r="DF512" s="858"/>
      <c r="DG512" s="858"/>
      <c r="DH512" s="858"/>
      <c r="DI512" s="858"/>
      <c r="DJ512" s="858"/>
    </row>
    <row r="513" spans="1:114" ht="13">
      <c r="AP513" s="42"/>
      <c r="AQ513" s="1458"/>
      <c r="AR513" s="840"/>
      <c r="AS513" s="840"/>
      <c r="AT513" s="840"/>
      <c r="AU513" s="858"/>
      <c r="AV513" s="858"/>
      <c r="AW513" s="858"/>
      <c r="AX513" s="1454"/>
      <c r="AY513" s="870"/>
      <c r="AZ513" s="858"/>
      <c r="BA513" s="858"/>
      <c r="BB513" s="858"/>
      <c r="BC513" s="858"/>
      <c r="BD513" s="858"/>
      <c r="BE513" s="858"/>
      <c r="BF513" s="858"/>
      <c r="BG513" s="858"/>
      <c r="BH513" s="858"/>
      <c r="BI513" s="858"/>
      <c r="BJ513" s="858"/>
      <c r="BK513" s="858"/>
      <c r="BL513" s="858"/>
      <c r="BM513" s="858"/>
      <c r="BN513" s="858"/>
      <c r="BO513" s="858"/>
      <c r="BP513" s="858"/>
      <c r="BQ513" s="858"/>
      <c r="BR513" s="858"/>
      <c r="BS513" s="858"/>
      <c r="BT513" s="858"/>
      <c r="BU513" s="858"/>
      <c r="BV513" s="858"/>
      <c r="BW513" s="858"/>
      <c r="BX513" s="858"/>
      <c r="BY513" s="858"/>
      <c r="BZ513" s="858"/>
      <c r="CA513" s="858"/>
      <c r="CB513" s="858"/>
      <c r="CC513" s="858"/>
      <c r="CD513" s="858"/>
      <c r="CE513" s="858"/>
      <c r="CF513" s="858"/>
      <c r="CG513" s="858"/>
      <c r="CH513" s="858"/>
      <c r="CI513" s="858"/>
      <c r="CJ513" s="858"/>
      <c r="CK513" s="858"/>
      <c r="CL513" s="858"/>
      <c r="CM513" s="858"/>
      <c r="CN513" s="858"/>
      <c r="CO513" s="858"/>
      <c r="CP513" s="858"/>
      <c r="CQ513" s="858"/>
      <c r="CR513" s="858"/>
      <c r="CS513" s="858"/>
      <c r="CT513" s="858"/>
      <c r="CU513" s="858"/>
      <c r="CV513" s="858"/>
      <c r="CW513" s="858"/>
      <c r="CX513" s="858"/>
      <c r="CY513" s="858"/>
      <c r="CZ513" s="858"/>
      <c r="DA513" s="858"/>
      <c r="DB513" s="858"/>
      <c r="DC513" s="858"/>
      <c r="DD513" s="858"/>
      <c r="DE513" s="858"/>
      <c r="DF513" s="858"/>
      <c r="DG513" s="858"/>
      <c r="DH513" s="858"/>
      <c r="DI513" s="858"/>
      <c r="DJ513" s="858"/>
    </row>
    <row r="514" spans="1:114" ht="13">
      <c r="AP514" s="42"/>
      <c r="AQ514" s="1458"/>
      <c r="AR514" s="840"/>
      <c r="AS514" s="840"/>
      <c r="AT514" s="840"/>
      <c r="AU514" s="858"/>
      <c r="AV514" s="858"/>
      <c r="AW514" s="858"/>
      <c r="AX514" s="1454"/>
      <c r="AY514" s="870"/>
      <c r="AZ514" s="858"/>
      <c r="BA514" s="858"/>
      <c r="BB514" s="858"/>
      <c r="BC514" s="858"/>
      <c r="BD514" s="858"/>
      <c r="BE514" s="858"/>
      <c r="BF514" s="858"/>
      <c r="BG514" s="858"/>
      <c r="BH514" s="858"/>
      <c r="BI514" s="858"/>
      <c r="BJ514" s="858"/>
      <c r="BK514" s="858"/>
      <c r="BL514" s="858"/>
      <c r="BM514" s="858"/>
      <c r="BN514" s="858"/>
      <c r="BO514" s="858"/>
      <c r="BP514" s="858"/>
      <c r="BQ514" s="858"/>
      <c r="BR514" s="858"/>
      <c r="BS514" s="858"/>
      <c r="BT514" s="858"/>
      <c r="BU514" s="858"/>
      <c r="BV514" s="858"/>
      <c r="BW514" s="858"/>
      <c r="BX514" s="858"/>
      <c r="BY514" s="858"/>
      <c r="BZ514" s="858"/>
      <c r="CA514" s="858"/>
      <c r="CB514" s="858"/>
      <c r="CC514" s="858"/>
      <c r="CD514" s="858"/>
      <c r="CE514" s="858"/>
      <c r="CF514" s="858"/>
      <c r="CG514" s="858"/>
      <c r="CH514" s="858"/>
      <c r="CI514" s="858"/>
      <c r="CJ514" s="858"/>
      <c r="CK514" s="858"/>
      <c r="CL514" s="858"/>
      <c r="CM514" s="858"/>
      <c r="CN514" s="858"/>
      <c r="CO514" s="858"/>
      <c r="CP514" s="858"/>
      <c r="CQ514" s="858"/>
      <c r="CR514" s="858"/>
      <c r="CS514" s="858"/>
      <c r="CT514" s="858"/>
      <c r="CU514" s="858"/>
      <c r="CV514" s="858"/>
      <c r="CW514" s="858"/>
      <c r="CX514" s="858"/>
      <c r="CY514" s="858"/>
      <c r="CZ514" s="858"/>
      <c r="DA514" s="858"/>
      <c r="DB514" s="858"/>
      <c r="DC514" s="858"/>
      <c r="DD514" s="858"/>
      <c r="DE514" s="858"/>
      <c r="DF514" s="858"/>
      <c r="DG514" s="858"/>
      <c r="DH514" s="858"/>
      <c r="DI514" s="858"/>
      <c r="DJ514" s="858"/>
    </row>
    <row r="515" spans="1:114" ht="13">
      <c r="E515" s="936"/>
      <c r="H515" s="882"/>
      <c r="I515" s="883"/>
      <c r="J515" s="890"/>
      <c r="K515" s="869"/>
      <c r="L515" s="869"/>
      <c r="M515" s="869"/>
      <c r="N515" s="861"/>
      <c r="O515" s="834"/>
      <c r="P515" s="971"/>
      <c r="Q515" s="884"/>
      <c r="AP515" s="42"/>
      <c r="AQ515" s="1458"/>
      <c r="AR515" s="840"/>
      <c r="AS515" s="840"/>
      <c r="AT515" s="840"/>
      <c r="AU515" s="858"/>
      <c r="AV515" s="858"/>
      <c r="AW515" s="858"/>
      <c r="AX515" s="1454"/>
      <c r="AY515" s="870"/>
      <c r="AZ515" s="858"/>
      <c r="BA515" s="858"/>
      <c r="BB515" s="858"/>
      <c r="BC515" s="858"/>
      <c r="BD515" s="858"/>
      <c r="BE515" s="858"/>
      <c r="BF515" s="858"/>
      <c r="BG515" s="858"/>
      <c r="BH515" s="858"/>
      <c r="BI515" s="858"/>
      <c r="BJ515" s="858"/>
      <c r="BK515" s="858"/>
      <c r="BL515" s="858"/>
      <c r="BM515" s="858"/>
      <c r="BN515" s="858"/>
      <c r="BO515" s="858"/>
      <c r="BP515" s="858"/>
      <c r="BQ515" s="858"/>
      <c r="BR515" s="858"/>
      <c r="BS515" s="858"/>
      <c r="BT515" s="858"/>
      <c r="BU515" s="858"/>
      <c r="BV515" s="858"/>
      <c r="BW515" s="858"/>
      <c r="BX515" s="858"/>
      <c r="BY515" s="858"/>
      <c r="BZ515" s="858"/>
      <c r="CA515" s="858"/>
      <c r="CB515" s="858"/>
      <c r="CC515" s="858"/>
      <c r="CD515" s="858"/>
      <c r="CE515" s="858"/>
      <c r="CF515" s="858"/>
      <c r="CG515" s="858"/>
      <c r="CH515" s="858"/>
      <c r="CI515" s="858"/>
      <c r="CJ515" s="858"/>
      <c r="CK515" s="858"/>
      <c r="CL515" s="858"/>
      <c r="CM515" s="858"/>
      <c r="CN515" s="858"/>
      <c r="CO515" s="858"/>
      <c r="CP515" s="858"/>
      <c r="CQ515" s="858"/>
      <c r="CR515" s="858"/>
      <c r="CS515" s="858"/>
      <c r="CT515" s="858"/>
      <c r="CU515" s="858"/>
      <c r="CV515" s="858"/>
      <c r="CW515" s="858"/>
      <c r="CX515" s="858"/>
      <c r="CY515" s="858"/>
      <c r="CZ515" s="858"/>
      <c r="DA515" s="858"/>
      <c r="DB515" s="858"/>
      <c r="DC515" s="858"/>
      <c r="DD515" s="858"/>
      <c r="DE515" s="858"/>
      <c r="DF515" s="858"/>
      <c r="DG515" s="858"/>
      <c r="DH515" s="858"/>
      <c r="DI515" s="858"/>
      <c r="DJ515" s="858"/>
    </row>
    <row r="516" spans="1:114" ht="13">
      <c r="E516" s="936"/>
      <c r="H516" s="882"/>
      <c r="I516" s="883"/>
      <c r="J516" s="890"/>
      <c r="K516" s="869"/>
      <c r="L516" s="869"/>
      <c r="M516" s="869"/>
      <c r="N516" s="861"/>
      <c r="O516" s="834"/>
      <c r="P516" s="971"/>
      <c r="Q516" s="884"/>
      <c r="AP516" s="42"/>
      <c r="AQ516" s="1458"/>
      <c r="AR516" s="840"/>
      <c r="AS516" s="840"/>
      <c r="AT516" s="840"/>
      <c r="AU516" s="858"/>
      <c r="AV516" s="858"/>
      <c r="AW516" s="858"/>
      <c r="AX516" s="1454"/>
      <c r="AY516" s="870"/>
      <c r="AZ516" s="858"/>
      <c r="BA516" s="858"/>
      <c r="BB516" s="858"/>
      <c r="BC516" s="858"/>
      <c r="BD516" s="858"/>
      <c r="BE516" s="858"/>
      <c r="BF516" s="858"/>
      <c r="BG516" s="858"/>
      <c r="BH516" s="858"/>
      <c r="BI516" s="858"/>
      <c r="BJ516" s="858"/>
      <c r="BK516" s="858"/>
      <c r="BL516" s="858"/>
      <c r="BM516" s="858"/>
      <c r="BN516" s="858"/>
      <c r="BO516" s="858"/>
      <c r="BP516" s="858"/>
      <c r="BQ516" s="858"/>
      <c r="BR516" s="858"/>
      <c r="BS516" s="858"/>
      <c r="BT516" s="858"/>
      <c r="BU516" s="858"/>
      <c r="BV516" s="858"/>
      <c r="BW516" s="858"/>
      <c r="BX516" s="858"/>
      <c r="BY516" s="858"/>
      <c r="BZ516" s="858"/>
      <c r="CA516" s="858"/>
      <c r="CB516" s="858"/>
      <c r="CC516" s="858"/>
      <c r="CD516" s="858"/>
      <c r="CE516" s="858"/>
      <c r="CF516" s="858"/>
      <c r="CG516" s="858"/>
      <c r="CH516" s="858"/>
      <c r="CI516" s="858"/>
      <c r="CJ516" s="858"/>
      <c r="CK516" s="858"/>
      <c r="CL516" s="858"/>
      <c r="CM516" s="858"/>
      <c r="CN516" s="858"/>
      <c r="CO516" s="858"/>
      <c r="CP516" s="858"/>
      <c r="CQ516" s="858"/>
      <c r="CR516" s="858"/>
      <c r="CS516" s="858"/>
      <c r="CT516" s="858"/>
      <c r="CU516" s="858"/>
      <c r="CV516" s="858"/>
      <c r="CW516" s="858"/>
      <c r="CX516" s="858"/>
      <c r="CY516" s="858"/>
      <c r="CZ516" s="858"/>
      <c r="DA516" s="858"/>
      <c r="DB516" s="858"/>
      <c r="DC516" s="858"/>
      <c r="DD516" s="858"/>
      <c r="DE516" s="858"/>
      <c r="DF516" s="858"/>
      <c r="DG516" s="858"/>
      <c r="DH516" s="858"/>
      <c r="DI516" s="858"/>
      <c r="DJ516" s="858"/>
    </row>
    <row r="517" spans="1:114" ht="13">
      <c r="E517" s="936"/>
      <c r="H517" s="882"/>
      <c r="I517" s="883"/>
      <c r="J517" s="890"/>
      <c r="K517" s="869"/>
      <c r="L517" s="869"/>
      <c r="M517" s="869"/>
      <c r="N517" s="861"/>
      <c r="O517" s="834"/>
      <c r="P517" s="971"/>
      <c r="Q517" s="884"/>
      <c r="AP517" s="42"/>
      <c r="AQ517" s="1458"/>
      <c r="AR517" s="840"/>
      <c r="AS517" s="840"/>
      <c r="AT517" s="840"/>
      <c r="AU517" s="858"/>
      <c r="AV517" s="858"/>
      <c r="AW517" s="858"/>
      <c r="AX517" s="1454"/>
      <c r="AY517" s="870"/>
      <c r="AZ517" s="858"/>
      <c r="BA517" s="858"/>
      <c r="BB517" s="858"/>
      <c r="BC517" s="858"/>
      <c r="BD517" s="858"/>
      <c r="BE517" s="858"/>
      <c r="BF517" s="858"/>
      <c r="BG517" s="858"/>
      <c r="BH517" s="858"/>
      <c r="BI517" s="858"/>
      <c r="BJ517" s="858"/>
      <c r="BK517" s="858"/>
      <c r="BL517" s="858"/>
      <c r="BM517" s="858"/>
      <c r="BN517" s="858"/>
      <c r="BO517" s="858"/>
      <c r="BP517" s="858"/>
      <c r="BQ517" s="858"/>
      <c r="BR517" s="858"/>
      <c r="BS517" s="858"/>
      <c r="BT517" s="858"/>
      <c r="BU517" s="858"/>
      <c r="BV517" s="858"/>
      <c r="BW517" s="858"/>
      <c r="BX517" s="858"/>
      <c r="BY517" s="858"/>
      <c r="BZ517" s="858"/>
      <c r="CA517" s="858"/>
      <c r="CB517" s="858"/>
      <c r="CC517" s="858"/>
      <c r="CD517" s="858"/>
      <c r="CE517" s="858"/>
      <c r="CF517" s="858"/>
      <c r="CG517" s="858"/>
      <c r="CH517" s="858"/>
      <c r="CI517" s="858"/>
      <c r="CJ517" s="858"/>
      <c r="CK517" s="858"/>
      <c r="CL517" s="858"/>
      <c r="CM517" s="858"/>
      <c r="CN517" s="858"/>
      <c r="CO517" s="858"/>
      <c r="CP517" s="858"/>
      <c r="CQ517" s="858"/>
      <c r="CR517" s="858"/>
      <c r="CS517" s="858"/>
      <c r="CT517" s="858"/>
      <c r="CU517" s="858"/>
      <c r="CV517" s="858"/>
      <c r="CW517" s="858"/>
      <c r="CX517" s="858"/>
      <c r="CY517" s="858"/>
      <c r="CZ517" s="858"/>
      <c r="DA517" s="858"/>
      <c r="DB517" s="858"/>
      <c r="DC517" s="858"/>
      <c r="DD517" s="858"/>
      <c r="DE517" s="858"/>
      <c r="DF517" s="858"/>
      <c r="DG517" s="858"/>
      <c r="DH517" s="858"/>
      <c r="DI517" s="858"/>
      <c r="DJ517" s="858"/>
    </row>
    <row r="518" spans="1:114" ht="13">
      <c r="E518" s="936"/>
      <c r="H518" s="882"/>
      <c r="I518" s="883"/>
      <c r="J518" s="890"/>
      <c r="K518" s="869"/>
      <c r="L518" s="869"/>
      <c r="M518" s="869"/>
      <c r="N518" s="861"/>
      <c r="O518" s="834"/>
      <c r="P518" s="971"/>
      <c r="Q518" s="884"/>
      <c r="AP518" s="42"/>
      <c r="AQ518" s="1458"/>
      <c r="AR518" s="840"/>
      <c r="AS518" s="840"/>
      <c r="AT518" s="840"/>
      <c r="AU518" s="858"/>
      <c r="AV518" s="858"/>
      <c r="AW518" s="858"/>
      <c r="AX518" s="1454"/>
      <c r="AY518" s="870"/>
      <c r="AZ518" s="858"/>
      <c r="BA518" s="858"/>
      <c r="BB518" s="858"/>
      <c r="BC518" s="858"/>
      <c r="BD518" s="858"/>
      <c r="BE518" s="858"/>
      <c r="BF518" s="858"/>
      <c r="BG518" s="858"/>
      <c r="BH518" s="858"/>
      <c r="BI518" s="858"/>
      <c r="BJ518" s="858"/>
      <c r="BK518" s="858"/>
      <c r="BL518" s="858"/>
      <c r="BM518" s="858"/>
      <c r="BN518" s="858"/>
      <c r="BO518" s="858"/>
      <c r="BP518" s="858"/>
      <c r="BQ518" s="858"/>
      <c r="BR518" s="858"/>
      <c r="BS518" s="858"/>
      <c r="BT518" s="858"/>
      <c r="BU518" s="858"/>
      <c r="BV518" s="858"/>
      <c r="BW518" s="858"/>
      <c r="BX518" s="858"/>
      <c r="BY518" s="858"/>
      <c r="BZ518" s="858"/>
      <c r="CA518" s="858"/>
      <c r="CB518" s="858"/>
      <c r="CC518" s="858"/>
      <c r="CD518" s="858"/>
      <c r="CE518" s="858"/>
      <c r="CF518" s="858"/>
      <c r="CG518" s="858"/>
      <c r="CH518" s="858"/>
      <c r="CI518" s="858"/>
      <c r="CJ518" s="858"/>
      <c r="CK518" s="858"/>
      <c r="CL518" s="858"/>
      <c r="CM518" s="858"/>
      <c r="CN518" s="858"/>
      <c r="CO518" s="858"/>
      <c r="CP518" s="858"/>
      <c r="CQ518" s="858"/>
      <c r="CR518" s="858"/>
      <c r="CS518" s="858"/>
      <c r="CT518" s="858"/>
      <c r="CU518" s="858"/>
      <c r="CV518" s="858"/>
      <c r="CW518" s="858"/>
      <c r="CX518" s="858"/>
      <c r="CY518" s="858"/>
      <c r="CZ518" s="858"/>
      <c r="DA518" s="858"/>
      <c r="DB518" s="858"/>
      <c r="DC518" s="858"/>
      <c r="DD518" s="858"/>
      <c r="DE518" s="858"/>
      <c r="DF518" s="858"/>
      <c r="DG518" s="858"/>
      <c r="DH518" s="858"/>
      <c r="DI518" s="858"/>
      <c r="DJ518" s="858"/>
    </row>
    <row r="519" spans="1:114" ht="13">
      <c r="E519" s="936"/>
      <c r="H519" s="882"/>
      <c r="I519" s="883"/>
      <c r="J519" s="890"/>
      <c r="K519" s="869"/>
      <c r="L519" s="869"/>
      <c r="M519" s="869"/>
      <c r="N519" s="861"/>
      <c r="O519" s="834"/>
      <c r="P519" s="971"/>
      <c r="Q519" s="884"/>
      <c r="AP519" s="42"/>
      <c r="AQ519" s="1458"/>
      <c r="AR519" s="840"/>
      <c r="AS519" s="840"/>
      <c r="AT519" s="840"/>
      <c r="AU519" s="858"/>
      <c r="AV519" s="858"/>
      <c r="AW519" s="858"/>
      <c r="AX519" s="1454"/>
      <c r="AY519" s="870"/>
      <c r="AZ519" s="858"/>
      <c r="BA519" s="858"/>
      <c r="BB519" s="858"/>
      <c r="BC519" s="858"/>
      <c r="BD519" s="858"/>
      <c r="BE519" s="858"/>
      <c r="BF519" s="858"/>
      <c r="BG519" s="858"/>
      <c r="BH519" s="858"/>
      <c r="BI519" s="858"/>
      <c r="BJ519" s="858"/>
      <c r="BK519" s="858"/>
      <c r="BL519" s="858"/>
      <c r="BM519" s="858"/>
      <c r="BN519" s="858"/>
      <c r="BO519" s="858"/>
      <c r="BP519" s="858"/>
      <c r="BQ519" s="858"/>
      <c r="BR519" s="858"/>
      <c r="BS519" s="858"/>
      <c r="BT519" s="858"/>
      <c r="BU519" s="858"/>
      <c r="BV519" s="858"/>
      <c r="BW519" s="858"/>
      <c r="BX519" s="858"/>
      <c r="BY519" s="858"/>
      <c r="BZ519" s="858"/>
      <c r="CA519" s="858"/>
      <c r="CB519" s="858"/>
      <c r="CC519" s="858"/>
      <c r="CD519" s="858"/>
      <c r="CE519" s="858"/>
      <c r="CF519" s="858"/>
      <c r="CG519" s="858"/>
      <c r="CH519" s="858"/>
      <c r="CI519" s="858"/>
      <c r="CJ519" s="858"/>
      <c r="CK519" s="858"/>
      <c r="CL519" s="858"/>
      <c r="CM519" s="858"/>
      <c r="CN519" s="858"/>
      <c r="CO519" s="858"/>
      <c r="CP519" s="858"/>
      <c r="CQ519" s="858"/>
      <c r="CR519" s="858"/>
      <c r="CS519" s="858"/>
      <c r="CT519" s="858"/>
      <c r="CU519" s="858"/>
      <c r="CV519" s="858"/>
      <c r="CW519" s="858"/>
      <c r="CX519" s="858"/>
      <c r="CY519" s="858"/>
      <c r="CZ519" s="858"/>
      <c r="DA519" s="858"/>
      <c r="DB519" s="858"/>
      <c r="DC519" s="858"/>
      <c r="DD519" s="858"/>
      <c r="DE519" s="858"/>
      <c r="DF519" s="858"/>
      <c r="DG519" s="858"/>
      <c r="DH519" s="858"/>
      <c r="DI519" s="858"/>
      <c r="DJ519" s="858"/>
    </row>
    <row r="520" spans="1:114" ht="13">
      <c r="E520" s="936"/>
      <c r="H520" s="882"/>
      <c r="I520" s="883"/>
      <c r="J520" s="890"/>
      <c r="K520" s="869"/>
      <c r="L520" s="869"/>
      <c r="M520" s="869"/>
      <c r="N520" s="861"/>
      <c r="O520" s="834"/>
      <c r="P520" s="971"/>
      <c r="Q520" s="884"/>
      <c r="AP520" s="42"/>
      <c r="AQ520" s="1458"/>
      <c r="AR520" s="840"/>
      <c r="AS520" s="840"/>
      <c r="AT520" s="840"/>
      <c r="AU520" s="858"/>
      <c r="AV520" s="858"/>
      <c r="AW520" s="858"/>
      <c r="AX520" s="1454"/>
      <c r="AY520" s="870"/>
      <c r="AZ520" s="858"/>
      <c r="BA520" s="858"/>
      <c r="BB520" s="858"/>
      <c r="BC520" s="858"/>
      <c r="BD520" s="858"/>
      <c r="BE520" s="858"/>
      <c r="BF520" s="858"/>
      <c r="BG520" s="858"/>
      <c r="BH520" s="858"/>
      <c r="BI520" s="858"/>
      <c r="BJ520" s="858"/>
      <c r="BK520" s="858"/>
      <c r="BL520" s="858"/>
      <c r="BM520" s="858"/>
      <c r="BN520" s="858"/>
      <c r="BO520" s="858"/>
      <c r="BP520" s="858"/>
      <c r="BQ520" s="858"/>
      <c r="BR520" s="858"/>
      <c r="BS520" s="858"/>
      <c r="BT520" s="858"/>
      <c r="BU520" s="858"/>
      <c r="BV520" s="858"/>
      <c r="BW520" s="858"/>
      <c r="BX520" s="858"/>
      <c r="BY520" s="858"/>
      <c r="BZ520" s="858"/>
      <c r="CA520" s="858"/>
      <c r="CB520" s="858"/>
      <c r="CC520" s="858"/>
      <c r="CD520" s="858"/>
      <c r="CE520" s="858"/>
      <c r="CF520" s="858"/>
      <c r="CG520" s="858"/>
      <c r="CH520" s="858"/>
      <c r="CI520" s="858"/>
      <c r="CJ520" s="858"/>
      <c r="CK520" s="858"/>
      <c r="CL520" s="858"/>
      <c r="CM520" s="858"/>
      <c r="CN520" s="858"/>
      <c r="CO520" s="858"/>
      <c r="CP520" s="858"/>
      <c r="CQ520" s="858"/>
      <c r="CR520" s="858"/>
      <c r="CS520" s="858"/>
      <c r="CT520" s="858"/>
      <c r="CU520" s="858"/>
      <c r="CV520" s="858"/>
      <c r="CW520" s="858"/>
      <c r="CX520" s="858"/>
      <c r="CY520" s="858"/>
      <c r="CZ520" s="858"/>
      <c r="DA520" s="858"/>
      <c r="DB520" s="858"/>
      <c r="DC520" s="858"/>
      <c r="DD520" s="858"/>
      <c r="DE520" s="858"/>
      <c r="DF520" s="858"/>
      <c r="DG520" s="858"/>
      <c r="DH520" s="858"/>
      <c r="DI520" s="858"/>
      <c r="DJ520" s="858"/>
    </row>
    <row r="521" spans="1:114" ht="13">
      <c r="AP521" s="42"/>
      <c r="AQ521" s="1458"/>
      <c r="AR521" s="840"/>
      <c r="AS521" s="840"/>
      <c r="AT521" s="840"/>
      <c r="AU521" s="858"/>
      <c r="AV521" s="858"/>
      <c r="AW521" s="858"/>
      <c r="AX521" s="1454"/>
      <c r="AY521" s="870"/>
      <c r="AZ521" s="858"/>
      <c r="BA521" s="858"/>
      <c r="BB521" s="858"/>
      <c r="BC521" s="858"/>
      <c r="BD521" s="858"/>
      <c r="BE521" s="858"/>
      <c r="BF521" s="858"/>
      <c r="BG521" s="858"/>
      <c r="BH521" s="858"/>
      <c r="BI521" s="858"/>
      <c r="BJ521" s="858"/>
      <c r="BK521" s="858"/>
      <c r="BL521" s="858"/>
      <c r="BM521" s="858"/>
      <c r="BN521" s="858"/>
      <c r="BO521" s="858"/>
      <c r="BP521" s="858"/>
      <c r="BQ521" s="858"/>
      <c r="BR521" s="858"/>
      <c r="BS521" s="858"/>
      <c r="BT521" s="858"/>
      <c r="BU521" s="858"/>
      <c r="BV521" s="858"/>
      <c r="BW521" s="858"/>
      <c r="BX521" s="858"/>
      <c r="BY521" s="858"/>
      <c r="BZ521" s="858"/>
      <c r="CA521" s="858"/>
      <c r="CB521" s="858"/>
      <c r="CC521" s="858"/>
      <c r="CD521" s="858"/>
      <c r="CE521" s="858"/>
      <c r="CF521" s="858"/>
      <c r="CG521" s="858"/>
      <c r="CH521" s="858"/>
      <c r="CI521" s="858"/>
      <c r="CJ521" s="858"/>
      <c r="CK521" s="858"/>
      <c r="CL521" s="858"/>
      <c r="CM521" s="858"/>
      <c r="CN521" s="858"/>
      <c r="CO521" s="858"/>
      <c r="CP521" s="858"/>
      <c r="CQ521" s="858"/>
      <c r="CR521" s="858"/>
      <c r="CS521" s="858"/>
      <c r="CT521" s="858"/>
      <c r="CU521" s="858"/>
      <c r="CV521" s="858"/>
      <c r="CW521" s="858"/>
      <c r="CX521" s="858"/>
      <c r="CY521" s="858"/>
      <c r="CZ521" s="858"/>
      <c r="DA521" s="858"/>
      <c r="DB521" s="858"/>
      <c r="DC521" s="858"/>
      <c r="DD521" s="858"/>
      <c r="DE521" s="858"/>
      <c r="DF521" s="858"/>
      <c r="DG521" s="858"/>
      <c r="DH521" s="858"/>
      <c r="DI521" s="858"/>
      <c r="DJ521" s="858"/>
    </row>
    <row r="522" spans="1:114" ht="13">
      <c r="AP522" s="42"/>
      <c r="AQ522" s="1458"/>
      <c r="AR522" s="840"/>
      <c r="AS522" s="840"/>
      <c r="AT522" s="840"/>
      <c r="AU522" s="858"/>
      <c r="AV522" s="858"/>
      <c r="AW522" s="858"/>
      <c r="AX522" s="1454"/>
      <c r="AY522" s="870"/>
      <c r="AZ522" s="858"/>
      <c r="BA522" s="858"/>
      <c r="BB522" s="858"/>
      <c r="BC522" s="858"/>
      <c r="BD522" s="858"/>
      <c r="BE522" s="858"/>
      <c r="BF522" s="858"/>
      <c r="BG522" s="858"/>
      <c r="BH522" s="858"/>
      <c r="BI522" s="858"/>
      <c r="BJ522" s="858"/>
      <c r="BK522" s="858"/>
      <c r="BL522" s="858"/>
      <c r="BM522" s="858"/>
      <c r="BN522" s="858"/>
      <c r="BO522" s="858"/>
      <c r="BP522" s="858"/>
      <c r="BQ522" s="858"/>
      <c r="BR522" s="858"/>
      <c r="BS522" s="858"/>
      <c r="BT522" s="858"/>
      <c r="BU522" s="858"/>
      <c r="BV522" s="858"/>
      <c r="BW522" s="858"/>
      <c r="BX522" s="858"/>
      <c r="BY522" s="858"/>
      <c r="BZ522" s="858"/>
      <c r="CA522" s="858"/>
      <c r="CB522" s="858"/>
      <c r="CC522" s="858"/>
      <c r="CD522" s="858"/>
      <c r="CE522" s="858"/>
      <c r="CF522" s="858"/>
      <c r="CG522" s="858"/>
      <c r="CH522" s="858"/>
      <c r="CI522" s="858"/>
      <c r="CJ522" s="858"/>
      <c r="CK522" s="858"/>
      <c r="CL522" s="858"/>
      <c r="CM522" s="858"/>
      <c r="CN522" s="858"/>
      <c r="CO522" s="858"/>
      <c r="CP522" s="858"/>
      <c r="CQ522" s="858"/>
      <c r="CR522" s="858"/>
      <c r="CS522" s="858"/>
      <c r="CT522" s="858"/>
      <c r="CU522" s="858"/>
      <c r="CV522" s="858"/>
      <c r="CW522" s="858"/>
      <c r="CX522" s="858"/>
      <c r="CY522" s="858"/>
      <c r="CZ522" s="858"/>
      <c r="DA522" s="858"/>
      <c r="DB522" s="858"/>
      <c r="DC522" s="858"/>
      <c r="DD522" s="858"/>
      <c r="DE522" s="858"/>
      <c r="DF522" s="858"/>
      <c r="DG522" s="858"/>
      <c r="DH522" s="858"/>
      <c r="DI522" s="858"/>
      <c r="DJ522" s="858"/>
    </row>
    <row r="523" spans="1:114">
      <c r="AQ523" s="1458"/>
      <c r="AR523" s="840"/>
      <c r="AS523" s="840"/>
      <c r="AT523" s="840"/>
      <c r="AU523" s="858"/>
      <c r="AV523" s="858"/>
      <c r="AW523" s="858"/>
      <c r="AX523" s="1454"/>
      <c r="AY523" s="870"/>
      <c r="AZ523" s="858"/>
      <c r="BA523" s="858"/>
      <c r="BB523" s="858"/>
      <c r="BC523" s="858"/>
      <c r="BD523" s="858"/>
      <c r="BE523" s="858"/>
      <c r="BF523" s="858"/>
      <c r="BG523" s="858"/>
      <c r="BH523" s="858"/>
      <c r="BI523" s="858"/>
      <c r="BJ523" s="858"/>
      <c r="BK523" s="858"/>
      <c r="BL523" s="858"/>
      <c r="BM523" s="858"/>
      <c r="BN523" s="858"/>
      <c r="BO523" s="858"/>
      <c r="BP523" s="858"/>
      <c r="BQ523" s="858"/>
      <c r="BR523" s="858"/>
      <c r="BS523" s="858"/>
      <c r="BT523" s="858"/>
      <c r="BU523" s="858"/>
      <c r="BV523" s="858"/>
      <c r="BW523" s="858"/>
      <c r="BX523" s="858"/>
      <c r="BY523" s="858"/>
      <c r="BZ523" s="858"/>
      <c r="CA523" s="858"/>
      <c r="CB523" s="858"/>
      <c r="CC523" s="858"/>
      <c r="CD523" s="858"/>
      <c r="CE523" s="858"/>
      <c r="CF523" s="858"/>
      <c r="CG523" s="858"/>
      <c r="CH523" s="858"/>
      <c r="CI523" s="858"/>
      <c r="CJ523" s="858"/>
      <c r="CK523" s="858"/>
      <c r="CL523" s="858"/>
      <c r="CM523" s="858"/>
      <c r="CN523" s="858"/>
      <c r="CO523" s="858"/>
      <c r="CP523" s="858"/>
      <c r="CQ523" s="858"/>
      <c r="CR523" s="858"/>
      <c r="CS523" s="858"/>
      <c r="CT523" s="858"/>
      <c r="CU523" s="858"/>
      <c r="CV523" s="858"/>
      <c r="CW523" s="858"/>
      <c r="CX523" s="858"/>
      <c r="CY523" s="858"/>
      <c r="CZ523" s="858"/>
      <c r="DA523" s="858"/>
      <c r="DB523" s="858"/>
      <c r="DC523" s="858"/>
      <c r="DD523" s="858"/>
      <c r="DE523" s="858"/>
      <c r="DF523" s="858"/>
      <c r="DG523" s="858"/>
      <c r="DH523" s="858"/>
      <c r="DI523" s="858"/>
      <c r="DJ523" s="858"/>
    </row>
    <row r="524" spans="1:114">
      <c r="A524" s="856"/>
      <c r="B524" s="856"/>
      <c r="C524" s="856"/>
      <c r="D524" s="856"/>
      <c r="F524" s="856"/>
      <c r="G524" s="856"/>
      <c r="H524" s="856"/>
      <c r="J524" s="856"/>
      <c r="M524" s="856"/>
      <c r="N524" s="856"/>
      <c r="O524" s="856"/>
      <c r="P524" s="856"/>
      <c r="Q524" s="856"/>
      <c r="R524" s="856"/>
      <c r="S524" s="856"/>
      <c r="T524" s="856"/>
      <c r="U524" s="856"/>
      <c r="V524" s="856"/>
      <c r="W524" s="856"/>
      <c r="X524" s="856"/>
      <c r="Z524" s="884"/>
      <c r="AA524" s="860"/>
      <c r="AB524" s="856"/>
      <c r="AE524" s="856"/>
      <c r="AG524" s="856"/>
      <c r="AI524" s="856"/>
      <c r="AJ524" s="856"/>
      <c r="AL524" s="856"/>
      <c r="AM524" s="856"/>
      <c r="AN524" s="856"/>
      <c r="AO524" s="856"/>
      <c r="AP524" s="856"/>
      <c r="AQ524" s="858"/>
      <c r="AR524" s="858"/>
      <c r="AS524" s="858"/>
      <c r="AT524" s="858"/>
      <c r="AU524" s="858"/>
      <c r="AV524" s="858"/>
      <c r="AW524" s="858"/>
      <c r="AX524" s="858"/>
      <c r="AY524" s="870"/>
      <c r="AZ524" s="858"/>
      <c r="BA524" s="858"/>
      <c r="BB524" s="858"/>
      <c r="BC524" s="858"/>
      <c r="BD524" s="858"/>
      <c r="BE524" s="858"/>
      <c r="BF524" s="858"/>
      <c r="BG524" s="858"/>
      <c r="BH524" s="858"/>
      <c r="BI524" s="858"/>
      <c r="BJ524" s="858"/>
      <c r="BK524" s="858"/>
      <c r="BL524" s="858"/>
      <c r="BM524" s="858"/>
      <c r="BN524" s="858"/>
      <c r="BO524" s="858"/>
      <c r="BP524" s="858"/>
      <c r="BQ524" s="858"/>
      <c r="BR524" s="858"/>
      <c r="BS524" s="858"/>
      <c r="BT524" s="858"/>
      <c r="BU524" s="858"/>
      <c r="BV524" s="858"/>
      <c r="BW524" s="858"/>
      <c r="BX524" s="858"/>
      <c r="BY524" s="858"/>
      <c r="BZ524" s="858"/>
      <c r="CA524" s="858"/>
      <c r="CB524" s="858"/>
      <c r="CC524" s="858"/>
      <c r="CD524" s="858"/>
      <c r="CE524" s="858"/>
      <c r="CF524" s="858"/>
      <c r="CG524" s="858"/>
      <c r="CH524" s="858"/>
      <c r="CI524" s="858"/>
      <c r="CJ524" s="858"/>
      <c r="CK524" s="858"/>
      <c r="CL524" s="858"/>
      <c r="CM524" s="858"/>
      <c r="CN524" s="858"/>
      <c r="CO524" s="858"/>
      <c r="CP524" s="858"/>
      <c r="CQ524" s="858"/>
      <c r="CR524" s="858"/>
      <c r="CS524" s="858"/>
      <c r="CT524" s="858"/>
      <c r="CU524" s="858"/>
      <c r="CV524" s="858"/>
      <c r="CW524" s="858"/>
      <c r="CX524" s="858"/>
      <c r="CY524" s="858"/>
      <c r="CZ524" s="858"/>
      <c r="DA524" s="858"/>
      <c r="DB524" s="858"/>
      <c r="DC524" s="858"/>
      <c r="DD524" s="858"/>
      <c r="DE524" s="858"/>
      <c r="DF524" s="858"/>
      <c r="DG524" s="858"/>
      <c r="DH524" s="858"/>
      <c r="DI524" s="858"/>
      <c r="DJ524" s="858"/>
    </row>
    <row r="525" spans="1:114">
      <c r="AQ525" s="1458"/>
      <c r="AR525" s="840"/>
      <c r="AS525" s="840"/>
      <c r="AT525" s="840"/>
      <c r="AU525" s="858"/>
      <c r="AV525" s="858"/>
      <c r="AW525" s="858"/>
      <c r="AX525" s="1454"/>
      <c r="AY525" s="870"/>
      <c r="AZ525" s="858"/>
      <c r="BA525" s="858"/>
      <c r="BB525" s="858"/>
      <c r="BC525" s="858"/>
      <c r="BD525" s="858"/>
      <c r="BE525" s="858"/>
      <c r="BF525" s="858"/>
      <c r="BG525" s="858"/>
      <c r="BH525" s="858"/>
      <c r="BI525" s="858"/>
      <c r="BJ525" s="858"/>
      <c r="BK525" s="858"/>
      <c r="BL525" s="858"/>
      <c r="BM525" s="858"/>
      <c r="BN525" s="858"/>
      <c r="BO525" s="858"/>
      <c r="BP525" s="858"/>
      <c r="BQ525" s="858"/>
      <c r="BR525" s="858"/>
      <c r="BS525" s="858"/>
      <c r="BT525" s="858"/>
      <c r="BU525" s="858"/>
      <c r="BV525" s="858"/>
      <c r="BW525" s="858"/>
      <c r="BX525" s="858"/>
      <c r="BY525" s="858"/>
      <c r="BZ525" s="858"/>
      <c r="CA525" s="858"/>
      <c r="CB525" s="858"/>
      <c r="CC525" s="858"/>
      <c r="CD525" s="858"/>
      <c r="CE525" s="858"/>
      <c r="CF525" s="858"/>
      <c r="CG525" s="858"/>
      <c r="CH525" s="858"/>
      <c r="CI525" s="858"/>
      <c r="CJ525" s="858"/>
      <c r="CK525" s="858"/>
      <c r="CL525" s="858"/>
      <c r="CM525" s="858"/>
      <c r="CN525" s="858"/>
      <c r="CO525" s="858"/>
      <c r="CP525" s="858"/>
      <c r="CQ525" s="858"/>
      <c r="CR525" s="858"/>
      <c r="CS525" s="858"/>
      <c r="CT525" s="858"/>
      <c r="CU525" s="858"/>
      <c r="CV525" s="858"/>
      <c r="CW525" s="858"/>
      <c r="CX525" s="858"/>
      <c r="CY525" s="858"/>
      <c r="CZ525" s="858"/>
      <c r="DA525" s="858"/>
      <c r="DB525" s="858"/>
      <c r="DC525" s="858"/>
      <c r="DD525" s="858"/>
      <c r="DE525" s="858"/>
      <c r="DF525" s="858"/>
      <c r="DG525" s="858"/>
      <c r="DH525" s="858"/>
      <c r="DI525" s="858"/>
      <c r="DJ525" s="858"/>
    </row>
    <row r="526" spans="1:114">
      <c r="AQ526" s="1458"/>
      <c r="AR526" s="840"/>
      <c r="AS526" s="840"/>
      <c r="AT526" s="840"/>
      <c r="AU526" s="858"/>
      <c r="AV526" s="858"/>
      <c r="AW526" s="858"/>
      <c r="AX526" s="1454"/>
      <c r="AY526" s="870"/>
      <c r="AZ526" s="858"/>
      <c r="BA526" s="858"/>
      <c r="BB526" s="858"/>
      <c r="BC526" s="858"/>
      <c r="BD526" s="858"/>
      <c r="BE526" s="858"/>
      <c r="BF526" s="858"/>
      <c r="BG526" s="858"/>
      <c r="BH526" s="858"/>
      <c r="BI526" s="858"/>
      <c r="BJ526" s="858"/>
      <c r="BK526" s="858"/>
      <c r="BL526" s="858"/>
      <c r="BM526" s="858"/>
      <c r="BN526" s="858"/>
      <c r="BO526" s="858"/>
      <c r="BP526" s="858"/>
      <c r="BQ526" s="858"/>
      <c r="BR526" s="858"/>
      <c r="BS526" s="858"/>
      <c r="BT526" s="858"/>
      <c r="BU526" s="858"/>
      <c r="BV526" s="858"/>
      <c r="BW526" s="858"/>
      <c r="BX526" s="858"/>
      <c r="BY526" s="858"/>
      <c r="BZ526" s="858"/>
      <c r="CA526" s="858"/>
      <c r="CB526" s="858"/>
      <c r="CC526" s="858"/>
      <c r="CD526" s="858"/>
      <c r="CE526" s="858"/>
      <c r="CF526" s="858"/>
      <c r="CG526" s="858"/>
      <c r="CH526" s="858"/>
      <c r="CI526" s="858"/>
      <c r="CJ526" s="858"/>
      <c r="CK526" s="858"/>
      <c r="CL526" s="858"/>
      <c r="CM526" s="858"/>
      <c r="CN526" s="858"/>
      <c r="CO526" s="858"/>
      <c r="CP526" s="858"/>
      <c r="CQ526" s="858"/>
      <c r="CR526" s="858"/>
      <c r="CS526" s="858"/>
      <c r="CT526" s="858"/>
      <c r="CU526" s="858"/>
      <c r="CV526" s="858"/>
      <c r="CW526" s="858"/>
      <c r="CX526" s="858"/>
      <c r="CY526" s="858"/>
      <c r="CZ526" s="858"/>
      <c r="DA526" s="858"/>
      <c r="DB526" s="858"/>
      <c r="DC526" s="858"/>
      <c r="DD526" s="858"/>
      <c r="DE526" s="858"/>
      <c r="DF526" s="858"/>
      <c r="DG526" s="858"/>
      <c r="DH526" s="858"/>
      <c r="DI526" s="858"/>
      <c r="DJ526" s="858"/>
    </row>
    <row r="527" spans="1:114">
      <c r="AQ527" s="1458"/>
      <c r="AR527" s="840"/>
      <c r="AS527" s="840"/>
      <c r="AT527" s="840"/>
      <c r="AU527" s="858"/>
      <c r="AV527" s="858"/>
      <c r="AW527" s="858"/>
      <c r="AX527" s="1454"/>
      <c r="AY527" s="870"/>
      <c r="AZ527" s="858"/>
      <c r="BA527" s="858"/>
      <c r="BB527" s="858"/>
      <c r="BC527" s="858"/>
      <c r="BD527" s="858"/>
      <c r="BE527" s="858"/>
      <c r="BF527" s="858"/>
      <c r="BG527" s="858"/>
      <c r="BH527" s="858"/>
      <c r="BI527" s="858"/>
      <c r="BJ527" s="858"/>
      <c r="BK527" s="858"/>
      <c r="BL527" s="858"/>
      <c r="BM527" s="858"/>
      <c r="BN527" s="858"/>
      <c r="BO527" s="858"/>
      <c r="BP527" s="858"/>
      <c r="BQ527" s="858"/>
      <c r="BR527" s="858"/>
      <c r="BS527" s="858"/>
      <c r="BT527" s="858"/>
      <c r="BU527" s="858"/>
      <c r="BV527" s="858"/>
      <c r="BW527" s="858"/>
      <c r="BX527" s="858"/>
      <c r="BY527" s="858"/>
      <c r="BZ527" s="858"/>
      <c r="CA527" s="858"/>
      <c r="CB527" s="858"/>
      <c r="CC527" s="858"/>
      <c r="CD527" s="858"/>
      <c r="CE527" s="858"/>
      <c r="CF527" s="858"/>
      <c r="CG527" s="858"/>
      <c r="CH527" s="858"/>
      <c r="CI527" s="858"/>
      <c r="CJ527" s="858"/>
      <c r="CK527" s="858"/>
      <c r="CL527" s="858"/>
      <c r="CM527" s="858"/>
      <c r="CN527" s="858"/>
      <c r="CO527" s="858"/>
      <c r="CP527" s="858"/>
      <c r="CQ527" s="858"/>
      <c r="CR527" s="858"/>
      <c r="CS527" s="858"/>
      <c r="CT527" s="858"/>
      <c r="CU527" s="858"/>
      <c r="CV527" s="858"/>
      <c r="CW527" s="858"/>
      <c r="CX527" s="858"/>
      <c r="CY527" s="858"/>
      <c r="CZ527" s="858"/>
      <c r="DA527" s="858"/>
      <c r="DB527" s="858"/>
      <c r="DC527" s="858"/>
      <c r="DD527" s="858"/>
      <c r="DE527" s="858"/>
      <c r="DF527" s="858"/>
      <c r="DG527" s="858"/>
      <c r="DH527" s="858"/>
      <c r="DI527" s="858"/>
      <c r="DJ527" s="858"/>
    </row>
    <row r="528" spans="1:114">
      <c r="AQ528" s="1458"/>
      <c r="AR528" s="840"/>
      <c r="AS528" s="840"/>
      <c r="AT528" s="840"/>
      <c r="AU528" s="858"/>
      <c r="AV528" s="858"/>
      <c r="AW528" s="858"/>
      <c r="AX528" s="1454"/>
      <c r="AY528" s="870"/>
      <c r="AZ528" s="858"/>
      <c r="BA528" s="858"/>
      <c r="BB528" s="858"/>
      <c r="BC528" s="858"/>
      <c r="BD528" s="858"/>
      <c r="BE528" s="858"/>
      <c r="BF528" s="858"/>
      <c r="BG528" s="858"/>
      <c r="BH528" s="858"/>
      <c r="BI528" s="858"/>
      <c r="BJ528" s="858"/>
      <c r="BK528" s="858"/>
      <c r="BL528" s="858"/>
      <c r="BM528" s="858"/>
      <c r="BN528" s="858"/>
      <c r="BO528" s="858"/>
      <c r="BP528" s="858"/>
      <c r="BQ528" s="858"/>
      <c r="BR528" s="858"/>
      <c r="BS528" s="858"/>
      <c r="BT528" s="858"/>
      <c r="BU528" s="858"/>
      <c r="BV528" s="858"/>
      <c r="BW528" s="858"/>
      <c r="BX528" s="858"/>
      <c r="BY528" s="858"/>
      <c r="BZ528" s="858"/>
      <c r="CA528" s="858"/>
      <c r="CB528" s="858"/>
      <c r="CC528" s="858"/>
      <c r="CD528" s="858"/>
      <c r="CE528" s="858"/>
      <c r="CF528" s="858"/>
      <c r="CG528" s="858"/>
      <c r="CH528" s="858"/>
      <c r="CI528" s="858"/>
      <c r="CJ528" s="858"/>
      <c r="CK528" s="858"/>
      <c r="CL528" s="858"/>
      <c r="CM528" s="858"/>
      <c r="CN528" s="858"/>
      <c r="CO528" s="858"/>
      <c r="CP528" s="858"/>
      <c r="CQ528" s="858"/>
      <c r="CR528" s="858"/>
      <c r="CS528" s="858"/>
      <c r="CT528" s="858"/>
      <c r="CU528" s="858"/>
      <c r="CV528" s="858"/>
      <c r="CW528" s="858"/>
      <c r="CX528" s="858"/>
      <c r="CY528" s="858"/>
      <c r="CZ528" s="858"/>
      <c r="DA528" s="858"/>
      <c r="DB528" s="858"/>
      <c r="DC528" s="858"/>
      <c r="DD528" s="858"/>
      <c r="DE528" s="858"/>
      <c r="DF528" s="858"/>
      <c r="DG528" s="858"/>
      <c r="DH528" s="858"/>
      <c r="DI528" s="858"/>
      <c r="DJ528" s="858"/>
    </row>
    <row r="529" spans="1:114">
      <c r="AQ529" s="1458"/>
      <c r="AR529" s="840"/>
      <c r="AS529" s="840"/>
      <c r="AT529" s="840"/>
      <c r="AU529" s="858"/>
      <c r="AV529" s="858"/>
      <c r="AW529" s="858"/>
      <c r="AX529" s="1454"/>
      <c r="AY529" s="870"/>
      <c r="AZ529" s="858"/>
      <c r="BA529" s="858"/>
      <c r="BB529" s="858"/>
      <c r="BC529" s="858"/>
      <c r="BD529" s="858"/>
      <c r="BE529" s="858"/>
      <c r="BF529" s="858"/>
      <c r="BG529" s="858"/>
      <c r="BH529" s="858"/>
      <c r="BI529" s="858"/>
      <c r="BJ529" s="858"/>
      <c r="BK529" s="858"/>
      <c r="BL529" s="858"/>
      <c r="BM529" s="858"/>
      <c r="BN529" s="858"/>
      <c r="BO529" s="858"/>
      <c r="BP529" s="858"/>
      <c r="BQ529" s="858"/>
      <c r="BR529" s="858"/>
      <c r="BS529" s="858"/>
      <c r="BT529" s="858"/>
      <c r="BU529" s="858"/>
      <c r="BV529" s="858"/>
      <c r="BW529" s="858"/>
      <c r="BX529" s="858"/>
      <c r="BY529" s="858"/>
      <c r="BZ529" s="858"/>
      <c r="CA529" s="858"/>
      <c r="CB529" s="858"/>
      <c r="CC529" s="858"/>
      <c r="CD529" s="858"/>
      <c r="CE529" s="858"/>
      <c r="CF529" s="858"/>
      <c r="CG529" s="858"/>
      <c r="CH529" s="858"/>
      <c r="CI529" s="858"/>
      <c r="CJ529" s="858"/>
      <c r="CK529" s="858"/>
      <c r="CL529" s="858"/>
      <c r="CM529" s="858"/>
      <c r="CN529" s="858"/>
      <c r="CO529" s="858"/>
      <c r="CP529" s="858"/>
      <c r="CQ529" s="858"/>
      <c r="CR529" s="858"/>
      <c r="CS529" s="858"/>
      <c r="CT529" s="858"/>
      <c r="CU529" s="858"/>
      <c r="CV529" s="858"/>
      <c r="CW529" s="858"/>
      <c r="CX529" s="858"/>
      <c r="CY529" s="858"/>
      <c r="CZ529" s="858"/>
      <c r="DA529" s="858"/>
      <c r="DB529" s="858"/>
      <c r="DC529" s="858"/>
      <c r="DD529" s="858"/>
      <c r="DE529" s="858"/>
      <c r="DF529" s="858"/>
      <c r="DG529" s="858"/>
      <c r="DH529" s="858"/>
      <c r="DI529" s="858"/>
      <c r="DJ529" s="858"/>
    </row>
    <row r="530" spans="1:114">
      <c r="AQ530" s="1458"/>
      <c r="AR530" s="840"/>
      <c r="AS530" s="840"/>
      <c r="AT530" s="840"/>
      <c r="AU530" s="858"/>
      <c r="AV530" s="858"/>
      <c r="AW530" s="858"/>
      <c r="AX530" s="1454"/>
      <c r="AY530" s="870"/>
      <c r="AZ530" s="858"/>
      <c r="BA530" s="858"/>
      <c r="BB530" s="858"/>
      <c r="BC530" s="858"/>
      <c r="BD530" s="858"/>
      <c r="BE530" s="858"/>
      <c r="BF530" s="858"/>
      <c r="BG530" s="858"/>
      <c r="BH530" s="858"/>
      <c r="BI530" s="858"/>
      <c r="BJ530" s="858"/>
      <c r="BK530" s="858"/>
      <c r="BL530" s="858"/>
      <c r="BM530" s="858"/>
      <c r="BN530" s="858"/>
      <c r="BO530" s="858"/>
      <c r="BP530" s="858"/>
      <c r="BQ530" s="858"/>
      <c r="BR530" s="858"/>
      <c r="BS530" s="858"/>
      <c r="BT530" s="858"/>
      <c r="BU530" s="858"/>
      <c r="BV530" s="858"/>
      <c r="BW530" s="858"/>
      <c r="BX530" s="858"/>
      <c r="BY530" s="858"/>
      <c r="BZ530" s="858"/>
      <c r="CA530" s="858"/>
      <c r="CB530" s="858"/>
      <c r="CC530" s="858"/>
      <c r="CD530" s="858"/>
      <c r="CE530" s="858"/>
      <c r="CF530" s="858"/>
      <c r="CG530" s="858"/>
      <c r="CH530" s="858"/>
      <c r="CI530" s="858"/>
      <c r="CJ530" s="858"/>
      <c r="CK530" s="858"/>
      <c r="CL530" s="858"/>
      <c r="CM530" s="858"/>
      <c r="CN530" s="858"/>
      <c r="CO530" s="858"/>
      <c r="CP530" s="858"/>
      <c r="CQ530" s="858"/>
      <c r="CR530" s="858"/>
      <c r="CS530" s="858"/>
      <c r="CT530" s="858"/>
      <c r="CU530" s="858"/>
      <c r="CV530" s="858"/>
      <c r="CW530" s="858"/>
      <c r="CX530" s="858"/>
      <c r="CY530" s="858"/>
      <c r="CZ530" s="858"/>
      <c r="DA530" s="858"/>
      <c r="DB530" s="858"/>
      <c r="DC530" s="858"/>
      <c r="DD530" s="858"/>
      <c r="DE530" s="858"/>
      <c r="DF530" s="858"/>
      <c r="DG530" s="858"/>
      <c r="DH530" s="858"/>
      <c r="DI530" s="858"/>
      <c r="DJ530" s="858"/>
    </row>
    <row r="531" spans="1:114">
      <c r="AQ531" s="1458"/>
      <c r="AR531" s="840"/>
      <c r="AS531" s="840"/>
      <c r="AT531" s="840"/>
      <c r="AU531" s="858"/>
      <c r="AV531" s="858"/>
      <c r="AW531" s="858"/>
      <c r="AX531" s="1454"/>
      <c r="AY531" s="870"/>
      <c r="AZ531" s="858"/>
      <c r="BA531" s="858"/>
      <c r="BB531" s="858"/>
      <c r="BC531" s="858"/>
      <c r="BD531" s="858"/>
      <c r="BE531" s="858"/>
      <c r="BF531" s="858"/>
      <c r="BG531" s="858"/>
      <c r="BH531" s="858"/>
      <c r="BI531" s="858"/>
      <c r="BJ531" s="858"/>
      <c r="BK531" s="858"/>
      <c r="BL531" s="858"/>
      <c r="BM531" s="858"/>
      <c r="BN531" s="858"/>
      <c r="BO531" s="858"/>
      <c r="BP531" s="858"/>
      <c r="BQ531" s="858"/>
      <c r="BR531" s="858"/>
      <c r="BS531" s="858"/>
      <c r="BT531" s="858"/>
      <c r="BU531" s="858"/>
      <c r="BV531" s="858"/>
      <c r="BW531" s="858"/>
      <c r="BX531" s="858"/>
      <c r="BY531" s="858"/>
      <c r="BZ531" s="858"/>
      <c r="CA531" s="858"/>
      <c r="CB531" s="858"/>
      <c r="CC531" s="858"/>
      <c r="CD531" s="858"/>
      <c r="CE531" s="858"/>
      <c r="CF531" s="858"/>
      <c r="CG531" s="858"/>
      <c r="CH531" s="858"/>
      <c r="CI531" s="858"/>
      <c r="CJ531" s="858"/>
      <c r="CK531" s="858"/>
      <c r="CL531" s="858"/>
      <c r="CM531" s="858"/>
      <c r="CN531" s="858"/>
      <c r="CO531" s="858"/>
      <c r="CP531" s="858"/>
      <c r="CQ531" s="858"/>
      <c r="CR531" s="858"/>
      <c r="CS531" s="858"/>
      <c r="CT531" s="858"/>
      <c r="CU531" s="858"/>
      <c r="CV531" s="858"/>
      <c r="CW531" s="858"/>
      <c r="CX531" s="858"/>
      <c r="CY531" s="858"/>
      <c r="CZ531" s="858"/>
      <c r="DA531" s="858"/>
      <c r="DB531" s="858"/>
      <c r="DC531" s="858"/>
      <c r="DD531" s="858"/>
      <c r="DE531" s="858"/>
      <c r="DF531" s="858"/>
      <c r="DG531" s="858"/>
      <c r="DH531" s="858"/>
      <c r="DI531" s="858"/>
      <c r="DJ531" s="858"/>
    </row>
    <row r="532" spans="1:114">
      <c r="AQ532" s="1458"/>
      <c r="AR532" s="840"/>
      <c r="AS532" s="840"/>
      <c r="AT532" s="840"/>
      <c r="AU532" s="858"/>
      <c r="AV532" s="858"/>
      <c r="AW532" s="858"/>
      <c r="AX532" s="1454"/>
      <c r="AY532" s="870"/>
      <c r="AZ532" s="858"/>
      <c r="BA532" s="858"/>
      <c r="BB532" s="858"/>
      <c r="BC532" s="858"/>
      <c r="BD532" s="858"/>
      <c r="BE532" s="858"/>
      <c r="BF532" s="858"/>
      <c r="BG532" s="858"/>
      <c r="BH532" s="858"/>
      <c r="BI532" s="858"/>
      <c r="BJ532" s="858"/>
      <c r="BK532" s="858"/>
      <c r="BL532" s="858"/>
      <c r="BM532" s="858"/>
      <c r="BN532" s="858"/>
      <c r="BO532" s="858"/>
      <c r="BP532" s="858"/>
      <c r="BQ532" s="858"/>
      <c r="BR532" s="858"/>
      <c r="BS532" s="858"/>
      <c r="BT532" s="858"/>
      <c r="BU532" s="858"/>
      <c r="BV532" s="858"/>
      <c r="BW532" s="858"/>
      <c r="BX532" s="858"/>
      <c r="BY532" s="858"/>
      <c r="BZ532" s="858"/>
      <c r="CA532" s="858"/>
      <c r="CB532" s="858"/>
      <c r="CC532" s="858"/>
      <c r="CD532" s="858"/>
      <c r="CE532" s="858"/>
      <c r="CF532" s="858"/>
      <c r="CG532" s="858"/>
      <c r="CH532" s="858"/>
      <c r="CI532" s="858"/>
      <c r="CJ532" s="858"/>
      <c r="CK532" s="858"/>
      <c r="CL532" s="858"/>
      <c r="CM532" s="858"/>
      <c r="CN532" s="858"/>
      <c r="CO532" s="858"/>
      <c r="CP532" s="858"/>
      <c r="CQ532" s="858"/>
      <c r="CR532" s="858"/>
      <c r="CS532" s="858"/>
      <c r="CT532" s="858"/>
      <c r="CU532" s="858"/>
      <c r="CV532" s="858"/>
      <c r="CW532" s="858"/>
      <c r="CX532" s="858"/>
      <c r="CY532" s="858"/>
      <c r="CZ532" s="858"/>
      <c r="DA532" s="858"/>
      <c r="DB532" s="858"/>
      <c r="DC532" s="858"/>
      <c r="DD532" s="858"/>
      <c r="DE532" s="858"/>
      <c r="DF532" s="858"/>
      <c r="DG532" s="858"/>
      <c r="DH532" s="858"/>
      <c r="DI532" s="858"/>
      <c r="DJ532" s="858"/>
    </row>
    <row r="533" spans="1:114">
      <c r="AQ533" s="1458"/>
      <c r="AR533" s="840"/>
      <c r="AS533" s="840"/>
      <c r="AT533" s="840"/>
      <c r="AU533" s="858"/>
      <c r="AV533" s="858"/>
      <c r="AW533" s="858"/>
      <c r="AX533" s="1454"/>
      <c r="AY533" s="870"/>
      <c r="AZ533" s="858"/>
      <c r="BA533" s="858"/>
      <c r="BB533" s="858"/>
      <c r="BC533" s="858"/>
      <c r="BD533" s="858"/>
      <c r="BE533" s="858"/>
      <c r="BF533" s="858"/>
      <c r="BG533" s="858"/>
      <c r="BH533" s="858"/>
      <c r="BI533" s="858"/>
      <c r="BJ533" s="858"/>
      <c r="BK533" s="858"/>
      <c r="BL533" s="858"/>
      <c r="BM533" s="858"/>
      <c r="BN533" s="858"/>
      <c r="BO533" s="858"/>
      <c r="BP533" s="858"/>
      <c r="BQ533" s="858"/>
      <c r="BR533" s="858"/>
      <c r="BS533" s="858"/>
      <c r="BT533" s="858"/>
      <c r="BU533" s="858"/>
      <c r="BV533" s="858"/>
      <c r="BW533" s="858"/>
      <c r="BX533" s="858"/>
      <c r="BY533" s="858"/>
      <c r="BZ533" s="858"/>
      <c r="CA533" s="858"/>
      <c r="CB533" s="858"/>
      <c r="CC533" s="858"/>
      <c r="CD533" s="858"/>
      <c r="CE533" s="858"/>
      <c r="CF533" s="858"/>
      <c r="CG533" s="858"/>
      <c r="CH533" s="858"/>
      <c r="CI533" s="858"/>
      <c r="CJ533" s="858"/>
      <c r="CK533" s="858"/>
      <c r="CL533" s="858"/>
      <c r="CM533" s="858"/>
      <c r="CN533" s="858"/>
      <c r="CO533" s="858"/>
      <c r="CP533" s="858"/>
      <c r="CQ533" s="858"/>
      <c r="CR533" s="858"/>
      <c r="CS533" s="858"/>
      <c r="CT533" s="858"/>
      <c r="CU533" s="858"/>
      <c r="CV533" s="858"/>
      <c r="CW533" s="858"/>
      <c r="CX533" s="858"/>
      <c r="CY533" s="858"/>
      <c r="CZ533" s="858"/>
      <c r="DA533" s="858"/>
      <c r="DB533" s="858"/>
      <c r="DC533" s="858"/>
      <c r="DD533" s="858"/>
      <c r="DE533" s="858"/>
      <c r="DF533" s="858"/>
      <c r="DG533" s="858"/>
      <c r="DH533" s="858"/>
      <c r="DI533" s="858"/>
      <c r="DJ533" s="858"/>
    </row>
    <row r="534" spans="1:114">
      <c r="AQ534" s="1458"/>
      <c r="AR534" s="840"/>
      <c r="AS534" s="840"/>
      <c r="AT534" s="840"/>
      <c r="AU534" s="858"/>
      <c r="AV534" s="858"/>
      <c r="AW534" s="858"/>
      <c r="AX534" s="1454"/>
      <c r="AY534" s="870"/>
      <c r="AZ534" s="858"/>
      <c r="BA534" s="858"/>
      <c r="BB534" s="858"/>
      <c r="BC534" s="858"/>
      <c r="BD534" s="858"/>
      <c r="BE534" s="858"/>
      <c r="BF534" s="858"/>
      <c r="BG534" s="858"/>
      <c r="BH534" s="858"/>
      <c r="BI534" s="858"/>
      <c r="BJ534" s="858"/>
      <c r="BK534" s="858"/>
      <c r="BL534" s="858"/>
      <c r="BM534" s="858"/>
      <c r="BN534" s="858"/>
      <c r="BO534" s="858"/>
      <c r="BP534" s="858"/>
      <c r="BQ534" s="858"/>
      <c r="BR534" s="858"/>
      <c r="BS534" s="858"/>
      <c r="BT534" s="858"/>
      <c r="BU534" s="858"/>
      <c r="BV534" s="858"/>
      <c r="BW534" s="858"/>
      <c r="BX534" s="858"/>
      <c r="BY534" s="858"/>
      <c r="BZ534" s="858"/>
      <c r="CA534" s="858"/>
      <c r="CB534" s="858"/>
      <c r="CC534" s="858"/>
      <c r="CD534" s="858"/>
      <c r="CE534" s="858"/>
      <c r="CF534" s="858"/>
      <c r="CG534" s="858"/>
      <c r="CH534" s="858"/>
      <c r="CI534" s="858"/>
      <c r="CJ534" s="858"/>
      <c r="CK534" s="858"/>
      <c r="CL534" s="858"/>
      <c r="CM534" s="858"/>
      <c r="CN534" s="858"/>
      <c r="CO534" s="858"/>
      <c r="CP534" s="858"/>
      <c r="CQ534" s="858"/>
      <c r="CR534" s="858"/>
      <c r="CS534" s="858"/>
      <c r="CT534" s="858"/>
      <c r="CU534" s="858"/>
      <c r="CV534" s="858"/>
      <c r="CW534" s="858"/>
      <c r="CX534" s="858"/>
      <c r="CY534" s="858"/>
      <c r="CZ534" s="858"/>
      <c r="DA534" s="858"/>
      <c r="DB534" s="858"/>
      <c r="DC534" s="858"/>
      <c r="DD534" s="858"/>
      <c r="DE534" s="858"/>
      <c r="DF534" s="858"/>
      <c r="DG534" s="858"/>
      <c r="DH534" s="858"/>
      <c r="DI534" s="858"/>
      <c r="DJ534" s="858"/>
    </row>
    <row r="535" spans="1:114">
      <c r="AQ535" s="1458"/>
      <c r="AR535" s="840"/>
      <c r="AS535" s="840"/>
      <c r="AT535" s="840"/>
      <c r="AU535" s="858"/>
      <c r="AV535" s="858"/>
      <c r="AW535" s="858"/>
      <c r="AX535" s="1454"/>
      <c r="AY535" s="870"/>
      <c r="AZ535" s="858"/>
      <c r="BA535" s="858"/>
      <c r="BB535" s="858"/>
      <c r="BC535" s="858"/>
      <c r="BD535" s="858"/>
      <c r="BE535" s="858"/>
      <c r="BF535" s="858"/>
      <c r="BG535" s="858"/>
      <c r="BH535" s="858"/>
      <c r="BI535" s="858"/>
      <c r="BJ535" s="858"/>
      <c r="BK535" s="858"/>
      <c r="BL535" s="858"/>
      <c r="BM535" s="858"/>
      <c r="BN535" s="858"/>
      <c r="BO535" s="858"/>
      <c r="BP535" s="858"/>
      <c r="BQ535" s="858"/>
      <c r="BR535" s="858"/>
      <c r="BS535" s="858"/>
      <c r="BT535" s="858"/>
      <c r="BU535" s="858"/>
      <c r="BV535" s="858"/>
      <c r="BW535" s="858"/>
      <c r="BX535" s="858"/>
      <c r="BY535" s="858"/>
      <c r="BZ535" s="858"/>
      <c r="CA535" s="858"/>
      <c r="CB535" s="858"/>
      <c r="CC535" s="858"/>
      <c r="CD535" s="858"/>
      <c r="CE535" s="858"/>
      <c r="CF535" s="858"/>
      <c r="CG535" s="858"/>
      <c r="CH535" s="858"/>
      <c r="CI535" s="858"/>
      <c r="CJ535" s="858"/>
      <c r="CK535" s="858"/>
      <c r="CL535" s="858"/>
      <c r="CM535" s="858"/>
      <c r="CN535" s="858"/>
      <c r="CO535" s="858"/>
      <c r="CP535" s="858"/>
      <c r="CQ535" s="858"/>
      <c r="CR535" s="858"/>
      <c r="CS535" s="858"/>
      <c r="CT535" s="858"/>
      <c r="CU535" s="858"/>
      <c r="CV535" s="858"/>
      <c r="CW535" s="858"/>
      <c r="CX535" s="858"/>
      <c r="CY535" s="858"/>
      <c r="CZ535" s="858"/>
      <c r="DA535" s="858"/>
      <c r="DB535" s="858"/>
      <c r="DC535" s="858"/>
      <c r="DD535" s="858"/>
      <c r="DE535" s="858"/>
      <c r="DF535" s="858"/>
      <c r="DG535" s="858"/>
      <c r="DH535" s="858"/>
      <c r="DI535" s="858"/>
      <c r="DJ535" s="858"/>
    </row>
    <row r="536" spans="1:114">
      <c r="AQ536" s="1458"/>
      <c r="AR536" s="840"/>
      <c r="AS536" s="840"/>
      <c r="AT536" s="840"/>
      <c r="AU536" s="858"/>
      <c r="AV536" s="858"/>
      <c r="AW536" s="858"/>
      <c r="AX536" s="1454"/>
      <c r="AY536" s="870"/>
      <c r="AZ536" s="858"/>
      <c r="BA536" s="858"/>
      <c r="BB536" s="858"/>
      <c r="BC536" s="858"/>
      <c r="BD536" s="858"/>
      <c r="BE536" s="858"/>
      <c r="BF536" s="858"/>
      <c r="BG536" s="858"/>
      <c r="BH536" s="858"/>
      <c r="BI536" s="858"/>
      <c r="BJ536" s="858"/>
      <c r="BK536" s="858"/>
      <c r="BL536" s="858"/>
      <c r="BM536" s="858"/>
      <c r="BN536" s="858"/>
      <c r="BO536" s="858"/>
      <c r="BP536" s="858"/>
      <c r="BQ536" s="858"/>
      <c r="BR536" s="858"/>
      <c r="BS536" s="858"/>
      <c r="BT536" s="858"/>
      <c r="BU536" s="858"/>
      <c r="BV536" s="858"/>
      <c r="BW536" s="858"/>
      <c r="BX536" s="858"/>
      <c r="BY536" s="858"/>
      <c r="BZ536" s="858"/>
      <c r="CA536" s="858"/>
      <c r="CB536" s="858"/>
      <c r="CC536" s="858"/>
      <c r="CD536" s="858"/>
      <c r="CE536" s="858"/>
      <c r="CF536" s="858"/>
      <c r="CG536" s="858"/>
      <c r="CH536" s="858"/>
      <c r="CI536" s="858"/>
      <c r="CJ536" s="858"/>
      <c r="CK536" s="858"/>
      <c r="CL536" s="858"/>
      <c r="CM536" s="858"/>
      <c r="CN536" s="858"/>
      <c r="CO536" s="858"/>
      <c r="CP536" s="858"/>
      <c r="CQ536" s="858"/>
      <c r="CR536" s="858"/>
      <c r="CS536" s="858"/>
      <c r="CT536" s="858"/>
      <c r="CU536" s="858"/>
      <c r="CV536" s="858"/>
      <c r="CW536" s="858"/>
      <c r="CX536" s="858"/>
      <c r="CY536" s="858"/>
      <c r="CZ536" s="858"/>
      <c r="DA536" s="858"/>
      <c r="DB536" s="858"/>
      <c r="DC536" s="858"/>
      <c r="DD536" s="858"/>
      <c r="DE536" s="858"/>
      <c r="DF536" s="858"/>
      <c r="DG536" s="858"/>
      <c r="DH536" s="858"/>
      <c r="DI536" s="858"/>
      <c r="DJ536" s="858"/>
    </row>
    <row r="537" spans="1:114">
      <c r="AQ537" s="1458"/>
      <c r="AR537" s="840"/>
      <c r="AS537" s="840"/>
      <c r="AT537" s="840"/>
      <c r="AU537" s="858"/>
      <c r="AV537" s="858"/>
      <c r="AW537" s="858"/>
      <c r="AX537" s="1454"/>
      <c r="AY537" s="870"/>
      <c r="AZ537" s="858"/>
      <c r="BA537" s="858"/>
      <c r="BB537" s="858"/>
      <c r="BC537" s="858"/>
      <c r="BD537" s="858"/>
      <c r="BE537" s="858"/>
      <c r="BF537" s="858"/>
      <c r="BG537" s="858"/>
      <c r="BH537" s="858"/>
      <c r="BI537" s="858"/>
      <c r="BJ537" s="858"/>
      <c r="BK537" s="858"/>
      <c r="BL537" s="858"/>
      <c r="BM537" s="858"/>
      <c r="BN537" s="858"/>
      <c r="BO537" s="858"/>
      <c r="BP537" s="858"/>
      <c r="BQ537" s="858"/>
      <c r="BR537" s="858"/>
      <c r="BS537" s="858"/>
      <c r="BT537" s="858"/>
      <c r="BU537" s="858"/>
      <c r="BV537" s="858"/>
      <c r="BW537" s="858"/>
      <c r="BX537" s="858"/>
      <c r="BY537" s="858"/>
      <c r="BZ537" s="858"/>
      <c r="CA537" s="858"/>
      <c r="CB537" s="858"/>
      <c r="CC537" s="858"/>
      <c r="CD537" s="858"/>
      <c r="CE537" s="858"/>
      <c r="CF537" s="858"/>
      <c r="CG537" s="858"/>
      <c r="CH537" s="858"/>
      <c r="CI537" s="858"/>
      <c r="CJ537" s="858"/>
      <c r="CK537" s="858"/>
      <c r="CL537" s="858"/>
      <c r="CM537" s="858"/>
      <c r="CN537" s="858"/>
      <c r="CO537" s="858"/>
      <c r="CP537" s="858"/>
      <c r="CQ537" s="858"/>
      <c r="CR537" s="858"/>
      <c r="CS537" s="858"/>
      <c r="CT537" s="858"/>
      <c r="CU537" s="858"/>
      <c r="CV537" s="858"/>
      <c r="CW537" s="858"/>
      <c r="CX537" s="858"/>
      <c r="CY537" s="858"/>
      <c r="CZ537" s="858"/>
      <c r="DA537" s="858"/>
      <c r="DB537" s="858"/>
      <c r="DC537" s="858"/>
      <c r="DD537" s="858"/>
      <c r="DE537" s="858"/>
      <c r="DF537" s="858"/>
      <c r="DG537" s="858"/>
      <c r="DH537" s="858"/>
      <c r="DI537" s="858"/>
      <c r="DJ537" s="858"/>
    </row>
    <row r="538" spans="1:114">
      <c r="AQ538" s="1458"/>
      <c r="AR538" s="840"/>
      <c r="AS538" s="840"/>
      <c r="AT538" s="840"/>
      <c r="AU538" s="858"/>
      <c r="AV538" s="858"/>
      <c r="AW538" s="858"/>
      <c r="AX538" s="1454"/>
      <c r="AY538" s="870"/>
      <c r="AZ538" s="858"/>
      <c r="BA538" s="858"/>
      <c r="BB538" s="858"/>
      <c r="BC538" s="858"/>
      <c r="BD538" s="858"/>
      <c r="BE538" s="858"/>
      <c r="BF538" s="858"/>
      <c r="BG538" s="858"/>
      <c r="BH538" s="858"/>
      <c r="BI538" s="858"/>
      <c r="BJ538" s="858"/>
      <c r="BK538" s="858"/>
      <c r="BL538" s="858"/>
      <c r="BM538" s="858"/>
      <c r="BN538" s="858"/>
      <c r="BO538" s="858"/>
      <c r="BP538" s="858"/>
      <c r="BQ538" s="858"/>
      <c r="BR538" s="858"/>
      <c r="BS538" s="858"/>
      <c r="BT538" s="858"/>
      <c r="BU538" s="858"/>
      <c r="BV538" s="858"/>
      <c r="BW538" s="858"/>
      <c r="BX538" s="858"/>
      <c r="BY538" s="858"/>
      <c r="BZ538" s="858"/>
      <c r="CA538" s="858"/>
      <c r="CB538" s="858"/>
      <c r="CC538" s="858"/>
      <c r="CD538" s="858"/>
      <c r="CE538" s="858"/>
      <c r="CF538" s="858"/>
      <c r="CG538" s="858"/>
      <c r="CH538" s="858"/>
      <c r="CI538" s="858"/>
      <c r="CJ538" s="858"/>
      <c r="CK538" s="858"/>
      <c r="CL538" s="858"/>
      <c r="CM538" s="858"/>
      <c r="CN538" s="858"/>
      <c r="CO538" s="858"/>
      <c r="CP538" s="858"/>
      <c r="CQ538" s="858"/>
      <c r="CR538" s="858"/>
      <c r="CS538" s="858"/>
      <c r="CT538" s="858"/>
      <c r="CU538" s="858"/>
      <c r="CV538" s="858"/>
      <c r="CW538" s="858"/>
      <c r="CX538" s="858"/>
      <c r="CY538" s="858"/>
      <c r="CZ538" s="858"/>
      <c r="DA538" s="858"/>
      <c r="DB538" s="858"/>
      <c r="DC538" s="858"/>
      <c r="DD538" s="858"/>
      <c r="DE538" s="858"/>
      <c r="DF538" s="858"/>
      <c r="DG538" s="858"/>
      <c r="DH538" s="858"/>
      <c r="DI538" s="858"/>
      <c r="DJ538" s="858"/>
    </row>
    <row r="539" spans="1:114">
      <c r="AQ539" s="1458"/>
      <c r="AR539" s="840"/>
      <c r="AS539" s="840"/>
      <c r="AT539" s="840"/>
      <c r="AU539" s="858"/>
      <c r="AV539" s="858"/>
      <c r="AW539" s="858"/>
      <c r="AX539" s="1454"/>
      <c r="AY539" s="870"/>
      <c r="AZ539" s="858"/>
      <c r="BA539" s="858"/>
      <c r="BB539" s="858"/>
      <c r="BC539" s="858"/>
      <c r="BD539" s="858"/>
      <c r="BE539" s="858"/>
      <c r="BF539" s="858"/>
      <c r="BG539" s="858"/>
      <c r="BH539" s="858"/>
      <c r="BI539" s="858"/>
      <c r="BJ539" s="858"/>
      <c r="BK539" s="858"/>
      <c r="BL539" s="858"/>
      <c r="BM539" s="858"/>
      <c r="BN539" s="858"/>
      <c r="BO539" s="858"/>
      <c r="BP539" s="858"/>
      <c r="BQ539" s="858"/>
      <c r="BR539" s="858"/>
      <c r="BS539" s="858"/>
      <c r="BT539" s="858"/>
      <c r="BU539" s="858"/>
      <c r="BV539" s="858"/>
      <c r="BW539" s="858"/>
      <c r="BX539" s="858"/>
      <c r="BY539" s="858"/>
      <c r="BZ539" s="858"/>
      <c r="CA539" s="858"/>
      <c r="CB539" s="858"/>
      <c r="CC539" s="858"/>
      <c r="CD539" s="858"/>
      <c r="CE539" s="858"/>
      <c r="CF539" s="858"/>
      <c r="CG539" s="858"/>
      <c r="CH539" s="858"/>
      <c r="CI539" s="858"/>
      <c r="CJ539" s="858"/>
      <c r="CK539" s="858"/>
      <c r="CL539" s="858"/>
      <c r="CM539" s="858"/>
      <c r="CN539" s="858"/>
      <c r="CO539" s="858"/>
      <c r="CP539" s="858"/>
      <c r="CQ539" s="858"/>
      <c r="CR539" s="858"/>
      <c r="CS539" s="858"/>
      <c r="CT539" s="858"/>
      <c r="CU539" s="858"/>
      <c r="CV539" s="858"/>
      <c r="CW539" s="858"/>
      <c r="CX539" s="858"/>
      <c r="CY539" s="858"/>
      <c r="CZ539" s="858"/>
      <c r="DA539" s="858"/>
      <c r="DB539" s="858"/>
      <c r="DC539" s="858"/>
      <c r="DD539" s="858"/>
      <c r="DE539" s="858"/>
      <c r="DF539" s="858"/>
      <c r="DG539" s="858"/>
      <c r="DH539" s="858"/>
      <c r="DI539" s="858"/>
      <c r="DJ539" s="858"/>
    </row>
    <row r="540" spans="1:114">
      <c r="AQ540" s="1458"/>
      <c r="AR540" s="840"/>
      <c r="AS540" s="840"/>
      <c r="AT540" s="840"/>
      <c r="AU540" s="858"/>
      <c r="AV540" s="858"/>
      <c r="AW540" s="858"/>
      <c r="AX540" s="1454"/>
      <c r="AY540" s="870"/>
      <c r="AZ540" s="858"/>
      <c r="BA540" s="858"/>
      <c r="BB540" s="858"/>
      <c r="BC540" s="858"/>
      <c r="BD540" s="858"/>
      <c r="BE540" s="858"/>
      <c r="BF540" s="858"/>
      <c r="BG540" s="858"/>
      <c r="BH540" s="858"/>
      <c r="BI540" s="858"/>
      <c r="BJ540" s="858"/>
      <c r="BK540" s="858"/>
      <c r="BL540" s="858"/>
      <c r="BM540" s="858"/>
      <c r="BN540" s="858"/>
      <c r="BO540" s="858"/>
      <c r="BP540" s="858"/>
      <c r="BQ540" s="858"/>
      <c r="BR540" s="858"/>
      <c r="BS540" s="858"/>
      <c r="BT540" s="858"/>
      <c r="BU540" s="858"/>
      <c r="BV540" s="858"/>
      <c r="BW540" s="858"/>
      <c r="BX540" s="858"/>
      <c r="BY540" s="858"/>
      <c r="BZ540" s="858"/>
      <c r="CA540" s="858"/>
      <c r="CB540" s="858"/>
      <c r="CC540" s="858"/>
      <c r="CD540" s="858"/>
      <c r="CE540" s="858"/>
      <c r="CF540" s="858"/>
      <c r="CG540" s="858"/>
      <c r="CH540" s="858"/>
      <c r="CI540" s="858"/>
      <c r="CJ540" s="858"/>
      <c r="CK540" s="858"/>
      <c r="CL540" s="858"/>
      <c r="CM540" s="858"/>
      <c r="CN540" s="858"/>
      <c r="CO540" s="858"/>
      <c r="CP540" s="858"/>
      <c r="CQ540" s="858"/>
      <c r="CR540" s="858"/>
      <c r="CS540" s="858"/>
      <c r="CT540" s="858"/>
      <c r="CU540" s="858"/>
      <c r="CV540" s="858"/>
      <c r="CW540" s="858"/>
      <c r="CX540" s="858"/>
      <c r="CY540" s="858"/>
      <c r="CZ540" s="858"/>
      <c r="DA540" s="858"/>
      <c r="DB540" s="858"/>
      <c r="DC540" s="858"/>
      <c r="DD540" s="858"/>
      <c r="DE540" s="858"/>
      <c r="DF540" s="858"/>
      <c r="DG540" s="858"/>
      <c r="DH540" s="858"/>
      <c r="DI540" s="858"/>
      <c r="DJ540" s="858"/>
    </row>
    <row r="541" spans="1:114">
      <c r="AQ541" s="1458"/>
      <c r="AR541" s="840"/>
      <c r="AS541" s="840"/>
      <c r="AT541" s="840"/>
      <c r="AU541" s="858"/>
      <c r="AV541" s="858"/>
      <c r="AW541" s="858"/>
      <c r="AX541" s="1454"/>
      <c r="AY541" s="870"/>
      <c r="AZ541" s="858"/>
      <c r="BA541" s="858"/>
      <c r="BB541" s="858"/>
      <c r="BC541" s="858"/>
      <c r="BD541" s="858"/>
      <c r="BE541" s="858"/>
      <c r="BF541" s="858"/>
      <c r="BG541" s="858"/>
      <c r="BH541" s="858"/>
      <c r="BI541" s="858"/>
      <c r="BJ541" s="858"/>
      <c r="BK541" s="858"/>
      <c r="BL541" s="858"/>
      <c r="BM541" s="858"/>
      <c r="BN541" s="858"/>
      <c r="BO541" s="858"/>
      <c r="BP541" s="858"/>
      <c r="BQ541" s="858"/>
      <c r="BR541" s="858"/>
      <c r="BS541" s="858"/>
      <c r="BT541" s="858"/>
      <c r="BU541" s="858"/>
      <c r="BV541" s="858"/>
      <c r="BW541" s="858"/>
      <c r="BX541" s="858"/>
      <c r="BY541" s="858"/>
      <c r="BZ541" s="858"/>
      <c r="CA541" s="858"/>
      <c r="CB541" s="858"/>
      <c r="CC541" s="858"/>
      <c r="CD541" s="858"/>
      <c r="CE541" s="858"/>
      <c r="CF541" s="858"/>
      <c r="CG541" s="858"/>
      <c r="CH541" s="858"/>
      <c r="CI541" s="858"/>
      <c r="CJ541" s="858"/>
      <c r="CK541" s="858"/>
      <c r="CL541" s="858"/>
      <c r="CM541" s="858"/>
      <c r="CN541" s="858"/>
      <c r="CO541" s="858"/>
      <c r="CP541" s="858"/>
      <c r="CQ541" s="858"/>
      <c r="CR541" s="858"/>
      <c r="CS541" s="858"/>
      <c r="CT541" s="858"/>
      <c r="CU541" s="858"/>
      <c r="CV541" s="858"/>
      <c r="CW541" s="858"/>
      <c r="CX541" s="858"/>
      <c r="CY541" s="858"/>
      <c r="CZ541" s="858"/>
      <c r="DA541" s="858"/>
      <c r="DB541" s="858"/>
      <c r="DC541" s="858"/>
      <c r="DD541" s="858"/>
      <c r="DE541" s="858"/>
      <c r="DF541" s="858"/>
      <c r="DG541" s="858"/>
      <c r="DH541" s="858"/>
      <c r="DI541" s="858"/>
      <c r="DJ541" s="858"/>
    </row>
    <row r="542" spans="1:114">
      <c r="AQ542" s="1458"/>
      <c r="AR542" s="840"/>
      <c r="AS542" s="840"/>
      <c r="AT542" s="840"/>
      <c r="AU542" s="858"/>
      <c r="AV542" s="858"/>
      <c r="AW542" s="858"/>
      <c r="AX542" s="1454"/>
      <c r="AY542" s="870"/>
      <c r="AZ542" s="858"/>
      <c r="BA542" s="858"/>
      <c r="BB542" s="858"/>
      <c r="BC542" s="858"/>
      <c r="BD542" s="858"/>
      <c r="BE542" s="858"/>
      <c r="BF542" s="858"/>
      <c r="BG542" s="858"/>
      <c r="BH542" s="858"/>
      <c r="BI542" s="858"/>
      <c r="BJ542" s="858"/>
      <c r="BK542" s="858"/>
      <c r="BL542" s="858"/>
      <c r="BM542" s="858"/>
      <c r="BN542" s="858"/>
      <c r="BO542" s="858"/>
      <c r="BP542" s="858"/>
      <c r="BQ542" s="858"/>
      <c r="BR542" s="858"/>
      <c r="BS542" s="858"/>
      <c r="BT542" s="858"/>
      <c r="BU542" s="858"/>
      <c r="BV542" s="858"/>
      <c r="BW542" s="858"/>
      <c r="BX542" s="858"/>
      <c r="BY542" s="858"/>
      <c r="BZ542" s="858"/>
      <c r="CA542" s="858"/>
      <c r="CB542" s="858"/>
      <c r="CC542" s="858"/>
      <c r="CD542" s="858"/>
      <c r="CE542" s="858"/>
      <c r="CF542" s="858"/>
      <c r="CG542" s="858"/>
      <c r="CH542" s="858"/>
      <c r="CI542" s="858"/>
      <c r="CJ542" s="858"/>
      <c r="CK542" s="858"/>
      <c r="CL542" s="858"/>
      <c r="CM542" s="858"/>
      <c r="CN542" s="858"/>
      <c r="CO542" s="858"/>
      <c r="CP542" s="858"/>
      <c r="CQ542" s="858"/>
      <c r="CR542" s="858"/>
      <c r="CS542" s="858"/>
      <c r="CT542" s="858"/>
      <c r="CU542" s="858"/>
      <c r="CV542" s="858"/>
      <c r="CW542" s="858"/>
      <c r="CX542" s="858"/>
      <c r="CY542" s="858"/>
      <c r="CZ542" s="858"/>
      <c r="DA542" s="858"/>
      <c r="DB542" s="858"/>
      <c r="DC542" s="858"/>
      <c r="DD542" s="858"/>
      <c r="DE542" s="858"/>
      <c r="DF542" s="858"/>
      <c r="DG542" s="858"/>
      <c r="DH542" s="858"/>
      <c r="DI542" s="858"/>
      <c r="DJ542" s="858"/>
    </row>
    <row r="543" spans="1:114">
      <c r="AQ543" s="1458"/>
      <c r="AR543" s="840"/>
      <c r="AS543" s="840"/>
      <c r="AT543" s="840"/>
      <c r="AU543" s="858"/>
      <c r="AV543" s="858"/>
      <c r="AW543" s="858"/>
      <c r="AX543" s="1454"/>
      <c r="AY543" s="870"/>
      <c r="AZ543" s="858"/>
      <c r="BA543" s="858"/>
      <c r="BB543" s="858"/>
      <c r="BC543" s="858"/>
      <c r="BD543" s="858"/>
      <c r="BE543" s="858"/>
      <c r="BF543" s="858"/>
      <c r="BG543" s="858"/>
      <c r="BH543" s="858"/>
      <c r="BI543" s="858"/>
      <c r="BJ543" s="858"/>
      <c r="BK543" s="858"/>
      <c r="BL543" s="858"/>
      <c r="BM543" s="858"/>
      <c r="BN543" s="858"/>
      <c r="BO543" s="858"/>
      <c r="BP543" s="858"/>
      <c r="BQ543" s="858"/>
      <c r="BR543" s="858"/>
      <c r="BS543" s="858"/>
      <c r="BT543" s="858"/>
      <c r="BU543" s="858"/>
      <c r="BV543" s="858"/>
      <c r="BW543" s="858"/>
      <c r="BX543" s="858"/>
      <c r="BY543" s="858"/>
      <c r="BZ543" s="858"/>
      <c r="CA543" s="858"/>
      <c r="CB543" s="858"/>
      <c r="CC543" s="858"/>
      <c r="CD543" s="858"/>
      <c r="CE543" s="858"/>
      <c r="CF543" s="858"/>
      <c r="CG543" s="858"/>
      <c r="CH543" s="858"/>
      <c r="CI543" s="858"/>
      <c r="CJ543" s="858"/>
      <c r="CK543" s="858"/>
      <c r="CL543" s="858"/>
      <c r="CM543" s="858"/>
      <c r="CN543" s="858"/>
      <c r="CO543" s="858"/>
      <c r="CP543" s="858"/>
      <c r="CQ543" s="858"/>
      <c r="CR543" s="858"/>
      <c r="CS543" s="858"/>
      <c r="CT543" s="858"/>
      <c r="CU543" s="858"/>
      <c r="CV543" s="858"/>
      <c r="CW543" s="858"/>
      <c r="CX543" s="858"/>
      <c r="CY543" s="858"/>
      <c r="CZ543" s="858"/>
      <c r="DA543" s="858"/>
      <c r="DB543" s="858"/>
      <c r="DC543" s="858"/>
      <c r="DD543" s="858"/>
      <c r="DE543" s="858"/>
      <c r="DF543" s="858"/>
      <c r="DG543" s="858"/>
      <c r="DH543" s="858"/>
      <c r="DI543" s="858"/>
      <c r="DJ543" s="858"/>
    </row>
    <row r="544" spans="1:114">
      <c r="A544" s="856"/>
      <c r="B544" s="856"/>
      <c r="C544" s="856"/>
      <c r="D544" s="856"/>
      <c r="E544" s="856"/>
      <c r="F544" s="856"/>
      <c r="G544" s="856"/>
      <c r="H544" s="1474"/>
      <c r="J544" s="856"/>
      <c r="M544" s="856"/>
      <c r="N544" s="856"/>
      <c r="O544" s="856"/>
      <c r="P544" s="856"/>
      <c r="Q544" s="856"/>
      <c r="R544" s="856"/>
      <c r="S544" s="856"/>
      <c r="T544" s="856"/>
      <c r="U544" s="856"/>
      <c r="V544" s="856"/>
      <c r="W544" s="856"/>
      <c r="X544" s="856"/>
      <c r="Y544" s="856"/>
      <c r="Z544" s="856"/>
      <c r="AA544" s="856"/>
      <c r="AB544" s="856"/>
      <c r="AC544" s="856"/>
      <c r="AD544" s="856"/>
      <c r="AE544" s="856"/>
      <c r="AG544" s="856"/>
      <c r="AH544" s="856"/>
      <c r="AI544" s="856"/>
      <c r="AJ544" s="856"/>
      <c r="AL544" s="856"/>
      <c r="AM544" s="856"/>
      <c r="AN544" s="856"/>
      <c r="AO544" s="856"/>
      <c r="AP544" s="856"/>
      <c r="AQ544" s="858"/>
      <c r="AR544" s="858"/>
      <c r="AS544" s="858"/>
      <c r="AT544" s="858"/>
      <c r="AU544" s="858"/>
      <c r="AV544" s="858"/>
      <c r="AW544" s="858"/>
      <c r="AX544" s="858"/>
      <c r="AY544" s="858"/>
      <c r="AZ544" s="858"/>
      <c r="BA544" s="858"/>
      <c r="BB544" s="858"/>
      <c r="BC544" s="858"/>
      <c r="BD544" s="858"/>
      <c r="BE544" s="858"/>
      <c r="BF544" s="858"/>
      <c r="BG544" s="858"/>
      <c r="BH544" s="858"/>
      <c r="BI544" s="858"/>
      <c r="BJ544" s="858"/>
      <c r="BK544" s="858"/>
      <c r="BL544" s="858"/>
      <c r="BM544" s="858"/>
      <c r="BN544" s="858"/>
      <c r="BO544" s="858"/>
      <c r="BP544" s="858"/>
      <c r="BQ544" s="858"/>
      <c r="BR544" s="858"/>
      <c r="BS544" s="858"/>
      <c r="BT544" s="858"/>
      <c r="BU544" s="858"/>
      <c r="BV544" s="858"/>
      <c r="BW544" s="858"/>
      <c r="BX544" s="858"/>
      <c r="BY544" s="858"/>
      <c r="BZ544" s="858"/>
      <c r="CA544" s="858"/>
      <c r="CB544" s="858"/>
      <c r="CC544" s="858"/>
      <c r="CD544" s="858"/>
      <c r="CE544" s="858"/>
      <c r="CF544" s="858"/>
      <c r="CG544" s="858"/>
      <c r="CH544" s="858"/>
      <c r="CI544" s="858"/>
      <c r="CJ544" s="858"/>
      <c r="CK544" s="858"/>
      <c r="CL544" s="858"/>
      <c r="CM544" s="858"/>
      <c r="CN544" s="858"/>
      <c r="CO544" s="858"/>
      <c r="CP544" s="858"/>
      <c r="CQ544" s="858"/>
      <c r="CR544" s="858"/>
      <c r="CS544" s="858"/>
      <c r="CT544" s="858"/>
      <c r="CU544" s="858"/>
      <c r="CV544" s="858"/>
      <c r="CW544" s="858"/>
      <c r="CX544" s="858"/>
      <c r="CY544" s="858"/>
      <c r="CZ544" s="858"/>
      <c r="DA544" s="858"/>
      <c r="DB544" s="858"/>
      <c r="DC544" s="858"/>
      <c r="DD544" s="858"/>
      <c r="DE544" s="858"/>
      <c r="DF544" s="858"/>
      <c r="DG544" s="858"/>
      <c r="DH544" s="858"/>
      <c r="DI544" s="858"/>
      <c r="DJ544" s="858"/>
    </row>
    <row r="545" spans="43:114">
      <c r="AQ545" s="1458"/>
      <c r="AR545" s="840"/>
      <c r="AS545" s="840"/>
      <c r="AT545" s="840"/>
      <c r="AU545" s="858"/>
      <c r="AV545" s="858"/>
      <c r="AW545" s="858"/>
      <c r="AX545" s="1454"/>
      <c r="AY545" s="870"/>
      <c r="AZ545" s="858"/>
      <c r="BA545" s="858"/>
      <c r="BB545" s="858"/>
      <c r="BC545" s="858"/>
      <c r="BD545" s="858"/>
      <c r="BE545" s="858"/>
      <c r="BF545" s="858"/>
      <c r="BG545" s="858"/>
      <c r="BH545" s="858"/>
      <c r="BI545" s="858"/>
      <c r="BJ545" s="858"/>
      <c r="BK545" s="858"/>
      <c r="BL545" s="858"/>
      <c r="BM545" s="858"/>
      <c r="BN545" s="858"/>
      <c r="BO545" s="858"/>
      <c r="BP545" s="858"/>
      <c r="BQ545" s="858"/>
      <c r="BR545" s="858"/>
      <c r="BS545" s="858"/>
      <c r="BT545" s="858"/>
      <c r="BU545" s="858"/>
      <c r="BV545" s="858"/>
      <c r="BW545" s="858"/>
      <c r="BX545" s="858"/>
      <c r="BY545" s="858"/>
      <c r="BZ545" s="858"/>
      <c r="CA545" s="858"/>
      <c r="CB545" s="858"/>
      <c r="CC545" s="858"/>
      <c r="CD545" s="858"/>
      <c r="CE545" s="858"/>
      <c r="CF545" s="858"/>
      <c r="CG545" s="858"/>
      <c r="CH545" s="858"/>
      <c r="CI545" s="858"/>
      <c r="CJ545" s="858"/>
      <c r="CK545" s="858"/>
      <c r="CL545" s="858"/>
      <c r="CM545" s="858"/>
      <c r="CN545" s="858"/>
      <c r="CO545" s="858"/>
      <c r="CP545" s="858"/>
      <c r="CQ545" s="858"/>
      <c r="CR545" s="858"/>
      <c r="CS545" s="858"/>
      <c r="CT545" s="858"/>
      <c r="CU545" s="858"/>
      <c r="CV545" s="858"/>
      <c r="CW545" s="858"/>
      <c r="CX545" s="858"/>
      <c r="CY545" s="858"/>
      <c r="CZ545" s="858"/>
      <c r="DA545" s="858"/>
      <c r="DB545" s="858"/>
      <c r="DC545" s="858"/>
      <c r="DD545" s="858"/>
      <c r="DE545" s="858"/>
      <c r="DF545" s="858"/>
      <c r="DG545" s="858"/>
      <c r="DH545" s="858"/>
      <c r="DI545" s="858"/>
      <c r="DJ545" s="858"/>
    </row>
    <row r="546" spans="43:114">
      <c r="AQ546" s="1458"/>
      <c r="AR546" s="840"/>
      <c r="AS546" s="840"/>
      <c r="AT546" s="840"/>
      <c r="AU546" s="858"/>
      <c r="AV546" s="858"/>
      <c r="AW546" s="858"/>
      <c r="AX546" s="1454"/>
      <c r="AY546" s="870"/>
      <c r="AZ546" s="858"/>
      <c r="BA546" s="858"/>
      <c r="BB546" s="858"/>
      <c r="BC546" s="858"/>
      <c r="BD546" s="858"/>
      <c r="BE546" s="858"/>
      <c r="BF546" s="858"/>
      <c r="BG546" s="858"/>
      <c r="BH546" s="858"/>
      <c r="BI546" s="858"/>
      <c r="BJ546" s="858"/>
      <c r="BK546" s="858"/>
      <c r="BL546" s="858"/>
      <c r="BM546" s="858"/>
      <c r="BN546" s="858"/>
      <c r="BO546" s="858"/>
      <c r="BP546" s="858"/>
      <c r="BQ546" s="858"/>
      <c r="BR546" s="858"/>
      <c r="BS546" s="858"/>
      <c r="BT546" s="858"/>
      <c r="BU546" s="858"/>
      <c r="BV546" s="858"/>
      <c r="BW546" s="858"/>
      <c r="BX546" s="858"/>
      <c r="BY546" s="858"/>
      <c r="BZ546" s="858"/>
      <c r="CA546" s="858"/>
      <c r="CB546" s="858"/>
      <c r="CC546" s="858"/>
      <c r="CD546" s="858"/>
      <c r="CE546" s="858"/>
      <c r="CF546" s="858"/>
      <c r="CG546" s="858"/>
      <c r="CH546" s="858"/>
      <c r="CI546" s="858"/>
      <c r="CJ546" s="858"/>
      <c r="CK546" s="858"/>
      <c r="CL546" s="858"/>
      <c r="CM546" s="858"/>
      <c r="CN546" s="858"/>
      <c r="CO546" s="858"/>
      <c r="CP546" s="858"/>
      <c r="CQ546" s="858"/>
      <c r="CR546" s="858"/>
      <c r="CS546" s="858"/>
      <c r="CT546" s="858"/>
      <c r="CU546" s="858"/>
      <c r="CV546" s="858"/>
      <c r="CW546" s="858"/>
      <c r="CX546" s="858"/>
      <c r="CY546" s="858"/>
      <c r="CZ546" s="858"/>
      <c r="DA546" s="858"/>
      <c r="DB546" s="858"/>
      <c r="DC546" s="858"/>
      <c r="DD546" s="858"/>
      <c r="DE546" s="858"/>
      <c r="DF546" s="858"/>
      <c r="DG546" s="858"/>
      <c r="DH546" s="858"/>
      <c r="DI546" s="858"/>
      <c r="DJ546" s="858"/>
    </row>
    <row r="547" spans="43:114">
      <c r="AQ547" s="1458"/>
      <c r="AR547" s="840"/>
      <c r="AS547" s="840"/>
      <c r="AT547" s="840"/>
      <c r="AU547" s="858"/>
      <c r="AV547" s="858"/>
      <c r="AW547" s="858"/>
      <c r="AX547" s="1454"/>
      <c r="AY547" s="870"/>
      <c r="AZ547" s="858"/>
      <c r="BA547" s="858"/>
      <c r="BB547" s="858"/>
      <c r="BC547" s="858"/>
      <c r="BD547" s="858"/>
      <c r="BE547" s="858"/>
      <c r="BF547" s="858"/>
      <c r="BG547" s="858"/>
      <c r="BH547" s="858"/>
      <c r="BI547" s="858"/>
      <c r="BJ547" s="858"/>
      <c r="BK547" s="858"/>
      <c r="BL547" s="858"/>
      <c r="BM547" s="858"/>
      <c r="BN547" s="858"/>
      <c r="BO547" s="858"/>
      <c r="BP547" s="858"/>
      <c r="BQ547" s="858"/>
      <c r="BR547" s="858"/>
      <c r="BS547" s="858"/>
      <c r="BT547" s="858"/>
      <c r="BU547" s="858"/>
      <c r="BV547" s="858"/>
      <c r="BW547" s="858"/>
      <c r="BX547" s="858"/>
      <c r="BY547" s="858"/>
      <c r="BZ547" s="858"/>
      <c r="CA547" s="858"/>
      <c r="CB547" s="858"/>
      <c r="CC547" s="858"/>
      <c r="CD547" s="858"/>
      <c r="CE547" s="858"/>
      <c r="CF547" s="858"/>
      <c r="CG547" s="858"/>
      <c r="CH547" s="858"/>
      <c r="CI547" s="858"/>
      <c r="CJ547" s="858"/>
      <c r="CK547" s="858"/>
      <c r="CL547" s="858"/>
      <c r="CM547" s="858"/>
      <c r="CN547" s="858"/>
      <c r="CO547" s="858"/>
      <c r="CP547" s="858"/>
      <c r="CQ547" s="858"/>
      <c r="CR547" s="858"/>
      <c r="CS547" s="858"/>
      <c r="CT547" s="858"/>
      <c r="CU547" s="858"/>
      <c r="CV547" s="858"/>
      <c r="CW547" s="858"/>
      <c r="CX547" s="858"/>
      <c r="CY547" s="858"/>
      <c r="CZ547" s="858"/>
      <c r="DA547" s="858"/>
      <c r="DB547" s="858"/>
      <c r="DC547" s="858"/>
      <c r="DD547" s="858"/>
      <c r="DE547" s="858"/>
      <c r="DF547" s="858"/>
      <c r="DG547" s="858"/>
      <c r="DH547" s="858"/>
      <c r="DI547" s="858"/>
      <c r="DJ547" s="858"/>
    </row>
    <row r="548" spans="43:114">
      <c r="AQ548" s="1458"/>
      <c r="AR548" s="840"/>
      <c r="AS548" s="840"/>
      <c r="AT548" s="840"/>
      <c r="AU548" s="858"/>
      <c r="AV548" s="858"/>
      <c r="AW548" s="858"/>
      <c r="AX548" s="1454"/>
      <c r="AY548" s="870"/>
      <c r="AZ548" s="858"/>
      <c r="BA548" s="858"/>
      <c r="BB548" s="858"/>
      <c r="BC548" s="858"/>
      <c r="BD548" s="858"/>
      <c r="BE548" s="858"/>
      <c r="BF548" s="858"/>
      <c r="BG548" s="858"/>
      <c r="BH548" s="858"/>
      <c r="BI548" s="858"/>
      <c r="BJ548" s="858"/>
      <c r="BK548" s="858"/>
      <c r="BL548" s="858"/>
      <c r="BM548" s="858"/>
      <c r="BN548" s="858"/>
      <c r="BO548" s="858"/>
      <c r="BP548" s="858"/>
      <c r="BQ548" s="858"/>
      <c r="BR548" s="858"/>
      <c r="BS548" s="858"/>
      <c r="BT548" s="858"/>
      <c r="BU548" s="858"/>
      <c r="BV548" s="858"/>
      <c r="BW548" s="858"/>
      <c r="BX548" s="858"/>
      <c r="BY548" s="858"/>
      <c r="BZ548" s="858"/>
      <c r="CA548" s="858"/>
      <c r="CB548" s="858"/>
      <c r="CC548" s="858"/>
      <c r="CD548" s="858"/>
      <c r="CE548" s="858"/>
      <c r="CF548" s="858"/>
      <c r="CG548" s="858"/>
      <c r="CH548" s="858"/>
      <c r="CI548" s="858"/>
      <c r="CJ548" s="858"/>
      <c r="CK548" s="858"/>
      <c r="CL548" s="858"/>
      <c r="CM548" s="858"/>
      <c r="CN548" s="858"/>
      <c r="CO548" s="858"/>
      <c r="CP548" s="858"/>
      <c r="CQ548" s="858"/>
      <c r="CR548" s="858"/>
      <c r="CS548" s="858"/>
      <c r="CT548" s="858"/>
      <c r="CU548" s="858"/>
      <c r="CV548" s="858"/>
      <c r="CW548" s="858"/>
      <c r="CX548" s="858"/>
      <c r="CY548" s="858"/>
      <c r="CZ548" s="858"/>
      <c r="DA548" s="858"/>
      <c r="DB548" s="858"/>
      <c r="DC548" s="858"/>
      <c r="DD548" s="858"/>
      <c r="DE548" s="858"/>
      <c r="DF548" s="858"/>
      <c r="DG548" s="858"/>
      <c r="DH548" s="858"/>
      <c r="DI548" s="858"/>
      <c r="DJ548" s="858"/>
    </row>
    <row r="549" spans="43:114">
      <c r="AQ549" s="1458"/>
      <c r="AR549" s="840"/>
      <c r="AS549" s="840"/>
      <c r="AT549" s="840"/>
      <c r="AU549" s="858"/>
      <c r="AV549" s="858"/>
      <c r="AW549" s="858"/>
      <c r="AX549" s="1454"/>
      <c r="AY549" s="870"/>
      <c r="AZ549" s="858"/>
      <c r="BA549" s="858"/>
      <c r="BB549" s="858"/>
      <c r="BC549" s="858"/>
      <c r="BD549" s="858"/>
      <c r="BE549" s="858"/>
      <c r="BF549" s="858"/>
      <c r="BG549" s="858"/>
      <c r="BH549" s="858"/>
      <c r="BI549" s="858"/>
      <c r="BJ549" s="858"/>
      <c r="BK549" s="858"/>
      <c r="BL549" s="858"/>
      <c r="BM549" s="858"/>
      <c r="BN549" s="858"/>
      <c r="BO549" s="858"/>
      <c r="BP549" s="858"/>
      <c r="BQ549" s="858"/>
      <c r="BR549" s="858"/>
      <c r="BS549" s="858"/>
      <c r="BT549" s="858"/>
      <c r="BU549" s="858"/>
      <c r="BV549" s="858"/>
      <c r="BW549" s="858"/>
      <c r="BX549" s="858"/>
      <c r="BY549" s="858"/>
      <c r="BZ549" s="858"/>
      <c r="CA549" s="858"/>
      <c r="CB549" s="858"/>
      <c r="CC549" s="858"/>
      <c r="CD549" s="858"/>
      <c r="CE549" s="858"/>
      <c r="CF549" s="858"/>
      <c r="CG549" s="858"/>
      <c r="CH549" s="858"/>
      <c r="CI549" s="858"/>
      <c r="CJ549" s="858"/>
      <c r="CK549" s="858"/>
      <c r="CL549" s="858"/>
      <c r="CM549" s="858"/>
      <c r="CN549" s="858"/>
      <c r="CO549" s="858"/>
      <c r="CP549" s="858"/>
      <c r="CQ549" s="858"/>
      <c r="CR549" s="858"/>
      <c r="CS549" s="858"/>
      <c r="CT549" s="858"/>
      <c r="CU549" s="858"/>
      <c r="CV549" s="858"/>
      <c r="CW549" s="858"/>
      <c r="CX549" s="858"/>
      <c r="CY549" s="858"/>
      <c r="CZ549" s="858"/>
      <c r="DA549" s="858"/>
      <c r="DB549" s="858"/>
      <c r="DC549" s="858"/>
      <c r="DD549" s="858"/>
      <c r="DE549" s="858"/>
      <c r="DF549" s="858"/>
      <c r="DG549" s="858"/>
      <c r="DH549" s="858"/>
      <c r="DI549" s="858"/>
      <c r="DJ549" s="858"/>
    </row>
    <row r="550" spans="43:114">
      <c r="AQ550" s="1458"/>
      <c r="AR550" s="840"/>
      <c r="AS550" s="840"/>
      <c r="AT550" s="840"/>
      <c r="AU550" s="858"/>
      <c r="AV550" s="858"/>
      <c r="AW550" s="858"/>
      <c r="AX550" s="1454"/>
      <c r="AY550" s="870"/>
      <c r="AZ550" s="858"/>
      <c r="BA550" s="858"/>
      <c r="BB550" s="858"/>
      <c r="BC550" s="858"/>
      <c r="BD550" s="858"/>
      <c r="BE550" s="858"/>
      <c r="BF550" s="858"/>
      <c r="BG550" s="858"/>
      <c r="BH550" s="858"/>
      <c r="BI550" s="858"/>
      <c r="BJ550" s="858"/>
      <c r="BK550" s="858"/>
      <c r="BL550" s="858"/>
      <c r="BM550" s="858"/>
      <c r="BN550" s="858"/>
      <c r="BO550" s="858"/>
      <c r="BP550" s="858"/>
      <c r="BQ550" s="858"/>
      <c r="BR550" s="858"/>
      <c r="BS550" s="858"/>
      <c r="BT550" s="858"/>
      <c r="BU550" s="858"/>
      <c r="BV550" s="858"/>
      <c r="BW550" s="858"/>
      <c r="BX550" s="858"/>
      <c r="BY550" s="858"/>
      <c r="BZ550" s="858"/>
      <c r="CA550" s="858"/>
      <c r="CB550" s="858"/>
      <c r="CC550" s="858"/>
      <c r="CD550" s="858"/>
      <c r="CE550" s="858"/>
      <c r="CF550" s="858"/>
      <c r="CG550" s="858"/>
      <c r="CH550" s="858"/>
      <c r="CI550" s="858"/>
      <c r="CJ550" s="858"/>
      <c r="CK550" s="858"/>
      <c r="CL550" s="858"/>
      <c r="CM550" s="858"/>
      <c r="CN550" s="858"/>
      <c r="CO550" s="858"/>
      <c r="CP550" s="858"/>
      <c r="CQ550" s="858"/>
      <c r="CR550" s="858"/>
      <c r="CS550" s="858"/>
      <c r="CT550" s="858"/>
      <c r="CU550" s="858"/>
      <c r="CV550" s="858"/>
      <c r="CW550" s="858"/>
      <c r="CX550" s="858"/>
      <c r="CY550" s="858"/>
      <c r="CZ550" s="858"/>
      <c r="DA550" s="858"/>
      <c r="DB550" s="858"/>
      <c r="DC550" s="858"/>
      <c r="DD550" s="858"/>
      <c r="DE550" s="858"/>
      <c r="DF550" s="858"/>
      <c r="DG550" s="858"/>
      <c r="DH550" s="858"/>
      <c r="DI550" s="858"/>
      <c r="DJ550" s="858"/>
    </row>
    <row r="551" spans="43:114">
      <c r="AQ551" s="1458"/>
      <c r="AR551" s="840"/>
      <c r="AS551" s="840"/>
      <c r="AT551" s="840"/>
      <c r="AU551" s="858"/>
      <c r="AV551" s="858"/>
      <c r="AW551" s="858"/>
      <c r="AX551" s="1454"/>
      <c r="AY551" s="870"/>
      <c r="AZ551" s="858"/>
      <c r="BA551" s="858"/>
      <c r="BB551" s="858"/>
      <c r="BC551" s="858"/>
      <c r="BD551" s="858"/>
      <c r="BE551" s="858"/>
      <c r="BF551" s="858"/>
      <c r="BG551" s="858"/>
      <c r="BH551" s="858"/>
      <c r="BI551" s="858"/>
      <c r="BJ551" s="858"/>
      <c r="BK551" s="858"/>
      <c r="BL551" s="858"/>
      <c r="BM551" s="858"/>
      <c r="BN551" s="858"/>
      <c r="BO551" s="858"/>
      <c r="BP551" s="858"/>
      <c r="BQ551" s="858"/>
      <c r="BR551" s="858"/>
      <c r="BS551" s="858"/>
      <c r="BT551" s="858"/>
      <c r="BU551" s="858"/>
      <c r="BV551" s="858"/>
      <c r="BW551" s="858"/>
      <c r="BX551" s="858"/>
      <c r="BY551" s="858"/>
      <c r="BZ551" s="858"/>
      <c r="CA551" s="858"/>
      <c r="CB551" s="858"/>
      <c r="CC551" s="858"/>
      <c r="CD551" s="858"/>
      <c r="CE551" s="858"/>
      <c r="CF551" s="858"/>
      <c r="CG551" s="858"/>
      <c r="CH551" s="858"/>
      <c r="CI551" s="858"/>
      <c r="CJ551" s="858"/>
      <c r="CK551" s="858"/>
      <c r="CL551" s="858"/>
      <c r="CM551" s="858"/>
      <c r="CN551" s="858"/>
      <c r="CO551" s="858"/>
      <c r="CP551" s="858"/>
      <c r="CQ551" s="858"/>
      <c r="CR551" s="858"/>
      <c r="CS551" s="858"/>
      <c r="CT551" s="858"/>
      <c r="CU551" s="858"/>
      <c r="CV551" s="858"/>
      <c r="CW551" s="858"/>
      <c r="CX551" s="858"/>
      <c r="CY551" s="858"/>
      <c r="CZ551" s="858"/>
      <c r="DA551" s="858"/>
      <c r="DB551" s="858"/>
      <c r="DC551" s="858"/>
      <c r="DD551" s="858"/>
      <c r="DE551" s="858"/>
      <c r="DF551" s="858"/>
      <c r="DG551" s="858"/>
      <c r="DH551" s="858"/>
      <c r="DI551" s="858"/>
      <c r="DJ551" s="858"/>
    </row>
    <row r="552" spans="43:114">
      <c r="AQ552" s="1458"/>
      <c r="AR552" s="840"/>
      <c r="AS552" s="840"/>
      <c r="AT552" s="840"/>
      <c r="AU552" s="858"/>
      <c r="AV552" s="858"/>
      <c r="AW552" s="858"/>
      <c r="AX552" s="1454"/>
      <c r="AY552" s="870"/>
      <c r="AZ552" s="858"/>
      <c r="BA552" s="858"/>
      <c r="BB552" s="858"/>
      <c r="BC552" s="858"/>
      <c r="BD552" s="858"/>
      <c r="BE552" s="858"/>
      <c r="BF552" s="858"/>
      <c r="BG552" s="858"/>
      <c r="BH552" s="858"/>
      <c r="BI552" s="858"/>
      <c r="BJ552" s="858"/>
      <c r="BK552" s="858"/>
      <c r="BL552" s="858"/>
      <c r="BM552" s="858"/>
      <c r="BN552" s="858"/>
      <c r="BO552" s="858"/>
      <c r="BP552" s="858"/>
      <c r="BQ552" s="858"/>
      <c r="BR552" s="858"/>
      <c r="BS552" s="858"/>
      <c r="BT552" s="858"/>
      <c r="BU552" s="858"/>
      <c r="BV552" s="858"/>
      <c r="BW552" s="858"/>
      <c r="BX552" s="858"/>
      <c r="BY552" s="858"/>
      <c r="BZ552" s="858"/>
      <c r="CA552" s="858"/>
      <c r="CB552" s="858"/>
      <c r="CC552" s="858"/>
      <c r="CD552" s="858"/>
      <c r="CE552" s="858"/>
      <c r="CF552" s="858"/>
      <c r="CG552" s="858"/>
      <c r="CH552" s="858"/>
      <c r="CI552" s="858"/>
      <c r="CJ552" s="858"/>
      <c r="CK552" s="858"/>
      <c r="CL552" s="858"/>
      <c r="CM552" s="858"/>
      <c r="CN552" s="858"/>
      <c r="CO552" s="858"/>
      <c r="CP552" s="858"/>
      <c r="CQ552" s="858"/>
      <c r="CR552" s="858"/>
      <c r="CS552" s="858"/>
      <c r="CT552" s="858"/>
      <c r="CU552" s="858"/>
      <c r="CV552" s="858"/>
      <c r="CW552" s="858"/>
      <c r="CX552" s="858"/>
      <c r="CY552" s="858"/>
      <c r="CZ552" s="858"/>
      <c r="DA552" s="858"/>
      <c r="DB552" s="858"/>
      <c r="DC552" s="858"/>
      <c r="DD552" s="858"/>
      <c r="DE552" s="858"/>
      <c r="DF552" s="858"/>
      <c r="DG552" s="858"/>
      <c r="DH552" s="858"/>
      <c r="DI552" s="858"/>
      <c r="DJ552" s="858"/>
    </row>
    <row r="553" spans="43:114">
      <c r="AQ553" s="1458"/>
      <c r="AR553" s="840"/>
      <c r="AS553" s="840"/>
      <c r="AT553" s="840"/>
      <c r="AU553" s="858"/>
      <c r="AV553" s="858"/>
      <c r="AW553" s="858"/>
      <c r="AX553" s="1454"/>
      <c r="AY553" s="870"/>
      <c r="AZ553" s="858"/>
      <c r="BA553" s="858"/>
      <c r="BB553" s="858"/>
      <c r="BC553" s="858"/>
      <c r="BD553" s="858"/>
      <c r="BE553" s="858"/>
      <c r="BF553" s="858"/>
      <c r="BG553" s="858"/>
      <c r="BH553" s="858"/>
      <c r="BI553" s="858"/>
      <c r="BJ553" s="858"/>
      <c r="BK553" s="858"/>
      <c r="BL553" s="858"/>
      <c r="BM553" s="858"/>
      <c r="BN553" s="858"/>
      <c r="BO553" s="858"/>
      <c r="BP553" s="858"/>
      <c r="BQ553" s="858"/>
      <c r="BR553" s="858"/>
      <c r="BS553" s="858"/>
      <c r="BT553" s="858"/>
      <c r="BU553" s="858"/>
      <c r="BV553" s="858"/>
      <c r="BW553" s="858"/>
      <c r="BX553" s="858"/>
      <c r="BY553" s="858"/>
      <c r="BZ553" s="858"/>
      <c r="CA553" s="858"/>
      <c r="CB553" s="858"/>
      <c r="CC553" s="858"/>
      <c r="CD553" s="858"/>
      <c r="CE553" s="858"/>
      <c r="CF553" s="858"/>
      <c r="CG553" s="858"/>
      <c r="CH553" s="858"/>
      <c r="CI553" s="858"/>
      <c r="CJ553" s="858"/>
      <c r="CK553" s="858"/>
      <c r="CL553" s="858"/>
      <c r="CM553" s="858"/>
      <c r="CN553" s="858"/>
      <c r="CO553" s="858"/>
      <c r="CP553" s="858"/>
      <c r="CQ553" s="858"/>
      <c r="CR553" s="858"/>
      <c r="CS553" s="858"/>
      <c r="CT553" s="858"/>
      <c r="CU553" s="858"/>
      <c r="CV553" s="858"/>
      <c r="CW553" s="858"/>
      <c r="CX553" s="858"/>
      <c r="CY553" s="858"/>
      <c r="CZ553" s="858"/>
      <c r="DA553" s="858"/>
      <c r="DB553" s="858"/>
      <c r="DC553" s="858"/>
      <c r="DD553" s="858"/>
      <c r="DE553" s="858"/>
      <c r="DF553" s="858"/>
      <c r="DG553" s="858"/>
      <c r="DH553" s="858"/>
      <c r="DI553" s="858"/>
      <c r="DJ553" s="858"/>
    </row>
    <row r="554" spans="43:114">
      <c r="AQ554" s="1458"/>
      <c r="AR554" s="840"/>
      <c r="AS554" s="840"/>
      <c r="AT554" s="840"/>
      <c r="AU554" s="858"/>
      <c r="AV554" s="858"/>
      <c r="AW554" s="858"/>
      <c r="AX554" s="1454"/>
      <c r="AY554" s="870"/>
      <c r="AZ554" s="858"/>
      <c r="BA554" s="858"/>
      <c r="BB554" s="858"/>
      <c r="BC554" s="858"/>
      <c r="BD554" s="858"/>
      <c r="BE554" s="858"/>
      <c r="BF554" s="858"/>
      <c r="BG554" s="858"/>
      <c r="BH554" s="858"/>
      <c r="BI554" s="858"/>
      <c r="BJ554" s="858"/>
      <c r="BK554" s="858"/>
      <c r="BL554" s="858"/>
      <c r="BM554" s="858"/>
      <c r="BN554" s="858"/>
      <c r="BO554" s="858"/>
      <c r="BP554" s="858"/>
      <c r="BQ554" s="858"/>
      <c r="BR554" s="858"/>
      <c r="BS554" s="858"/>
      <c r="BT554" s="858"/>
      <c r="BU554" s="858"/>
      <c r="BV554" s="858"/>
      <c r="BW554" s="858"/>
      <c r="BX554" s="858"/>
      <c r="BY554" s="858"/>
      <c r="BZ554" s="858"/>
      <c r="CA554" s="858"/>
      <c r="CB554" s="858"/>
      <c r="CC554" s="858"/>
      <c r="CD554" s="858"/>
      <c r="CE554" s="858"/>
      <c r="CF554" s="858"/>
      <c r="CG554" s="858"/>
      <c r="CH554" s="858"/>
      <c r="CI554" s="858"/>
      <c r="CJ554" s="858"/>
      <c r="CK554" s="858"/>
      <c r="CL554" s="858"/>
      <c r="CM554" s="858"/>
      <c r="CN554" s="858"/>
      <c r="CO554" s="858"/>
      <c r="CP554" s="858"/>
      <c r="CQ554" s="858"/>
      <c r="CR554" s="858"/>
      <c r="CS554" s="858"/>
      <c r="CT554" s="858"/>
      <c r="CU554" s="858"/>
      <c r="CV554" s="858"/>
      <c r="CW554" s="858"/>
      <c r="CX554" s="858"/>
      <c r="CY554" s="858"/>
      <c r="CZ554" s="858"/>
      <c r="DA554" s="858"/>
      <c r="DB554" s="858"/>
      <c r="DC554" s="858"/>
      <c r="DD554" s="858"/>
      <c r="DE554" s="858"/>
      <c r="DF554" s="858"/>
      <c r="DG554" s="858"/>
      <c r="DH554" s="858"/>
      <c r="DI554" s="858"/>
      <c r="DJ554" s="858"/>
    </row>
    <row r="555" spans="43:114">
      <c r="AQ555" s="1458"/>
      <c r="AR555" s="840"/>
      <c r="AS555" s="840"/>
      <c r="AT555" s="840"/>
      <c r="AU555" s="858"/>
      <c r="AV555" s="858"/>
      <c r="AW555" s="858"/>
      <c r="AX555" s="1454"/>
      <c r="AY555" s="870"/>
      <c r="AZ555" s="858"/>
      <c r="BA555" s="858"/>
      <c r="BB555" s="858"/>
      <c r="BC555" s="858"/>
      <c r="BD555" s="858"/>
      <c r="BE555" s="858"/>
      <c r="BF555" s="858"/>
      <c r="BG555" s="858"/>
      <c r="BH555" s="858"/>
      <c r="BI555" s="858"/>
      <c r="BJ555" s="858"/>
      <c r="BK555" s="858"/>
      <c r="BL555" s="858"/>
      <c r="BM555" s="858"/>
      <c r="BN555" s="858"/>
      <c r="BO555" s="858"/>
      <c r="BP555" s="858"/>
      <c r="BQ555" s="858"/>
      <c r="BR555" s="858"/>
      <c r="BS555" s="858"/>
      <c r="BT555" s="858"/>
      <c r="BU555" s="858"/>
      <c r="BV555" s="858"/>
      <c r="BW555" s="858"/>
      <c r="BX555" s="858"/>
      <c r="BY555" s="858"/>
      <c r="BZ555" s="858"/>
      <c r="CA555" s="858"/>
      <c r="CB555" s="858"/>
      <c r="CC555" s="858"/>
      <c r="CD555" s="858"/>
      <c r="CE555" s="858"/>
      <c r="CF555" s="858"/>
      <c r="CG555" s="858"/>
      <c r="CH555" s="858"/>
      <c r="CI555" s="858"/>
      <c r="CJ555" s="858"/>
      <c r="CK555" s="858"/>
      <c r="CL555" s="858"/>
      <c r="CM555" s="858"/>
      <c r="CN555" s="858"/>
      <c r="CO555" s="858"/>
      <c r="CP555" s="858"/>
      <c r="CQ555" s="858"/>
      <c r="CR555" s="858"/>
      <c r="CS555" s="858"/>
      <c r="CT555" s="858"/>
      <c r="CU555" s="858"/>
      <c r="CV555" s="858"/>
      <c r="CW555" s="858"/>
      <c r="CX555" s="858"/>
      <c r="CY555" s="858"/>
      <c r="CZ555" s="858"/>
      <c r="DA555" s="858"/>
      <c r="DB555" s="858"/>
      <c r="DC555" s="858"/>
      <c r="DD555" s="858"/>
      <c r="DE555" s="858"/>
      <c r="DF555" s="858"/>
      <c r="DG555" s="858"/>
      <c r="DH555" s="858"/>
      <c r="DI555" s="858"/>
      <c r="DJ555" s="858"/>
    </row>
    <row r="556" spans="43:114">
      <c r="AQ556" s="1458"/>
      <c r="AR556" s="840"/>
      <c r="AS556" s="840"/>
      <c r="AT556" s="840"/>
      <c r="AU556" s="858"/>
      <c r="AV556" s="858"/>
      <c r="AW556" s="858"/>
      <c r="AX556" s="1454"/>
      <c r="AY556" s="870"/>
      <c r="AZ556" s="858"/>
      <c r="BA556" s="858"/>
      <c r="BB556" s="858"/>
      <c r="BC556" s="858"/>
      <c r="BD556" s="858"/>
      <c r="BE556" s="858"/>
      <c r="BF556" s="858"/>
      <c r="BG556" s="858"/>
      <c r="BH556" s="858"/>
      <c r="BI556" s="858"/>
      <c r="BJ556" s="858"/>
      <c r="BK556" s="858"/>
      <c r="BL556" s="858"/>
      <c r="BM556" s="858"/>
      <c r="BN556" s="858"/>
      <c r="BO556" s="858"/>
      <c r="BP556" s="858"/>
      <c r="BQ556" s="858"/>
      <c r="BR556" s="858"/>
      <c r="BS556" s="858"/>
      <c r="BT556" s="858"/>
      <c r="BU556" s="858"/>
      <c r="BV556" s="858"/>
      <c r="BW556" s="858"/>
      <c r="BX556" s="858"/>
      <c r="BY556" s="858"/>
      <c r="BZ556" s="858"/>
      <c r="CA556" s="858"/>
      <c r="CB556" s="858"/>
      <c r="CC556" s="858"/>
      <c r="CD556" s="858"/>
      <c r="CE556" s="858"/>
      <c r="CF556" s="858"/>
      <c r="CG556" s="858"/>
      <c r="CH556" s="858"/>
      <c r="CI556" s="858"/>
      <c r="CJ556" s="858"/>
      <c r="CK556" s="858"/>
      <c r="CL556" s="858"/>
      <c r="CM556" s="858"/>
      <c r="CN556" s="858"/>
      <c r="CO556" s="858"/>
      <c r="CP556" s="858"/>
      <c r="CQ556" s="858"/>
      <c r="CR556" s="858"/>
      <c r="CS556" s="858"/>
      <c r="CT556" s="858"/>
      <c r="CU556" s="858"/>
      <c r="CV556" s="858"/>
      <c r="CW556" s="858"/>
      <c r="CX556" s="858"/>
      <c r="CY556" s="858"/>
      <c r="CZ556" s="858"/>
      <c r="DA556" s="858"/>
      <c r="DB556" s="858"/>
      <c r="DC556" s="858"/>
      <c r="DD556" s="858"/>
      <c r="DE556" s="858"/>
      <c r="DF556" s="858"/>
      <c r="DG556" s="858"/>
      <c r="DH556" s="858"/>
      <c r="DI556" s="858"/>
      <c r="DJ556" s="858"/>
    </row>
    <row r="557" spans="43:114">
      <c r="AQ557" s="1458"/>
      <c r="AR557" s="840"/>
      <c r="AS557" s="840"/>
      <c r="AT557" s="840"/>
      <c r="AU557" s="858"/>
      <c r="AV557" s="858"/>
      <c r="AW557" s="858"/>
      <c r="AX557" s="1454"/>
      <c r="AY557" s="870"/>
      <c r="AZ557" s="858"/>
      <c r="BA557" s="858"/>
      <c r="BB557" s="858"/>
      <c r="BC557" s="858"/>
      <c r="BD557" s="858"/>
      <c r="BE557" s="858"/>
      <c r="BF557" s="858"/>
      <c r="BG557" s="858"/>
      <c r="BH557" s="858"/>
      <c r="BI557" s="858"/>
      <c r="BJ557" s="858"/>
      <c r="BK557" s="858"/>
      <c r="BL557" s="858"/>
      <c r="BM557" s="858"/>
      <c r="BN557" s="858"/>
      <c r="BO557" s="858"/>
      <c r="BP557" s="858"/>
      <c r="BQ557" s="858"/>
      <c r="BR557" s="858"/>
      <c r="BS557" s="858"/>
      <c r="BT557" s="858"/>
      <c r="BU557" s="858"/>
      <c r="BV557" s="858"/>
      <c r="BW557" s="858"/>
      <c r="BX557" s="858"/>
      <c r="BY557" s="858"/>
      <c r="BZ557" s="858"/>
      <c r="CA557" s="858"/>
      <c r="CB557" s="858"/>
      <c r="CC557" s="858"/>
      <c r="CD557" s="858"/>
      <c r="CE557" s="858"/>
      <c r="CF557" s="858"/>
      <c r="CG557" s="858"/>
      <c r="CH557" s="858"/>
      <c r="CI557" s="858"/>
      <c r="CJ557" s="858"/>
      <c r="CK557" s="858"/>
      <c r="CL557" s="858"/>
      <c r="CM557" s="858"/>
      <c r="CN557" s="858"/>
      <c r="CO557" s="858"/>
      <c r="CP557" s="858"/>
      <c r="CQ557" s="858"/>
      <c r="CR557" s="858"/>
      <c r="CS557" s="858"/>
      <c r="CT557" s="858"/>
      <c r="CU557" s="858"/>
      <c r="CV557" s="858"/>
      <c r="CW557" s="858"/>
      <c r="CX557" s="858"/>
      <c r="CY557" s="858"/>
      <c r="CZ557" s="858"/>
      <c r="DA557" s="858"/>
      <c r="DB557" s="858"/>
      <c r="DC557" s="858"/>
      <c r="DD557" s="858"/>
      <c r="DE557" s="858"/>
      <c r="DF557" s="858"/>
      <c r="DG557" s="858"/>
      <c r="DH557" s="858"/>
      <c r="DI557" s="858"/>
      <c r="DJ557" s="858"/>
    </row>
    <row r="558" spans="43:114">
      <c r="AQ558" s="1458"/>
      <c r="AR558" s="840"/>
      <c r="AS558" s="840"/>
      <c r="AT558" s="840"/>
      <c r="AU558" s="858"/>
      <c r="AV558" s="858"/>
      <c r="AW558" s="858"/>
      <c r="AX558" s="1454"/>
      <c r="AY558" s="870"/>
      <c r="AZ558" s="858"/>
      <c r="BA558" s="858"/>
      <c r="BB558" s="858"/>
      <c r="BC558" s="858"/>
      <c r="BD558" s="858"/>
      <c r="BE558" s="858"/>
      <c r="BF558" s="858"/>
      <c r="BG558" s="858"/>
      <c r="BH558" s="858"/>
      <c r="BI558" s="858"/>
      <c r="BJ558" s="858"/>
      <c r="BK558" s="858"/>
      <c r="BL558" s="858"/>
      <c r="BM558" s="858"/>
      <c r="BN558" s="858"/>
      <c r="BO558" s="858"/>
      <c r="BP558" s="858"/>
      <c r="BQ558" s="858"/>
      <c r="BR558" s="858"/>
      <c r="BS558" s="858"/>
      <c r="BT558" s="858"/>
      <c r="BU558" s="858"/>
      <c r="BV558" s="858"/>
      <c r="BW558" s="858"/>
      <c r="BX558" s="858"/>
      <c r="BY558" s="858"/>
      <c r="BZ558" s="858"/>
      <c r="CA558" s="858"/>
      <c r="CB558" s="858"/>
      <c r="CC558" s="858"/>
      <c r="CD558" s="858"/>
      <c r="CE558" s="858"/>
      <c r="CF558" s="858"/>
      <c r="CG558" s="858"/>
      <c r="CH558" s="858"/>
      <c r="CI558" s="858"/>
      <c r="CJ558" s="858"/>
      <c r="CK558" s="858"/>
      <c r="CL558" s="858"/>
      <c r="CM558" s="858"/>
      <c r="CN558" s="858"/>
      <c r="CO558" s="858"/>
      <c r="CP558" s="858"/>
      <c r="CQ558" s="858"/>
      <c r="CR558" s="858"/>
      <c r="CS558" s="858"/>
      <c r="CT558" s="858"/>
      <c r="CU558" s="858"/>
      <c r="CV558" s="858"/>
      <c r="CW558" s="858"/>
      <c r="CX558" s="858"/>
      <c r="CY558" s="858"/>
      <c r="CZ558" s="858"/>
      <c r="DA558" s="858"/>
      <c r="DB558" s="858"/>
      <c r="DC558" s="858"/>
      <c r="DD558" s="858"/>
      <c r="DE558" s="858"/>
      <c r="DF558" s="858"/>
      <c r="DG558" s="858"/>
      <c r="DH558" s="858"/>
      <c r="DI558" s="858"/>
      <c r="DJ558" s="858"/>
    </row>
    <row r="559" spans="43:114">
      <c r="AQ559" s="1458"/>
      <c r="AR559" s="840"/>
      <c r="AS559" s="840"/>
      <c r="AT559" s="840"/>
      <c r="AU559" s="858"/>
      <c r="AV559" s="858"/>
      <c r="AW559" s="858"/>
      <c r="AX559" s="1454"/>
      <c r="AY559" s="870"/>
      <c r="AZ559" s="858"/>
      <c r="BA559" s="858"/>
      <c r="BB559" s="858"/>
      <c r="BC559" s="858"/>
      <c r="BD559" s="858"/>
      <c r="BE559" s="858"/>
      <c r="BF559" s="858"/>
      <c r="BG559" s="858"/>
      <c r="BH559" s="858"/>
      <c r="BI559" s="858"/>
      <c r="BJ559" s="858"/>
      <c r="BK559" s="858"/>
      <c r="BL559" s="858"/>
      <c r="BM559" s="858"/>
      <c r="BN559" s="858"/>
      <c r="BO559" s="858"/>
      <c r="BP559" s="858"/>
      <c r="BQ559" s="858"/>
      <c r="BR559" s="858"/>
      <c r="BS559" s="858"/>
      <c r="BT559" s="858"/>
      <c r="BU559" s="858"/>
      <c r="BV559" s="858"/>
      <c r="BW559" s="858"/>
      <c r="BX559" s="858"/>
      <c r="BY559" s="858"/>
      <c r="BZ559" s="858"/>
      <c r="CA559" s="858"/>
      <c r="CB559" s="858"/>
      <c r="CC559" s="858"/>
      <c r="CD559" s="858"/>
      <c r="CE559" s="858"/>
      <c r="CF559" s="858"/>
      <c r="CG559" s="858"/>
      <c r="CH559" s="858"/>
      <c r="CI559" s="858"/>
      <c r="CJ559" s="858"/>
      <c r="CK559" s="858"/>
      <c r="CL559" s="858"/>
      <c r="CM559" s="858"/>
      <c r="CN559" s="858"/>
      <c r="CO559" s="858"/>
      <c r="CP559" s="858"/>
      <c r="CQ559" s="858"/>
      <c r="CR559" s="858"/>
      <c r="CS559" s="858"/>
      <c r="CT559" s="858"/>
      <c r="CU559" s="858"/>
      <c r="CV559" s="858"/>
      <c r="CW559" s="858"/>
      <c r="CX559" s="858"/>
      <c r="CY559" s="858"/>
      <c r="CZ559" s="858"/>
      <c r="DA559" s="858"/>
      <c r="DB559" s="858"/>
      <c r="DC559" s="858"/>
      <c r="DD559" s="858"/>
      <c r="DE559" s="858"/>
      <c r="DF559" s="858"/>
      <c r="DG559" s="858"/>
      <c r="DH559" s="858"/>
      <c r="DI559" s="858"/>
      <c r="DJ559" s="858"/>
    </row>
    <row r="560" spans="43:114">
      <c r="AQ560" s="1458"/>
      <c r="AR560" s="840"/>
      <c r="AS560" s="840"/>
      <c r="AT560" s="840"/>
      <c r="AU560" s="858"/>
      <c r="AV560" s="858"/>
      <c r="AW560" s="858"/>
      <c r="AX560" s="1454"/>
      <c r="AY560" s="870"/>
      <c r="AZ560" s="858"/>
      <c r="BA560" s="858"/>
      <c r="BB560" s="858"/>
      <c r="BC560" s="858"/>
      <c r="BD560" s="858"/>
      <c r="BE560" s="858"/>
      <c r="BF560" s="858"/>
      <c r="BG560" s="858"/>
      <c r="BH560" s="858"/>
      <c r="BI560" s="858"/>
      <c r="BJ560" s="858"/>
      <c r="BK560" s="858"/>
      <c r="BL560" s="858"/>
      <c r="BM560" s="858"/>
      <c r="BN560" s="858"/>
      <c r="BO560" s="858"/>
      <c r="BP560" s="858"/>
      <c r="BQ560" s="858"/>
      <c r="BR560" s="858"/>
      <c r="BS560" s="858"/>
      <c r="BT560" s="858"/>
      <c r="BU560" s="858"/>
      <c r="BV560" s="858"/>
      <c r="BW560" s="858"/>
      <c r="BX560" s="858"/>
      <c r="BY560" s="858"/>
      <c r="BZ560" s="858"/>
      <c r="CA560" s="858"/>
      <c r="CB560" s="858"/>
      <c r="CC560" s="858"/>
      <c r="CD560" s="858"/>
      <c r="CE560" s="858"/>
      <c r="CF560" s="858"/>
      <c r="CG560" s="858"/>
      <c r="CH560" s="858"/>
      <c r="CI560" s="858"/>
      <c r="CJ560" s="858"/>
      <c r="CK560" s="858"/>
      <c r="CL560" s="858"/>
      <c r="CM560" s="858"/>
      <c r="CN560" s="858"/>
      <c r="CO560" s="858"/>
      <c r="CP560" s="858"/>
      <c r="CQ560" s="858"/>
      <c r="CR560" s="858"/>
      <c r="CS560" s="858"/>
      <c r="CT560" s="858"/>
      <c r="CU560" s="858"/>
      <c r="CV560" s="858"/>
      <c r="CW560" s="858"/>
      <c r="CX560" s="858"/>
      <c r="CY560" s="858"/>
      <c r="CZ560" s="858"/>
      <c r="DA560" s="858"/>
      <c r="DB560" s="858"/>
      <c r="DC560" s="858"/>
      <c r="DD560" s="858"/>
      <c r="DE560" s="858"/>
      <c r="DF560" s="858"/>
      <c r="DG560" s="858"/>
      <c r="DH560" s="858"/>
      <c r="DI560" s="858"/>
      <c r="DJ560" s="858"/>
    </row>
    <row r="561" spans="1:114">
      <c r="AQ561" s="1458"/>
      <c r="AR561" s="840"/>
      <c r="AS561" s="840"/>
      <c r="AT561" s="840"/>
      <c r="AU561" s="858"/>
      <c r="AV561" s="858"/>
      <c r="AW561" s="858"/>
      <c r="AX561" s="1454"/>
      <c r="AY561" s="870"/>
      <c r="AZ561" s="858"/>
      <c r="BA561" s="858"/>
      <c r="BB561" s="858"/>
      <c r="BC561" s="858"/>
      <c r="BD561" s="858"/>
      <c r="BE561" s="858"/>
      <c r="BF561" s="858"/>
      <c r="BG561" s="858"/>
      <c r="BH561" s="858"/>
      <c r="BI561" s="858"/>
      <c r="BJ561" s="858"/>
      <c r="BK561" s="858"/>
      <c r="BL561" s="858"/>
      <c r="BM561" s="858"/>
      <c r="BN561" s="858"/>
      <c r="BO561" s="858"/>
      <c r="BP561" s="858"/>
      <c r="BQ561" s="858"/>
      <c r="BR561" s="858"/>
      <c r="BS561" s="858"/>
      <c r="BT561" s="858"/>
      <c r="BU561" s="858"/>
      <c r="BV561" s="858"/>
      <c r="BW561" s="858"/>
      <c r="BX561" s="858"/>
      <c r="BY561" s="858"/>
      <c r="BZ561" s="858"/>
      <c r="CA561" s="858"/>
      <c r="CB561" s="858"/>
      <c r="CC561" s="858"/>
      <c r="CD561" s="858"/>
      <c r="CE561" s="858"/>
      <c r="CF561" s="858"/>
      <c r="CG561" s="858"/>
      <c r="CH561" s="858"/>
      <c r="CI561" s="858"/>
      <c r="CJ561" s="858"/>
      <c r="CK561" s="858"/>
      <c r="CL561" s="858"/>
      <c r="CM561" s="858"/>
      <c r="CN561" s="858"/>
      <c r="CO561" s="858"/>
      <c r="CP561" s="858"/>
      <c r="CQ561" s="858"/>
      <c r="CR561" s="858"/>
      <c r="CS561" s="858"/>
      <c r="CT561" s="858"/>
      <c r="CU561" s="858"/>
      <c r="CV561" s="858"/>
      <c r="CW561" s="858"/>
      <c r="CX561" s="858"/>
      <c r="CY561" s="858"/>
      <c r="CZ561" s="858"/>
      <c r="DA561" s="858"/>
      <c r="DB561" s="858"/>
      <c r="DC561" s="858"/>
      <c r="DD561" s="858"/>
      <c r="DE561" s="858"/>
      <c r="DF561" s="858"/>
      <c r="DG561" s="858"/>
      <c r="DH561" s="858"/>
      <c r="DI561" s="858"/>
      <c r="DJ561" s="858"/>
    </row>
    <row r="562" spans="1:114">
      <c r="A562" s="856"/>
      <c r="B562" s="856"/>
      <c r="C562" s="856"/>
      <c r="D562" s="856"/>
      <c r="E562" s="856"/>
      <c r="F562" s="856"/>
      <c r="G562" s="856"/>
      <c r="H562" s="856"/>
      <c r="J562" s="856"/>
      <c r="Q562" s="1693"/>
      <c r="R562" s="856"/>
      <c r="S562" s="856"/>
      <c r="T562" s="856"/>
      <c r="U562" s="856"/>
      <c r="V562" s="856"/>
      <c r="W562" s="856"/>
      <c r="X562" s="856"/>
      <c r="Y562" s="856"/>
      <c r="Z562" s="856"/>
      <c r="AA562" s="856"/>
      <c r="AB562" s="856"/>
      <c r="AC562" s="856"/>
      <c r="AD562" s="856"/>
      <c r="AE562" s="856"/>
      <c r="AG562" s="856"/>
      <c r="AH562" s="856"/>
      <c r="AI562" s="856"/>
      <c r="AJ562" s="856"/>
      <c r="AL562" s="856"/>
      <c r="AM562" s="856"/>
      <c r="AN562" s="856"/>
      <c r="AO562" s="856"/>
      <c r="AP562" s="856"/>
      <c r="AQ562" s="858"/>
      <c r="AR562" s="858"/>
      <c r="AS562" s="858"/>
      <c r="AT562" s="858"/>
      <c r="AU562" s="858"/>
      <c r="AV562" s="858"/>
      <c r="AW562" s="858"/>
      <c r="AX562" s="858"/>
      <c r="AY562" s="858"/>
      <c r="AZ562" s="858"/>
      <c r="BA562" s="858"/>
      <c r="BB562" s="858"/>
      <c r="BC562" s="858"/>
      <c r="BD562" s="858"/>
      <c r="BE562" s="858"/>
      <c r="BF562" s="858"/>
      <c r="BG562" s="858"/>
      <c r="BH562" s="858"/>
      <c r="BI562" s="858"/>
      <c r="BJ562" s="858"/>
      <c r="BK562" s="858"/>
      <c r="BL562" s="858"/>
      <c r="BM562" s="858"/>
      <c r="BN562" s="858"/>
      <c r="BO562" s="858"/>
      <c r="BP562" s="858"/>
      <c r="BQ562" s="858"/>
      <c r="BR562" s="858"/>
      <c r="BS562" s="858"/>
      <c r="BT562" s="858"/>
      <c r="BU562" s="858"/>
      <c r="BV562" s="858"/>
      <c r="BW562" s="858"/>
      <c r="BX562" s="858"/>
      <c r="BY562" s="858"/>
      <c r="BZ562" s="858"/>
      <c r="CA562" s="858"/>
      <c r="CB562" s="858"/>
      <c r="CC562" s="858"/>
      <c r="CD562" s="858"/>
      <c r="CE562" s="858"/>
      <c r="CF562" s="858"/>
      <c r="CG562" s="858"/>
      <c r="CH562" s="858"/>
      <c r="CI562" s="858"/>
      <c r="CJ562" s="858"/>
      <c r="CK562" s="858"/>
      <c r="CL562" s="858"/>
      <c r="CM562" s="858"/>
      <c r="CN562" s="858"/>
      <c r="CO562" s="858"/>
      <c r="CP562" s="858"/>
      <c r="CQ562" s="858"/>
      <c r="CR562" s="858"/>
      <c r="CS562" s="858"/>
      <c r="CT562" s="858"/>
      <c r="CU562" s="858"/>
      <c r="CV562" s="858"/>
      <c r="CW562" s="858"/>
      <c r="CX562" s="858"/>
      <c r="CY562" s="858"/>
      <c r="CZ562" s="858"/>
      <c r="DA562" s="858"/>
      <c r="DB562" s="858"/>
      <c r="DC562" s="858"/>
      <c r="DD562" s="858"/>
      <c r="DE562" s="858"/>
      <c r="DF562" s="858"/>
      <c r="DG562" s="858"/>
      <c r="DH562" s="858"/>
      <c r="DI562" s="858"/>
      <c r="DJ562" s="858"/>
    </row>
    <row r="563" spans="1:114" ht="13">
      <c r="A563" s="856"/>
      <c r="B563" s="856"/>
      <c r="C563" s="856"/>
      <c r="D563" s="856"/>
      <c r="E563" s="856"/>
      <c r="F563" s="856"/>
      <c r="G563" s="856"/>
      <c r="H563" s="856"/>
      <c r="J563" s="856"/>
      <c r="M563" s="1332"/>
      <c r="N563" s="1109"/>
      <c r="O563" s="1109"/>
      <c r="P563" s="1109"/>
      <c r="R563" s="856"/>
      <c r="S563" s="856"/>
      <c r="T563" s="856"/>
      <c r="U563" s="856"/>
      <c r="V563" s="856"/>
      <c r="W563" s="856"/>
      <c r="X563" s="856"/>
      <c r="Y563" s="856"/>
      <c r="Z563" s="856"/>
      <c r="AA563" s="856"/>
      <c r="AB563" s="856"/>
      <c r="AC563" s="856"/>
      <c r="AD563" s="856"/>
      <c r="AE563" s="856"/>
      <c r="AG563" s="856"/>
      <c r="AH563" s="856"/>
      <c r="AI563" s="856"/>
      <c r="AJ563" s="856"/>
      <c r="AL563" s="856"/>
      <c r="AM563" s="856"/>
      <c r="AN563" s="856"/>
      <c r="AO563" s="856"/>
      <c r="AP563" s="856"/>
      <c r="AQ563" s="858"/>
      <c r="AR563" s="858"/>
      <c r="AS563" s="858"/>
      <c r="AT563" s="858"/>
      <c r="AU563" s="858"/>
      <c r="AV563" s="858"/>
      <c r="AW563" s="858"/>
      <c r="AX563" s="858"/>
      <c r="AY563" s="858"/>
      <c r="AZ563" s="858"/>
      <c r="BA563" s="858"/>
      <c r="BB563" s="858"/>
      <c r="BC563" s="858"/>
      <c r="BD563" s="858"/>
      <c r="BE563" s="858"/>
      <c r="BF563" s="858"/>
      <c r="BG563" s="858"/>
      <c r="BH563" s="858"/>
      <c r="BI563" s="858"/>
      <c r="BJ563" s="858"/>
      <c r="BK563" s="858"/>
      <c r="BL563" s="858"/>
      <c r="BM563" s="858"/>
      <c r="BN563" s="858"/>
      <c r="BO563" s="858"/>
      <c r="BP563" s="858"/>
      <c r="BQ563" s="858"/>
      <c r="BR563" s="858"/>
      <c r="BS563" s="858"/>
      <c r="BT563" s="858"/>
      <c r="BU563" s="858"/>
      <c r="BV563" s="858"/>
      <c r="BW563" s="858"/>
      <c r="BX563" s="858"/>
      <c r="BY563" s="858"/>
      <c r="BZ563" s="858"/>
      <c r="CA563" s="858"/>
      <c r="CB563" s="858"/>
      <c r="CC563" s="858"/>
      <c r="CD563" s="858"/>
      <c r="CE563" s="858"/>
      <c r="CF563" s="858"/>
      <c r="CG563" s="858"/>
      <c r="CH563" s="858"/>
      <c r="CI563" s="858"/>
      <c r="CJ563" s="858"/>
      <c r="CK563" s="858"/>
      <c r="CL563" s="858"/>
      <c r="CM563" s="858"/>
      <c r="CN563" s="858"/>
      <c r="CO563" s="858"/>
      <c r="CP563" s="858"/>
      <c r="CQ563" s="858"/>
      <c r="CR563" s="858"/>
      <c r="CS563" s="858"/>
      <c r="CT563" s="858"/>
      <c r="CU563" s="858"/>
      <c r="CV563" s="858"/>
      <c r="CW563" s="858"/>
      <c r="CX563" s="858"/>
      <c r="CY563" s="858"/>
      <c r="CZ563" s="858"/>
      <c r="DA563" s="858"/>
      <c r="DB563" s="858"/>
      <c r="DC563" s="858"/>
      <c r="DD563" s="858"/>
      <c r="DE563" s="858"/>
      <c r="DF563" s="858"/>
      <c r="DG563" s="858"/>
      <c r="DH563" s="858"/>
      <c r="DI563" s="858"/>
      <c r="DJ563" s="858"/>
    </row>
    <row r="564" spans="1:114">
      <c r="AQ564" s="1458"/>
      <c r="AR564" s="840"/>
      <c r="AS564" s="840"/>
      <c r="AT564" s="840"/>
      <c r="AU564" s="858"/>
      <c r="AV564" s="858"/>
      <c r="AW564" s="858"/>
      <c r="AX564" s="1454"/>
      <c r="AY564" s="870"/>
      <c r="AZ564" s="858"/>
      <c r="BA564" s="858"/>
      <c r="BB564" s="858"/>
      <c r="BC564" s="858"/>
      <c r="BD564" s="858"/>
      <c r="BE564" s="858"/>
      <c r="BF564" s="858"/>
      <c r="BG564" s="858"/>
      <c r="BH564" s="858"/>
      <c r="BI564" s="858"/>
      <c r="BJ564" s="858"/>
      <c r="BK564" s="858"/>
      <c r="BL564" s="858"/>
      <c r="BM564" s="858"/>
      <c r="BN564" s="858"/>
      <c r="BO564" s="858"/>
      <c r="BP564" s="858"/>
      <c r="BQ564" s="858"/>
      <c r="BR564" s="858"/>
      <c r="BS564" s="858"/>
      <c r="BT564" s="858"/>
      <c r="BU564" s="858"/>
      <c r="BV564" s="858"/>
      <c r="BW564" s="858"/>
      <c r="BX564" s="858"/>
      <c r="BY564" s="858"/>
      <c r="BZ564" s="858"/>
      <c r="CA564" s="858"/>
      <c r="CB564" s="858"/>
      <c r="CC564" s="858"/>
      <c r="CD564" s="858"/>
      <c r="CE564" s="858"/>
      <c r="CF564" s="858"/>
      <c r="CG564" s="858"/>
      <c r="CH564" s="858"/>
      <c r="CI564" s="858"/>
      <c r="CJ564" s="858"/>
      <c r="CK564" s="858"/>
      <c r="CL564" s="858"/>
      <c r="CM564" s="858"/>
      <c r="CN564" s="858"/>
      <c r="CO564" s="858"/>
      <c r="CP564" s="858"/>
      <c r="CQ564" s="858"/>
      <c r="CR564" s="858"/>
      <c r="CS564" s="858"/>
      <c r="CT564" s="858"/>
      <c r="CU564" s="858"/>
      <c r="CV564" s="858"/>
      <c r="CW564" s="858"/>
      <c r="CX564" s="858"/>
      <c r="CY564" s="858"/>
      <c r="CZ564" s="858"/>
      <c r="DA564" s="858"/>
      <c r="DB564" s="858"/>
      <c r="DC564" s="858"/>
      <c r="DD564" s="858"/>
      <c r="DE564" s="858"/>
      <c r="DF564" s="858"/>
      <c r="DG564" s="858"/>
      <c r="DH564" s="858"/>
      <c r="DI564" s="858"/>
      <c r="DJ564" s="858"/>
    </row>
    <row r="565" spans="1:114">
      <c r="AQ565" s="1458"/>
      <c r="AR565" s="840"/>
      <c r="AS565" s="840"/>
      <c r="AT565" s="840"/>
      <c r="AU565" s="858"/>
      <c r="AV565" s="858"/>
      <c r="AW565" s="858"/>
      <c r="AX565" s="1454"/>
      <c r="AY565" s="870"/>
      <c r="AZ565" s="858"/>
      <c r="BA565" s="858"/>
      <c r="BB565" s="858"/>
      <c r="BC565" s="858"/>
      <c r="BD565" s="858"/>
      <c r="BE565" s="858"/>
      <c r="BF565" s="858"/>
      <c r="BG565" s="858"/>
      <c r="BH565" s="858"/>
      <c r="BI565" s="858"/>
      <c r="BJ565" s="858"/>
      <c r="BK565" s="858"/>
      <c r="BL565" s="858"/>
      <c r="BM565" s="858"/>
      <c r="BN565" s="858"/>
      <c r="BO565" s="858"/>
      <c r="BP565" s="858"/>
      <c r="BQ565" s="858"/>
      <c r="BR565" s="858"/>
      <c r="BS565" s="858"/>
      <c r="BT565" s="858"/>
      <c r="BU565" s="858"/>
      <c r="BV565" s="858"/>
      <c r="BW565" s="858"/>
      <c r="BX565" s="858"/>
      <c r="BY565" s="858"/>
      <c r="BZ565" s="858"/>
      <c r="CA565" s="858"/>
      <c r="CB565" s="858"/>
      <c r="CC565" s="858"/>
      <c r="CD565" s="858"/>
      <c r="CE565" s="858"/>
      <c r="CF565" s="858"/>
      <c r="CG565" s="858"/>
      <c r="CH565" s="858"/>
      <c r="CI565" s="858"/>
      <c r="CJ565" s="858"/>
      <c r="CK565" s="858"/>
      <c r="CL565" s="858"/>
      <c r="CM565" s="858"/>
      <c r="CN565" s="858"/>
      <c r="CO565" s="858"/>
      <c r="CP565" s="858"/>
      <c r="CQ565" s="858"/>
      <c r="CR565" s="858"/>
      <c r="CS565" s="858"/>
      <c r="CT565" s="858"/>
      <c r="CU565" s="858"/>
      <c r="CV565" s="858"/>
      <c r="CW565" s="858"/>
      <c r="CX565" s="858"/>
      <c r="CY565" s="858"/>
      <c r="CZ565" s="858"/>
      <c r="DA565" s="858"/>
      <c r="DB565" s="858"/>
      <c r="DC565" s="858"/>
      <c r="DD565" s="858"/>
      <c r="DE565" s="858"/>
      <c r="DF565" s="858"/>
      <c r="DG565" s="858"/>
      <c r="DH565" s="858"/>
      <c r="DI565" s="858"/>
      <c r="DJ565" s="858"/>
    </row>
    <row r="566" spans="1:114">
      <c r="AQ566" s="1458"/>
      <c r="AR566" s="840"/>
      <c r="AS566" s="840"/>
      <c r="AT566" s="840"/>
      <c r="AU566" s="858"/>
      <c r="AV566" s="858"/>
      <c r="AW566" s="858"/>
      <c r="AX566" s="1454"/>
      <c r="AY566" s="870"/>
      <c r="AZ566" s="858"/>
      <c r="BA566" s="858"/>
      <c r="BB566" s="858"/>
      <c r="BC566" s="858"/>
      <c r="BD566" s="858"/>
      <c r="BE566" s="858"/>
      <c r="BF566" s="858"/>
      <c r="BG566" s="858"/>
      <c r="BH566" s="858"/>
      <c r="BI566" s="858"/>
      <c r="BJ566" s="858"/>
      <c r="BK566" s="858"/>
      <c r="BL566" s="858"/>
      <c r="BM566" s="858"/>
      <c r="BN566" s="858"/>
      <c r="BO566" s="858"/>
      <c r="BP566" s="858"/>
      <c r="BQ566" s="858"/>
      <c r="BR566" s="858"/>
      <c r="BS566" s="858"/>
      <c r="BT566" s="858"/>
      <c r="BU566" s="858"/>
      <c r="BV566" s="858"/>
      <c r="BW566" s="858"/>
      <c r="BX566" s="858"/>
      <c r="BY566" s="858"/>
      <c r="BZ566" s="858"/>
      <c r="CA566" s="858"/>
      <c r="CB566" s="858"/>
      <c r="CC566" s="858"/>
      <c r="CD566" s="858"/>
      <c r="CE566" s="858"/>
      <c r="CF566" s="858"/>
      <c r="CG566" s="858"/>
      <c r="CH566" s="858"/>
      <c r="CI566" s="858"/>
      <c r="CJ566" s="858"/>
      <c r="CK566" s="858"/>
      <c r="CL566" s="858"/>
      <c r="CM566" s="858"/>
      <c r="CN566" s="858"/>
      <c r="CO566" s="858"/>
      <c r="CP566" s="858"/>
      <c r="CQ566" s="858"/>
      <c r="CR566" s="858"/>
      <c r="CS566" s="858"/>
      <c r="CT566" s="858"/>
      <c r="CU566" s="858"/>
      <c r="CV566" s="858"/>
      <c r="CW566" s="858"/>
      <c r="CX566" s="858"/>
      <c r="CY566" s="858"/>
      <c r="CZ566" s="858"/>
      <c r="DA566" s="858"/>
      <c r="DB566" s="858"/>
      <c r="DC566" s="858"/>
      <c r="DD566" s="858"/>
      <c r="DE566" s="858"/>
      <c r="DF566" s="858"/>
      <c r="DG566" s="858"/>
      <c r="DH566" s="858"/>
      <c r="DI566" s="858"/>
      <c r="DJ566" s="858"/>
    </row>
    <row r="567" spans="1:114">
      <c r="AQ567" s="1458"/>
      <c r="AR567" s="840"/>
      <c r="AS567" s="840"/>
      <c r="AT567" s="840"/>
      <c r="AU567" s="858"/>
      <c r="AV567" s="858"/>
      <c r="AW567" s="858"/>
      <c r="AX567" s="1454"/>
      <c r="AY567" s="870"/>
      <c r="AZ567" s="858"/>
      <c r="BA567" s="858"/>
      <c r="BB567" s="858"/>
      <c r="BC567" s="858"/>
      <c r="BD567" s="858"/>
      <c r="BE567" s="858"/>
      <c r="BF567" s="858"/>
      <c r="BG567" s="858"/>
      <c r="BH567" s="858"/>
      <c r="BI567" s="858"/>
      <c r="BJ567" s="858"/>
      <c r="BK567" s="858"/>
      <c r="BL567" s="858"/>
      <c r="BM567" s="858"/>
      <c r="BN567" s="858"/>
      <c r="BO567" s="858"/>
      <c r="BP567" s="858"/>
      <c r="BQ567" s="858"/>
      <c r="BR567" s="858"/>
      <c r="BS567" s="858"/>
      <c r="BT567" s="858"/>
      <c r="BU567" s="858"/>
      <c r="BV567" s="858"/>
      <c r="BW567" s="858"/>
      <c r="BX567" s="858"/>
      <c r="BY567" s="858"/>
      <c r="BZ567" s="858"/>
      <c r="CA567" s="858"/>
      <c r="CB567" s="858"/>
      <c r="CC567" s="858"/>
      <c r="CD567" s="858"/>
      <c r="CE567" s="858"/>
      <c r="CF567" s="858"/>
      <c r="CG567" s="858"/>
      <c r="CH567" s="858"/>
      <c r="CI567" s="858"/>
      <c r="CJ567" s="858"/>
      <c r="CK567" s="858"/>
      <c r="CL567" s="858"/>
      <c r="CM567" s="858"/>
      <c r="CN567" s="858"/>
      <c r="CO567" s="858"/>
      <c r="CP567" s="858"/>
      <c r="CQ567" s="858"/>
      <c r="CR567" s="858"/>
      <c r="CS567" s="858"/>
      <c r="CT567" s="858"/>
      <c r="CU567" s="858"/>
      <c r="CV567" s="858"/>
      <c r="CW567" s="858"/>
      <c r="CX567" s="858"/>
      <c r="CY567" s="858"/>
      <c r="CZ567" s="858"/>
      <c r="DA567" s="858"/>
      <c r="DB567" s="858"/>
      <c r="DC567" s="858"/>
      <c r="DD567" s="858"/>
      <c r="DE567" s="858"/>
      <c r="DF567" s="858"/>
      <c r="DG567" s="858"/>
      <c r="DH567" s="858"/>
      <c r="DI567" s="858"/>
      <c r="DJ567" s="858"/>
    </row>
    <row r="568" spans="1:114">
      <c r="AQ568" s="1458"/>
      <c r="AR568" s="840"/>
      <c r="AS568" s="840"/>
      <c r="AT568" s="840"/>
      <c r="AU568" s="858"/>
      <c r="AV568" s="858"/>
      <c r="AW568" s="858"/>
      <c r="AX568" s="1454"/>
      <c r="AY568" s="870"/>
      <c r="AZ568" s="858"/>
      <c r="BA568" s="858"/>
      <c r="BB568" s="858"/>
      <c r="BC568" s="858"/>
      <c r="BD568" s="858"/>
      <c r="BE568" s="858"/>
      <c r="BF568" s="858"/>
      <c r="BG568" s="858"/>
      <c r="BH568" s="858"/>
      <c r="BI568" s="858"/>
      <c r="BJ568" s="858"/>
      <c r="BK568" s="858"/>
      <c r="BL568" s="858"/>
      <c r="BM568" s="858"/>
      <c r="BN568" s="858"/>
      <c r="BO568" s="858"/>
      <c r="BP568" s="858"/>
      <c r="BQ568" s="858"/>
      <c r="BR568" s="858"/>
      <c r="BS568" s="858"/>
      <c r="BT568" s="858"/>
      <c r="BU568" s="858"/>
      <c r="BV568" s="858"/>
      <c r="BW568" s="858"/>
      <c r="BX568" s="858"/>
      <c r="BY568" s="858"/>
      <c r="BZ568" s="858"/>
      <c r="CA568" s="858"/>
      <c r="CB568" s="858"/>
      <c r="CC568" s="858"/>
      <c r="CD568" s="858"/>
      <c r="CE568" s="858"/>
      <c r="CF568" s="858"/>
      <c r="CG568" s="858"/>
      <c r="CH568" s="858"/>
      <c r="CI568" s="858"/>
      <c r="CJ568" s="858"/>
      <c r="CK568" s="858"/>
      <c r="CL568" s="858"/>
      <c r="CM568" s="858"/>
      <c r="CN568" s="858"/>
      <c r="CO568" s="858"/>
      <c r="CP568" s="858"/>
      <c r="CQ568" s="858"/>
      <c r="CR568" s="858"/>
      <c r="CS568" s="858"/>
      <c r="CT568" s="858"/>
      <c r="CU568" s="858"/>
      <c r="CV568" s="858"/>
      <c r="CW568" s="858"/>
      <c r="CX568" s="858"/>
      <c r="CY568" s="858"/>
      <c r="CZ568" s="858"/>
      <c r="DA568" s="858"/>
      <c r="DB568" s="858"/>
      <c r="DC568" s="858"/>
      <c r="DD568" s="858"/>
      <c r="DE568" s="858"/>
      <c r="DF568" s="858"/>
      <c r="DG568" s="858"/>
      <c r="DH568" s="858"/>
      <c r="DI568" s="858"/>
      <c r="DJ568" s="858"/>
    </row>
    <row r="569" spans="1:114">
      <c r="AQ569" s="1458"/>
      <c r="AR569" s="840"/>
      <c r="AS569" s="840"/>
      <c r="AT569" s="840"/>
      <c r="AU569" s="858"/>
      <c r="AV569" s="858"/>
      <c r="AW569" s="858"/>
      <c r="AX569" s="1454"/>
      <c r="AY569" s="870"/>
      <c r="AZ569" s="858"/>
      <c r="BA569" s="858"/>
      <c r="BB569" s="858"/>
      <c r="BC569" s="858"/>
      <c r="BD569" s="858"/>
      <c r="BE569" s="858"/>
      <c r="BF569" s="858"/>
      <c r="BG569" s="858"/>
      <c r="BH569" s="858"/>
      <c r="BI569" s="858"/>
      <c r="BJ569" s="858"/>
      <c r="BK569" s="858"/>
      <c r="BL569" s="858"/>
      <c r="BM569" s="858"/>
      <c r="BN569" s="858"/>
      <c r="BO569" s="858"/>
      <c r="BP569" s="858"/>
      <c r="BQ569" s="858"/>
      <c r="BR569" s="858"/>
      <c r="BS569" s="858"/>
      <c r="BT569" s="858"/>
      <c r="BU569" s="858"/>
      <c r="BV569" s="858"/>
      <c r="BW569" s="858"/>
      <c r="BX569" s="858"/>
      <c r="BY569" s="858"/>
      <c r="BZ569" s="858"/>
      <c r="CA569" s="858"/>
      <c r="CB569" s="858"/>
      <c r="CC569" s="858"/>
      <c r="CD569" s="858"/>
      <c r="CE569" s="858"/>
      <c r="CF569" s="858"/>
      <c r="CG569" s="858"/>
      <c r="CH569" s="858"/>
      <c r="CI569" s="858"/>
      <c r="CJ569" s="858"/>
      <c r="CK569" s="858"/>
      <c r="CL569" s="858"/>
      <c r="CM569" s="858"/>
      <c r="CN569" s="858"/>
      <c r="CO569" s="858"/>
      <c r="CP569" s="858"/>
      <c r="CQ569" s="858"/>
      <c r="CR569" s="858"/>
      <c r="CS569" s="858"/>
      <c r="CT569" s="858"/>
      <c r="CU569" s="858"/>
      <c r="CV569" s="858"/>
      <c r="CW569" s="858"/>
      <c r="CX569" s="858"/>
      <c r="CY569" s="858"/>
      <c r="CZ569" s="858"/>
      <c r="DA569" s="858"/>
      <c r="DB569" s="858"/>
      <c r="DC569" s="858"/>
      <c r="DD569" s="858"/>
      <c r="DE569" s="858"/>
      <c r="DF569" s="858"/>
      <c r="DG569" s="858"/>
      <c r="DH569" s="858"/>
      <c r="DI569" s="858"/>
      <c r="DJ569" s="858"/>
    </row>
    <row r="570" spans="1:114">
      <c r="AQ570" s="1458"/>
      <c r="AR570" s="840"/>
      <c r="AS570" s="840"/>
      <c r="AT570" s="840"/>
      <c r="AU570" s="858"/>
      <c r="AV570" s="858"/>
      <c r="AW570" s="858"/>
      <c r="AX570" s="1454"/>
      <c r="AY570" s="870"/>
      <c r="AZ570" s="858"/>
      <c r="BA570" s="858"/>
      <c r="BB570" s="858"/>
      <c r="BC570" s="858"/>
      <c r="BD570" s="858"/>
      <c r="BE570" s="858"/>
      <c r="BF570" s="858"/>
      <c r="BG570" s="858"/>
      <c r="BH570" s="858"/>
      <c r="BI570" s="858"/>
      <c r="BJ570" s="858"/>
      <c r="BK570" s="858"/>
      <c r="BL570" s="858"/>
      <c r="BM570" s="858"/>
      <c r="BN570" s="858"/>
      <c r="BO570" s="858"/>
      <c r="BP570" s="858"/>
      <c r="BQ570" s="858"/>
      <c r="BR570" s="858"/>
      <c r="BS570" s="858"/>
      <c r="BT570" s="858"/>
      <c r="BU570" s="858"/>
      <c r="BV570" s="858"/>
      <c r="BW570" s="858"/>
      <c r="BX570" s="858"/>
      <c r="BY570" s="858"/>
      <c r="BZ570" s="858"/>
      <c r="CA570" s="858"/>
      <c r="CB570" s="858"/>
      <c r="CC570" s="858"/>
      <c r="CD570" s="858"/>
      <c r="CE570" s="858"/>
      <c r="CF570" s="858"/>
      <c r="CG570" s="858"/>
      <c r="CH570" s="858"/>
      <c r="CI570" s="858"/>
      <c r="CJ570" s="858"/>
      <c r="CK570" s="858"/>
      <c r="CL570" s="858"/>
      <c r="CM570" s="858"/>
      <c r="CN570" s="858"/>
      <c r="CO570" s="858"/>
      <c r="CP570" s="858"/>
      <c r="CQ570" s="858"/>
      <c r="CR570" s="858"/>
      <c r="CS570" s="858"/>
      <c r="CT570" s="858"/>
      <c r="CU570" s="858"/>
      <c r="CV570" s="858"/>
      <c r="CW570" s="858"/>
      <c r="CX570" s="858"/>
      <c r="CY570" s="858"/>
      <c r="CZ570" s="858"/>
      <c r="DA570" s="858"/>
      <c r="DB570" s="858"/>
      <c r="DC570" s="858"/>
      <c r="DD570" s="858"/>
      <c r="DE570" s="858"/>
      <c r="DF570" s="858"/>
      <c r="DG570" s="858"/>
      <c r="DH570" s="858"/>
      <c r="DI570" s="858"/>
      <c r="DJ570" s="858"/>
    </row>
    <row r="571" spans="1:114">
      <c r="AQ571" s="1458"/>
      <c r="AR571" s="840"/>
      <c r="AS571" s="840"/>
      <c r="AT571" s="840"/>
      <c r="AU571" s="858"/>
      <c r="AV571" s="858"/>
      <c r="AW571" s="858"/>
      <c r="AX571" s="1454"/>
      <c r="AY571" s="870"/>
      <c r="AZ571" s="858"/>
      <c r="BA571" s="858"/>
      <c r="BB571" s="858"/>
      <c r="BC571" s="858"/>
      <c r="BD571" s="858"/>
      <c r="BE571" s="858"/>
      <c r="BF571" s="858"/>
      <c r="BG571" s="858"/>
      <c r="BH571" s="858"/>
      <c r="BI571" s="858"/>
      <c r="BJ571" s="858"/>
      <c r="BK571" s="858"/>
      <c r="BL571" s="858"/>
      <c r="BM571" s="858"/>
      <c r="BN571" s="858"/>
      <c r="BO571" s="858"/>
      <c r="BP571" s="858"/>
      <c r="BQ571" s="858"/>
      <c r="BR571" s="858"/>
      <c r="BS571" s="858"/>
      <c r="BT571" s="858"/>
      <c r="BU571" s="858"/>
      <c r="BV571" s="858"/>
      <c r="BW571" s="858"/>
      <c r="BX571" s="858"/>
      <c r="BY571" s="858"/>
      <c r="BZ571" s="858"/>
      <c r="CA571" s="858"/>
      <c r="CB571" s="858"/>
      <c r="CC571" s="858"/>
      <c r="CD571" s="858"/>
      <c r="CE571" s="858"/>
      <c r="CF571" s="858"/>
      <c r="CG571" s="858"/>
      <c r="CH571" s="858"/>
      <c r="CI571" s="858"/>
      <c r="CJ571" s="858"/>
      <c r="CK571" s="858"/>
      <c r="CL571" s="858"/>
      <c r="CM571" s="858"/>
      <c r="CN571" s="858"/>
      <c r="CO571" s="858"/>
      <c r="CP571" s="858"/>
      <c r="CQ571" s="858"/>
      <c r="CR571" s="858"/>
      <c r="CS571" s="858"/>
      <c r="CT571" s="858"/>
      <c r="CU571" s="858"/>
      <c r="CV571" s="858"/>
      <c r="CW571" s="858"/>
      <c r="CX571" s="858"/>
      <c r="CY571" s="858"/>
      <c r="CZ571" s="858"/>
      <c r="DA571" s="858"/>
      <c r="DB571" s="858"/>
      <c r="DC571" s="858"/>
      <c r="DD571" s="858"/>
      <c r="DE571" s="858"/>
      <c r="DF571" s="858"/>
      <c r="DG571" s="858"/>
      <c r="DH571" s="858"/>
      <c r="DI571" s="858"/>
      <c r="DJ571" s="858"/>
    </row>
    <row r="572" spans="1:114">
      <c r="AQ572" s="1458"/>
      <c r="AR572" s="840"/>
      <c r="AS572" s="840"/>
      <c r="AT572" s="840"/>
      <c r="AU572" s="858"/>
      <c r="AV572" s="858"/>
      <c r="AW572" s="858"/>
      <c r="AX572" s="1454"/>
      <c r="AY572" s="870"/>
      <c r="AZ572" s="858"/>
      <c r="BA572" s="858"/>
      <c r="BB572" s="858"/>
      <c r="BC572" s="858"/>
      <c r="BD572" s="858"/>
      <c r="BE572" s="858"/>
      <c r="BF572" s="858"/>
      <c r="BG572" s="858"/>
      <c r="BH572" s="858"/>
      <c r="BI572" s="858"/>
      <c r="BJ572" s="858"/>
      <c r="BK572" s="858"/>
      <c r="BL572" s="858"/>
      <c r="BM572" s="858"/>
      <c r="BN572" s="858"/>
      <c r="BO572" s="858"/>
      <c r="BP572" s="858"/>
      <c r="BQ572" s="858"/>
      <c r="BR572" s="858"/>
      <c r="BS572" s="858"/>
      <c r="BT572" s="858"/>
      <c r="BU572" s="858"/>
      <c r="BV572" s="858"/>
      <c r="BW572" s="858"/>
      <c r="BX572" s="858"/>
      <c r="BY572" s="858"/>
      <c r="BZ572" s="858"/>
      <c r="CA572" s="858"/>
      <c r="CB572" s="858"/>
      <c r="CC572" s="858"/>
      <c r="CD572" s="858"/>
      <c r="CE572" s="858"/>
      <c r="CF572" s="858"/>
      <c r="CG572" s="858"/>
      <c r="CH572" s="858"/>
      <c r="CI572" s="858"/>
      <c r="CJ572" s="858"/>
      <c r="CK572" s="858"/>
      <c r="CL572" s="858"/>
      <c r="CM572" s="858"/>
      <c r="CN572" s="858"/>
      <c r="CO572" s="858"/>
      <c r="CP572" s="858"/>
      <c r="CQ572" s="858"/>
      <c r="CR572" s="858"/>
      <c r="CS572" s="858"/>
      <c r="CT572" s="858"/>
      <c r="CU572" s="858"/>
      <c r="CV572" s="858"/>
      <c r="CW572" s="858"/>
      <c r="CX572" s="858"/>
      <c r="CY572" s="858"/>
      <c r="CZ572" s="858"/>
      <c r="DA572" s="858"/>
      <c r="DB572" s="858"/>
      <c r="DC572" s="858"/>
      <c r="DD572" s="858"/>
      <c r="DE572" s="858"/>
      <c r="DF572" s="858"/>
      <c r="DG572" s="858"/>
      <c r="DH572" s="858"/>
      <c r="DI572" s="858"/>
      <c r="DJ572" s="858"/>
    </row>
    <row r="573" spans="1:114">
      <c r="AQ573" s="1458"/>
      <c r="AR573" s="840"/>
      <c r="AS573" s="840"/>
      <c r="AT573" s="840"/>
      <c r="AU573" s="858"/>
      <c r="AV573" s="858"/>
      <c r="AW573" s="858"/>
      <c r="AX573" s="1454"/>
      <c r="AY573" s="870"/>
      <c r="AZ573" s="858"/>
      <c r="BA573" s="858"/>
      <c r="BB573" s="858"/>
      <c r="BC573" s="858"/>
      <c r="BD573" s="858"/>
      <c r="BE573" s="858"/>
      <c r="BF573" s="858"/>
      <c r="BG573" s="858"/>
      <c r="BH573" s="858"/>
      <c r="BI573" s="858"/>
      <c r="BJ573" s="858"/>
      <c r="BK573" s="858"/>
      <c r="BL573" s="858"/>
      <c r="BM573" s="858"/>
      <c r="BN573" s="858"/>
      <c r="BO573" s="858"/>
      <c r="BP573" s="858"/>
      <c r="BQ573" s="858"/>
      <c r="BR573" s="858"/>
      <c r="BS573" s="858"/>
      <c r="BT573" s="858"/>
      <c r="BU573" s="858"/>
      <c r="BV573" s="858"/>
      <c r="BW573" s="858"/>
      <c r="BX573" s="858"/>
      <c r="BY573" s="858"/>
      <c r="BZ573" s="858"/>
      <c r="CA573" s="858"/>
      <c r="CB573" s="858"/>
      <c r="CC573" s="858"/>
      <c r="CD573" s="858"/>
      <c r="CE573" s="858"/>
      <c r="CF573" s="858"/>
      <c r="CG573" s="858"/>
      <c r="CH573" s="858"/>
      <c r="CI573" s="858"/>
      <c r="CJ573" s="858"/>
      <c r="CK573" s="858"/>
      <c r="CL573" s="858"/>
      <c r="CM573" s="858"/>
      <c r="CN573" s="858"/>
      <c r="CO573" s="858"/>
      <c r="CP573" s="858"/>
      <c r="CQ573" s="858"/>
      <c r="CR573" s="858"/>
      <c r="CS573" s="858"/>
      <c r="CT573" s="858"/>
      <c r="CU573" s="858"/>
      <c r="CV573" s="858"/>
      <c r="CW573" s="858"/>
      <c r="CX573" s="858"/>
      <c r="CY573" s="858"/>
      <c r="CZ573" s="858"/>
      <c r="DA573" s="858"/>
      <c r="DB573" s="858"/>
      <c r="DC573" s="858"/>
      <c r="DD573" s="858"/>
      <c r="DE573" s="858"/>
      <c r="DF573" s="858"/>
      <c r="DG573" s="858"/>
      <c r="DH573" s="858"/>
      <c r="DI573" s="858"/>
      <c r="DJ573" s="858"/>
    </row>
    <row r="574" spans="1:114">
      <c r="AQ574" s="1458"/>
      <c r="AR574" s="840"/>
      <c r="AS574" s="840"/>
      <c r="AT574" s="840"/>
      <c r="AU574" s="858"/>
      <c r="AV574" s="858"/>
      <c r="AW574" s="858"/>
      <c r="AX574" s="1454"/>
      <c r="AY574" s="870"/>
      <c r="AZ574" s="858"/>
      <c r="BA574" s="858"/>
      <c r="BB574" s="858"/>
      <c r="BC574" s="858"/>
      <c r="BD574" s="858"/>
      <c r="BE574" s="858"/>
      <c r="BF574" s="858"/>
      <c r="BG574" s="858"/>
      <c r="BH574" s="858"/>
      <c r="BI574" s="858"/>
      <c r="BJ574" s="858"/>
      <c r="BK574" s="858"/>
      <c r="BL574" s="858"/>
      <c r="BM574" s="858"/>
      <c r="BN574" s="858"/>
      <c r="BO574" s="858"/>
      <c r="BP574" s="858"/>
      <c r="BQ574" s="858"/>
      <c r="BR574" s="858"/>
      <c r="BS574" s="858"/>
      <c r="BT574" s="858"/>
      <c r="BU574" s="858"/>
      <c r="BV574" s="858"/>
      <c r="BW574" s="858"/>
      <c r="BX574" s="858"/>
      <c r="BY574" s="858"/>
      <c r="BZ574" s="858"/>
      <c r="CA574" s="858"/>
      <c r="CB574" s="858"/>
      <c r="CC574" s="858"/>
      <c r="CD574" s="858"/>
      <c r="CE574" s="858"/>
      <c r="CF574" s="858"/>
      <c r="CG574" s="858"/>
      <c r="CH574" s="858"/>
      <c r="CI574" s="858"/>
      <c r="CJ574" s="858"/>
      <c r="CK574" s="858"/>
      <c r="CL574" s="858"/>
      <c r="CM574" s="858"/>
      <c r="CN574" s="858"/>
      <c r="CO574" s="858"/>
      <c r="CP574" s="858"/>
      <c r="CQ574" s="858"/>
      <c r="CR574" s="858"/>
      <c r="CS574" s="858"/>
      <c r="CT574" s="858"/>
      <c r="CU574" s="858"/>
      <c r="CV574" s="858"/>
      <c r="CW574" s="858"/>
      <c r="CX574" s="858"/>
      <c r="CY574" s="858"/>
      <c r="CZ574" s="858"/>
      <c r="DA574" s="858"/>
      <c r="DB574" s="858"/>
      <c r="DC574" s="858"/>
      <c r="DD574" s="858"/>
      <c r="DE574" s="858"/>
      <c r="DF574" s="858"/>
      <c r="DG574" s="858"/>
      <c r="DH574" s="858"/>
      <c r="DI574" s="858"/>
      <c r="DJ574" s="858"/>
    </row>
    <row r="575" spans="1:114">
      <c r="AQ575" s="1458"/>
      <c r="AR575" s="840"/>
      <c r="AS575" s="840"/>
      <c r="AT575" s="840"/>
      <c r="AU575" s="858"/>
      <c r="AV575" s="858"/>
      <c r="AW575" s="858"/>
      <c r="AX575" s="1454"/>
      <c r="AY575" s="870"/>
      <c r="AZ575" s="858"/>
      <c r="BA575" s="858"/>
      <c r="BB575" s="858"/>
      <c r="BC575" s="858"/>
      <c r="BD575" s="858"/>
      <c r="BE575" s="858"/>
      <c r="BF575" s="858"/>
      <c r="BG575" s="858"/>
      <c r="BH575" s="858"/>
      <c r="BI575" s="858"/>
      <c r="BJ575" s="858"/>
      <c r="BK575" s="858"/>
      <c r="BL575" s="858"/>
      <c r="BM575" s="858"/>
      <c r="BN575" s="858"/>
      <c r="BO575" s="858"/>
      <c r="BP575" s="858"/>
      <c r="BQ575" s="858"/>
      <c r="BR575" s="858"/>
      <c r="BS575" s="858"/>
      <c r="BT575" s="858"/>
      <c r="BU575" s="858"/>
      <c r="BV575" s="858"/>
      <c r="BW575" s="858"/>
      <c r="BX575" s="858"/>
      <c r="BY575" s="858"/>
      <c r="BZ575" s="858"/>
      <c r="CA575" s="858"/>
      <c r="CB575" s="858"/>
      <c r="CC575" s="858"/>
      <c r="CD575" s="858"/>
      <c r="CE575" s="858"/>
      <c r="CF575" s="858"/>
      <c r="CG575" s="858"/>
      <c r="CH575" s="858"/>
      <c r="CI575" s="858"/>
      <c r="CJ575" s="858"/>
      <c r="CK575" s="858"/>
      <c r="CL575" s="858"/>
      <c r="CM575" s="858"/>
      <c r="CN575" s="858"/>
      <c r="CO575" s="858"/>
      <c r="CP575" s="858"/>
      <c r="CQ575" s="858"/>
      <c r="CR575" s="858"/>
      <c r="CS575" s="858"/>
      <c r="CT575" s="858"/>
      <c r="CU575" s="858"/>
      <c r="CV575" s="858"/>
      <c r="CW575" s="858"/>
      <c r="CX575" s="858"/>
      <c r="CY575" s="858"/>
      <c r="CZ575" s="858"/>
      <c r="DA575" s="858"/>
      <c r="DB575" s="858"/>
      <c r="DC575" s="858"/>
      <c r="DD575" s="858"/>
      <c r="DE575" s="858"/>
      <c r="DF575" s="858"/>
      <c r="DG575" s="858"/>
      <c r="DH575" s="858"/>
      <c r="DI575" s="858"/>
      <c r="DJ575" s="858"/>
    </row>
    <row r="576" spans="1:114">
      <c r="AQ576" s="1458"/>
      <c r="AR576" s="840"/>
      <c r="AS576" s="840"/>
      <c r="AT576" s="840"/>
      <c r="AU576" s="858"/>
      <c r="AV576" s="858"/>
      <c r="AW576" s="858"/>
      <c r="AX576" s="1454"/>
      <c r="AY576" s="870"/>
      <c r="AZ576" s="858"/>
      <c r="BA576" s="858"/>
      <c r="BB576" s="858"/>
      <c r="BC576" s="858"/>
      <c r="BD576" s="858"/>
      <c r="BE576" s="858"/>
      <c r="BF576" s="858"/>
      <c r="BG576" s="858"/>
      <c r="BH576" s="858"/>
      <c r="BI576" s="858"/>
      <c r="BJ576" s="858"/>
      <c r="BK576" s="858"/>
      <c r="BL576" s="858"/>
      <c r="BM576" s="858"/>
      <c r="BN576" s="858"/>
      <c r="BO576" s="858"/>
      <c r="BP576" s="858"/>
      <c r="BQ576" s="858"/>
      <c r="BR576" s="858"/>
      <c r="BS576" s="858"/>
      <c r="BT576" s="858"/>
      <c r="BU576" s="858"/>
      <c r="BV576" s="858"/>
      <c r="BW576" s="858"/>
      <c r="BX576" s="858"/>
      <c r="BY576" s="858"/>
      <c r="BZ576" s="858"/>
      <c r="CA576" s="858"/>
      <c r="CB576" s="858"/>
      <c r="CC576" s="858"/>
      <c r="CD576" s="858"/>
      <c r="CE576" s="858"/>
      <c r="CF576" s="858"/>
      <c r="CG576" s="858"/>
      <c r="CH576" s="858"/>
      <c r="CI576" s="858"/>
      <c r="CJ576" s="858"/>
      <c r="CK576" s="858"/>
      <c r="CL576" s="858"/>
      <c r="CM576" s="858"/>
      <c r="CN576" s="858"/>
      <c r="CO576" s="858"/>
      <c r="CP576" s="858"/>
      <c r="CQ576" s="858"/>
      <c r="CR576" s="858"/>
      <c r="CS576" s="858"/>
      <c r="CT576" s="858"/>
      <c r="CU576" s="858"/>
      <c r="CV576" s="858"/>
      <c r="CW576" s="858"/>
      <c r="CX576" s="858"/>
      <c r="CY576" s="858"/>
      <c r="CZ576" s="858"/>
      <c r="DA576" s="858"/>
      <c r="DB576" s="858"/>
      <c r="DC576" s="858"/>
      <c r="DD576" s="858"/>
      <c r="DE576" s="858"/>
      <c r="DF576" s="858"/>
      <c r="DG576" s="858"/>
      <c r="DH576" s="858"/>
      <c r="DI576" s="858"/>
      <c r="DJ576" s="858"/>
    </row>
    <row r="577" spans="1:114">
      <c r="AQ577" s="1458"/>
      <c r="AR577" s="840"/>
      <c r="AS577" s="840"/>
      <c r="AT577" s="840"/>
      <c r="AU577" s="858"/>
      <c r="AV577" s="858"/>
      <c r="AW577" s="858"/>
      <c r="AX577" s="1454"/>
      <c r="AY577" s="870"/>
      <c r="AZ577" s="858"/>
      <c r="BA577" s="858"/>
      <c r="BB577" s="858"/>
      <c r="BC577" s="858"/>
      <c r="BD577" s="858"/>
      <c r="BE577" s="858"/>
      <c r="BF577" s="858"/>
      <c r="BG577" s="858"/>
      <c r="BH577" s="858"/>
      <c r="BI577" s="858"/>
      <c r="BJ577" s="858"/>
      <c r="BK577" s="858"/>
      <c r="BL577" s="858"/>
      <c r="BM577" s="858"/>
      <c r="BN577" s="858"/>
      <c r="BO577" s="858"/>
      <c r="BP577" s="858"/>
      <c r="BQ577" s="858"/>
      <c r="BR577" s="858"/>
      <c r="BS577" s="858"/>
      <c r="BT577" s="858"/>
      <c r="BU577" s="858"/>
      <c r="BV577" s="858"/>
      <c r="BW577" s="858"/>
      <c r="BX577" s="858"/>
      <c r="BY577" s="858"/>
      <c r="BZ577" s="858"/>
      <c r="CA577" s="858"/>
      <c r="CB577" s="858"/>
      <c r="CC577" s="858"/>
      <c r="CD577" s="858"/>
      <c r="CE577" s="858"/>
      <c r="CF577" s="858"/>
      <c r="CG577" s="858"/>
      <c r="CH577" s="858"/>
      <c r="CI577" s="858"/>
      <c r="CJ577" s="858"/>
      <c r="CK577" s="858"/>
      <c r="CL577" s="858"/>
      <c r="CM577" s="858"/>
      <c r="CN577" s="858"/>
      <c r="CO577" s="858"/>
      <c r="CP577" s="858"/>
      <c r="CQ577" s="858"/>
      <c r="CR577" s="858"/>
      <c r="CS577" s="858"/>
      <c r="CT577" s="858"/>
      <c r="CU577" s="858"/>
      <c r="CV577" s="858"/>
      <c r="CW577" s="858"/>
      <c r="CX577" s="858"/>
      <c r="CY577" s="858"/>
      <c r="CZ577" s="858"/>
      <c r="DA577" s="858"/>
      <c r="DB577" s="858"/>
      <c r="DC577" s="858"/>
      <c r="DD577" s="858"/>
      <c r="DE577" s="858"/>
      <c r="DF577" s="858"/>
      <c r="DG577" s="858"/>
      <c r="DH577" s="858"/>
      <c r="DI577" s="858"/>
      <c r="DJ577" s="858"/>
    </row>
    <row r="578" spans="1:114">
      <c r="AQ578" s="1458"/>
      <c r="AR578" s="840"/>
      <c r="AS578" s="840"/>
      <c r="AT578" s="840"/>
      <c r="AU578" s="858"/>
      <c r="AV578" s="858"/>
      <c r="AW578" s="858"/>
      <c r="AX578" s="1454"/>
      <c r="AY578" s="870"/>
      <c r="AZ578" s="858"/>
      <c r="BA578" s="858"/>
      <c r="BB578" s="858"/>
      <c r="BC578" s="858"/>
      <c r="BD578" s="858"/>
      <c r="BE578" s="858"/>
      <c r="BF578" s="858"/>
      <c r="BG578" s="858"/>
      <c r="BH578" s="858"/>
      <c r="BI578" s="858"/>
      <c r="BJ578" s="858"/>
      <c r="BK578" s="858"/>
      <c r="BL578" s="858"/>
      <c r="BM578" s="858"/>
      <c r="BN578" s="858"/>
      <c r="BO578" s="858"/>
      <c r="BP578" s="858"/>
      <c r="BQ578" s="858"/>
      <c r="BR578" s="858"/>
      <c r="BS578" s="858"/>
      <c r="BT578" s="858"/>
      <c r="BU578" s="858"/>
      <c r="BV578" s="858"/>
      <c r="BW578" s="858"/>
      <c r="BX578" s="858"/>
      <c r="BY578" s="858"/>
      <c r="BZ578" s="858"/>
      <c r="CA578" s="858"/>
      <c r="CB578" s="858"/>
      <c r="CC578" s="858"/>
      <c r="CD578" s="858"/>
      <c r="CE578" s="858"/>
      <c r="CF578" s="858"/>
      <c r="CG578" s="858"/>
      <c r="CH578" s="858"/>
      <c r="CI578" s="858"/>
      <c r="CJ578" s="858"/>
      <c r="CK578" s="858"/>
      <c r="CL578" s="858"/>
      <c r="CM578" s="858"/>
      <c r="CN578" s="858"/>
      <c r="CO578" s="858"/>
      <c r="CP578" s="858"/>
      <c r="CQ578" s="858"/>
      <c r="CR578" s="858"/>
      <c r="CS578" s="858"/>
      <c r="CT578" s="858"/>
      <c r="CU578" s="858"/>
      <c r="CV578" s="858"/>
      <c r="CW578" s="858"/>
      <c r="CX578" s="858"/>
      <c r="CY578" s="858"/>
      <c r="CZ578" s="858"/>
      <c r="DA578" s="858"/>
      <c r="DB578" s="858"/>
      <c r="DC578" s="858"/>
      <c r="DD578" s="858"/>
      <c r="DE578" s="858"/>
      <c r="DF578" s="858"/>
      <c r="DG578" s="858"/>
      <c r="DH578" s="858"/>
      <c r="DI578" s="858"/>
      <c r="DJ578" s="858"/>
    </row>
    <row r="579" spans="1:114">
      <c r="AQ579" s="1458"/>
      <c r="AR579" s="840"/>
      <c r="AS579" s="840"/>
      <c r="AT579" s="840"/>
      <c r="AU579" s="858"/>
      <c r="AV579" s="858"/>
      <c r="AW579" s="858"/>
      <c r="AX579" s="1454"/>
      <c r="AY579" s="870"/>
      <c r="AZ579" s="858"/>
      <c r="BA579" s="858"/>
      <c r="BB579" s="858"/>
      <c r="BC579" s="858"/>
      <c r="BD579" s="858"/>
      <c r="BE579" s="858"/>
      <c r="BF579" s="858"/>
      <c r="BG579" s="858"/>
      <c r="BH579" s="858"/>
      <c r="BI579" s="858"/>
      <c r="BJ579" s="858"/>
      <c r="BK579" s="858"/>
      <c r="BL579" s="858"/>
      <c r="BM579" s="858"/>
      <c r="BN579" s="858"/>
      <c r="BO579" s="858"/>
      <c r="BP579" s="858"/>
      <c r="BQ579" s="858"/>
      <c r="BR579" s="858"/>
      <c r="BS579" s="858"/>
      <c r="BT579" s="858"/>
      <c r="BU579" s="858"/>
      <c r="BV579" s="858"/>
      <c r="BW579" s="858"/>
      <c r="BX579" s="858"/>
      <c r="BY579" s="858"/>
      <c r="BZ579" s="858"/>
      <c r="CA579" s="858"/>
      <c r="CB579" s="858"/>
      <c r="CC579" s="858"/>
      <c r="CD579" s="858"/>
      <c r="CE579" s="858"/>
      <c r="CF579" s="858"/>
      <c r="CG579" s="858"/>
      <c r="CH579" s="858"/>
      <c r="CI579" s="858"/>
      <c r="CJ579" s="858"/>
      <c r="CK579" s="858"/>
      <c r="CL579" s="858"/>
      <c r="CM579" s="858"/>
      <c r="CN579" s="858"/>
      <c r="CO579" s="858"/>
      <c r="CP579" s="858"/>
      <c r="CQ579" s="858"/>
      <c r="CR579" s="858"/>
      <c r="CS579" s="858"/>
      <c r="CT579" s="858"/>
      <c r="CU579" s="858"/>
      <c r="CV579" s="858"/>
      <c r="CW579" s="858"/>
      <c r="CX579" s="858"/>
      <c r="CY579" s="858"/>
      <c r="CZ579" s="858"/>
      <c r="DA579" s="858"/>
      <c r="DB579" s="858"/>
      <c r="DC579" s="858"/>
      <c r="DD579" s="858"/>
      <c r="DE579" s="858"/>
      <c r="DF579" s="858"/>
      <c r="DG579" s="858"/>
      <c r="DH579" s="858"/>
      <c r="DI579" s="858"/>
      <c r="DJ579" s="858"/>
    </row>
    <row r="580" spans="1:114" ht="13">
      <c r="A580" s="856"/>
      <c r="B580" s="856"/>
      <c r="C580" s="856"/>
      <c r="D580" s="856"/>
      <c r="E580" s="856"/>
      <c r="F580" s="856"/>
      <c r="G580" s="856"/>
      <c r="H580" s="856"/>
      <c r="I580" s="1820"/>
      <c r="J580" s="856"/>
      <c r="M580" s="856"/>
      <c r="N580" s="856"/>
      <c r="O580" s="856"/>
      <c r="P580" s="856"/>
      <c r="Q580" s="856"/>
      <c r="R580" s="856"/>
      <c r="S580" s="856"/>
      <c r="T580" s="856"/>
      <c r="U580" s="856"/>
      <c r="V580" s="856"/>
      <c r="W580" s="856"/>
      <c r="X580" s="856"/>
      <c r="Y580" s="856"/>
      <c r="Z580" s="856"/>
      <c r="AA580" s="856"/>
      <c r="AB580" s="856"/>
      <c r="AC580" s="856"/>
      <c r="AD580" s="856"/>
      <c r="AE580" s="856"/>
      <c r="AG580" s="856"/>
      <c r="AH580" s="856"/>
      <c r="AI580" s="856"/>
      <c r="AJ580" s="856"/>
      <c r="AL580" s="856"/>
      <c r="AM580" s="856"/>
      <c r="AN580" s="856"/>
      <c r="AO580" s="856"/>
      <c r="AP580" s="856"/>
      <c r="AQ580" s="858"/>
      <c r="AR580" s="858"/>
      <c r="AS580" s="858"/>
      <c r="AT580" s="858"/>
      <c r="AU580" s="858"/>
      <c r="AV580" s="858"/>
      <c r="AW580" s="858"/>
      <c r="AX580" s="858"/>
      <c r="AY580" s="858"/>
      <c r="AZ580" s="858"/>
      <c r="BA580" s="858"/>
      <c r="BB580" s="858"/>
      <c r="BC580" s="858"/>
      <c r="BD580" s="858"/>
      <c r="BE580" s="858"/>
      <c r="BF580" s="858"/>
      <c r="BG580" s="858"/>
      <c r="BH580" s="858"/>
      <c r="BI580" s="858"/>
      <c r="BJ580" s="858"/>
      <c r="BK580" s="858"/>
      <c r="BL580" s="858"/>
      <c r="BM580" s="858"/>
      <c r="BN580" s="858"/>
      <c r="BO580" s="858"/>
      <c r="BP580" s="858"/>
      <c r="BQ580" s="858"/>
      <c r="BR580" s="858"/>
      <c r="BS580" s="858"/>
      <c r="BT580" s="858"/>
      <c r="BU580" s="858"/>
      <c r="BV580" s="858"/>
      <c r="BW580" s="858"/>
      <c r="BX580" s="858"/>
      <c r="BY580" s="858"/>
      <c r="BZ580" s="858"/>
      <c r="CA580" s="858"/>
      <c r="CB580" s="858"/>
      <c r="CC580" s="858"/>
      <c r="CD580" s="858"/>
      <c r="CE580" s="858"/>
      <c r="CF580" s="858"/>
      <c r="CG580" s="858"/>
      <c r="CH580" s="858"/>
      <c r="CI580" s="858"/>
      <c r="CJ580" s="858"/>
      <c r="CK580" s="858"/>
      <c r="CL580" s="858"/>
      <c r="CM580" s="858"/>
      <c r="CN580" s="858"/>
      <c r="CO580" s="858"/>
      <c r="CP580" s="858"/>
      <c r="CQ580" s="858"/>
      <c r="CR580" s="858"/>
      <c r="CS580" s="858"/>
      <c r="CT580" s="858"/>
      <c r="CU580" s="858"/>
      <c r="CV580" s="858"/>
      <c r="CW580" s="858"/>
      <c r="CX580" s="858"/>
      <c r="CY580" s="858"/>
      <c r="CZ580" s="858"/>
      <c r="DA580" s="858"/>
      <c r="DB580" s="858"/>
      <c r="DC580" s="858"/>
      <c r="DD580" s="858"/>
      <c r="DE580" s="858"/>
      <c r="DF580" s="858"/>
      <c r="DG580" s="858"/>
      <c r="DH580" s="858"/>
      <c r="DI580" s="858"/>
      <c r="DJ580" s="858"/>
    </row>
    <row r="581" spans="1:114" ht="13">
      <c r="A581" s="856"/>
      <c r="B581" s="856"/>
      <c r="C581" s="856"/>
      <c r="D581" s="856"/>
      <c r="E581" s="856"/>
      <c r="F581" s="856"/>
      <c r="G581" s="856"/>
      <c r="H581" s="856"/>
      <c r="I581" s="1820"/>
      <c r="J581" s="856"/>
      <c r="M581" s="856"/>
      <c r="N581" s="856"/>
      <c r="O581" s="856"/>
      <c r="P581" s="856"/>
      <c r="Q581" s="856"/>
      <c r="R581" s="856"/>
      <c r="S581" s="856"/>
      <c r="T581" s="856"/>
      <c r="U581" s="856"/>
      <c r="V581" s="856"/>
      <c r="W581" s="856"/>
      <c r="X581" s="856"/>
      <c r="Y581" s="856"/>
      <c r="Z581" s="856"/>
      <c r="AA581" s="856"/>
      <c r="AB581" s="856"/>
      <c r="AC581" s="856"/>
      <c r="AD581" s="856"/>
      <c r="AE581" s="856"/>
      <c r="AG581" s="856"/>
      <c r="AH581" s="856"/>
      <c r="AI581" s="856"/>
      <c r="AJ581" s="856"/>
      <c r="AL581" s="856"/>
      <c r="AM581" s="856"/>
      <c r="AN581" s="856"/>
      <c r="AO581" s="856"/>
      <c r="AP581" s="856"/>
      <c r="AQ581" s="858"/>
      <c r="AR581" s="858"/>
      <c r="AS581" s="858"/>
      <c r="AT581" s="858"/>
      <c r="AU581" s="858"/>
      <c r="AV581" s="858"/>
      <c r="AW581" s="858"/>
      <c r="AX581" s="858"/>
      <c r="AY581" s="858"/>
      <c r="AZ581" s="858"/>
      <c r="BA581" s="858"/>
      <c r="BB581" s="858"/>
      <c r="BC581" s="858"/>
      <c r="BD581" s="858"/>
      <c r="BE581" s="858"/>
      <c r="BF581" s="858"/>
      <c r="BG581" s="858"/>
      <c r="BH581" s="858"/>
      <c r="BI581" s="858"/>
      <c r="BJ581" s="858"/>
      <c r="BK581" s="858"/>
      <c r="BL581" s="858"/>
      <c r="BM581" s="858"/>
      <c r="BN581" s="858"/>
      <c r="BO581" s="858"/>
      <c r="BP581" s="858"/>
      <c r="BQ581" s="858"/>
      <c r="BR581" s="858"/>
      <c r="BS581" s="858"/>
      <c r="BT581" s="858"/>
      <c r="BU581" s="858"/>
      <c r="BV581" s="858"/>
      <c r="BW581" s="858"/>
      <c r="BX581" s="858"/>
      <c r="BY581" s="858"/>
      <c r="BZ581" s="858"/>
      <c r="CA581" s="858"/>
      <c r="CB581" s="858"/>
      <c r="CC581" s="858"/>
      <c r="CD581" s="858"/>
      <c r="CE581" s="858"/>
      <c r="CF581" s="858"/>
      <c r="CG581" s="858"/>
      <c r="CH581" s="858"/>
      <c r="CI581" s="858"/>
      <c r="CJ581" s="858"/>
      <c r="CK581" s="858"/>
      <c r="CL581" s="858"/>
      <c r="CM581" s="858"/>
      <c r="CN581" s="858"/>
      <c r="CO581" s="858"/>
      <c r="CP581" s="858"/>
      <c r="CQ581" s="858"/>
      <c r="CR581" s="858"/>
      <c r="CS581" s="858"/>
      <c r="CT581" s="858"/>
      <c r="CU581" s="858"/>
      <c r="CV581" s="858"/>
      <c r="CW581" s="858"/>
      <c r="CX581" s="858"/>
      <c r="CY581" s="858"/>
      <c r="CZ581" s="858"/>
      <c r="DA581" s="858"/>
      <c r="DB581" s="858"/>
      <c r="DC581" s="858"/>
      <c r="DD581" s="858"/>
      <c r="DE581" s="858"/>
      <c r="DF581" s="858"/>
      <c r="DG581" s="858"/>
      <c r="DH581" s="858"/>
      <c r="DI581" s="858"/>
      <c r="DJ581" s="858"/>
    </row>
    <row r="582" spans="1:114" ht="13">
      <c r="A582" s="856"/>
      <c r="B582" s="856"/>
      <c r="C582" s="856"/>
      <c r="D582" s="856"/>
      <c r="E582" s="856"/>
      <c r="F582" s="856"/>
      <c r="G582" s="856"/>
      <c r="H582" s="856"/>
      <c r="I582" s="144"/>
      <c r="J582" s="856"/>
      <c r="M582" s="856"/>
      <c r="N582" s="856"/>
      <c r="O582" s="856"/>
      <c r="P582" s="856"/>
      <c r="Q582" s="856"/>
      <c r="R582" s="856"/>
      <c r="S582" s="856"/>
      <c r="T582" s="856"/>
      <c r="U582" s="856"/>
      <c r="V582" s="856"/>
      <c r="W582" s="856"/>
      <c r="X582" s="856"/>
      <c r="Y582" s="856"/>
      <c r="Z582" s="856"/>
      <c r="AA582" s="856"/>
      <c r="AB582" s="856"/>
      <c r="AC582" s="856"/>
      <c r="AD582" s="856"/>
      <c r="AE582" s="856"/>
      <c r="AG582" s="856"/>
      <c r="AH582" s="856"/>
      <c r="AI582" s="856"/>
      <c r="AJ582" s="856"/>
      <c r="AL582" s="856"/>
      <c r="AM582" s="856"/>
      <c r="AN582" s="856"/>
      <c r="AO582" s="856"/>
      <c r="AP582" s="856"/>
      <c r="AQ582" s="858"/>
      <c r="AR582" s="858"/>
      <c r="AS582" s="858"/>
      <c r="AT582" s="858"/>
      <c r="AU582" s="858"/>
      <c r="AV582" s="858"/>
      <c r="AW582" s="858"/>
      <c r="AX582" s="858"/>
      <c r="AY582" s="858"/>
      <c r="AZ582" s="858"/>
      <c r="BA582" s="858"/>
      <c r="BB582" s="858"/>
      <c r="BC582" s="858"/>
      <c r="BD582" s="858"/>
      <c r="BE582" s="858"/>
      <c r="BF582" s="858"/>
      <c r="BG582" s="858"/>
      <c r="BH582" s="858"/>
      <c r="BI582" s="858"/>
      <c r="BJ582" s="858"/>
      <c r="BK582" s="858"/>
      <c r="BL582" s="858"/>
      <c r="BM582" s="858"/>
      <c r="BN582" s="858"/>
      <c r="BO582" s="858"/>
      <c r="BP582" s="858"/>
      <c r="BQ582" s="858"/>
      <c r="BR582" s="858"/>
      <c r="BS582" s="858"/>
      <c r="BT582" s="858"/>
      <c r="BU582" s="858"/>
      <c r="BV582" s="858"/>
      <c r="BW582" s="858"/>
      <c r="BX582" s="858"/>
      <c r="BY582" s="858"/>
      <c r="BZ582" s="858"/>
      <c r="CA582" s="858"/>
      <c r="CB582" s="858"/>
      <c r="CC582" s="858"/>
      <c r="CD582" s="858"/>
      <c r="CE582" s="858"/>
      <c r="CF582" s="858"/>
      <c r="CG582" s="858"/>
      <c r="CH582" s="858"/>
      <c r="CI582" s="858"/>
      <c r="CJ582" s="858"/>
      <c r="CK582" s="858"/>
      <c r="CL582" s="858"/>
      <c r="CM582" s="858"/>
      <c r="CN582" s="858"/>
      <c r="CO582" s="858"/>
      <c r="CP582" s="858"/>
      <c r="CQ582" s="858"/>
      <c r="CR582" s="858"/>
      <c r="CS582" s="858"/>
      <c r="CT582" s="858"/>
      <c r="CU582" s="858"/>
      <c r="CV582" s="858"/>
      <c r="CW582" s="858"/>
      <c r="CX582" s="858"/>
      <c r="CY582" s="858"/>
      <c r="CZ582" s="858"/>
      <c r="DA582" s="858"/>
      <c r="DB582" s="858"/>
      <c r="DC582" s="858"/>
      <c r="DD582" s="858"/>
      <c r="DE582" s="858"/>
      <c r="DF582" s="858"/>
      <c r="DG582" s="858"/>
      <c r="DH582" s="858"/>
      <c r="DI582" s="858"/>
      <c r="DJ582" s="858"/>
    </row>
    <row r="583" spans="1:114" ht="13">
      <c r="A583" s="856"/>
      <c r="B583" s="856"/>
      <c r="C583" s="856"/>
      <c r="D583" s="856"/>
      <c r="E583" s="856"/>
      <c r="F583" s="856"/>
      <c r="G583" s="856"/>
      <c r="H583" s="856"/>
      <c r="I583" s="1820"/>
      <c r="J583" s="856"/>
      <c r="M583" s="856"/>
      <c r="N583" s="856"/>
      <c r="O583" s="856"/>
      <c r="P583" s="856"/>
      <c r="Q583" s="856"/>
      <c r="R583" s="856"/>
      <c r="S583" s="856"/>
      <c r="T583" s="856"/>
      <c r="U583" s="856"/>
      <c r="V583" s="856"/>
      <c r="W583" s="856"/>
      <c r="X583" s="856"/>
      <c r="Y583" s="856"/>
      <c r="Z583" s="856"/>
      <c r="AA583" s="856"/>
      <c r="AB583" s="856"/>
      <c r="AC583" s="856"/>
      <c r="AD583" s="856"/>
      <c r="AE583" s="856"/>
      <c r="AG583" s="856"/>
      <c r="AH583" s="856"/>
      <c r="AI583" s="856"/>
      <c r="AJ583" s="856"/>
      <c r="AL583" s="856"/>
      <c r="AM583" s="856"/>
      <c r="AN583" s="856"/>
      <c r="AO583" s="856"/>
      <c r="AP583" s="856"/>
      <c r="AQ583" s="858"/>
      <c r="AR583" s="858"/>
      <c r="AS583" s="858"/>
      <c r="AT583" s="858"/>
      <c r="AU583" s="858"/>
      <c r="AV583" s="858"/>
      <c r="AW583" s="858"/>
      <c r="AX583" s="858"/>
      <c r="AY583" s="858"/>
      <c r="AZ583" s="858"/>
      <c r="BA583" s="858"/>
      <c r="BB583" s="858"/>
      <c r="BC583" s="858"/>
      <c r="BD583" s="858"/>
      <c r="BE583" s="858"/>
      <c r="BF583" s="858"/>
      <c r="BG583" s="858"/>
      <c r="BH583" s="858"/>
      <c r="BI583" s="858"/>
      <c r="BJ583" s="858"/>
      <c r="BK583" s="858"/>
      <c r="BL583" s="858"/>
      <c r="BM583" s="858"/>
      <c r="BN583" s="858"/>
      <c r="BO583" s="858"/>
      <c r="BP583" s="858"/>
      <c r="BQ583" s="858"/>
      <c r="BR583" s="858"/>
      <c r="BS583" s="858"/>
      <c r="BT583" s="858"/>
      <c r="BU583" s="858"/>
      <c r="BV583" s="858"/>
      <c r="BW583" s="858"/>
      <c r="BX583" s="858"/>
      <c r="BY583" s="858"/>
      <c r="BZ583" s="858"/>
      <c r="CA583" s="858"/>
      <c r="CB583" s="858"/>
      <c r="CC583" s="858"/>
      <c r="CD583" s="858"/>
      <c r="CE583" s="858"/>
      <c r="CF583" s="858"/>
      <c r="CG583" s="858"/>
      <c r="CH583" s="858"/>
      <c r="CI583" s="858"/>
      <c r="CJ583" s="858"/>
      <c r="CK583" s="858"/>
      <c r="CL583" s="858"/>
      <c r="CM583" s="858"/>
      <c r="CN583" s="858"/>
      <c r="CO583" s="858"/>
      <c r="CP583" s="858"/>
      <c r="CQ583" s="858"/>
      <c r="CR583" s="858"/>
      <c r="CS583" s="858"/>
      <c r="CT583" s="858"/>
      <c r="CU583" s="858"/>
      <c r="CV583" s="858"/>
      <c r="CW583" s="858"/>
      <c r="CX583" s="858"/>
      <c r="CY583" s="858"/>
      <c r="CZ583" s="858"/>
      <c r="DA583" s="858"/>
      <c r="DB583" s="858"/>
      <c r="DC583" s="858"/>
      <c r="DD583" s="858"/>
      <c r="DE583" s="858"/>
      <c r="DF583" s="858"/>
      <c r="DG583" s="858"/>
      <c r="DH583" s="858"/>
      <c r="DI583" s="858"/>
      <c r="DJ583" s="858"/>
    </row>
    <row r="584" spans="1:114" ht="13">
      <c r="A584" s="856"/>
      <c r="B584" s="856"/>
      <c r="C584" s="856"/>
      <c r="D584" s="856"/>
      <c r="E584" s="856"/>
      <c r="F584" s="856"/>
      <c r="G584" s="856"/>
      <c r="H584" s="856"/>
      <c r="I584" s="1820"/>
      <c r="J584" s="856"/>
      <c r="M584" s="856"/>
      <c r="N584" s="856"/>
      <c r="O584" s="856"/>
      <c r="P584" s="856"/>
      <c r="Q584" s="856"/>
      <c r="R584" s="856"/>
      <c r="S584" s="856"/>
      <c r="T584" s="856"/>
      <c r="U584" s="856"/>
      <c r="V584" s="856"/>
      <c r="W584" s="856"/>
      <c r="X584" s="856"/>
      <c r="Y584" s="856"/>
      <c r="Z584" s="856"/>
      <c r="AA584" s="856"/>
      <c r="AB584" s="856"/>
      <c r="AC584" s="856"/>
      <c r="AD584" s="856"/>
      <c r="AE584" s="856"/>
      <c r="AG584" s="856"/>
      <c r="AH584" s="856"/>
      <c r="AI584" s="856"/>
      <c r="AJ584" s="856"/>
      <c r="AL584" s="856"/>
      <c r="AM584" s="856"/>
      <c r="AN584" s="856"/>
      <c r="AO584" s="856"/>
      <c r="AP584" s="856"/>
      <c r="AQ584" s="858"/>
      <c r="AR584" s="858"/>
      <c r="AS584" s="858"/>
      <c r="AT584" s="858"/>
      <c r="AU584" s="858"/>
      <c r="AV584" s="858"/>
      <c r="AW584" s="858"/>
      <c r="AX584" s="858"/>
      <c r="AY584" s="858"/>
      <c r="AZ584" s="858"/>
      <c r="BA584" s="858"/>
      <c r="BB584" s="858"/>
      <c r="BC584" s="858"/>
      <c r="BD584" s="858"/>
      <c r="BE584" s="858"/>
      <c r="BF584" s="858"/>
      <c r="BG584" s="858"/>
      <c r="BH584" s="858"/>
      <c r="BI584" s="858"/>
      <c r="BJ584" s="858"/>
      <c r="BK584" s="858"/>
      <c r="BL584" s="858"/>
      <c r="BM584" s="858"/>
      <c r="BN584" s="858"/>
      <c r="BO584" s="858"/>
      <c r="BP584" s="858"/>
      <c r="BQ584" s="858"/>
      <c r="BR584" s="858"/>
      <c r="BS584" s="858"/>
      <c r="BT584" s="858"/>
      <c r="BU584" s="858"/>
      <c r="BV584" s="858"/>
      <c r="BW584" s="858"/>
      <c r="BX584" s="858"/>
      <c r="BY584" s="858"/>
      <c r="BZ584" s="858"/>
      <c r="CA584" s="858"/>
      <c r="CB584" s="858"/>
      <c r="CC584" s="858"/>
      <c r="CD584" s="858"/>
      <c r="CE584" s="858"/>
      <c r="CF584" s="858"/>
      <c r="CG584" s="858"/>
      <c r="CH584" s="858"/>
      <c r="CI584" s="858"/>
      <c r="CJ584" s="858"/>
      <c r="CK584" s="858"/>
      <c r="CL584" s="858"/>
      <c r="CM584" s="858"/>
      <c r="CN584" s="858"/>
      <c r="CO584" s="858"/>
      <c r="CP584" s="858"/>
      <c r="CQ584" s="858"/>
      <c r="CR584" s="858"/>
      <c r="CS584" s="858"/>
      <c r="CT584" s="858"/>
      <c r="CU584" s="858"/>
      <c r="CV584" s="858"/>
      <c r="CW584" s="858"/>
      <c r="CX584" s="858"/>
      <c r="CY584" s="858"/>
      <c r="CZ584" s="858"/>
      <c r="DA584" s="858"/>
      <c r="DB584" s="858"/>
      <c r="DC584" s="858"/>
      <c r="DD584" s="858"/>
      <c r="DE584" s="858"/>
      <c r="DF584" s="858"/>
      <c r="DG584" s="858"/>
      <c r="DH584" s="858"/>
      <c r="DI584" s="858"/>
      <c r="DJ584" s="858"/>
    </row>
    <row r="585" spans="1:114" ht="13">
      <c r="A585" s="856"/>
      <c r="B585" s="856"/>
      <c r="C585" s="856"/>
      <c r="D585" s="856"/>
      <c r="E585" s="856"/>
      <c r="F585" s="856"/>
      <c r="G585" s="856"/>
      <c r="H585" s="856"/>
      <c r="I585" s="144"/>
      <c r="Z585" s="856"/>
      <c r="AA585" s="856"/>
      <c r="AB585" s="856"/>
      <c r="AC585" s="856"/>
      <c r="AD585" s="856"/>
      <c r="AE585" s="856"/>
      <c r="AG585" s="856"/>
      <c r="AH585" s="856"/>
      <c r="AI585" s="856"/>
      <c r="AJ585" s="856"/>
      <c r="AL585" s="856"/>
      <c r="AM585" s="856"/>
      <c r="AN585" s="856"/>
      <c r="AO585" s="856"/>
      <c r="AP585" s="856"/>
      <c r="AQ585" s="858"/>
      <c r="AR585" s="858"/>
      <c r="AS585" s="858"/>
      <c r="AT585" s="858"/>
      <c r="AU585" s="858"/>
      <c r="AV585" s="858"/>
      <c r="AW585" s="858"/>
      <c r="AX585" s="858"/>
      <c r="AY585" s="858"/>
      <c r="AZ585" s="858"/>
      <c r="BA585" s="858"/>
      <c r="BB585" s="858"/>
      <c r="BC585" s="858"/>
      <c r="BD585" s="858"/>
      <c r="BE585" s="858"/>
      <c r="BF585" s="858"/>
      <c r="BG585" s="858"/>
      <c r="BH585" s="858"/>
      <c r="BI585" s="858"/>
      <c r="BJ585" s="858"/>
      <c r="BK585" s="858"/>
      <c r="BL585" s="858"/>
      <c r="BM585" s="858"/>
      <c r="BN585" s="858"/>
      <c r="BO585" s="858"/>
      <c r="BP585" s="858"/>
      <c r="BQ585" s="858"/>
      <c r="BR585" s="858"/>
      <c r="BS585" s="858"/>
      <c r="BT585" s="858"/>
      <c r="BU585" s="858"/>
      <c r="BV585" s="858"/>
      <c r="BW585" s="858"/>
      <c r="BX585" s="858"/>
      <c r="BY585" s="858"/>
      <c r="BZ585" s="858"/>
      <c r="CA585" s="858"/>
      <c r="CB585" s="858"/>
      <c r="CC585" s="858"/>
      <c r="CD585" s="858"/>
      <c r="CE585" s="858"/>
      <c r="CF585" s="858"/>
      <c r="CG585" s="858"/>
      <c r="CH585" s="858"/>
      <c r="CI585" s="858"/>
      <c r="CJ585" s="858"/>
      <c r="CK585" s="858"/>
      <c r="CL585" s="858"/>
      <c r="CM585" s="858"/>
      <c r="CN585" s="858"/>
      <c r="CO585" s="858"/>
      <c r="CP585" s="858"/>
      <c r="CQ585" s="858"/>
      <c r="CR585" s="858"/>
      <c r="CS585" s="858"/>
      <c r="CT585" s="858"/>
      <c r="CU585" s="858"/>
      <c r="CV585" s="858"/>
      <c r="CW585" s="858"/>
      <c r="CX585" s="858"/>
      <c r="CY585" s="858"/>
      <c r="CZ585" s="858"/>
      <c r="DA585" s="858"/>
      <c r="DB585" s="858"/>
      <c r="DC585" s="858"/>
      <c r="DD585" s="858"/>
      <c r="DE585" s="858"/>
      <c r="DF585" s="858"/>
      <c r="DG585" s="858"/>
      <c r="DH585" s="858"/>
      <c r="DI585" s="858"/>
      <c r="DJ585" s="858"/>
    </row>
    <row r="586" spans="1:114" ht="13">
      <c r="A586" s="856"/>
      <c r="B586" s="856"/>
      <c r="C586" s="856"/>
      <c r="D586" s="856"/>
      <c r="E586" s="856"/>
      <c r="F586" s="856"/>
      <c r="G586" s="856"/>
      <c r="H586" s="856"/>
      <c r="I586" s="1820"/>
      <c r="Z586" s="856"/>
      <c r="AA586" s="856"/>
      <c r="AB586" s="856"/>
      <c r="AC586" s="856"/>
      <c r="AD586" s="856"/>
      <c r="AE586" s="856"/>
      <c r="AG586" s="856"/>
      <c r="AH586" s="856"/>
      <c r="AI586" s="856"/>
      <c r="AJ586" s="856"/>
      <c r="AL586" s="856"/>
      <c r="AM586" s="856"/>
      <c r="AN586" s="856"/>
      <c r="AO586" s="856"/>
      <c r="AP586" s="856"/>
      <c r="AQ586" s="858"/>
      <c r="AR586" s="858"/>
      <c r="AS586" s="858"/>
      <c r="AT586" s="858"/>
      <c r="AU586" s="858"/>
      <c r="AV586" s="858"/>
      <c r="AW586" s="858"/>
      <c r="AX586" s="858"/>
      <c r="AY586" s="858"/>
      <c r="AZ586" s="858"/>
      <c r="BA586" s="858"/>
      <c r="BB586" s="858"/>
      <c r="BC586" s="858"/>
      <c r="BD586" s="858"/>
      <c r="BE586" s="858"/>
      <c r="BF586" s="858"/>
      <c r="BG586" s="858"/>
      <c r="BH586" s="858"/>
      <c r="BI586" s="858"/>
      <c r="BJ586" s="858"/>
      <c r="BK586" s="858"/>
      <c r="BL586" s="858"/>
      <c r="BM586" s="858"/>
      <c r="BN586" s="858"/>
      <c r="BO586" s="858"/>
      <c r="BP586" s="858"/>
      <c r="BQ586" s="858"/>
      <c r="BR586" s="858"/>
      <c r="BS586" s="858"/>
      <c r="BT586" s="858"/>
      <c r="BU586" s="858"/>
      <c r="BV586" s="858"/>
      <c r="BW586" s="858"/>
      <c r="BX586" s="858"/>
      <c r="BY586" s="858"/>
      <c r="BZ586" s="858"/>
      <c r="CA586" s="858"/>
      <c r="CB586" s="858"/>
      <c r="CC586" s="858"/>
      <c r="CD586" s="858"/>
      <c r="CE586" s="858"/>
      <c r="CF586" s="858"/>
      <c r="CG586" s="858"/>
      <c r="CH586" s="858"/>
      <c r="CI586" s="858"/>
      <c r="CJ586" s="858"/>
      <c r="CK586" s="858"/>
      <c r="CL586" s="858"/>
      <c r="CM586" s="858"/>
      <c r="CN586" s="858"/>
      <c r="CO586" s="858"/>
      <c r="CP586" s="858"/>
      <c r="CQ586" s="858"/>
      <c r="CR586" s="858"/>
      <c r="CS586" s="858"/>
      <c r="CT586" s="858"/>
      <c r="CU586" s="858"/>
      <c r="CV586" s="858"/>
      <c r="CW586" s="858"/>
      <c r="CX586" s="858"/>
      <c r="CY586" s="858"/>
      <c r="CZ586" s="858"/>
      <c r="DA586" s="858"/>
      <c r="DB586" s="858"/>
      <c r="DC586" s="858"/>
      <c r="DD586" s="858"/>
      <c r="DE586" s="858"/>
      <c r="DF586" s="858"/>
      <c r="DG586" s="858"/>
      <c r="DH586" s="858"/>
      <c r="DI586" s="858"/>
      <c r="DJ586" s="858"/>
    </row>
    <row r="587" spans="1:114" ht="13">
      <c r="A587" s="856"/>
      <c r="B587" s="856"/>
      <c r="C587" s="856"/>
      <c r="D587" s="856"/>
      <c r="E587" s="856"/>
      <c r="F587" s="856"/>
      <c r="G587" s="856"/>
      <c r="H587" s="856"/>
      <c r="I587" s="1820"/>
      <c r="Z587" s="856"/>
      <c r="AA587" s="856"/>
      <c r="AB587" s="856"/>
      <c r="AC587" s="856"/>
      <c r="AD587" s="856"/>
      <c r="AE587" s="856"/>
      <c r="AG587" s="856"/>
      <c r="AH587" s="856"/>
      <c r="AI587" s="856"/>
      <c r="AJ587" s="856"/>
      <c r="AL587" s="856"/>
      <c r="AM587" s="856"/>
      <c r="AN587" s="856"/>
      <c r="AO587" s="856"/>
      <c r="AP587" s="856"/>
      <c r="AQ587" s="858"/>
      <c r="AR587" s="858"/>
      <c r="AS587" s="858"/>
      <c r="AT587" s="858"/>
      <c r="AU587" s="858"/>
      <c r="AV587" s="858"/>
      <c r="AW587" s="858"/>
      <c r="AX587" s="858"/>
      <c r="AY587" s="858"/>
      <c r="AZ587" s="858"/>
      <c r="BA587" s="858"/>
      <c r="BB587" s="858"/>
      <c r="BC587" s="858"/>
      <c r="BD587" s="858"/>
      <c r="BE587" s="858"/>
      <c r="BF587" s="858"/>
      <c r="BG587" s="858"/>
      <c r="BH587" s="858"/>
      <c r="BI587" s="858"/>
      <c r="BJ587" s="858"/>
      <c r="BK587" s="858"/>
      <c r="BL587" s="858"/>
      <c r="BM587" s="858"/>
      <c r="BN587" s="858"/>
      <c r="BO587" s="858"/>
      <c r="BP587" s="858"/>
      <c r="BQ587" s="858"/>
      <c r="BR587" s="858"/>
      <c r="BS587" s="858"/>
      <c r="BT587" s="858"/>
      <c r="BU587" s="858"/>
      <c r="BV587" s="858"/>
      <c r="BW587" s="858"/>
      <c r="BX587" s="858"/>
      <c r="BY587" s="858"/>
      <c r="BZ587" s="858"/>
      <c r="CA587" s="858"/>
      <c r="CB587" s="858"/>
      <c r="CC587" s="858"/>
      <c r="CD587" s="858"/>
      <c r="CE587" s="858"/>
      <c r="CF587" s="858"/>
      <c r="CG587" s="858"/>
      <c r="CH587" s="858"/>
      <c r="CI587" s="858"/>
      <c r="CJ587" s="858"/>
      <c r="CK587" s="858"/>
      <c r="CL587" s="858"/>
      <c r="CM587" s="858"/>
      <c r="CN587" s="858"/>
      <c r="CO587" s="858"/>
      <c r="CP587" s="858"/>
      <c r="CQ587" s="858"/>
      <c r="CR587" s="858"/>
      <c r="CS587" s="858"/>
      <c r="CT587" s="858"/>
      <c r="CU587" s="858"/>
      <c r="CV587" s="858"/>
      <c r="CW587" s="858"/>
      <c r="CX587" s="858"/>
      <c r="CY587" s="858"/>
      <c r="CZ587" s="858"/>
      <c r="DA587" s="858"/>
      <c r="DB587" s="858"/>
      <c r="DC587" s="858"/>
      <c r="DD587" s="858"/>
      <c r="DE587" s="858"/>
      <c r="DF587" s="858"/>
      <c r="DG587" s="858"/>
      <c r="DH587" s="858"/>
      <c r="DI587" s="858"/>
      <c r="DJ587" s="858"/>
    </row>
    <row r="588" spans="1:114">
      <c r="AQ588" s="1458"/>
      <c r="AR588" s="840"/>
      <c r="AS588" s="840"/>
      <c r="AT588" s="840"/>
      <c r="AU588" s="858"/>
      <c r="AV588" s="858"/>
      <c r="AW588" s="858"/>
      <c r="AX588" s="1454"/>
      <c r="AY588" s="870"/>
      <c r="AZ588" s="858"/>
      <c r="BA588" s="858"/>
      <c r="BB588" s="858"/>
      <c r="BC588" s="858"/>
      <c r="BD588" s="858"/>
      <c r="BE588" s="858"/>
      <c r="BF588" s="858"/>
      <c r="BG588" s="858"/>
      <c r="BH588" s="858"/>
      <c r="BI588" s="858"/>
      <c r="BJ588" s="858"/>
      <c r="BK588" s="858"/>
      <c r="BL588" s="858"/>
      <c r="BM588" s="858"/>
      <c r="BN588" s="858"/>
      <c r="BO588" s="858"/>
      <c r="BP588" s="858"/>
      <c r="BQ588" s="858"/>
      <c r="BR588" s="858"/>
      <c r="BS588" s="858"/>
      <c r="BT588" s="858"/>
      <c r="BU588" s="858"/>
      <c r="BV588" s="858"/>
      <c r="BW588" s="858"/>
      <c r="BX588" s="858"/>
      <c r="BY588" s="858"/>
      <c r="BZ588" s="858"/>
      <c r="CA588" s="858"/>
      <c r="CB588" s="858"/>
      <c r="CC588" s="858"/>
      <c r="CD588" s="858"/>
      <c r="CE588" s="858"/>
      <c r="CF588" s="858"/>
      <c r="CG588" s="858"/>
      <c r="CH588" s="858"/>
      <c r="CI588" s="858"/>
      <c r="CJ588" s="858"/>
      <c r="CK588" s="858"/>
      <c r="CL588" s="858"/>
      <c r="CM588" s="858"/>
      <c r="CN588" s="858"/>
      <c r="CO588" s="858"/>
      <c r="CP588" s="858"/>
      <c r="CQ588" s="858"/>
      <c r="CR588" s="858"/>
      <c r="CS588" s="858"/>
      <c r="CT588" s="858"/>
      <c r="CU588" s="858"/>
      <c r="CV588" s="858"/>
      <c r="CW588" s="858"/>
      <c r="CX588" s="858"/>
      <c r="CY588" s="858"/>
      <c r="CZ588" s="858"/>
      <c r="DA588" s="858"/>
      <c r="DB588" s="858"/>
      <c r="DC588" s="858"/>
      <c r="DD588" s="858"/>
      <c r="DE588" s="858"/>
      <c r="DF588" s="858"/>
      <c r="DG588" s="858"/>
      <c r="DH588" s="858"/>
      <c r="DI588" s="858"/>
      <c r="DJ588" s="858"/>
    </row>
    <row r="589" spans="1:114">
      <c r="A589" s="856"/>
      <c r="B589" s="856"/>
      <c r="C589" s="856"/>
      <c r="D589" s="856"/>
      <c r="E589" s="856"/>
      <c r="F589" s="856"/>
      <c r="G589" s="856"/>
      <c r="H589" s="856"/>
      <c r="Y589" s="863"/>
      <c r="Z589" s="856"/>
      <c r="AA589" s="856"/>
      <c r="AB589" s="856"/>
      <c r="AC589" s="856"/>
      <c r="AD589" s="856"/>
      <c r="AE589" s="856"/>
      <c r="AG589" s="856"/>
      <c r="AH589" s="856"/>
      <c r="AI589" s="856"/>
      <c r="AJ589" s="856"/>
      <c r="AL589" s="856"/>
      <c r="AM589" s="856"/>
      <c r="AN589" s="856"/>
      <c r="AO589" s="856"/>
      <c r="AP589" s="856"/>
      <c r="AQ589" s="858"/>
      <c r="AR589" s="858"/>
      <c r="AS589" s="858"/>
      <c r="AT589" s="858"/>
      <c r="AU589" s="858"/>
      <c r="AV589" s="858"/>
      <c r="AW589" s="858"/>
      <c r="AX589" s="858"/>
      <c r="AY589" s="858"/>
      <c r="AZ589" s="858"/>
      <c r="BA589" s="858"/>
      <c r="BB589" s="858"/>
      <c r="BC589" s="858"/>
      <c r="BD589" s="858"/>
      <c r="BE589" s="858"/>
      <c r="BF589" s="858"/>
      <c r="BG589" s="858"/>
      <c r="BH589" s="858"/>
      <c r="BI589" s="858"/>
      <c r="BJ589" s="858"/>
      <c r="BK589" s="858"/>
      <c r="BL589" s="858"/>
      <c r="BM589" s="858"/>
      <c r="BN589" s="858"/>
      <c r="BO589" s="858"/>
      <c r="BP589" s="858"/>
      <c r="BQ589" s="858"/>
      <c r="BR589" s="858"/>
      <c r="BS589" s="858"/>
      <c r="BT589" s="858"/>
      <c r="BU589" s="858"/>
      <c r="BV589" s="858"/>
      <c r="BW589" s="858"/>
      <c r="BX589" s="858"/>
      <c r="BY589" s="858"/>
      <c r="BZ589" s="858"/>
      <c r="CA589" s="858"/>
      <c r="CB589" s="858"/>
      <c r="CC589" s="858"/>
      <c r="CD589" s="858"/>
      <c r="CE589" s="858"/>
      <c r="CF589" s="858"/>
      <c r="CG589" s="858"/>
      <c r="CH589" s="858"/>
      <c r="CI589" s="858"/>
      <c r="CJ589" s="858"/>
      <c r="CK589" s="858"/>
      <c r="CL589" s="858"/>
      <c r="CM589" s="858"/>
      <c r="CN589" s="858"/>
      <c r="CO589" s="858"/>
      <c r="CP589" s="858"/>
      <c r="CQ589" s="858"/>
      <c r="CR589" s="858"/>
      <c r="CS589" s="858"/>
      <c r="CT589" s="858"/>
      <c r="CU589" s="858"/>
      <c r="CV589" s="858"/>
      <c r="CW589" s="858"/>
      <c r="CX589" s="858"/>
      <c r="CY589" s="858"/>
      <c r="CZ589" s="858"/>
      <c r="DA589" s="858"/>
      <c r="DB589" s="858"/>
      <c r="DC589" s="858"/>
      <c r="DD589" s="858"/>
      <c r="DE589" s="858"/>
      <c r="DF589" s="858"/>
      <c r="DG589" s="858"/>
      <c r="DH589" s="858"/>
      <c r="DI589" s="858"/>
      <c r="DJ589" s="858"/>
    </row>
    <row r="590" spans="1:114">
      <c r="AQ590" s="1458"/>
      <c r="AR590" s="840"/>
      <c r="AS590" s="840"/>
      <c r="AT590" s="840"/>
      <c r="AU590" s="858"/>
      <c r="AV590" s="858"/>
      <c r="AW590" s="858"/>
      <c r="AX590" s="1454"/>
      <c r="AY590" s="870"/>
      <c r="AZ590" s="858"/>
      <c r="BA590" s="858"/>
      <c r="BB590" s="858"/>
      <c r="BC590" s="858"/>
      <c r="BD590" s="858"/>
      <c r="BE590" s="858"/>
      <c r="BF590" s="858"/>
      <c r="BG590" s="858"/>
      <c r="BH590" s="858"/>
      <c r="BI590" s="858"/>
      <c r="BJ590" s="858"/>
      <c r="BK590" s="858"/>
      <c r="BL590" s="858"/>
      <c r="BM590" s="858"/>
      <c r="BN590" s="858"/>
      <c r="BO590" s="858"/>
      <c r="BP590" s="858"/>
      <c r="BQ590" s="858"/>
      <c r="BR590" s="858"/>
      <c r="BS590" s="858"/>
      <c r="BT590" s="858"/>
      <c r="BU590" s="858"/>
      <c r="BV590" s="858"/>
      <c r="BW590" s="858"/>
      <c r="BX590" s="858"/>
      <c r="BY590" s="858"/>
      <c r="BZ590" s="858"/>
      <c r="CA590" s="858"/>
      <c r="CB590" s="858"/>
      <c r="CC590" s="858"/>
      <c r="CD590" s="858"/>
      <c r="CE590" s="858"/>
      <c r="CF590" s="858"/>
      <c r="CG590" s="858"/>
      <c r="CH590" s="858"/>
      <c r="CI590" s="858"/>
      <c r="CJ590" s="858"/>
      <c r="CK590" s="858"/>
      <c r="CL590" s="858"/>
      <c r="CM590" s="858"/>
      <c r="CN590" s="858"/>
      <c r="CO590" s="858"/>
      <c r="CP590" s="858"/>
      <c r="CQ590" s="858"/>
      <c r="CR590" s="858"/>
      <c r="CS590" s="858"/>
      <c r="CT590" s="858"/>
      <c r="CU590" s="858"/>
      <c r="CV590" s="858"/>
      <c r="CW590" s="858"/>
      <c r="CX590" s="858"/>
      <c r="CY590" s="858"/>
      <c r="CZ590" s="858"/>
      <c r="DA590" s="858"/>
      <c r="DB590" s="858"/>
      <c r="DC590" s="858"/>
      <c r="DD590" s="858"/>
      <c r="DE590" s="858"/>
      <c r="DF590" s="858"/>
      <c r="DG590" s="858"/>
      <c r="DH590" s="858"/>
      <c r="DI590" s="858"/>
      <c r="DJ590" s="858"/>
    </row>
    <row r="591" spans="1:114">
      <c r="AQ591" s="1458"/>
      <c r="AR591" s="840"/>
      <c r="AS591" s="840"/>
      <c r="AT591" s="840"/>
      <c r="AU591" s="858"/>
      <c r="AV591" s="858"/>
      <c r="AW591" s="858"/>
      <c r="AX591" s="1454"/>
      <c r="AY591" s="870"/>
      <c r="AZ591" s="858"/>
      <c r="BA591" s="858"/>
      <c r="BB591" s="858"/>
      <c r="BC591" s="858"/>
      <c r="BD591" s="858"/>
      <c r="BE591" s="858"/>
      <c r="BF591" s="858"/>
      <c r="BG591" s="858"/>
      <c r="BH591" s="858"/>
      <c r="BI591" s="858"/>
      <c r="BJ591" s="858"/>
      <c r="BK591" s="858"/>
      <c r="BL591" s="858"/>
      <c r="BM591" s="858"/>
      <c r="BN591" s="858"/>
      <c r="BO591" s="858"/>
      <c r="BP591" s="858"/>
      <c r="BQ591" s="858"/>
      <c r="BR591" s="858"/>
      <c r="BS591" s="858"/>
      <c r="BT591" s="858"/>
      <c r="BU591" s="858"/>
      <c r="BV591" s="858"/>
      <c r="BW591" s="858"/>
      <c r="BX591" s="858"/>
      <c r="BY591" s="858"/>
      <c r="BZ591" s="858"/>
      <c r="CA591" s="858"/>
      <c r="CB591" s="858"/>
      <c r="CC591" s="858"/>
      <c r="CD591" s="858"/>
      <c r="CE591" s="858"/>
      <c r="CF591" s="858"/>
      <c r="CG591" s="858"/>
      <c r="CH591" s="858"/>
      <c r="CI591" s="858"/>
      <c r="CJ591" s="858"/>
      <c r="CK591" s="858"/>
      <c r="CL591" s="858"/>
      <c r="CM591" s="858"/>
      <c r="CN591" s="858"/>
      <c r="CO591" s="858"/>
      <c r="CP591" s="858"/>
      <c r="CQ591" s="858"/>
      <c r="CR591" s="858"/>
      <c r="CS591" s="858"/>
      <c r="CT591" s="858"/>
      <c r="CU591" s="858"/>
      <c r="CV591" s="858"/>
      <c r="CW591" s="858"/>
      <c r="CX591" s="858"/>
      <c r="CY591" s="858"/>
      <c r="CZ591" s="858"/>
      <c r="DA591" s="858"/>
      <c r="DB591" s="858"/>
      <c r="DC591" s="858"/>
      <c r="DD591" s="858"/>
      <c r="DE591" s="858"/>
      <c r="DF591" s="858"/>
      <c r="DG591" s="858"/>
      <c r="DH591" s="858"/>
      <c r="DI591" s="858"/>
      <c r="DJ591" s="858"/>
    </row>
    <row r="592" spans="1:114">
      <c r="AQ592" s="1458"/>
      <c r="AR592" s="840"/>
      <c r="AS592" s="840"/>
      <c r="AT592" s="840"/>
      <c r="AU592" s="858"/>
      <c r="AV592" s="858"/>
      <c r="AW592" s="858"/>
      <c r="AX592" s="1454"/>
      <c r="AY592" s="870"/>
      <c r="AZ592" s="858"/>
      <c r="BA592" s="858"/>
      <c r="BB592" s="858"/>
      <c r="BC592" s="858"/>
      <c r="BD592" s="858"/>
      <c r="BE592" s="858"/>
      <c r="BF592" s="858"/>
      <c r="BG592" s="858"/>
      <c r="BH592" s="858"/>
      <c r="BI592" s="858"/>
      <c r="BJ592" s="858"/>
      <c r="BK592" s="858"/>
      <c r="BL592" s="858"/>
      <c r="BM592" s="858"/>
      <c r="BN592" s="858"/>
      <c r="BO592" s="858"/>
      <c r="BP592" s="858"/>
      <c r="BQ592" s="858"/>
      <c r="BR592" s="858"/>
      <c r="BS592" s="858"/>
      <c r="BT592" s="858"/>
      <c r="BU592" s="858"/>
      <c r="BV592" s="858"/>
      <c r="BW592" s="858"/>
      <c r="BX592" s="858"/>
      <c r="BY592" s="858"/>
      <c r="BZ592" s="858"/>
      <c r="CA592" s="858"/>
      <c r="CB592" s="858"/>
      <c r="CC592" s="858"/>
      <c r="CD592" s="858"/>
      <c r="CE592" s="858"/>
      <c r="CF592" s="858"/>
      <c r="CG592" s="858"/>
      <c r="CH592" s="858"/>
      <c r="CI592" s="858"/>
      <c r="CJ592" s="858"/>
      <c r="CK592" s="858"/>
      <c r="CL592" s="858"/>
      <c r="CM592" s="858"/>
      <c r="CN592" s="858"/>
      <c r="CO592" s="858"/>
      <c r="CP592" s="858"/>
      <c r="CQ592" s="858"/>
      <c r="CR592" s="858"/>
      <c r="CS592" s="858"/>
      <c r="CT592" s="858"/>
      <c r="CU592" s="858"/>
      <c r="CV592" s="858"/>
      <c r="CW592" s="858"/>
      <c r="CX592" s="858"/>
      <c r="CY592" s="858"/>
      <c r="CZ592" s="858"/>
      <c r="DA592" s="858"/>
      <c r="DB592" s="858"/>
      <c r="DC592" s="858"/>
      <c r="DD592" s="858"/>
      <c r="DE592" s="858"/>
      <c r="DF592" s="858"/>
      <c r="DG592" s="858"/>
      <c r="DH592" s="858"/>
      <c r="DI592" s="858"/>
      <c r="DJ592" s="858"/>
    </row>
    <row r="593" spans="24:114">
      <c r="AQ593" s="1458"/>
      <c r="AR593" s="840"/>
      <c r="AS593" s="840"/>
      <c r="AT593" s="840"/>
      <c r="AU593" s="858"/>
      <c r="AV593" s="858"/>
      <c r="AW593" s="858"/>
      <c r="AX593" s="1454"/>
      <c r="AY593" s="870"/>
      <c r="AZ593" s="858"/>
      <c r="BA593" s="858"/>
      <c r="BB593" s="858"/>
      <c r="BC593" s="858"/>
      <c r="BD593" s="858"/>
      <c r="BE593" s="858"/>
      <c r="BF593" s="858"/>
      <c r="BG593" s="858"/>
      <c r="BH593" s="858"/>
      <c r="BI593" s="858"/>
      <c r="BJ593" s="858"/>
      <c r="BK593" s="858"/>
      <c r="BL593" s="858"/>
      <c r="BM593" s="858"/>
      <c r="BN593" s="858"/>
      <c r="BO593" s="858"/>
      <c r="BP593" s="858"/>
      <c r="BQ593" s="858"/>
      <c r="BR593" s="858"/>
      <c r="BS593" s="858"/>
      <c r="BT593" s="858"/>
      <c r="BU593" s="858"/>
      <c r="BV593" s="858"/>
      <c r="BW593" s="858"/>
      <c r="BX593" s="858"/>
      <c r="BY593" s="858"/>
      <c r="BZ593" s="858"/>
      <c r="CA593" s="858"/>
      <c r="CB593" s="858"/>
      <c r="CC593" s="858"/>
      <c r="CD593" s="858"/>
      <c r="CE593" s="858"/>
      <c r="CF593" s="858"/>
      <c r="CG593" s="858"/>
      <c r="CH593" s="858"/>
      <c r="CI593" s="858"/>
      <c r="CJ593" s="858"/>
      <c r="CK593" s="858"/>
      <c r="CL593" s="858"/>
      <c r="CM593" s="858"/>
      <c r="CN593" s="858"/>
      <c r="CO593" s="858"/>
      <c r="CP593" s="858"/>
      <c r="CQ593" s="858"/>
      <c r="CR593" s="858"/>
      <c r="CS593" s="858"/>
      <c r="CT593" s="858"/>
      <c r="CU593" s="858"/>
      <c r="CV593" s="858"/>
      <c r="CW593" s="858"/>
      <c r="CX593" s="858"/>
      <c r="CY593" s="858"/>
      <c r="CZ593" s="858"/>
      <c r="DA593" s="858"/>
      <c r="DB593" s="858"/>
      <c r="DC593" s="858"/>
      <c r="DD593" s="858"/>
      <c r="DE593" s="858"/>
      <c r="DF593" s="858"/>
      <c r="DG593" s="858"/>
      <c r="DH593" s="858"/>
      <c r="DI593" s="858"/>
      <c r="DJ593" s="858"/>
    </row>
    <row r="594" spans="24:114">
      <c r="AQ594" s="1458"/>
      <c r="AR594" s="840"/>
      <c r="AS594" s="840"/>
      <c r="AT594" s="840"/>
      <c r="AU594" s="858"/>
      <c r="AV594" s="858"/>
      <c r="AW594" s="858"/>
      <c r="AX594" s="1454"/>
      <c r="AY594" s="870"/>
      <c r="AZ594" s="858"/>
      <c r="BA594" s="858"/>
      <c r="BB594" s="858"/>
      <c r="BC594" s="858"/>
      <c r="BD594" s="858"/>
      <c r="BE594" s="858"/>
      <c r="BF594" s="858"/>
      <c r="BG594" s="858"/>
      <c r="BH594" s="858"/>
      <c r="BI594" s="858"/>
      <c r="BJ594" s="858"/>
      <c r="BK594" s="858"/>
      <c r="BL594" s="858"/>
      <c r="BM594" s="858"/>
      <c r="BN594" s="858"/>
      <c r="BO594" s="858"/>
      <c r="BP594" s="858"/>
      <c r="BQ594" s="858"/>
      <c r="BR594" s="858"/>
      <c r="BS594" s="858"/>
      <c r="BT594" s="858"/>
      <c r="BU594" s="858"/>
      <c r="BV594" s="858"/>
      <c r="BW594" s="858"/>
      <c r="BX594" s="858"/>
      <c r="BY594" s="858"/>
      <c r="BZ594" s="858"/>
      <c r="CA594" s="858"/>
      <c r="CB594" s="858"/>
      <c r="CC594" s="858"/>
      <c r="CD594" s="858"/>
      <c r="CE594" s="858"/>
      <c r="CF594" s="858"/>
      <c r="CG594" s="858"/>
      <c r="CH594" s="858"/>
      <c r="CI594" s="858"/>
      <c r="CJ594" s="858"/>
      <c r="CK594" s="858"/>
      <c r="CL594" s="858"/>
      <c r="CM594" s="858"/>
      <c r="CN594" s="858"/>
      <c r="CO594" s="858"/>
      <c r="CP594" s="858"/>
      <c r="CQ594" s="858"/>
      <c r="CR594" s="858"/>
      <c r="CS594" s="858"/>
      <c r="CT594" s="858"/>
      <c r="CU594" s="858"/>
      <c r="CV594" s="858"/>
      <c r="CW594" s="858"/>
      <c r="CX594" s="858"/>
      <c r="CY594" s="858"/>
      <c r="CZ594" s="858"/>
      <c r="DA594" s="858"/>
      <c r="DB594" s="858"/>
      <c r="DC594" s="858"/>
      <c r="DD594" s="858"/>
      <c r="DE594" s="858"/>
      <c r="DF594" s="858"/>
      <c r="DG594" s="858"/>
      <c r="DH594" s="858"/>
      <c r="DI594" s="858"/>
      <c r="DJ594" s="858"/>
    </row>
    <row r="595" spans="24:114">
      <c r="AQ595" s="1458"/>
      <c r="AR595" s="840"/>
      <c r="AS595" s="840"/>
      <c r="AT595" s="840"/>
      <c r="AU595" s="858"/>
      <c r="AV595" s="858"/>
      <c r="AW595" s="858"/>
      <c r="AX595" s="1454"/>
      <c r="AY595" s="870"/>
      <c r="AZ595" s="858"/>
      <c r="BA595" s="858"/>
      <c r="BB595" s="858"/>
      <c r="BC595" s="858"/>
      <c r="BD595" s="858"/>
      <c r="BE595" s="858"/>
      <c r="BF595" s="858"/>
      <c r="BG595" s="858"/>
      <c r="BH595" s="858"/>
      <c r="BI595" s="858"/>
      <c r="BJ595" s="858"/>
      <c r="BK595" s="858"/>
      <c r="BL595" s="858"/>
      <c r="BM595" s="858"/>
      <c r="BN595" s="858"/>
      <c r="BO595" s="858"/>
      <c r="BP595" s="858"/>
      <c r="BQ595" s="858"/>
      <c r="BR595" s="858"/>
      <c r="BS595" s="858"/>
      <c r="BT595" s="858"/>
      <c r="BU595" s="858"/>
      <c r="BV595" s="858"/>
      <c r="BW595" s="858"/>
      <c r="BX595" s="858"/>
      <c r="BY595" s="858"/>
      <c r="BZ595" s="858"/>
      <c r="CA595" s="858"/>
      <c r="CB595" s="858"/>
      <c r="CC595" s="858"/>
      <c r="CD595" s="858"/>
      <c r="CE595" s="858"/>
      <c r="CF595" s="858"/>
      <c r="CG595" s="858"/>
      <c r="CH595" s="858"/>
      <c r="CI595" s="858"/>
      <c r="CJ595" s="858"/>
      <c r="CK595" s="858"/>
      <c r="CL595" s="858"/>
      <c r="CM595" s="858"/>
      <c r="CN595" s="858"/>
      <c r="CO595" s="858"/>
      <c r="CP595" s="858"/>
      <c r="CQ595" s="858"/>
      <c r="CR595" s="858"/>
      <c r="CS595" s="858"/>
      <c r="CT595" s="858"/>
      <c r="CU595" s="858"/>
      <c r="CV595" s="858"/>
      <c r="CW595" s="858"/>
      <c r="CX595" s="858"/>
      <c r="CY595" s="858"/>
      <c r="CZ595" s="858"/>
      <c r="DA595" s="858"/>
      <c r="DB595" s="858"/>
      <c r="DC595" s="858"/>
      <c r="DD595" s="858"/>
      <c r="DE595" s="858"/>
      <c r="DF595" s="858"/>
      <c r="DG595" s="858"/>
      <c r="DH595" s="858"/>
      <c r="DI595" s="858"/>
      <c r="DJ595" s="858"/>
    </row>
    <row r="596" spans="24:114">
      <c r="AQ596" s="1458"/>
      <c r="AR596" s="840"/>
      <c r="AS596" s="840"/>
      <c r="AT596" s="840"/>
      <c r="AU596" s="858"/>
      <c r="AV596" s="858"/>
      <c r="AW596" s="858"/>
      <c r="AX596" s="1454"/>
      <c r="AY596" s="870"/>
      <c r="AZ596" s="858"/>
      <c r="BA596" s="858"/>
      <c r="BB596" s="858"/>
      <c r="BC596" s="858"/>
      <c r="BD596" s="858"/>
      <c r="BE596" s="858"/>
      <c r="BF596" s="858"/>
      <c r="BG596" s="858"/>
      <c r="BH596" s="858"/>
      <c r="BI596" s="858"/>
      <c r="BJ596" s="858"/>
      <c r="BK596" s="858"/>
      <c r="BL596" s="858"/>
      <c r="BM596" s="858"/>
      <c r="BN596" s="858"/>
      <c r="BO596" s="858"/>
      <c r="BP596" s="858"/>
      <c r="BQ596" s="858"/>
      <c r="BR596" s="858"/>
      <c r="BS596" s="858"/>
      <c r="BT596" s="858"/>
      <c r="BU596" s="858"/>
      <c r="BV596" s="858"/>
      <c r="BW596" s="858"/>
      <c r="BX596" s="858"/>
      <c r="BY596" s="858"/>
      <c r="BZ596" s="858"/>
      <c r="CA596" s="858"/>
      <c r="CB596" s="858"/>
      <c r="CC596" s="858"/>
      <c r="CD596" s="858"/>
      <c r="CE596" s="858"/>
      <c r="CF596" s="858"/>
      <c r="CG596" s="858"/>
      <c r="CH596" s="858"/>
      <c r="CI596" s="858"/>
      <c r="CJ596" s="858"/>
      <c r="CK596" s="858"/>
      <c r="CL596" s="858"/>
      <c r="CM596" s="858"/>
      <c r="CN596" s="858"/>
      <c r="CO596" s="858"/>
      <c r="CP596" s="858"/>
      <c r="CQ596" s="858"/>
      <c r="CR596" s="858"/>
      <c r="CS596" s="858"/>
      <c r="CT596" s="858"/>
      <c r="CU596" s="858"/>
      <c r="CV596" s="858"/>
      <c r="CW596" s="858"/>
      <c r="CX596" s="858"/>
      <c r="CY596" s="858"/>
      <c r="CZ596" s="858"/>
      <c r="DA596" s="858"/>
      <c r="DB596" s="858"/>
      <c r="DC596" s="858"/>
      <c r="DD596" s="858"/>
      <c r="DE596" s="858"/>
      <c r="DF596" s="858"/>
      <c r="DG596" s="858"/>
      <c r="DH596" s="858"/>
      <c r="DI596" s="858"/>
      <c r="DJ596" s="858"/>
    </row>
    <row r="597" spans="24:114">
      <c r="AQ597" s="1458"/>
      <c r="AR597" s="840"/>
      <c r="AS597" s="840"/>
      <c r="AT597" s="840"/>
      <c r="AU597" s="858"/>
      <c r="AV597" s="858"/>
      <c r="AW597" s="858"/>
      <c r="AX597" s="1454"/>
      <c r="AY597" s="870"/>
      <c r="AZ597" s="858"/>
      <c r="BA597" s="858"/>
      <c r="BB597" s="858"/>
      <c r="BC597" s="858"/>
      <c r="BD597" s="858"/>
      <c r="BE597" s="858"/>
      <c r="BF597" s="858"/>
      <c r="BG597" s="858"/>
      <c r="BH597" s="858"/>
      <c r="BI597" s="858"/>
      <c r="BJ597" s="858"/>
      <c r="BK597" s="858"/>
      <c r="BL597" s="858"/>
      <c r="BM597" s="858"/>
      <c r="BN597" s="858"/>
      <c r="BO597" s="858"/>
      <c r="BP597" s="858"/>
      <c r="BQ597" s="858"/>
      <c r="BR597" s="858"/>
      <c r="BS597" s="858"/>
      <c r="BT597" s="858"/>
      <c r="BU597" s="858"/>
      <c r="BV597" s="858"/>
      <c r="BW597" s="858"/>
      <c r="BX597" s="858"/>
      <c r="BY597" s="858"/>
      <c r="BZ597" s="858"/>
      <c r="CA597" s="858"/>
      <c r="CB597" s="858"/>
      <c r="CC597" s="858"/>
      <c r="CD597" s="858"/>
      <c r="CE597" s="858"/>
      <c r="CF597" s="858"/>
      <c r="CG597" s="858"/>
      <c r="CH597" s="858"/>
      <c r="CI597" s="858"/>
      <c r="CJ597" s="858"/>
      <c r="CK597" s="858"/>
      <c r="CL597" s="858"/>
      <c r="CM597" s="858"/>
      <c r="CN597" s="858"/>
      <c r="CO597" s="858"/>
      <c r="CP597" s="858"/>
      <c r="CQ597" s="858"/>
      <c r="CR597" s="858"/>
      <c r="CS597" s="858"/>
      <c r="CT597" s="858"/>
      <c r="CU597" s="858"/>
      <c r="CV597" s="858"/>
      <c r="CW597" s="858"/>
      <c r="CX597" s="858"/>
      <c r="CY597" s="858"/>
      <c r="CZ597" s="858"/>
      <c r="DA597" s="858"/>
      <c r="DB597" s="858"/>
      <c r="DC597" s="858"/>
      <c r="DD597" s="858"/>
      <c r="DE597" s="858"/>
      <c r="DF597" s="858"/>
      <c r="DG597" s="858"/>
      <c r="DH597" s="858"/>
      <c r="DI597" s="858"/>
      <c r="DJ597" s="858"/>
    </row>
    <row r="598" spans="24:114">
      <c r="AQ598" s="1458"/>
      <c r="AR598" s="840"/>
      <c r="AS598" s="840"/>
      <c r="AT598" s="840"/>
      <c r="AU598" s="858"/>
      <c r="AV598" s="858"/>
      <c r="AW598" s="858"/>
      <c r="AX598" s="1454"/>
      <c r="AY598" s="870"/>
      <c r="AZ598" s="858"/>
      <c r="BA598" s="858"/>
      <c r="BB598" s="858"/>
      <c r="BC598" s="858"/>
      <c r="BD598" s="858"/>
      <c r="BE598" s="858"/>
      <c r="BF598" s="858"/>
      <c r="BG598" s="858"/>
      <c r="BH598" s="858"/>
      <c r="BI598" s="858"/>
      <c r="BJ598" s="858"/>
      <c r="BK598" s="858"/>
      <c r="BL598" s="858"/>
      <c r="BM598" s="858"/>
      <c r="BN598" s="858"/>
      <c r="BO598" s="858"/>
      <c r="BP598" s="858"/>
      <c r="BQ598" s="858"/>
      <c r="BR598" s="858"/>
      <c r="BS598" s="858"/>
      <c r="BT598" s="858"/>
      <c r="BU598" s="858"/>
      <c r="BV598" s="858"/>
      <c r="BW598" s="858"/>
      <c r="BX598" s="858"/>
      <c r="BY598" s="858"/>
      <c r="BZ598" s="858"/>
      <c r="CA598" s="858"/>
      <c r="CB598" s="858"/>
      <c r="CC598" s="858"/>
      <c r="CD598" s="858"/>
      <c r="CE598" s="858"/>
      <c r="CF598" s="858"/>
      <c r="CG598" s="858"/>
      <c r="CH598" s="858"/>
      <c r="CI598" s="858"/>
      <c r="CJ598" s="858"/>
      <c r="CK598" s="858"/>
      <c r="CL598" s="858"/>
      <c r="CM598" s="858"/>
      <c r="CN598" s="858"/>
      <c r="CO598" s="858"/>
      <c r="CP598" s="858"/>
      <c r="CQ598" s="858"/>
      <c r="CR598" s="858"/>
      <c r="CS598" s="858"/>
      <c r="CT598" s="858"/>
      <c r="CU598" s="858"/>
      <c r="CV598" s="858"/>
      <c r="CW598" s="858"/>
      <c r="CX598" s="858"/>
      <c r="CY598" s="858"/>
      <c r="CZ598" s="858"/>
      <c r="DA598" s="858"/>
      <c r="DB598" s="858"/>
      <c r="DC598" s="858"/>
      <c r="DD598" s="858"/>
      <c r="DE598" s="858"/>
      <c r="DF598" s="858"/>
      <c r="DG598" s="858"/>
      <c r="DH598" s="858"/>
      <c r="DI598" s="858"/>
      <c r="DJ598" s="858"/>
    </row>
    <row r="605" spans="24:114">
      <c r="X605" s="884">
        <f>7*2.5</f>
        <v>17.5</v>
      </c>
    </row>
  </sheetData>
  <autoFilter ref="A1:FB605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Nissan Бр. Кашириных 2013</vt:lpstr>
      <vt:lpstr>Свердловский 27.09.2013</vt:lpstr>
      <vt:lpstr>Магнитогорск 27.09.2013</vt:lpstr>
    </vt:vector>
  </TitlesOfParts>
  <Company>NISSAN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Disponent Nissan 1033</dc:creator>
  <cp:lastModifiedBy>J</cp:lastModifiedBy>
  <cp:lastPrinted>2013-09-24T09:29:52Z</cp:lastPrinted>
  <dcterms:created xsi:type="dcterms:W3CDTF">2004-09-22T05:38:35Z</dcterms:created>
  <dcterms:modified xsi:type="dcterms:W3CDTF">2013-09-27T08:36:04Z</dcterms:modified>
</cp:coreProperties>
</file>