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https://d.docs.live.net/C91029364AC1D7B2/9/"/>
    </mc:Choice>
  </mc:AlternateContent>
  <xr:revisionPtr revIDLastSave="0" documentId="8_{91DD256B-ADFB-4286-AAC5-F868F9BFD113}" xr6:coauthVersionLast="47" xr6:coauthVersionMax="47" xr10:uidLastSave="{00000000-0000-0000-0000-000000000000}"/>
  <bookViews>
    <workbookView xWindow="-110" yWindow="-110" windowWidth="19420" windowHeight="10300" tabRatio="704" firstSheet="6" activeTab="6" xr2:uid="{00000000-000D-0000-FFFF-FFFF00000000}"/>
  </bookViews>
  <sheets>
    <sheet name="Cover" sheetId="1" r:id="rId1"/>
    <sheet name="Profil Bisnis" sheetId="2" r:id="rId2"/>
    <sheet name="Identifikasi Akun &amp; Audit" sheetId="4" r:id="rId3"/>
    <sheet name="Audit Konsistensi Posting" sheetId="7" r:id="rId4"/>
    <sheet name="Evaluasi Kualitas Konten &amp; Skor" sheetId="10" r:id="rId5"/>
    <sheet name="Audience Analysis" sheetId="12" r:id="rId6"/>
    <sheet name="Competitor Benchmarking" sheetId="13" r:id="rId7"/>
    <sheet name="Analisis SWOT" sheetId="15" r:id="rId8"/>
    <sheet name="Identifikasi Masalah" sheetId="14" r:id="rId9"/>
    <sheet name="Prioritas Perbaikan" sheetId="16" r:id="rId10"/>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16" i="7" l="1"/>
  <c r="K17" i="7"/>
  <c r="K18" i="7"/>
  <c r="K19" i="7"/>
  <c r="K20" i="7"/>
  <c r="K21" i="7"/>
  <c r="K22" i="7"/>
  <c r="K23" i="7"/>
  <c r="K24" i="7"/>
  <c r="K15" i="7"/>
  <c r="I13" i="10"/>
  <c r="I12" i="10"/>
  <c r="I11" i="10"/>
  <c r="I10" i="10"/>
  <c r="I9" i="10"/>
  <c r="I8" i="10"/>
  <c r="I7" i="10"/>
  <c r="I6" i="10"/>
  <c r="I5" i="10"/>
  <c r="I4" i="10"/>
</calcChain>
</file>

<file path=xl/sharedStrings.xml><?xml version="1.0" encoding="utf-8"?>
<sst xmlns="http://schemas.openxmlformats.org/spreadsheetml/2006/main" count="533" uniqueCount="396">
  <si>
    <t>SOCIAL MEDIA AUDIT REPORT</t>
  </si>
  <si>
    <t>EKAWISATA BUANA  | JASA TRIP</t>
  </si>
  <si>
    <t>Nama UMKM</t>
  </si>
  <si>
    <t>Eka WisataBuana</t>
  </si>
  <si>
    <t>Pemilik / narahubung</t>
  </si>
  <si>
    <t>P. Zia</t>
  </si>
  <si>
    <t>Platform yang diaudit</t>
  </si>
  <si>
    <t>Instagram</t>
  </si>
  <si>
    <t>Periode data</t>
  </si>
  <si>
    <t>19 Desember 2025 sampai 21 Oktober 2026</t>
  </si>
  <si>
    <t>Tanggal audit</t>
  </si>
  <si>
    <t>Disusun oleh (kelompok / NIM)</t>
  </si>
  <si>
    <t>Zulayka Rivena S.K (I43251517)
Imelda Sheyra Maylany Putri (I43251314)
Bryan Okta Risky P (I43252033)
Candra Gatya N.N (143251334)
Haikal Kamil (143251338)</t>
  </si>
  <si>
    <t>Dosen pembimbing</t>
  </si>
  <si>
    <t>Rezhac Irsyaqi Qastalano, S.ST., M.MT</t>
  </si>
  <si>
    <t>Profil Bisnis</t>
  </si>
  <si>
    <t>Aspek</t>
  </si>
  <si>
    <t>Keterangan Contoh</t>
  </si>
  <si>
    <t>Nama usaha</t>
  </si>
  <si>
    <t>Eka Wisata Buana</t>
  </si>
  <si>
    <t>Bidang usaha</t>
  </si>
  <si>
    <t>Jasa Trip</t>
  </si>
  <si>
    <t>Jenis produk</t>
  </si>
  <si>
    <t>Trip dan pemesanan digital melalui web resmi EkaWisataBuana</t>
  </si>
  <si>
    <t>Lokasi usaha</t>
  </si>
  <si>
    <t>Banyuwangi, Jawa Timur</t>
  </si>
  <si>
    <t>Target pasar</t>
  </si>
  <si>
    <t>Pekerja yang ingin berlibur, tidak mau ribet dan bukan mendang mending(masih memikirkan, mending nggak usah liburan atau mending uangnya di pake hal lain)</t>
  </si>
  <si>
    <t>Karakteristik produk</t>
  </si>
  <si>
    <t>Trip ke Banyuwangi, Lombok, Gili dan Bali</t>
  </si>
  <si>
    <t>Tujuan pemasaran digital</t>
  </si>
  <si>
    <t>Meningkatkan kesadaran merek, interaksi, dan penjualan</t>
  </si>
  <si>
    <t>Saluran penjualan</t>
  </si>
  <si>
    <t>Pemesanan digital (WEB)</t>
  </si>
  <si>
    <t>Deskripsi Produk</t>
  </si>
  <si>
    <t>Aspek Produk</t>
  </si>
  <si>
    <t>Contoh Deskripsi</t>
  </si>
  <si>
    <t>Ide Konten Media Sosial</t>
  </si>
  <si>
    <t>Nama produk</t>
  </si>
  <si>
    <t>Pengenalan merek</t>
  </si>
  <si>
    <t>Kategori</t>
  </si>
  <si>
    <t>Jasa Trip / Tour Organizer</t>
  </si>
  <si>
    <t>Edukasi tentang destinasi wisata</t>
  </si>
  <si>
    <t>Varian</t>
  </si>
  <si>
    <t>Open Trip &amp; Private Trip (Destinasi: Banyuwangi, Lombok, Gili, dan Bali)</t>
  </si>
  <si>
    <t>Video perbandingan varian paket trip</t>
  </si>
  <si>
    <t>Harga</t>
  </si>
  <si>
    <t>Mulai dari Rp600.000 an / pax (tergantung paket dan durasi trip)</t>
  </si>
  <si>
    <t>Konten katalog harga</t>
  </si>
  <si>
    <t>Keunggulan</t>
  </si>
  <si>
    <r>
      <t xml:space="preserve">Layanan </t>
    </r>
    <r>
      <rPr>
        <i/>
        <sz val="11"/>
        <color rgb="FFFF0000"/>
        <rFont val="Calibri"/>
        <family val="2"/>
        <charset val="1"/>
      </rPr>
      <t>all-in-one</t>
    </r>
    <r>
      <rPr>
        <sz val="11"/>
        <color rgb="FFFF0000"/>
        <rFont val="Calibri"/>
        <family val="2"/>
        <charset val="1"/>
      </rPr>
      <t xml:space="preserve"> tanpa ribet, pemesanan serba digital via website resmi, dan jadwal fleksibel</t>
    </r>
  </si>
  <si>
    <t>Konten keunikan produk/layanan</t>
  </si>
  <si>
    <t>Manfaat</t>
  </si>
  <si>
    <t>Memudahkan pekerja/profesional menikmati liburan berkualitas tanpa pusing memikirkan logistik</t>
  </si>
  <si>
    <t>Konten rekomendasi penyajian (Itinerary trip)</t>
  </si>
  <si>
    <t>Target konsumen</t>
  </si>
  <si>
    <t>Pekerja yang ingin berlibur, tidak mau ribet, dan bukan tipe 'mendang-mending'</t>
  </si>
  <si>
    <t>Konten sesuai minat audiens</t>
  </si>
  <si>
    <t>Proses produksi</t>
  </si>
  <si>
    <r>
      <t xml:space="preserve">Perencanaan itinerary profesional, penyiapan akomodasi/transportasi, dan pendampingan </t>
    </r>
    <r>
      <rPr>
        <i/>
        <sz val="11"/>
        <color rgb="FFFF0000"/>
        <rFont val="Calibri"/>
        <family val="2"/>
        <charset val="1"/>
      </rPr>
      <t>tour guide</t>
    </r>
  </si>
  <si>
    <t>Video behind the scenes perancangan trip</t>
  </si>
  <si>
    <t>Kemasan</t>
  </si>
  <si>
    <r>
      <t>E-voucher</t>
    </r>
    <r>
      <rPr>
        <sz val="11"/>
        <color rgb="FFFF0000"/>
        <rFont val="Calibri"/>
        <family val="2"/>
        <charset val="1"/>
      </rPr>
      <t xml:space="preserve"> tiket trip digital dan panduan perjalanan elektronik (E-Itinerary PDF)</t>
    </r>
  </si>
  <si>
    <r>
      <t>Product showcase (</t>
    </r>
    <r>
      <rPr>
        <i/>
        <sz val="11"/>
        <color rgb="FFFF0000"/>
        <rFont val="Calibri"/>
        <family val="2"/>
        <charset val="1"/>
      </rPr>
      <t>e-voucher</t>
    </r>
    <r>
      <rPr>
        <sz val="11"/>
        <color rgb="FFFF0000"/>
        <rFont val="Calibri"/>
        <family val="2"/>
        <charset val="1"/>
      </rPr>
      <t xml:space="preserve"> &amp; fasilitas)</t>
    </r>
  </si>
  <si>
    <t>Cara pembelian</t>
  </si>
  <si>
    <t>Pemesanan langsung secara digital melalui website resmi EkaWisataBuana</t>
  </si>
  <si>
    <t>Tutorial pemesanan (order via web)</t>
  </si>
  <si>
    <t>Testimoni</t>
  </si>
  <si>
    <r>
      <t>"Tinggal bayar dan berangkat, semua diurus rapi tanpa perlu repot mikirin jadwal!" (</t>
    </r>
    <r>
      <rPr>
        <i/>
        <sz val="11"/>
        <color rgb="FFFF0000"/>
        <rFont val="Calibri"/>
        <family val="2"/>
        <charset val="1"/>
      </rPr>
      <t>Peserta Trip)</t>
    </r>
  </si>
  <si>
    <t>Konten review pelanggan</t>
  </si>
  <si>
    <t>Identifikasi Akun Platform Media Sosial</t>
  </si>
  <si>
    <t>Platform</t>
  </si>
  <si>
    <t>Nama akun</t>
  </si>
  <si>
    <t>URL</t>
  </si>
  <si>
    <t>Jumlah Followers</t>
  </si>
  <si>
    <t>Jumlah konten yang diamati</t>
  </si>
  <si>
    <t>Status akun</t>
  </si>
  <si>
    <t>ekawisatabuana</t>
  </si>
  <si>
    <t xml:space="preserve">https://www.instagram.com/ekawisatabuana?obrf=MXA3ZjB4azY4cTN5Nw== </t>
  </si>
  <si>
    <t>142 postingan</t>
  </si>
  <si>
    <t>Tidak Aktif</t>
  </si>
  <si>
    <t>TikTok</t>
  </si>
  <si>
    <t xml:space="preserve">https://www.tiktok.com/@ekawisatabuana?_r=1&amp;_t=ZS-9AnGZQKI7eO </t>
  </si>
  <si>
    <t>1 postingan</t>
  </si>
  <si>
    <t>Facebook</t>
  </si>
  <si>
    <t xml:space="preserve">https://www.facebook.com/ekawisatabuana?mibextid=ZbWKwL </t>
  </si>
  <si>
    <t>100 postingan</t>
  </si>
  <si>
    <t>Audit Profil Akun</t>
  </si>
  <si>
    <t>No.</t>
  </si>
  <si>
    <t>Aspek yang Diaudit</t>
  </si>
  <si>
    <t>Indikator Pemeriksaan</t>
  </si>
  <si>
    <t>Status (Y/T)</t>
  </si>
  <si>
    <t>Temuan</t>
  </si>
  <si>
    <t>1</t>
  </si>
  <si>
    <t>Username</t>
  </si>
  <si>
    <t>Mudah dicari dan diingat</t>
  </si>
  <si>
    <t>Ya</t>
  </si>
  <si>
    <t>Namanya gampang dicari dan mudah diingat mengingat hampir seluruh sosmed usernya serupa</t>
  </si>
  <si>
    <t>2</t>
  </si>
  <si>
    <t>Foto profil</t>
  </si>
  <si>
    <t>Logo atau identitas bisnis terlihat jelas</t>
  </si>
  <si>
    <t>Logi terlihat jelas dan memiliki 2 warna yang iconic</t>
  </si>
  <si>
    <t>3</t>
  </si>
  <si>
    <t>Mencerminkan nama bisnis atau produk</t>
  </si>
  <si>
    <t>Mencerminkan Bisnis dan Tour</t>
  </si>
  <si>
    <t>4</t>
  </si>
  <si>
    <t>Bio/deskripsi</t>
  </si>
  <si>
    <t>Menjelaskan produk dan nilai utama</t>
  </si>
  <si>
    <t>Isi temuan</t>
  </si>
  <si>
    <t>5</t>
  </si>
  <si>
    <t>Informasi kontak</t>
  </si>
  <si>
    <t>Nomor kontak atau saluran komunikasi tersedia</t>
  </si>
  <si>
    <t>Cukup bagus dan menjelaskan produk yang di promosikan</t>
  </si>
  <si>
    <t>6</t>
  </si>
  <si>
    <t>Lokasi</t>
  </si>
  <si>
    <t>Alamat atau wilayah usaha tercantum jika relevan</t>
  </si>
  <si>
    <t>Tercantum, jadi konsumen tahu dimana lokasinya</t>
  </si>
  <si>
    <t>7</t>
  </si>
  <si>
    <t>Link pemesanan</t>
  </si>
  <si>
    <t>Tautan berfungsi dan mengarah ke tujuan yang benar</t>
  </si>
  <si>
    <t>Pemesanan melalui WEB sangat mudah dan bisa menyesuaikan bahasa konsumen</t>
  </si>
  <si>
    <t>8</t>
  </si>
  <si>
    <t>Highlight/pinned content</t>
  </si>
  <si>
    <t>Informasi penting mudah ditemukan</t>
  </si>
  <si>
    <t>Mudah ditemukan karena di pin dan ada di dalam sorotan</t>
  </si>
  <si>
    <t>9</t>
  </si>
  <si>
    <t>Konsistensi identitas</t>
  </si>
  <si>
    <t>Nama, logo, dan informasi seragam</t>
  </si>
  <si>
    <t>Sangat konsisten</t>
  </si>
  <si>
    <t>10</t>
  </si>
  <si>
    <t>Ajakan bertindak (CTA)</t>
  </si>
  <si>
    <t>Ada petunjuk tindakan berikutnya bagi konsumen</t>
  </si>
  <si>
    <t>Ada petrunjuk, meskipun di sosmed tidak aktif, namun di WEB lengkap</t>
  </si>
  <si>
    <t>Audit Identitas Visual</t>
  </si>
  <si>
    <t>Hasil Observasi</t>
  </si>
  <si>
    <t>Dampak terhadap Pemasaran</t>
  </si>
  <si>
    <t>Rekomendasi</t>
  </si>
  <si>
    <t>Logo</t>
  </si>
  <si>
    <t>Logo berbentuk monogram/ikon "W" bernuansa biru muda dengan aksen gelombang oranye di atas lingkaran putih. Belum menyertakan teks nama merek secara lengkap pada ikon utama</t>
  </si>
  <si>
    <r>
      <t>Memiliki tampilan simpel dan modern, namun bagi calon pelanggan baru kurang langsung mengenali nama bisnis (</t>
    </r>
    <r>
      <rPr>
        <i/>
        <sz val="11"/>
        <color rgb="FFFF0000"/>
        <rFont val="Calibri"/>
        <family val="2"/>
        <charset val="1"/>
      </rPr>
      <t>Eka Wisata Buana</t>
    </r>
    <r>
      <rPr>
        <sz val="11"/>
        <color rgb="FFFF0000"/>
        <rFont val="Calibri"/>
        <family val="2"/>
        <charset val="1"/>
      </rPr>
      <t>) dan bidang usahanya</t>
    </r>
  </si>
  <si>
    <r>
      <t>Buat variasi logo lengkap (</t>
    </r>
    <r>
      <rPr>
        <i/>
        <sz val="11"/>
        <color rgb="FFFF0000"/>
        <rFont val="Calibri"/>
        <family val="2"/>
        <charset val="1"/>
      </rPr>
      <t>primary logo</t>
    </r>
    <r>
      <rPr>
        <sz val="11"/>
        <color rgb="FFFF0000"/>
        <rFont val="Calibri"/>
        <family val="2"/>
        <charset val="1"/>
      </rPr>
      <t xml:space="preserve">) yang menggabungkan ikon "W" dengan teks nama usaha dan </t>
    </r>
    <r>
      <rPr>
        <i/>
        <sz val="11"/>
        <color rgb="FFFF0000"/>
        <rFont val="Calibri"/>
        <family val="2"/>
        <charset val="1"/>
      </rPr>
      <t>tagline</t>
    </r>
    <r>
      <rPr>
        <sz val="11"/>
        <color rgb="FFFF0000"/>
        <rFont val="Calibri"/>
        <family val="2"/>
        <charset val="1"/>
      </rPr>
      <t xml:space="preserve"> (misal: </t>
    </r>
    <r>
      <rPr>
        <i/>
        <sz val="11"/>
        <color rgb="FFFF0000"/>
        <rFont val="Calibri"/>
        <family val="2"/>
        <charset val="1"/>
      </rPr>
      <t>Eka Wisata Buana - Tour &amp; Travel</t>
    </r>
    <r>
      <rPr>
        <sz val="11"/>
        <color rgb="FFFF0000"/>
        <rFont val="Calibri"/>
        <family val="2"/>
        <charset val="1"/>
      </rPr>
      <t>) untuk header web dan spanduk</t>
    </r>
  </si>
  <si>
    <t>Warna</t>
  </si>
  <si>
    <r>
      <t>Kombinasi warna dominan Biru Cerah/Muda (</t>
    </r>
    <r>
      <rPr>
        <i/>
        <sz val="11"/>
        <color rgb="FFFF0000"/>
        <rFont val="Calibri"/>
        <family val="2"/>
        <charset val="1"/>
      </rPr>
      <t>Sky Blue</t>
    </r>
    <r>
      <rPr>
        <sz val="11"/>
        <color rgb="FFFF0000"/>
        <rFont val="Calibri"/>
        <family val="2"/>
        <charset val="1"/>
      </rPr>
      <t>) dan Oranye/Kuning Emas dengan latar belakang putih</t>
    </r>
  </si>
  <si>
    <t>Warna biru memberikan kesan terpercaya dan profesional, sedangkan warna oranye memberi kesan ceria, energik, dan antusias (sangat cocok untuk citra liburan)</t>
  </si>
  <si>
    <r>
      <t xml:space="preserve">Tetapkan </t>
    </r>
    <r>
      <rPr>
        <i/>
        <sz val="11"/>
        <color rgb="FFFF0000"/>
        <rFont val="Calibri"/>
        <family val="2"/>
        <charset val="1"/>
      </rPr>
      <t>Brand Color Palette</t>
    </r>
    <r>
      <rPr>
        <sz val="11"/>
        <color rgb="FFFF0000"/>
        <rFont val="Calibri"/>
        <family val="2"/>
        <charset val="1"/>
      </rPr>
      <t xml:space="preserve"> resmi (lengkap dengan kode warna HEX/RGB) agar penggunaan warna biru dan oranye konsisten di seluruh media sosial, brosur, dan website</t>
    </r>
  </si>
  <si>
    <t>Foto produk</t>
  </si>
  <si>
    <t>Menggunakan dokumentasi foto keindahan destinasi wisata (Banyuwangi, Lombok, Bali) dan aktivitas peserta trip</t>
  </si>
  <si>
    <r>
      <t>Foto tempat wisata yang menarik membangkitkan keinginan berlibur (</t>
    </r>
    <r>
      <rPr>
        <i/>
        <sz val="11"/>
        <color rgb="FFFF0000"/>
        <rFont val="Calibri"/>
        <family val="2"/>
        <charset val="1"/>
      </rPr>
      <t>travel craving</t>
    </r>
    <r>
      <rPr>
        <sz val="11"/>
        <color rgb="FFFF0000"/>
        <rFont val="Calibri"/>
        <family val="2"/>
        <charset val="1"/>
      </rPr>
      <t>), serta foto peserta menjadi bukti sosial (</t>
    </r>
    <r>
      <rPr>
        <i/>
        <sz val="11"/>
        <color rgb="FFFF0000"/>
        <rFont val="Calibri"/>
        <family val="2"/>
        <charset val="1"/>
      </rPr>
      <t>social proof</t>
    </r>
    <r>
      <rPr>
        <sz val="11"/>
        <color rgb="FFFF0000"/>
        <rFont val="Calibri"/>
        <family val="2"/>
        <charset val="1"/>
      </rPr>
      <t>) kepercayaan pelanggan</t>
    </r>
  </si>
  <si>
    <r>
      <t>Buat panduan fotografi (</t>
    </r>
    <r>
      <rPr>
        <i/>
        <sz val="11"/>
        <color rgb="FFFF0000"/>
        <rFont val="Calibri"/>
        <family val="2"/>
        <charset val="1"/>
      </rPr>
      <t>photo guideline</t>
    </r>
    <r>
      <rPr>
        <sz val="11"/>
        <color rgb="FFFF0000"/>
        <rFont val="Calibri"/>
        <family val="2"/>
        <charset val="1"/>
      </rPr>
      <t xml:space="preserve">) dengan </t>
    </r>
    <r>
      <rPr>
        <i/>
        <sz val="11"/>
        <color rgb="FFFF0000"/>
        <rFont val="Calibri"/>
        <family val="2"/>
        <charset val="1"/>
      </rPr>
      <t>tone</t>
    </r>
    <r>
      <rPr>
        <sz val="11"/>
        <color rgb="FFFF0000"/>
        <rFont val="Calibri"/>
        <family val="2"/>
        <charset val="1"/>
      </rPr>
      <t xml:space="preserve"> warna terang/hangat (</t>
    </r>
    <r>
      <rPr>
        <i/>
        <sz val="11"/>
        <color rgb="FFFF0000"/>
        <rFont val="Calibri"/>
        <family val="2"/>
        <charset val="1"/>
      </rPr>
      <t>bright &amp; warm</t>
    </r>
    <r>
      <rPr>
        <sz val="11"/>
        <color rgb="FFFF0000"/>
        <rFont val="Calibri"/>
        <family val="2"/>
        <charset val="1"/>
      </rPr>
      <t xml:space="preserve">), tambahkan </t>
    </r>
    <r>
      <rPr>
        <i/>
        <sz val="11"/>
        <color rgb="FFFF0000"/>
        <rFont val="Calibri"/>
        <family val="2"/>
        <charset val="1"/>
      </rPr>
      <t>watermark</t>
    </r>
    <r>
      <rPr>
        <sz val="11"/>
        <color rgb="FFFF0000"/>
        <rFont val="Calibri"/>
        <family val="2"/>
        <charset val="1"/>
      </rPr>
      <t xml:space="preserve"> logo di pojok foto, dan perbanyak ekspresi kebahagiaan peserta (</t>
    </r>
    <r>
      <rPr>
        <i/>
        <sz val="11"/>
        <color rgb="FFFF0000"/>
        <rFont val="Calibri"/>
        <family val="2"/>
        <charset val="1"/>
      </rPr>
      <t>human-centric</t>
    </r>
    <r>
      <rPr>
        <sz val="11"/>
        <color rgb="FFFF0000"/>
        <rFont val="Calibri"/>
        <family val="2"/>
        <charset val="1"/>
      </rPr>
      <t>)</t>
    </r>
  </si>
  <si>
    <t>Tipografi</t>
  </si>
  <si>
    <t>Menggunakan gaya huruf Sans-Serif yang bersih, modern, tanpa ornamen rumit, dan mudah dibaca pada layar HP</t>
  </si>
  <si>
    <t>Memberikan kesan modern, rapi, profesional, serta memudahkan audiens membaca informasi paket trip dengan cepat</t>
  </si>
  <si>
    <r>
      <t>Tentukan 2 kombinasi jenis huruf (</t>
    </r>
    <r>
      <rPr>
        <i/>
        <sz val="11"/>
        <color rgb="FFFF0000"/>
        <rFont val="Calibri"/>
        <family val="2"/>
        <charset val="1"/>
      </rPr>
      <t>Brand Fonts</t>
    </r>
    <r>
      <rPr>
        <sz val="11"/>
        <color rgb="FFFF0000"/>
        <rFont val="Calibri"/>
        <family val="2"/>
        <charset val="1"/>
      </rPr>
      <t xml:space="preserve">) resmi: 1 </t>
    </r>
    <r>
      <rPr>
        <i/>
        <sz val="11"/>
        <color rgb="FFFF0000"/>
        <rFont val="Calibri"/>
        <family val="2"/>
        <charset val="1"/>
      </rPr>
      <t>font</t>
    </r>
    <r>
      <rPr>
        <sz val="11"/>
        <color rgb="FFFF0000"/>
        <rFont val="Calibri"/>
        <family val="2"/>
        <charset val="1"/>
      </rPr>
      <t xml:space="preserve"> tegas/bold untuk Judul (misal: </t>
    </r>
    <r>
      <rPr>
        <i/>
        <sz val="11"/>
        <color rgb="FFFF0000"/>
        <rFont val="Calibri"/>
        <family val="2"/>
        <charset val="1"/>
      </rPr>
      <t>Poppins/Montserrat</t>
    </r>
    <r>
      <rPr>
        <sz val="11"/>
        <color rgb="FFFF0000"/>
        <rFont val="Calibri"/>
        <family val="2"/>
        <charset val="1"/>
      </rPr>
      <t xml:space="preserve">) dan 1 </t>
    </r>
    <r>
      <rPr>
        <i/>
        <sz val="11"/>
        <color rgb="FFFF0000"/>
        <rFont val="Calibri"/>
        <family val="2"/>
        <charset val="1"/>
      </rPr>
      <t>font</t>
    </r>
    <r>
      <rPr>
        <sz val="11"/>
        <color rgb="FFFF0000"/>
        <rFont val="Calibri"/>
        <family val="2"/>
        <charset val="1"/>
      </rPr>
      <t xml:space="preserve"> bersih untuk Isi Teks/Detail Paket (misal: </t>
    </r>
    <r>
      <rPr>
        <i/>
        <sz val="11"/>
        <color rgb="FFFF0000"/>
        <rFont val="Calibri"/>
        <family val="2"/>
        <charset val="1"/>
      </rPr>
      <t>Inter/Open Sans</t>
    </r>
    <r>
      <rPr>
        <sz val="11"/>
        <color rgb="FFFF0000"/>
        <rFont val="Calibri"/>
        <family val="2"/>
        <charset val="1"/>
      </rPr>
      <t>).</t>
    </r>
  </si>
  <si>
    <t>Template konten</t>
  </si>
  <si>
    <r>
      <t>Desain postingan media sosial belum memiliki tata letak (</t>
    </r>
    <r>
      <rPr>
        <i/>
        <sz val="11"/>
        <color rgb="FFFF0000"/>
        <rFont val="Calibri"/>
        <family val="2"/>
        <charset val="1"/>
      </rPr>
      <t>grid/frame</t>
    </r>
    <r>
      <rPr>
        <sz val="11"/>
        <color rgb="FFFF0000"/>
        <rFont val="Calibri"/>
        <family val="2"/>
        <charset val="1"/>
      </rPr>
      <t>) yang seragam antar satu konten dengan konten lainnya</t>
    </r>
  </si>
  <si>
    <r>
      <t xml:space="preserve">Tampilan </t>
    </r>
    <r>
      <rPr>
        <i/>
        <sz val="11"/>
        <color rgb="FFFF0000"/>
        <rFont val="Calibri"/>
        <family val="2"/>
        <charset val="1"/>
      </rPr>
      <t>feed</t>
    </r>
    <r>
      <rPr>
        <sz val="11"/>
        <color rgb="FFFF0000"/>
        <rFont val="Calibri"/>
        <family val="2"/>
        <charset val="1"/>
      </rPr>
      <t xml:space="preserve"> media sosial terlihat kurang padu dan belum langsung mencerminkan identitas merek yang kuat saat dikunjungi calon pembeli.</t>
    </r>
  </si>
  <si>
    <r>
      <t xml:space="preserve">Buat </t>
    </r>
    <r>
      <rPr>
        <i/>
        <sz val="11"/>
        <color rgb="FFFF0000"/>
        <rFont val="Calibri"/>
        <family val="2"/>
        <charset val="1"/>
      </rPr>
      <t>Master Template</t>
    </r>
    <r>
      <rPr>
        <sz val="11"/>
        <color rgb="FFFF0000"/>
        <rFont val="Calibri"/>
        <family val="2"/>
        <charset val="1"/>
      </rPr>
      <t xml:space="preserve"> Canva/Photoshop siap pakai untuk berbagai jenis konten (seperti </t>
    </r>
    <r>
      <rPr>
        <i/>
        <sz val="11"/>
        <color rgb="FFFF0000"/>
        <rFont val="Calibri"/>
        <family val="2"/>
        <charset val="1"/>
      </rPr>
      <t>Harga Paket Trip</t>
    </r>
    <r>
      <rPr>
        <sz val="11"/>
        <color rgb="FFFF0000"/>
        <rFont val="Calibri"/>
        <family val="2"/>
        <charset val="1"/>
      </rPr>
      <t xml:space="preserve">, </t>
    </r>
    <r>
      <rPr>
        <i/>
        <sz val="11"/>
        <color rgb="FFFF0000"/>
        <rFont val="Calibri"/>
        <family val="2"/>
        <charset val="1"/>
      </rPr>
      <t>Tips Wisata</t>
    </r>
    <r>
      <rPr>
        <sz val="11"/>
        <color rgb="FFFF0000"/>
        <rFont val="Calibri"/>
        <family val="2"/>
        <charset val="1"/>
      </rPr>
      <t xml:space="preserve">, </t>
    </r>
    <r>
      <rPr>
        <i/>
        <sz val="11"/>
        <color rgb="FFFF0000"/>
        <rFont val="Calibri"/>
        <family val="2"/>
        <charset val="1"/>
      </rPr>
      <t>Testimoni</t>
    </r>
    <r>
      <rPr>
        <sz val="11"/>
        <color rgb="FFFF0000"/>
        <rFont val="Calibri"/>
        <family val="2"/>
        <charset val="1"/>
      </rPr>
      <t xml:space="preserve">, dan </t>
    </r>
    <r>
      <rPr>
        <i/>
        <sz val="11"/>
        <color rgb="FFFF0000"/>
        <rFont val="Calibri"/>
        <family val="2"/>
        <charset val="1"/>
      </rPr>
      <t>Promo</t>
    </r>
    <r>
      <rPr>
        <sz val="11"/>
        <color rgb="FFFF0000"/>
        <rFont val="Calibri"/>
        <family val="2"/>
        <charset val="1"/>
      </rPr>
      <t>) dengan letak logo dan warna yang konsisten.</t>
    </r>
  </si>
  <si>
    <t>Audit Konten</t>
  </si>
  <si>
    <t>Indikator</t>
  </si>
  <si>
    <t>Tanggal konten terbaru</t>
  </si>
  <si>
    <t>Jumlah konten dalam 30 hari terakhir</t>
  </si>
  <si>
    <t>2 konten</t>
  </si>
  <si>
    <t>Rata-rata frekuensi publikasi (hari)</t>
  </si>
  <si>
    <t>Tidak menentu</t>
  </si>
  <si>
    <t>Format konten yang dominan</t>
  </si>
  <si>
    <t>Foto/video/Reels/carousel (cek sesuai pada postingan)</t>
  </si>
  <si>
    <t>Konten edukasi</t>
  </si>
  <si>
    <t>Ada</t>
  </si>
  <si>
    <t>Konten promosi</t>
  </si>
  <si>
    <t>Konten interaktif</t>
  </si>
  <si>
    <t>Konten testimoni/UGC</t>
  </si>
  <si>
    <t>Audit Konsistensi Posting</t>
  </si>
  <si>
    <t>Topik Konten</t>
  </si>
  <si>
    <t>Format</t>
  </si>
  <si>
    <t>Tgl Upload</t>
  </si>
  <si>
    <t>Tujuan Konten</t>
  </si>
  <si>
    <t>Likes</t>
  </si>
  <si>
    <t>Comment</t>
  </si>
  <si>
    <t>Shares</t>
  </si>
  <si>
    <t>Saves</t>
  </si>
  <si>
    <t>Followers</t>
  </si>
  <si>
    <t>ER</t>
  </si>
  <si>
    <t>Pengenalan tempat destinasi</t>
  </si>
  <si>
    <t>Vidio</t>
  </si>
  <si>
    <t>Awareness</t>
  </si>
  <si>
    <t>Informasi Destinasi</t>
  </si>
  <si>
    <t>Poster</t>
  </si>
  <si>
    <t>Education</t>
  </si>
  <si>
    <t>Promo produk</t>
  </si>
  <si>
    <t>Conversion</t>
  </si>
  <si>
    <t>Duka/Peristiwa kebakaran</t>
  </si>
  <si>
    <t>Video</t>
  </si>
  <si>
    <t>vidio</t>
  </si>
  <si>
    <t>Note:</t>
  </si>
  <si>
    <t>Dari hasil analisis di atas :</t>
  </si>
  <si>
    <t>Trust</t>
  </si>
  <si>
    <t>Storytelling</t>
  </si>
  <si>
    <t>Social proof</t>
  </si>
  <si>
    <t>Engagement</t>
  </si>
  <si>
    <t>Metrik</t>
  </si>
  <si>
    <t>Rumus</t>
  </si>
  <si>
    <t>Catatan</t>
  </si>
  <si>
    <t>ER by Reach</t>
  </si>
  <si>
    <t>(Likes + Komentar + Share + Save) / Reach</t>
  </si>
  <si>
    <t>Untuk akun sendiri (Reach terlihat di Insights)</t>
  </si>
  <si>
    <t>ER by Followers</t>
  </si>
  <si>
    <t>(Likes + Comments) / Followers × 100%</t>
  </si>
  <si>
    <t>Untuk akun sendiri</t>
  </si>
  <si>
    <t>Pertumbuhan followers</t>
  </si>
  <si>
    <t>(Followers akhir - awal) / Followers awal</t>
  </si>
  <si>
    <t>Per bulan</t>
  </si>
  <si>
    <t>Klik ke pesan</t>
  </si>
  <si>
    <t>Pesan masuk / Klik link atau profil</t>
  </si>
  <si>
    <t>Menilai daya tarik CTA</t>
  </si>
  <si>
    <t>Evaluasi Kualitas Konten &amp; Skor</t>
  </si>
  <si>
    <t>No</t>
  </si>
  <si>
    <t>Nama Konten</t>
  </si>
  <si>
    <t>Relevansi</t>
  </si>
  <si>
    <t>Hook</t>
  </si>
  <si>
    <t>Visual</t>
  </si>
  <si>
    <t>Pesan</t>
  </si>
  <si>
    <t>CTA</t>
  </si>
  <si>
    <t>Branding</t>
  </si>
  <si>
    <t>Average</t>
  </si>
  <si>
    <t>Pengenalan trip</t>
  </si>
  <si>
    <t>Informasi harga</t>
  </si>
  <si>
    <t>Cara memesan tiket</t>
  </si>
  <si>
    <t>Proses packing</t>
  </si>
  <si>
    <t>Promo trip</t>
  </si>
  <si>
    <t>Cerita usaha</t>
  </si>
  <si>
    <t>Tips memilih trip</t>
  </si>
  <si>
    <t>Testimoni pelanggan</t>
  </si>
  <si>
    <t>Pertanyaan untuk audiens</t>
  </si>
  <si>
    <t>Ajakan memakai trip</t>
  </si>
  <si>
    <t xml:space="preserve"> Isi skor: 1 Sampai 5</t>
  </si>
  <si>
    <t>Pertanyaan Evaluasi</t>
  </si>
  <si>
    <t>Apakah konten sesuai dengan kebutuhan target audiens?</t>
  </si>
  <si>
    <t>Apakah bagian awal menarik perhatian?</t>
  </si>
  <si>
    <t>Apakah gambar atau video jelas dan menarik?</t>
  </si>
  <si>
    <t>Apakah manfaat produk mudah dipahami?</t>
  </si>
  <si>
    <t>Copywriting</t>
  </si>
  <si>
    <t>Apakah caption informatif, persuasif, dan mudah dibaca?</t>
  </si>
  <si>
    <t>Apakah terdapat ajakan bertindak yang relevan?</t>
  </si>
  <si>
    <t>Apakah konten konsisten dengan identitas merek?</t>
  </si>
  <si>
    <t>Interaksi</t>
  </si>
  <si>
    <t>Apakah konten mengundang komentar, diskusi, atau berbagi?</t>
  </si>
  <si>
    <t>Audience Analysis</t>
  </si>
  <si>
    <t>Hal yang Dianalisis</t>
  </si>
  <si>
    <t>Pertanyaan Panduan</t>
  </si>
  <si>
    <t>Jawaban UMKM</t>
  </si>
  <si>
    <t>Target pelanggan</t>
  </si>
  <si>
    <t>Siapa yang paling sering membeli produk kita?</t>
  </si>
  <si>
    <t>Gen Z, millenial muda (pekerja kantoran), keluarga muda, dan rombongan komunitas perusahaan.</t>
  </si>
  <si>
    <t>Usia pelanggan</t>
  </si>
  <si>
    <t>Berapa perkiraan usia pelanggan?</t>
  </si>
  <si>
    <t>Rentang 18-35 tahun untuk open trip dan liburan santai, serta 30-45 tahun untuk private trip keluarga atau rombongan kantor.</t>
  </si>
  <si>
    <t>Lokasi pelanggan</t>
  </si>
  <si>
    <t>Dari daerah mana pelanggan berasal?</t>
  </si>
  <si>
    <t>Luar Negeri (India, Jerman, Malaysia, Australia, Brunei), Perkotaan (Kawasan perkantoran, area kampus, serta kota-kota besar tempat keberangkatan/penjemputan utama)</t>
  </si>
  <si>
    <t>Kebutuhan pelanggan</t>
  </si>
  <si>
    <t>Apa yang dicari atau dibutuhkan pelanggan?</t>
  </si>
  <si>
    <t>Tidak punya cukup waktu untuk mengatur jadwal perjalanan, keterbatasan transportasi pribadi menuju tempat wisata, atau bingung menentukan rincian alur perjalanan.</t>
  </si>
  <si>
    <t>Masalah pelanggan</t>
  </si>
  <si>
    <t>Masalah apa yang bisa dibantu diselesaikan oleh produk kita?</t>
  </si>
  <si>
    <t>Tidak punya cukup waktu untuk mengatur jadwal perjalanan, keterbatasan transportasi pribadi menuju tempat wisata arau bingung menentukan rincian alur perjalanan</t>
  </si>
  <si>
    <t>Alasan membeli</t>
  </si>
  <si>
    <t>Mengapa pelanggan memilih produk ini?</t>
  </si>
  <si>
    <t>Menghemat waktu dan tenaga, praktis karena seluruh alur perjalanan dan akomodasi sudah diatur, serta lebih hemat dibanding bepergian secara mandiri.</t>
  </si>
  <si>
    <t>Keraguan pelanggan</t>
  </si>
  <si>
    <t>Apa yang membuat pelanggan ragu membeli, misalnya harga, kualitas, atau pengiriman?</t>
  </si>
  <si>
    <t>Kekhawatiran mengenai kejelasan alur perjalanan, transparansi fasilitas (apakah ada biaya tersembunyi), keamanan armada transportasi, dan kualitas penginapan.</t>
  </si>
  <si>
    <t>Media sosial favorit</t>
  </si>
  <si>
    <t>Pelanggan lebih sering menggunakan Instagram, TikTok, Facebook, atau WhatsApp?</t>
  </si>
  <si>
    <t>Instagram dan TikTok untuk mencari referensi visual destinasi wisata, serta WhatsApp untuk berdiskusi langsung atau memesan paket.</t>
  </si>
  <si>
    <t>Konten yang menarik</t>
  </si>
  <si>
    <t>Konten apa yang paling menarik perhatian pelanggan?</t>
  </si>
  <si>
    <t>Video rekap perjalanan (reels/short), rekomendasi destinasi tersembunyi (hidden gem), serta ulasan atau testimoni asli dari peserta trip sebelumnya.</t>
  </si>
  <si>
    <t>Pertanyaan pelanggan</t>
  </si>
  <si>
    <t>Apa yang paling sering ditanyakan pelanggan di komentar atau chat?</t>
  </si>
  <si>
    <t>Rincian alur perjalanan, cakupan fasilitas (all-inclusive atau ada biaya tambahan), sistem pembayaran, serta batas tanggal pemesanan.</t>
  </si>
  <si>
    <t>11</t>
  </si>
  <si>
    <t>Waktu aktif</t>
  </si>
  <si>
    <t>Kapan pelanggan biasanya melihat atau merespons konten?</t>
  </si>
  <si>
    <t>Luang jam makan siang (12.00–13.00), malam hari setelah jam kerja (18.00–21.00), serta hari libur dan akhir pekan.</t>
  </si>
  <si>
    <t>12</t>
  </si>
  <si>
    <t>Cara membeli</t>
  </si>
  <si>
    <t>Pelanggan lebih suka membeli lewat WhatsApp, atau datang langsung?</t>
  </si>
  <si>
    <t>Konsultasi dan pemesanan langsung melalui WhatsApp, atau transaksi via formulir pemesanan online (website).</t>
  </si>
  <si>
    <t>Audience Persona</t>
  </si>
  <si>
    <t>Detail persona</t>
  </si>
  <si>
    <t>Profil Demografi</t>
  </si>
  <si>
    <t>Nama, Usia, Gender, Pekerjaan, Lokasi, Pendapatan</t>
  </si>
  <si>
    <t>Sarah, 28 tahun, Perempuan, Marketing Specialist / Pekerja Profesional, Sydney (Australia), AUD 65.000–80.000/tahun.</t>
  </si>
  <si>
    <t>Profil Psikografi</t>
  </si>
  <si>
    <t>Minat, Hobi, Gaya Hidup, Nilai yang dianut</t>
  </si>
  <si>
    <t>Menyukai gaya hidup sehat &amp; berkelanjutan (sustainable), menyukai produk ramah lingkungan/organik, tertarik pada budaya dan produk autentik dari Asia/Indonesia, hobi traveling dan eksplorasi kuliner/budaya baru.</t>
  </si>
  <si>
    <r>
      <t>Tujuan (</t>
    </r>
    <r>
      <rPr>
        <b/>
        <i/>
        <sz val="11"/>
        <color theme="1"/>
        <rFont val="Calibri"/>
        <family val="2"/>
        <scheme val="minor"/>
      </rPr>
      <t>Goals</t>
    </r>
    <r>
      <rPr>
        <b/>
        <sz val="11"/>
        <color theme="1"/>
        <rFont val="Calibri"/>
        <family val="2"/>
        <scheme val="minor"/>
      </rPr>
      <t>)</t>
    </r>
  </si>
  <si>
    <t>Apa yang ingin dicapai audiens terkait produk Anda</t>
  </si>
  <si>
    <t>Menemukan produk asli (authentic), berkualitas tinggi, dan ramah lingkungan yang bisa dipesan secara online dengan pengiriman internasional yang handal.</t>
  </si>
  <si>
    <r>
      <t>Tantangan (</t>
    </r>
    <r>
      <rPr>
        <b/>
        <i/>
        <sz val="11"/>
        <color theme="1"/>
        <rFont val="Calibri"/>
        <family val="2"/>
        <scheme val="minor"/>
      </rPr>
      <t>Pain Points</t>
    </r>
    <r>
      <rPr>
        <b/>
        <sz val="11"/>
        <color theme="1"/>
        <rFont val="Calibri"/>
        <family val="2"/>
        <scheme val="minor"/>
      </rPr>
      <t>)</t>
    </r>
  </si>
  <si>
    <t>Masalah utama yang sering mereka hadapi</t>
  </si>
  <si>
    <t>Biaya pengiriman internasional yang mahal, durasi pengiriman yang lama, serta keraguan terhadap kualitas atau keaslian produk jika membeli secara online.</t>
  </si>
  <si>
    <t>Kebiasaan Media</t>
  </si>
  <si>
    <t>Platform favorit, waktu aktif, tipe konten disukai</t>
  </si>
  <si>
    <t>Instagram, TikTok, dan Facebook; aktif pada jam istirahat siang (12.00–13.00 AEST) dan sepulang kerja (18.00–21.00 AEST); menyukai konten estetis, video pendek (Reels/TikTok), cerita di balik pembuatan produk (brand storytelling), serta ulasan dari pengguna lain.</t>
  </si>
  <si>
    <t>Faktor Keputusan</t>
  </si>
  <si>
    <t>Pertimbangan utama sebelum membeli</t>
  </si>
  <si>
    <t>Transparansi bahan/material produk, ulasan/testimoni pelanggan internasional, adanya garansi pengiriman, serta website / sistem pembayaran yang aman dan tepercaya (seperti PayPal atau Stripe).</t>
  </si>
  <si>
    <t>Pesan Komunikasi</t>
  </si>
  <si>
    <t>Pendekatan bahasa/pesan yang cocok untuk mereka</t>
  </si>
  <si>
    <t>Bahasa Inggris yang santai namun profesional (friendly &amp; friendly-informal tone), mengedepankan nilai keaslian (authenticity), keberlanjutan (sustainability), dan kemudahan pengiriman ke Australia.</t>
  </si>
  <si>
    <t>Competitor Benchmarking</t>
  </si>
  <si>
    <t>EkaWiataBuana</t>
  </si>
  <si>
    <t>Kompetitor A
(Traveloka Indonesia)</t>
  </si>
  <si>
    <t>Kompetitor B
(Exoticbali_Island)</t>
  </si>
  <si>
    <t>Kompetitor C
(Exoticlombok_Island)</t>
  </si>
  <si>
    <t>Platform utama</t>
  </si>
  <si>
    <t>Jumlah followers saat observasi</t>
  </si>
  <si>
    <t>1,2M</t>
  </si>
  <si>
    <t>50,3K</t>
  </si>
  <si>
    <t>74,4K</t>
  </si>
  <si>
    <t>Kelengkapan profil</t>
  </si>
  <si>
    <t>Lengkap: Bio, Akun Gmail, Foto, Highlight</t>
  </si>
  <si>
    <t>Lengkap: Bio, Foto, Highlight, Link Traveloka</t>
  </si>
  <si>
    <t>Lengkap: Bio, Foto, Highlight, Linktree.id</t>
  </si>
  <si>
    <t>Konsistensi visual</t>
  </si>
  <si>
    <t>Tidak Konsisten</t>
  </si>
  <si>
    <t>Konsisten: Biru, Oranye, Putih</t>
  </si>
  <si>
    <t>Konsisten: Biru, Hijau, Kuning</t>
  </si>
  <si>
    <t>Frekuensi publikasi</t>
  </si>
  <si>
    <t>1 Minggu 2x</t>
  </si>
  <si>
    <t>1 hari 3x</t>
  </si>
  <si>
    <t>1 Hari 2x</t>
  </si>
  <si>
    <t>Format konten dominan</t>
  </si>
  <si>
    <t>Reels</t>
  </si>
  <si>
    <t>Reels dan Gambar Tunggal</t>
  </si>
  <si>
    <t>Kualitas copywriting</t>
  </si>
  <si>
    <t>Hard Sell</t>
  </si>
  <si>
    <t>Penggunaan CTA</t>
  </si>
  <si>
    <t>Ajakan Komen</t>
  </si>
  <si>
    <t>Sering "Book Your Ticket"</t>
  </si>
  <si>
    <t>Sering "Booking Tripnya"</t>
  </si>
  <si>
    <t>Sering "Plan &amp; Book ur Trip Now With Us"</t>
  </si>
  <si>
    <t>Bentuk interaksi</t>
  </si>
  <si>
    <t>Repost Story</t>
  </si>
  <si>
    <t>Aktif Balas Komen</t>
  </si>
  <si>
    <t>Keunggulan konten</t>
  </si>
  <si>
    <t>Mengikuti Trend</t>
  </si>
  <si>
    <t>Visual Estetik</t>
  </si>
  <si>
    <t>Analisis SWOT</t>
  </si>
  <si>
    <t>Komponen</t>
  </si>
  <si>
    <t>Deskripsi/Keterangan</t>
  </si>
  <si>
    <t>Strengths (Kekuatan)</t>
  </si>
  <si>
    <t>Produk kopi lokal berpotensi memiliki cerita asal-usul dan proses produksi yang menarik untuk konten.</t>
  </si>
  <si>
    <t>Weaknesses (Kelemahan)</t>
  </si>
  <si>
    <t>Dalam skenario simulasi, identitas visual dan dokumentasi performa belum dikelola secara konsisten.</t>
  </si>
  <si>
    <t>Opportunities (Peluang)</t>
  </si>
  <si>
    <t>1. Konten video pendek, 
2. edukasi kopi, dan 
3. kolaborasi dengan kreator lokal dapat dieksplorasi.</t>
  </si>
  <si>
    <t>Threats (Ancaman)</t>
  </si>
  <si>
    <t>1. Persaingan produk kopi, 
2. perubahan algoritma platform, dan 
3. meningkatnya biaya memperoleh perhatian audiens.</t>
  </si>
  <si>
    <t>Identifikasi Masalah</t>
  </si>
  <si>
    <t>Temuan Audit</t>
  </si>
  <si>
    <t>Bukti</t>
  </si>
  <si>
    <t>Dampak Potensial</t>
  </si>
  <si>
    <t>Prioritas</t>
  </si>
  <si>
    <t>Bio belum menjelaskan keunikan produk</t>
  </si>
  <si>
    <t>Screenshot profil</t>
  </si>
  <si>
    <t>Calon konsumen sulit memahami diferensiasi</t>
  </si>
  <si>
    <t>Tinggi/Sedang/Rendah</t>
  </si>
  <si>
    <t>Identitas visual belum konsisten</t>
  </si>
  <si>
    <t>Screenshot  Tabel Perbandingan postingan</t>
  </si>
  <si>
    <t>Pengenalan merek kurang kuat</t>
  </si>
  <si>
    <t>Konten edukasi masih terbatas</t>
  </si>
  <si>
    <t>Screenshot  Analisis 10 konten</t>
  </si>
  <si>
    <t>Kesempatan membangun kepercayaan belum optimal</t>
  </si>
  <si>
    <t>CTA kurang jelas</t>
  </si>
  <si>
    <t>Screenshot konten</t>
  </si>
  <si>
    <t>Langkah pemesanan kurang terarah</t>
  </si>
  <si>
    <t>Data performa belum terdokumentasi</t>
  </si>
  <si>
    <t>Pemeriksaan insight</t>
  </si>
  <si>
    <t>Evaluasi strategi sulit dilakukan</t>
  </si>
  <si>
    <t>Tuliskan temuan audit, bukti, dampak potensial, Prioritas</t>
  </si>
  <si>
    <t>Prioritas Perbaikan</t>
  </si>
  <si>
    <t xml:space="preserve">dari data dan analisis sebelumnya, maka diperoleh: </t>
  </si>
  <si>
    <t>Masalah</t>
  </si>
  <si>
    <t>Rencana Perbaikan</t>
  </si>
  <si>
    <t>Indikator Keberhasilan</t>
  </si>
  <si>
    <t>Informasi profil kurang jelas</t>
  </si>
  <si>
    <t>Perbaiki bio, kontak, dan tautan pemesanan</t>
  </si>
  <si>
    <t>Informasi produk dan pemesanan lebih mudah ditemukan</t>
  </si>
  <si>
    <t>Konten kurang bervariasi</t>
  </si>
  <si>
    <t>Susun content pillar edukasi, produk, dan interaksi</t>
  </si>
  <si>
    <t>Variasi format dan topik konten meningkat</t>
  </si>
  <si>
    <t>Evaluasi performa belum rutin</t>
  </si>
  <si>
    <t>Buat pencatatan metrik setiap minggu</t>
  </si>
  <si>
    <t>Tersedia laporan performa yang konsisten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</si>
</sst>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charset val="1"/>
    </font>
    <font>
      <sz val="11"/>
      <color theme="1"/>
      <name val="Calibri"/>
      <family val="2"/>
      <scheme val="minor"/>
    </font>
    <font>
      <b/>
      <sz val="10"/>
      <name val="Arial"/>
      <family val="2"/>
    </font>
    <font>
      <sz val="10"/>
      <name val="Arial"/>
      <family val="2"/>
    </font>
    <font>
      <b/>
      <sz val="10"/>
      <color rgb="FFFFFFFF"/>
      <name val="Arial"/>
      <family val="2"/>
    </font>
    <font>
      <b/>
      <sz val="26"/>
      <color theme="1"/>
      <name val="Arial"/>
      <family val="2"/>
    </font>
    <font>
      <i/>
      <sz val="14"/>
      <color rgb="FF2E75B6"/>
      <name val="Arial"/>
      <family val="2"/>
    </font>
    <font>
      <b/>
      <sz val="12"/>
      <color theme="1"/>
      <name val="Times New Roman"/>
      <family val="1"/>
    </font>
    <font>
      <sz val="10"/>
      <color rgb="FFFF0000"/>
      <name val="Arial"/>
      <family val="2"/>
    </font>
    <font>
      <b/>
      <sz val="11"/>
      <color theme="1"/>
      <name val="Calibri"/>
      <family val="2"/>
    </font>
    <font>
      <b/>
      <sz val="12"/>
      <color theme="1"/>
      <name val="Calibri"/>
      <family val="2"/>
    </font>
    <font>
      <b/>
      <sz val="11"/>
      <color theme="1"/>
      <name val="Calibri"/>
      <family val="2"/>
      <scheme val="minor"/>
    </font>
    <font>
      <sz val="8"/>
      <name val="Calibri"/>
      <family val="2"/>
      <charset val="1"/>
    </font>
    <font>
      <sz val="11"/>
      <color theme="1"/>
      <name val="Arial"/>
      <family val="2"/>
    </font>
    <font>
      <sz val="10"/>
      <color theme="1"/>
      <name val="Arial"/>
      <family val="2"/>
    </font>
    <font>
      <sz val="10"/>
      <name val="Calibri"/>
      <family val="2"/>
      <scheme val="minor"/>
    </font>
    <font>
      <b/>
      <i/>
      <sz val="11"/>
      <color theme="1"/>
      <name val="Calibri"/>
      <family val="2"/>
      <scheme val="minor"/>
    </font>
    <font>
      <sz val="10"/>
      <color rgb="FF000000"/>
      <name val="Arial"/>
      <charset val="1"/>
    </font>
    <font>
      <sz val="10"/>
      <name val="Arial"/>
    </font>
    <font>
      <sz val="11"/>
      <color rgb="FFFF0000"/>
      <name val="Calibri"/>
      <family val="2"/>
      <charset val="1"/>
    </font>
    <font>
      <i/>
      <sz val="11"/>
      <color rgb="FFFF0000"/>
      <name val="Calibri"/>
      <family val="2"/>
      <charset val="1"/>
    </font>
    <font>
      <sz val="10"/>
      <color rgb="FFFF0000"/>
      <name val="Arial"/>
      <family val="2"/>
      <charset val="1"/>
    </font>
    <font>
      <u/>
      <sz val="11"/>
      <color theme="10"/>
      <name val="Calibri"/>
      <family val="2"/>
      <charset val="1"/>
    </font>
  </fonts>
  <fills count="5">
    <fill>
      <patternFill patternType="none"/>
    </fill>
    <fill>
      <patternFill patternType="gray125"/>
    </fill>
    <fill>
      <patternFill patternType="solid">
        <fgColor rgb="FFDDEBF7"/>
        <bgColor rgb="FFCCFFFF"/>
      </patternFill>
    </fill>
    <fill>
      <patternFill patternType="solid">
        <fgColor rgb="FF1F4E78"/>
        <bgColor rgb="FF003366"/>
      </patternFill>
    </fill>
    <fill>
      <patternFill patternType="solid">
        <fgColor rgb="FFFFFF00"/>
        <bgColor indexed="64"/>
      </patternFill>
    </fill>
  </fills>
  <borders count="6">
    <border>
      <left/>
      <right/>
      <top/>
      <bottom/>
      <diagonal/>
    </border>
    <border>
      <left style="thin">
        <color rgb="FF999999"/>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style="thin">
        <color rgb="FF999999"/>
      </left>
      <right style="thin">
        <color rgb="FF999999"/>
      </right>
      <top/>
      <bottom/>
      <diagonal/>
    </border>
    <border>
      <left style="medium">
        <color rgb="FFC4C7C5"/>
      </left>
      <right style="medium">
        <color rgb="FFC4C7C5"/>
      </right>
      <top style="medium">
        <color rgb="FFC4C7C5"/>
      </top>
      <bottom style="medium">
        <color rgb="FFC4C7C5"/>
      </bottom>
      <diagonal/>
    </border>
    <border>
      <left/>
      <right/>
      <top/>
      <bottom style="thin">
        <color rgb="FF999999"/>
      </bottom>
      <diagonal/>
    </border>
  </borders>
  <cellStyleXfs count="2">
    <xf numFmtId="0" fontId="0" fillId="0" borderId="0"/>
    <xf numFmtId="0" fontId="22" fillId="0" borderId="0" applyNumberFormat="0" applyFill="0" applyBorder="0" applyAlignment="0" applyProtection="0"/>
  </cellStyleXfs>
  <cellXfs count="46">
    <xf numFmtId="0" fontId="0" fillId="0" borderId="0" xfId="0"/>
    <xf numFmtId="0" fontId="2" fillId="2" borderId="1" xfId="0" applyFont="1" applyFill="1" applyBorder="1" applyAlignment="1">
      <alignment vertical="top" wrapText="1"/>
    </xf>
    <xf numFmtId="0" fontId="3" fillId="0" borderId="1" xfId="0" applyFont="1" applyBorder="1" applyAlignment="1">
      <alignment vertical="top" wrapText="1"/>
    </xf>
    <xf numFmtId="0" fontId="4" fillId="3" borderId="1" xfId="0" applyFont="1" applyFill="1" applyBorder="1" applyAlignment="1">
      <alignment horizontal="center" vertical="center" wrapText="1"/>
    </xf>
    <xf numFmtId="0" fontId="5" fillId="0" borderId="0" xfId="0" applyFont="1" applyAlignment="1">
      <alignment vertical="center"/>
    </xf>
    <xf numFmtId="0" fontId="6" fillId="0" borderId="0" xfId="0" applyFont="1" applyAlignment="1">
      <alignment vertical="center"/>
    </xf>
    <xf numFmtId="0" fontId="7" fillId="0" borderId="0" xfId="0" applyFont="1"/>
    <xf numFmtId="0" fontId="8" fillId="0" borderId="1" xfId="0" applyFont="1" applyBorder="1" applyAlignment="1">
      <alignment vertical="top" wrapText="1"/>
    </xf>
    <xf numFmtId="0" fontId="3" fillId="0" borderId="1" xfId="0" applyFont="1" applyBorder="1" applyAlignment="1">
      <alignment horizontal="center" vertical="top" wrapText="1"/>
    </xf>
    <xf numFmtId="0" fontId="8" fillId="0" borderId="1" xfId="0" applyFont="1" applyBorder="1" applyAlignment="1">
      <alignment horizontal="center" vertical="top" wrapText="1"/>
    </xf>
    <xf numFmtId="0" fontId="9" fillId="0" borderId="0" xfId="0" applyFont="1"/>
    <xf numFmtId="0" fontId="10" fillId="0" borderId="0" xfId="0" applyFont="1"/>
    <xf numFmtId="0" fontId="3" fillId="0" borderId="2" xfId="0" applyFont="1" applyBorder="1" applyAlignment="1">
      <alignment horizontal="center" vertical="top" wrapText="1"/>
    </xf>
    <xf numFmtId="0" fontId="8" fillId="0" borderId="2" xfId="0" applyFont="1" applyBorder="1" applyAlignment="1">
      <alignment vertical="top" wrapText="1"/>
    </xf>
    <xf numFmtId="0" fontId="3" fillId="0" borderId="2" xfId="0" applyFont="1" applyBorder="1" applyAlignment="1">
      <alignment vertical="top" wrapText="1"/>
    </xf>
    <xf numFmtId="0" fontId="14" fillId="0" borderId="0" xfId="0" applyFont="1"/>
    <xf numFmtId="0" fontId="8" fillId="0" borderId="0" xfId="0" applyFont="1" applyAlignment="1">
      <alignment vertical="top" wrapText="1"/>
    </xf>
    <xf numFmtId="0" fontId="13" fillId="0" borderId="4" xfId="0" applyFont="1" applyBorder="1" applyAlignment="1">
      <alignment horizontal="left" vertical="center" wrapText="1" indent="1"/>
    </xf>
    <xf numFmtId="0" fontId="1" fillId="0" borderId="4" xfId="0" applyFont="1" applyBorder="1" applyAlignment="1">
      <alignment horizontal="left" vertical="center" wrapText="1" indent="1"/>
    </xf>
    <xf numFmtId="0" fontId="15" fillId="0" borderId="1" xfId="0" applyFont="1" applyBorder="1" applyAlignment="1">
      <alignment horizontal="center" vertical="top" wrapText="1"/>
    </xf>
    <xf numFmtId="0" fontId="11" fillId="0" borderId="4" xfId="0" applyFont="1" applyBorder="1" applyAlignment="1">
      <alignment horizontal="left" vertical="center" wrapText="1" indent="1"/>
    </xf>
    <xf numFmtId="0" fontId="15" fillId="0" borderId="0" xfId="0" applyFont="1" applyAlignment="1">
      <alignment horizontal="center" vertical="top" wrapText="1"/>
    </xf>
    <xf numFmtId="0" fontId="4" fillId="3" borderId="3" xfId="0" applyFont="1" applyFill="1" applyBorder="1" applyAlignment="1">
      <alignment horizontal="center" vertical="center" wrapText="1"/>
    </xf>
    <xf numFmtId="0" fontId="2" fillId="0" borderId="0" xfId="0" applyFont="1" applyAlignment="1">
      <alignment horizontal="center" vertical="top" wrapText="1"/>
    </xf>
    <xf numFmtId="0" fontId="2" fillId="0" borderId="0" xfId="0" applyFont="1" applyAlignment="1">
      <alignment vertical="top" wrapText="1"/>
    </xf>
    <xf numFmtId="0" fontId="3" fillId="0" borderId="0" xfId="0" applyFont="1" applyAlignment="1">
      <alignment vertical="top" wrapText="1"/>
    </xf>
    <xf numFmtId="0" fontId="2" fillId="4" borderId="0" xfId="0" applyFont="1" applyFill="1" applyAlignment="1">
      <alignment horizontal="center" vertical="top" wrapText="1"/>
    </xf>
    <xf numFmtId="0" fontId="3" fillId="0" borderId="0" xfId="0" applyFont="1" applyAlignment="1">
      <alignment horizontal="center" vertical="top" wrapText="1"/>
    </xf>
    <xf numFmtId="15" fontId="8" fillId="0" borderId="1" xfId="0" applyNumberFormat="1" applyFont="1" applyBorder="1" applyAlignment="1">
      <alignment vertical="top" wrapText="1"/>
    </xf>
    <xf numFmtId="0" fontId="19" fillId="0" borderId="0" xfId="0" applyFont="1"/>
    <xf numFmtId="0" fontId="21" fillId="0" borderId="1" xfId="0" applyFont="1" applyBorder="1" applyAlignment="1">
      <alignment vertical="top" wrapText="1"/>
    </xf>
    <xf numFmtId="0" fontId="20" fillId="0" borderId="0" xfId="0" applyFont="1"/>
    <xf numFmtId="0" fontId="17" fillId="0" borderId="0" xfId="0" applyFont="1" applyAlignment="1">
      <alignment horizontal="center"/>
    </xf>
    <xf numFmtId="0" fontId="18" fillId="0" borderId="1" xfId="0" applyFont="1" applyBorder="1" applyAlignment="1">
      <alignment horizontal="center" vertical="top" wrapText="1"/>
    </xf>
    <xf numFmtId="0" fontId="17" fillId="0" borderId="0" xfId="0" applyFont="1" applyAlignment="1">
      <alignment wrapText="1"/>
    </xf>
    <xf numFmtId="0" fontId="8" fillId="0" borderId="2" xfId="0" applyFont="1" applyBorder="1" applyAlignment="1">
      <alignment horizontal="center" vertical="top" wrapText="1"/>
    </xf>
    <xf numFmtId="0" fontId="4" fillId="3" borderId="2" xfId="0" applyFont="1" applyFill="1" applyBorder="1" applyAlignment="1">
      <alignment horizontal="center" vertical="center" wrapText="1"/>
    </xf>
    <xf numFmtId="0" fontId="0" fillId="0" borderId="0" xfId="0" applyAlignment="1">
      <alignment horizontal="center"/>
    </xf>
    <xf numFmtId="0" fontId="22" fillId="0" borderId="2" xfId="1" applyBorder="1" applyAlignment="1">
      <alignment vertical="top" wrapText="1"/>
    </xf>
    <xf numFmtId="0" fontId="22" fillId="0" borderId="0" xfId="1"/>
    <xf numFmtId="14" fontId="8" fillId="0" borderId="1" xfId="0" applyNumberFormat="1" applyFont="1" applyBorder="1" applyAlignment="1">
      <alignment horizontal="center" vertical="top" wrapText="1"/>
    </xf>
    <xf numFmtId="0" fontId="8" fillId="0" borderId="2" xfId="0" applyFont="1" applyBorder="1" applyAlignment="1">
      <alignment horizontal="center" vertical="top" wrapText="1"/>
    </xf>
    <xf numFmtId="0" fontId="4" fillId="3" borderId="2" xfId="0" applyFont="1" applyFill="1" applyBorder="1" applyAlignment="1">
      <alignment horizontal="center" vertical="center" wrapText="1"/>
    </xf>
    <xf numFmtId="0" fontId="0" fillId="0" borderId="0" xfId="0" applyAlignment="1">
      <alignment horizontal="center"/>
    </xf>
    <xf numFmtId="0" fontId="2" fillId="0" borderId="5" xfId="0" applyFont="1" applyBorder="1" applyAlignment="1">
      <alignment horizontal="left" vertical="top" wrapText="1"/>
    </xf>
    <xf numFmtId="0" fontId="3" fillId="0" borderId="0" xfId="0" applyFont="1" applyAlignment="1">
      <alignment horizontal="left" vertical="top" wrapText="1"/>
    </xf>
  </cellXfs>
  <cellStyles count="2">
    <cellStyle name="Hyperlink" xfId="1" xr:uid="{00000000-000B-0000-0000-000008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Distribusi Tujuan Konten (10 postingan)</a:t>
            </a:r>
          </a:p>
        </rich>
      </tx>
    </title>
    <plotArea>
      <barChart>
        <barDir val="col"/>
        <grouping val="clustered"/>
        <ser>
          <idx val="0"/>
          <order val="0"/>
          <tx>
            <strRef>
              <f>'Audit Konsistensi Posting'!C108</f>
            </strRef>
          </tx>
          <spPr>
            <a:solidFill xmlns:a="http://schemas.openxmlformats.org/drawingml/2006/main">
              <a:srgbClr val="2E75B6"/>
            </a:solidFill>
            <a:ln xmlns:a="http://schemas.openxmlformats.org/drawingml/2006/main">
              <a:prstDash val="solid"/>
            </a:ln>
          </spPr>
          <cat>
            <numRef>
              <f>'Audit Konsistensi Posting'!$B$109:$B$115</f>
            </numRef>
          </cat>
          <val>
            <numRef>
              <f>'Audit Konsistensi Posting'!$C$109:$C$115</f>
            </numRef>
          </val>
        </ser>
        <dLbls>
          <dLblPos val="outEnd"/>
          <showLegendKey val="0"/>
          <showVal val="1"/>
          <showCatName val="0"/>
          <showSerName val="0"/>
          <showPercent val="0"/>
          <showBubbleSize val="0"/>
        </dLbls>
        <gapWidth val="7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majorGridlines/>
        <title>
          <tx>
            <rich>
              <a:bodyPr xmlns:a="http://schemas.openxmlformats.org/drawingml/2006/main"/>
              <a:p xmlns:a="http://schemas.openxmlformats.org/drawingml/2006/main">
                <a:pPr>
                  <a:defRPr/>
                </a:pPr>
                <a:r>
                  <a:t>Jumlah konten</a:t>
                </a:r>
              </a:p>
            </rich>
          </tx>
        </title>
        <majorTickMark val="none"/>
        <minorTickMark val="none"/>
        <crossAx val="10"/>
        <majorUnit val="1"/>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Jumlah Posting per Bulan (Des 2025 – Okt 2026)</a:t>
            </a:r>
          </a:p>
        </rich>
      </tx>
    </title>
    <plotArea>
      <barChart>
        <barDir val="col"/>
        <grouping val="clustered"/>
        <ser>
          <idx val="0"/>
          <order val="0"/>
          <tx>
            <strRef>
              <f>'Audit Konsistensi Posting'!C117</f>
            </strRef>
          </tx>
          <spPr>
            <a:solidFill xmlns:a="http://schemas.openxmlformats.org/drawingml/2006/main">
              <a:srgbClr val="F4A62A"/>
            </a:solidFill>
            <a:ln xmlns:a="http://schemas.openxmlformats.org/drawingml/2006/main">
              <a:prstDash val="solid"/>
            </a:ln>
          </spPr>
          <cat>
            <numRef>
              <f>'Audit Konsistensi Posting'!$B$118:$B$128</f>
            </numRef>
          </cat>
          <val>
            <numRef>
              <f>'Audit Konsistensi Posting'!$C$118:$C$128</f>
            </numRef>
          </val>
        </ser>
        <dLbls>
          <dLblPos val="outEnd"/>
          <showLegendKey val="0"/>
          <showVal val="1"/>
          <showCatName val="0"/>
          <showSerName val="0"/>
          <showPercent val="0"/>
          <showBubbleSize val="0"/>
        </dLbls>
        <gapWidth val="7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majorGridlines/>
        <title>
          <tx>
            <rich>
              <a:bodyPr xmlns:a="http://schemas.openxmlformats.org/drawingml/2006/main"/>
              <a:p xmlns:a="http://schemas.openxmlformats.org/drawingml/2006/main">
                <a:pPr>
                  <a:defRPr/>
                </a:pPr>
                <a:r>
                  <a:t>Jumlah posting</a:t>
                </a:r>
              </a:p>
            </rich>
          </tx>
        </title>
        <majorTickMark val="none"/>
        <minorTickMark val="none"/>
        <crossAx val="10"/>
        <majorUnit val="1"/>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Interaksi per Konten (urut dari terbaru ke terlama)</a:t>
            </a:r>
          </a:p>
        </rich>
      </tx>
    </title>
    <plotArea>
      <barChart>
        <barDir val="col"/>
        <grouping val="stacked"/>
        <ser>
          <idx val="0"/>
          <order val="0"/>
          <tx>
            <strRef>
              <f>'Audit Konsistensi Posting'!F14</f>
            </strRef>
          </tx>
          <spPr>
            <a:solidFill xmlns:a="http://schemas.openxmlformats.org/drawingml/2006/main">
              <a:srgbClr val="2E75B6"/>
            </a:solidFill>
            <a:ln xmlns:a="http://schemas.openxmlformats.org/drawingml/2006/main">
              <a:prstDash val="solid"/>
            </a:ln>
          </spPr>
          <cat>
            <numRef>
              <f>'Audit Konsistensi Posting'!$A$15:$A$24</f>
            </numRef>
          </cat>
          <val>
            <numRef>
              <f>'Audit Konsistensi Posting'!$F$15:$F$24</f>
            </numRef>
          </val>
        </ser>
        <ser>
          <idx val="1"/>
          <order val="1"/>
          <tx>
            <strRef>
              <f>'Audit Konsistensi Posting'!G14</f>
            </strRef>
          </tx>
          <spPr>
            <a:solidFill xmlns:a="http://schemas.openxmlformats.org/drawingml/2006/main">
              <a:srgbClr val="F4A62A"/>
            </a:solidFill>
            <a:ln xmlns:a="http://schemas.openxmlformats.org/drawingml/2006/main">
              <a:prstDash val="solid"/>
            </a:ln>
          </spPr>
          <cat>
            <numRef>
              <f>'Audit Konsistensi Posting'!$A$15:$A$24</f>
            </numRef>
          </cat>
          <val>
            <numRef>
              <f>'Audit Konsistensi Posting'!$G$15:$G$24</f>
            </numRef>
          </val>
        </ser>
        <ser>
          <idx val="2"/>
          <order val="2"/>
          <tx>
            <strRef>
              <f>'Audit Konsistensi Posting'!H14</f>
            </strRef>
          </tx>
          <spPr>
            <a:solidFill xmlns:a="http://schemas.openxmlformats.org/drawingml/2006/main">
              <a:srgbClr val="9DC3E6"/>
            </a:solidFill>
            <a:ln xmlns:a="http://schemas.openxmlformats.org/drawingml/2006/main">
              <a:prstDash val="solid"/>
            </a:ln>
          </spPr>
          <cat>
            <numRef>
              <f>'Audit Konsistensi Posting'!$A$15:$A$24</f>
            </numRef>
          </cat>
          <val>
            <numRef>
              <f>'Audit Konsistensi Posting'!$H$15:$H$24</f>
            </numRef>
          </val>
        </ser>
        <ser>
          <idx val="3"/>
          <order val="3"/>
          <tx>
            <strRef>
              <f>'Audit Konsistensi Posting'!I14</f>
            </strRef>
          </tx>
          <spPr>
            <a:solidFill xmlns:a="http://schemas.openxmlformats.org/drawingml/2006/main">
              <a:srgbClr val="F8CBAD"/>
            </a:solidFill>
            <a:ln xmlns:a="http://schemas.openxmlformats.org/drawingml/2006/main">
              <a:prstDash val="solid"/>
            </a:ln>
          </spPr>
          <cat>
            <numRef>
              <f>'Audit Konsistensi Posting'!$A$15:$A$24</f>
            </numRef>
          </cat>
          <val>
            <numRef>
              <f>'Audit Konsistensi Posting'!$I$15:$I$24</f>
            </numRef>
          </val>
        </ser>
        <gapWidth val="70"/>
        <overlap val="100"/>
        <axId val="10"/>
        <axId val="100"/>
      </barChart>
      <catAx>
        <axId val="10"/>
        <scaling>
          <orientation val="minMax"/>
        </scaling>
        <delete val="0"/>
        <axPos val="l"/>
        <title>
          <tx>
            <rich>
              <a:bodyPr xmlns:a="http://schemas.openxmlformats.org/drawingml/2006/main"/>
              <a:p xmlns:a="http://schemas.openxmlformats.org/drawingml/2006/main">
                <a:pPr>
                  <a:defRPr/>
                </a:pPr>
                <a:r>
                  <a:t>No. konten</a:t>
                </a:r>
              </a:p>
            </rich>
          </tx>
        </title>
        <majorTickMark val="none"/>
        <minorTickMark val="none"/>
        <crossAx val="100"/>
        <lblOffset val="100"/>
      </catAx>
      <valAx>
        <axId val="100"/>
        <scaling>
          <orientation val="minMax"/>
          <min val="0"/>
        </scaling>
        <delete val="0"/>
        <axPos val="l"/>
        <majorGridlines/>
        <title>
          <tx>
            <rich>
              <a:bodyPr xmlns:a="http://schemas.openxmlformats.org/drawingml/2006/main"/>
              <a:p xmlns:a="http://schemas.openxmlformats.org/drawingml/2006/main">
                <a:pPr>
                  <a:defRPr/>
                </a:pPr>
                <a:r>
                  <a:t>Jumlah interaksi</a:t>
                </a:r>
              </a:p>
            </rich>
          </tx>
        </title>
        <majorTickMark val="none"/>
        <minorTickMark val="none"/>
        <crossAx val="10"/>
        <majorUnit val="1"/>
      </valAx>
    </plotArea>
    <legend>
      <legendPos val="b"/>
    </legend>
    <plotVisOnly val="1"/>
    <dispBlanksAs val="gap"/>
  </chart>
</chartSpac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 Id="rId11" Type="http://schemas.openxmlformats.org/officeDocument/2006/relationships/chart" Target="../charts/chart1.xml"/><Relationship Id="rId12" Type="http://schemas.openxmlformats.org/officeDocument/2006/relationships/chart" Target="../charts/chart2.xml"/><Relationship Id="rId13"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31</xdr:row>
      <xdr:rowOff>0</xdr:rowOff>
    </xdr:from>
    <xdr:to>
      <xdr:col>4</xdr:col>
      <xdr:colOff>304800</xdr:colOff>
      <xdr:row>32</xdr:row>
      <xdr:rowOff>121920</xdr:rowOff>
    </xdr:to>
    <xdr:sp macro="" textlink="">
      <xdr:nvSpPr>
        <xdr:cNvPr id="4097" name="AutoShape 1" descr=", AI generated">
          <a:extLst>
            <a:ext uri="{FF2B5EF4-FFF2-40B4-BE49-F238E27FC236}">
              <a16:creationId xmlns:a16="http://schemas.microsoft.com/office/drawing/2014/main" id="{412EC2E7-8522-2D2E-203F-83CDEA61FBE7}"/>
            </a:ext>
          </a:extLst>
        </xdr:cNvPr>
        <xdr:cNvSpPr>
          <a:spLocks noChangeAspect="1" noChangeArrowheads="1"/>
        </xdr:cNvSpPr>
      </xdr:nvSpPr>
      <xdr:spPr bwMode="auto">
        <a:xfrm>
          <a:off x="7437120" y="5821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30</xdr:row>
      <xdr:rowOff>0</xdr:rowOff>
    </xdr:from>
    <xdr:to>
      <xdr:col>2</xdr:col>
      <xdr:colOff>304800</xdr:colOff>
      <xdr:row>31</xdr:row>
      <xdr:rowOff>121920</xdr:rowOff>
    </xdr:to>
    <xdr:sp macro="" textlink="">
      <xdr:nvSpPr>
        <xdr:cNvPr id="4098" name="AutoShape 2" descr=", AI generated">
          <a:extLst>
            <a:ext uri="{FF2B5EF4-FFF2-40B4-BE49-F238E27FC236}">
              <a16:creationId xmlns:a16="http://schemas.microsoft.com/office/drawing/2014/main" id="{9B8B369D-8E65-0CA2-8C18-06A6FD70529B}"/>
            </a:ext>
          </a:extLst>
        </xdr:cNvPr>
        <xdr:cNvSpPr>
          <a:spLocks noChangeAspect="1" noChangeArrowheads="1"/>
        </xdr:cNvSpPr>
      </xdr:nvSpPr>
      <xdr:spPr bwMode="auto">
        <a:xfrm>
          <a:off x="3825240" y="563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30</xdr:row>
      <xdr:rowOff>0</xdr:rowOff>
    </xdr:from>
    <xdr:to>
      <xdr:col>2</xdr:col>
      <xdr:colOff>304800</xdr:colOff>
      <xdr:row>31</xdr:row>
      <xdr:rowOff>121920</xdr:rowOff>
    </xdr:to>
    <xdr:sp macro="" textlink="">
      <xdr:nvSpPr>
        <xdr:cNvPr id="4099" name="AutoShape 3" descr=", AI generated">
          <a:extLst>
            <a:ext uri="{FF2B5EF4-FFF2-40B4-BE49-F238E27FC236}">
              <a16:creationId xmlns:a16="http://schemas.microsoft.com/office/drawing/2014/main" id="{4C0D1FA1-CDE7-7F2B-B882-5469CDB274E2}"/>
            </a:ext>
          </a:extLst>
        </xdr:cNvPr>
        <xdr:cNvSpPr>
          <a:spLocks noChangeAspect="1" noChangeArrowheads="1"/>
        </xdr:cNvSpPr>
      </xdr:nvSpPr>
      <xdr:spPr bwMode="auto">
        <a:xfrm>
          <a:off x="3825240" y="563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274320</xdr:colOff>
      <xdr:row>46</xdr:row>
      <xdr:rowOff>63618</xdr:rowOff>
    </xdr:from>
    <xdr:to>
      <xdr:col>5</xdr:col>
      <xdr:colOff>30479</xdr:colOff>
      <xdr:row>63</xdr:row>
      <xdr:rowOff>38099</xdr:rowOff>
    </xdr:to>
    <xdr:pic>
      <xdr:nvPicPr>
        <xdr:cNvPr id="3" name="Picture 2">
          <a:extLst>
            <a:ext uri="{FF2B5EF4-FFF2-40B4-BE49-F238E27FC236}">
              <a16:creationId xmlns:a16="http://schemas.microsoft.com/office/drawing/2014/main" id="{8C210E7B-EA51-2202-8B4A-B34413960D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4320" y="8628498"/>
          <a:ext cx="5524499" cy="3083441"/>
        </a:xfrm>
        <a:prstGeom prst="rect">
          <a:avLst/>
        </a:prstGeom>
      </xdr:spPr>
    </xdr:pic>
    <xdr:clientData/>
  </xdr:twoCellAnchor>
  <xdr:twoCellAnchor editAs="oneCell">
    <xdr:from>
      <xdr:col>0</xdr:col>
      <xdr:colOff>275720</xdr:colOff>
      <xdr:row>36</xdr:row>
      <xdr:rowOff>137160</xdr:rowOff>
    </xdr:from>
    <xdr:to>
      <xdr:col>4</xdr:col>
      <xdr:colOff>598170</xdr:colOff>
      <xdr:row>44</xdr:row>
      <xdr:rowOff>121920</xdr:rowOff>
    </xdr:to>
    <xdr:pic>
      <xdr:nvPicPr>
        <xdr:cNvPr id="5" name="Picture 4">
          <a:extLst>
            <a:ext uri="{FF2B5EF4-FFF2-40B4-BE49-F238E27FC236}">
              <a16:creationId xmlns:a16="http://schemas.microsoft.com/office/drawing/2014/main" id="{DF82CF38-5485-9CC4-C318-78E741B85A7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75720" y="6873240"/>
          <a:ext cx="5008750" cy="1447800"/>
        </a:xfrm>
        <a:prstGeom prst="rect">
          <a:avLst/>
        </a:prstGeom>
      </xdr:spPr>
    </xdr:pic>
    <xdr:clientData/>
  </xdr:twoCellAnchor>
  <xdr:twoCellAnchor>
    <xdr:from>
      <xdr:col>0</xdr:col>
      <xdr:colOff>0</xdr:colOff>
      <xdr:row>72</xdr:row>
      <xdr:rowOff>0</xdr:rowOff>
    </xdr:from>
    <xdr:to>
      <xdr:col>3</xdr:col>
      <xdr:colOff>0</xdr:colOff>
      <xdr:row>89</xdr:row>
      <xdr:rowOff>0</xdr:rowOff>
    </xdr:to>
    <xdr:graphicFrame macro="">
      <xdr:nvGraphicFramePr>
        <xdr:cNvPr id="201" name="Grafik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0</xdr:colOff>
      <xdr:row>72</xdr:row>
      <xdr:rowOff>0</xdr:rowOff>
    </xdr:from>
    <xdr:to>
      <xdr:col>11</xdr:col>
      <xdr:colOff>0</xdr:colOff>
      <xdr:row>89</xdr:row>
      <xdr:rowOff>0</xdr:rowOff>
    </xdr:to>
    <xdr:graphicFrame macro="">
      <xdr:nvGraphicFramePr>
        <xdr:cNvPr id="202" name="Grafik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90</xdr:row>
      <xdr:rowOff>0</xdr:rowOff>
    </xdr:from>
    <xdr:to>
      <xdr:col>11</xdr:col>
      <xdr:colOff>0</xdr:colOff>
      <xdr:row>103</xdr:row>
      <xdr:rowOff>0</xdr:rowOff>
    </xdr:to>
    <xdr:graphicFrame macro="">
      <xdr:nvGraphicFramePr>
        <xdr:cNvPr id="203" name="Grafik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21</xdr:row>
      <xdr:rowOff>0</xdr:rowOff>
    </xdr:from>
    <xdr:to>
      <xdr:col>4</xdr:col>
      <xdr:colOff>304800</xdr:colOff>
      <xdr:row>21</xdr:row>
      <xdr:rowOff>304800</xdr:rowOff>
    </xdr:to>
    <xdr:sp macro="" textlink="">
      <xdr:nvSpPr>
        <xdr:cNvPr id="2" name="AutoShape 1" descr=", AI generated">
          <a:extLst>
            <a:ext uri="{FF2B5EF4-FFF2-40B4-BE49-F238E27FC236}">
              <a16:creationId xmlns:a16="http://schemas.microsoft.com/office/drawing/2014/main" id="{FF3CF41D-C6EC-4E4C-9638-DB397C7CCD3D}"/>
            </a:ext>
          </a:extLst>
        </xdr:cNvPr>
        <xdr:cNvSpPr>
          <a:spLocks noChangeAspect="1" noChangeArrowheads="1"/>
        </xdr:cNvSpPr>
      </xdr:nvSpPr>
      <xdr:spPr bwMode="auto">
        <a:xfrm>
          <a:off x="4686300" y="5821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16</xdr:row>
      <xdr:rowOff>0</xdr:rowOff>
    </xdr:from>
    <xdr:to>
      <xdr:col>11</xdr:col>
      <xdr:colOff>9525</xdr:colOff>
      <xdr:row>25</xdr:row>
      <xdr:rowOff>142875</xdr:rowOff>
    </xdr:to>
    <xdr:pic>
      <xdr:nvPicPr>
        <xdr:cNvPr id="3" name="Picture 2">
          <a:extLst>
            <a:ext uri="{FF2B5EF4-FFF2-40B4-BE49-F238E27FC236}">
              <a16:creationId xmlns:a16="http://schemas.microsoft.com/office/drawing/2014/main" id="{FA1FE738-F98F-7404-BD7C-1E10E80C6C33}"/>
            </a:ext>
            <a:ext uri="{147F2762-F138-4A5C-976F-8EAC2B608ADB}">
              <a16:predDERef xmlns:a16="http://schemas.microsoft.com/office/drawing/2014/main" pred="{FF3CF41D-C6EC-4E4C-9638-DB397C7CCD3D}"/>
            </a:ext>
          </a:extLst>
        </xdr:cNvPr>
        <xdr:cNvPicPr>
          <a:picLocks noChangeAspect="1"/>
        </xdr:cNvPicPr>
      </xdr:nvPicPr>
      <xdr:blipFill>
        <a:blip xmlns:r="http://schemas.openxmlformats.org/officeDocument/2006/relationships" r:embed="rId1"/>
        <a:stretch>
          <a:fillRect/>
        </a:stretch>
      </xdr:blipFill>
      <xdr:spPr>
        <a:xfrm>
          <a:off x="3314700" y="2990850"/>
          <a:ext cx="4572000" cy="28384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28</xdr:row>
      <xdr:rowOff>114300</xdr:rowOff>
    </xdr:from>
    <xdr:to>
      <xdr:col>3</xdr:col>
      <xdr:colOff>3209925</xdr:colOff>
      <xdr:row>49</xdr:row>
      <xdr:rowOff>38100</xdr:rowOff>
    </xdr:to>
    <xdr:pic>
      <xdr:nvPicPr>
        <xdr:cNvPr id="4" name="Picture 3">
          <a:extLst>
            <a:ext uri="{FF2B5EF4-FFF2-40B4-BE49-F238E27FC236}">
              <a16:creationId xmlns:a16="http://schemas.microsoft.com/office/drawing/2014/main" id="{01D40951-C223-C257-D147-B5CFA6DC1231}"/>
            </a:ext>
            <a:ext uri="{147F2762-F138-4A5C-976F-8EAC2B608ADB}">
              <a16:predDERef xmlns:a16="http://schemas.microsoft.com/office/drawing/2014/main" pred="{4B8AA053-E2A4-610A-2286-2CD2CBA2124A}"/>
            </a:ext>
          </a:extLst>
        </xdr:cNvPr>
        <xdr:cNvPicPr>
          <a:picLocks noChangeAspect="1"/>
        </xdr:cNvPicPr>
      </xdr:nvPicPr>
      <xdr:blipFill>
        <a:blip xmlns:r="http://schemas.openxmlformats.org/officeDocument/2006/relationships" r:embed="rId1"/>
        <a:stretch>
          <a:fillRect/>
        </a:stretch>
      </xdr:blipFill>
      <xdr:spPr>
        <a:xfrm>
          <a:off x="0" y="10258425"/>
          <a:ext cx="8801100" cy="37242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114300</xdr:colOff>
      <xdr:row>14</xdr:row>
      <xdr:rowOff>53339</xdr:rowOff>
    </xdr:from>
    <xdr:to>
      <xdr:col>4</xdr:col>
      <xdr:colOff>1341120</xdr:colOff>
      <xdr:row>34</xdr:row>
      <xdr:rowOff>76200</xdr:rowOff>
    </xdr:to>
    <xdr:pic>
      <xdr:nvPicPr>
        <xdr:cNvPr id="4" name="Picture 3">
          <a:extLst>
            <a:ext uri="{FF2B5EF4-FFF2-40B4-BE49-F238E27FC236}">
              <a16:creationId xmlns:a16="http://schemas.microsoft.com/office/drawing/2014/main" id="{04038286-6C1B-2158-C57B-098121D7E24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586" t="4210" r="1866" b="11055"/>
        <a:stretch>
          <a:fillRect/>
        </a:stretch>
      </xdr:blipFill>
      <xdr:spPr>
        <a:xfrm>
          <a:off x="114300" y="2796539"/>
          <a:ext cx="7414260" cy="3680461"/>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tiktok.com/@ekawisatabuana?_r=1&amp;_t=ZS-9AnGZQKI7eO" TargetMode="External"/><Relationship Id="rId2" Type="http://schemas.openxmlformats.org/officeDocument/2006/relationships/hyperlink" Target="https://www.instagram.com/ekawisatabuana?obrf=MXA3ZjB4azY4cTN5Nw==" TargetMode="External"/><Relationship Id="rId1" Type="http://schemas.openxmlformats.org/officeDocument/2006/relationships/hyperlink" Target="https://www.facebook.com/ekawisatabuana?mibextid=ZbWKw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3"/>
  <sheetViews>
    <sheetView topLeftCell="A5" zoomScaleNormal="100" workbookViewId="0">
      <selection activeCell="B9" sqref="B9"/>
    </sheetView>
  </sheetViews>
  <sheetFormatPr defaultColWidth="8.5703125" defaultRowHeight="14.45"/>
  <cols>
    <col min="1" max="1" width="30.5703125" customWidth="1"/>
    <col min="2" max="2" width="44" customWidth="1"/>
  </cols>
  <sheetData>
    <row r="3" spans="1:2" ht="32.450000000000003">
      <c r="A3" s="4" t="s">
        <v>0</v>
      </c>
    </row>
    <row r="4" spans="1:2" ht="17.45">
      <c r="A4" s="5" t="s">
        <v>1</v>
      </c>
    </row>
    <row r="7" spans="1:2" ht="15">
      <c r="A7" s="1" t="s">
        <v>2</v>
      </c>
      <c r="B7" s="7" t="s">
        <v>3</v>
      </c>
    </row>
    <row r="8" spans="1:2" ht="15">
      <c r="A8" s="1" t="s">
        <v>4</v>
      </c>
      <c r="B8" s="7" t="s">
        <v>5</v>
      </c>
    </row>
    <row r="9" spans="1:2" ht="15">
      <c r="A9" s="1" t="s">
        <v>6</v>
      </c>
      <c r="B9" s="7" t="s">
        <v>7</v>
      </c>
    </row>
    <row r="10" spans="1:2" ht="15">
      <c r="A10" s="1" t="s">
        <v>8</v>
      </c>
      <c r="B10" s="7" t="s">
        <v>9</v>
      </c>
    </row>
    <row r="11" spans="1:2" ht="15">
      <c r="A11" s="1" t="s">
        <v>10</v>
      </c>
      <c r="B11" s="28">
        <v>46318</v>
      </c>
    </row>
    <row r="12" spans="1:2" ht="60">
      <c r="A12" s="1" t="s">
        <v>11</v>
      </c>
      <c r="B12" s="7" t="s">
        <v>12</v>
      </c>
    </row>
    <row r="13" spans="1:2" ht="15">
      <c r="A13" s="1" t="s">
        <v>13</v>
      </c>
      <c r="B13" s="7" t="s">
        <v>14</v>
      </c>
    </row>
  </sheetData>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27"/>
  <sheetViews>
    <sheetView zoomScaleNormal="100" workbookViewId="0">
      <pane ySplit="4" topLeftCell="A17" activePane="bottomLeft" state="frozen"/>
      <selection pane="bottomLeft" activeCell="B14" sqref="B14"/>
    </sheetView>
  </sheetViews>
  <sheetFormatPr defaultColWidth="8.5703125" defaultRowHeight="14.45"/>
  <cols>
    <col min="1" max="1" width="23.85546875" customWidth="1"/>
    <col min="2" max="2" width="84.5703125" customWidth="1"/>
    <col min="3" max="3" width="39.5703125" customWidth="1"/>
  </cols>
  <sheetData>
    <row r="2" spans="1:3" ht="15.6">
      <c r="A2" s="6" t="s">
        <v>15</v>
      </c>
    </row>
    <row r="4" spans="1:3">
      <c r="A4" s="3" t="s">
        <v>16</v>
      </c>
      <c r="B4" s="3" t="s">
        <v>17</v>
      </c>
    </row>
    <row r="5" spans="1:3" ht="15">
      <c r="A5" s="2" t="s">
        <v>18</v>
      </c>
      <c r="B5" s="7" t="s">
        <v>19</v>
      </c>
    </row>
    <row r="6" spans="1:3" ht="15">
      <c r="A6" s="2" t="s">
        <v>20</v>
      </c>
      <c r="B6" s="7" t="s">
        <v>21</v>
      </c>
    </row>
    <row r="7" spans="1:3" ht="15">
      <c r="A7" s="2" t="s">
        <v>22</v>
      </c>
      <c r="B7" s="7" t="s">
        <v>23</v>
      </c>
    </row>
    <row r="8" spans="1:3" ht="15">
      <c r="A8" s="2" t="s">
        <v>24</v>
      </c>
      <c r="B8" s="7" t="s">
        <v>25</v>
      </c>
    </row>
    <row r="9" spans="1:3" ht="36">
      <c r="A9" s="2" t="s">
        <v>26</v>
      </c>
      <c r="B9" s="7" t="s">
        <v>27</v>
      </c>
    </row>
    <row r="10" spans="1:3" ht="15">
      <c r="A10" s="2" t="s">
        <v>28</v>
      </c>
      <c r="B10" s="7" t="s">
        <v>29</v>
      </c>
    </row>
    <row r="11" spans="1:3">
      <c r="A11" s="2" t="s">
        <v>30</v>
      </c>
      <c r="B11" s="7" t="s">
        <v>31</v>
      </c>
    </row>
    <row r="12" spans="1:3" ht="15">
      <c r="A12" s="2" t="s">
        <v>32</v>
      </c>
      <c r="B12" s="7" t="s">
        <v>33</v>
      </c>
    </row>
    <row r="15" spans="1:3" ht="15.6">
      <c r="A15" s="6" t="s">
        <v>34</v>
      </c>
    </row>
    <row r="16" spans="1:3">
      <c r="A16" s="3" t="s">
        <v>35</v>
      </c>
      <c r="B16" s="3" t="s">
        <v>36</v>
      </c>
      <c r="C16" s="3" t="s">
        <v>37</v>
      </c>
    </row>
    <row r="17" spans="1:3" ht="15">
      <c r="A17" s="2" t="s">
        <v>38</v>
      </c>
      <c r="B17" s="29" t="s">
        <v>19</v>
      </c>
      <c r="C17" s="30" t="s">
        <v>39</v>
      </c>
    </row>
    <row r="18" spans="1:3" ht="15">
      <c r="A18" s="2" t="s">
        <v>40</v>
      </c>
      <c r="B18" s="29" t="s">
        <v>41</v>
      </c>
      <c r="C18" s="29" t="s">
        <v>42</v>
      </c>
    </row>
    <row r="19" spans="1:3" ht="15">
      <c r="A19" s="2" t="s">
        <v>43</v>
      </c>
      <c r="B19" s="29" t="s">
        <v>44</v>
      </c>
      <c r="C19" s="29" t="s">
        <v>45</v>
      </c>
    </row>
    <row r="20" spans="1:3" ht="15">
      <c r="A20" s="2" t="s">
        <v>46</v>
      </c>
      <c r="B20" s="29" t="s">
        <v>47</v>
      </c>
      <c r="C20" s="29" t="s">
        <v>48</v>
      </c>
    </row>
    <row r="21" spans="1:3" ht="15">
      <c r="A21" s="2" t="s">
        <v>49</v>
      </c>
      <c r="B21" s="29" t="s">
        <v>50</v>
      </c>
      <c r="C21" s="29" t="s">
        <v>51</v>
      </c>
    </row>
    <row r="22" spans="1:3" ht="15">
      <c r="A22" s="2" t="s">
        <v>52</v>
      </c>
      <c r="B22" s="29" t="s">
        <v>53</v>
      </c>
      <c r="C22" s="29" t="s">
        <v>54</v>
      </c>
    </row>
    <row r="23" spans="1:3" ht="15">
      <c r="A23" s="2" t="s">
        <v>55</v>
      </c>
      <c r="B23" s="29" t="s">
        <v>56</v>
      </c>
      <c r="C23" s="30" t="s">
        <v>57</v>
      </c>
    </row>
    <row r="24" spans="1:3" ht="15">
      <c r="A24" s="2" t="s">
        <v>58</v>
      </c>
      <c r="B24" s="29" t="s">
        <v>59</v>
      </c>
      <c r="C24" s="29" t="s">
        <v>60</v>
      </c>
    </row>
    <row r="25" spans="1:3" ht="15">
      <c r="A25" s="2" t="s">
        <v>61</v>
      </c>
      <c r="B25" s="31" t="s">
        <v>62</v>
      </c>
      <c r="C25" s="29" t="s">
        <v>63</v>
      </c>
    </row>
    <row r="26" spans="1:3" ht="15">
      <c r="A26" s="2" t="s">
        <v>64</v>
      </c>
      <c r="B26" s="29" t="s">
        <v>65</v>
      </c>
      <c r="C26" s="29" t="s">
        <v>66</v>
      </c>
    </row>
    <row r="27" spans="1:3" ht="15">
      <c r="A27" s="2" t="s">
        <v>67</v>
      </c>
      <c r="B27" s="29" t="s">
        <v>68</v>
      </c>
      <c r="C27" s="30" t="s">
        <v>69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F31"/>
  <sheetViews>
    <sheetView zoomScaleNormal="100" workbookViewId="0">
      <pane ySplit="3" topLeftCell="A26" activePane="bottomLeft" state="frozen"/>
      <selection pane="bottomLeft" activeCell="C29" sqref="C29"/>
    </sheetView>
  </sheetViews>
  <sheetFormatPr defaultColWidth="8.5703125" defaultRowHeight="14.45"/>
  <cols>
    <col min="1" max="1" width="16" customWidth="1"/>
    <col min="2" max="2" width="24.7109375" customWidth="1"/>
    <col min="3" max="3" width="36.140625" customWidth="1"/>
    <col min="4" max="4" width="12" customWidth="1"/>
    <col min="5" max="5" width="46.85546875" customWidth="1"/>
    <col min="6" max="6" width="20" customWidth="1"/>
  </cols>
  <sheetData>
    <row r="2" spans="1:6" ht="15.6">
      <c r="A2" s="6" t="s">
        <v>70</v>
      </c>
    </row>
    <row r="3" spans="1:6" ht="26.1">
      <c r="A3" s="36" t="s">
        <v>71</v>
      </c>
      <c r="B3" s="36" t="s">
        <v>72</v>
      </c>
      <c r="C3" s="36" t="s">
        <v>73</v>
      </c>
      <c r="D3" s="36" t="s">
        <v>74</v>
      </c>
      <c r="E3" s="36" t="s">
        <v>75</v>
      </c>
      <c r="F3" s="36" t="s">
        <v>76</v>
      </c>
    </row>
    <row r="4" spans="1:6" ht="15">
      <c r="A4" s="14" t="s">
        <v>7</v>
      </c>
      <c r="B4" s="13" t="s">
        <v>77</v>
      </c>
      <c r="C4" s="39" t="s">
        <v>78</v>
      </c>
      <c r="D4" s="13">
        <v>886</v>
      </c>
      <c r="E4" s="13" t="s">
        <v>79</v>
      </c>
      <c r="F4" s="13" t="s">
        <v>80</v>
      </c>
    </row>
    <row r="5" spans="1:6" ht="15">
      <c r="A5" s="14" t="s">
        <v>81</v>
      </c>
      <c r="B5" s="13" t="s">
        <v>77</v>
      </c>
      <c r="C5" s="39" t="s">
        <v>82</v>
      </c>
      <c r="D5" s="13">
        <v>2</v>
      </c>
      <c r="E5" s="13" t="s">
        <v>83</v>
      </c>
      <c r="F5" s="13" t="s">
        <v>80</v>
      </c>
    </row>
    <row r="6" spans="1:6" ht="30.75">
      <c r="A6" s="14" t="s">
        <v>84</v>
      </c>
      <c r="B6" s="13" t="s">
        <v>19</v>
      </c>
      <c r="C6" s="38" t="s">
        <v>85</v>
      </c>
      <c r="D6" s="13">
        <v>63</v>
      </c>
      <c r="E6" s="13" t="s">
        <v>86</v>
      </c>
      <c r="F6" s="13" t="s">
        <v>80</v>
      </c>
    </row>
    <row r="7" spans="1:6" ht="15">
      <c r="A7" s="13"/>
      <c r="B7" s="13"/>
      <c r="C7" s="13"/>
      <c r="D7" s="13"/>
      <c r="E7" s="13"/>
      <c r="F7" s="13"/>
    </row>
    <row r="8" spans="1:6" ht="15">
      <c r="A8" s="13"/>
      <c r="B8" s="13"/>
      <c r="C8" s="13"/>
      <c r="D8" s="13"/>
      <c r="E8" s="13"/>
      <c r="F8" s="13"/>
    </row>
    <row r="11" spans="1:6">
      <c r="A11" s="10" t="s">
        <v>87</v>
      </c>
    </row>
    <row r="12" spans="1:6">
      <c r="A12" s="36" t="s">
        <v>88</v>
      </c>
      <c r="B12" s="36" t="s">
        <v>89</v>
      </c>
      <c r="C12" s="36" t="s">
        <v>90</v>
      </c>
      <c r="D12" s="36" t="s">
        <v>91</v>
      </c>
      <c r="E12" s="36" t="s">
        <v>92</v>
      </c>
    </row>
    <row r="13" spans="1:6" ht="24">
      <c r="A13" s="12" t="s">
        <v>93</v>
      </c>
      <c r="B13" s="14" t="s">
        <v>94</v>
      </c>
      <c r="C13" s="14" t="s">
        <v>95</v>
      </c>
      <c r="D13" s="35" t="s">
        <v>96</v>
      </c>
      <c r="E13" s="35" t="s">
        <v>97</v>
      </c>
    </row>
    <row r="14" spans="1:6" ht="15">
      <c r="A14" s="12" t="s">
        <v>98</v>
      </c>
      <c r="B14" s="14" t="s">
        <v>99</v>
      </c>
      <c r="C14" s="14" t="s">
        <v>100</v>
      </c>
      <c r="D14" s="35" t="s">
        <v>96</v>
      </c>
      <c r="E14" s="35" t="s">
        <v>101</v>
      </c>
    </row>
    <row r="15" spans="1:6" ht="15">
      <c r="A15" s="12" t="s">
        <v>102</v>
      </c>
      <c r="B15" s="14" t="s">
        <v>72</v>
      </c>
      <c r="C15" s="14" t="s">
        <v>103</v>
      </c>
      <c r="D15" s="35" t="s">
        <v>96</v>
      </c>
      <c r="E15" s="35" t="s">
        <v>104</v>
      </c>
    </row>
    <row r="16" spans="1:6" ht="15">
      <c r="A16" s="12" t="s">
        <v>105</v>
      </c>
      <c r="B16" s="14" t="s">
        <v>106</v>
      </c>
      <c r="C16" s="14" t="s">
        <v>107</v>
      </c>
      <c r="D16" s="35" t="s">
        <v>96</v>
      </c>
      <c r="E16" s="35" t="s">
        <v>108</v>
      </c>
    </row>
    <row r="17" spans="1:5" ht="24">
      <c r="A17" s="12" t="s">
        <v>109</v>
      </c>
      <c r="B17" s="14" t="s">
        <v>110</v>
      </c>
      <c r="C17" s="14" t="s">
        <v>111</v>
      </c>
      <c r="D17" s="35" t="s">
        <v>96</v>
      </c>
      <c r="E17" s="35" t="s">
        <v>112</v>
      </c>
    </row>
    <row r="18" spans="1:5" ht="24">
      <c r="A18" s="12" t="s">
        <v>113</v>
      </c>
      <c r="B18" s="14" t="s">
        <v>114</v>
      </c>
      <c r="C18" s="14" t="s">
        <v>115</v>
      </c>
      <c r="D18" s="35" t="s">
        <v>96</v>
      </c>
      <c r="E18" s="35" t="s">
        <v>116</v>
      </c>
    </row>
    <row r="19" spans="1:5" ht="24">
      <c r="A19" s="12" t="s">
        <v>117</v>
      </c>
      <c r="B19" s="14" t="s">
        <v>118</v>
      </c>
      <c r="C19" s="14" t="s">
        <v>119</v>
      </c>
      <c r="D19" s="35" t="s">
        <v>96</v>
      </c>
      <c r="E19" s="35" t="s">
        <v>120</v>
      </c>
    </row>
    <row r="20" spans="1:5" ht="24">
      <c r="A20" s="12" t="s">
        <v>121</v>
      </c>
      <c r="B20" s="14" t="s">
        <v>122</v>
      </c>
      <c r="C20" s="14" t="s">
        <v>123</v>
      </c>
      <c r="D20" s="35" t="s">
        <v>96</v>
      </c>
      <c r="E20" s="35" t="s">
        <v>124</v>
      </c>
    </row>
    <row r="21" spans="1:5" ht="15">
      <c r="A21" s="12" t="s">
        <v>125</v>
      </c>
      <c r="B21" s="14" t="s">
        <v>126</v>
      </c>
      <c r="C21" s="14" t="s">
        <v>127</v>
      </c>
      <c r="D21" s="35" t="s">
        <v>96</v>
      </c>
      <c r="E21" s="35" t="s">
        <v>128</v>
      </c>
    </row>
    <row r="22" spans="1:5" ht="24">
      <c r="A22" s="12" t="s">
        <v>129</v>
      </c>
      <c r="B22" s="14" t="s">
        <v>130</v>
      </c>
      <c r="C22" s="14" t="s">
        <v>131</v>
      </c>
      <c r="D22" s="35" t="s">
        <v>96</v>
      </c>
      <c r="E22" s="35" t="s">
        <v>132</v>
      </c>
    </row>
    <row r="25" spans="1:5">
      <c r="A25" s="10" t="s">
        <v>133</v>
      </c>
    </row>
    <row r="26" spans="1:5">
      <c r="A26" s="36" t="s">
        <v>16</v>
      </c>
      <c r="B26" s="36" t="s">
        <v>134</v>
      </c>
      <c r="C26" s="36" t="s">
        <v>135</v>
      </c>
      <c r="D26" s="42" t="s">
        <v>136</v>
      </c>
      <c r="E26" s="42"/>
    </row>
    <row r="27" spans="1:5" ht="19.5" customHeight="1">
      <c r="A27" s="12" t="s">
        <v>137</v>
      </c>
      <c r="B27" s="29" t="s">
        <v>138</v>
      </c>
      <c r="C27" s="29" t="s">
        <v>139</v>
      </c>
      <c r="D27" s="41" t="s">
        <v>140</v>
      </c>
      <c r="E27" s="41"/>
    </row>
    <row r="28" spans="1:5" ht="15">
      <c r="A28" s="12" t="s">
        <v>141</v>
      </c>
      <c r="B28" s="29" t="s">
        <v>142</v>
      </c>
      <c r="C28" s="29" t="s">
        <v>143</v>
      </c>
      <c r="D28" s="41" t="s">
        <v>144</v>
      </c>
      <c r="E28" s="41"/>
    </row>
    <row r="29" spans="1:5" ht="15">
      <c r="A29" s="12" t="s">
        <v>145</v>
      </c>
      <c r="B29" s="29" t="s">
        <v>146</v>
      </c>
      <c r="C29" s="29" t="s">
        <v>147</v>
      </c>
      <c r="D29" s="41" t="s">
        <v>148</v>
      </c>
      <c r="E29" s="41"/>
    </row>
    <row r="30" spans="1:5" ht="15">
      <c r="A30" s="12" t="s">
        <v>149</v>
      </c>
      <c r="B30" s="29" t="s">
        <v>150</v>
      </c>
      <c r="C30" s="29" t="s">
        <v>151</v>
      </c>
      <c r="D30" s="41" t="s">
        <v>152</v>
      </c>
      <c r="E30" s="41"/>
    </row>
    <row r="31" spans="1:5" ht="15">
      <c r="A31" s="12" t="s">
        <v>153</v>
      </c>
      <c r="B31" s="29" t="s">
        <v>154</v>
      </c>
      <c r="C31" s="29" t="s">
        <v>155</v>
      </c>
      <c r="D31" s="41" t="s">
        <v>156</v>
      </c>
      <c r="E31" s="41"/>
    </row>
  </sheetData>
  <mergeCells count="6">
    <mergeCell ref="D31:E31"/>
    <mergeCell ref="D26:E26"/>
    <mergeCell ref="D27:E27"/>
    <mergeCell ref="D28:E28"/>
    <mergeCell ref="D29:E29"/>
    <mergeCell ref="D30:E30"/>
  </mergeCells>
  <hyperlinks>
    <hyperlink ref="C6" r:id="rId1" xr:uid="{F0D3D898-1BB0-4E06-9D96-6804C7603946}"/>
    <hyperlink ref="C4" r:id="rId2" xr:uid="{7667C725-3C62-41B0-A7BC-3D9B83011C62}"/>
    <hyperlink ref="C5" r:id="rId3" xr:uid="{D3F91C6E-33EC-4160-8285-26143859626E}"/>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K128"/>
  <sheetViews>
    <sheetView topLeftCell="A44" zoomScaleNormal="100" workbookViewId="0">
      <selection activeCell="E67" sqref="E67"/>
    </sheetView>
  </sheetViews>
  <sheetFormatPr defaultColWidth="8.5703125" defaultRowHeight="14.45"/>
  <cols>
    <col min="1" max="1" width="5.85546875" customWidth="1"/>
    <col min="2" max="2" width="32.140625" customWidth="1"/>
    <col min="3" max="3" width="20.140625" customWidth="1"/>
    <col min="4" max="4" width="10.42578125" bestFit="1" customWidth="1"/>
    <col min="5" max="5" width="15.85546875" customWidth="1"/>
    <col min="6" max="6" width="5.5703125" bestFit="1" customWidth="1"/>
    <col min="7" max="7" width="9.42578125" bestFit="1" customWidth="1"/>
    <col min="8" max="8" width="7.140625" bestFit="1" customWidth="1"/>
    <col min="9" max="9" width="6.140625" bestFit="1" customWidth="1"/>
    <col min="10" max="10" width="9.42578125" bestFit="1" customWidth="1"/>
  </cols>
  <sheetData>
    <row r="2" spans="1:11">
      <c r="A2" s="10" t="s">
        <v>157</v>
      </c>
    </row>
    <row r="3" spans="1:11">
      <c r="A3" s="3" t="s">
        <v>88</v>
      </c>
      <c r="B3" s="3" t="s">
        <v>158</v>
      </c>
      <c r="C3" s="3" t="s">
        <v>134</v>
      </c>
    </row>
    <row r="4" spans="1:11" ht="15">
      <c r="A4" s="8" t="s">
        <v>93</v>
      </c>
      <c r="B4" s="2" t="s">
        <v>159</v>
      </c>
      <c r="C4" s="28">
        <v>46316</v>
      </c>
    </row>
    <row r="5" spans="1:11" ht="15">
      <c r="A5" s="8" t="s">
        <v>98</v>
      </c>
      <c r="B5" s="2" t="s">
        <v>160</v>
      </c>
      <c r="C5" s="7" t="s">
        <v>161</v>
      </c>
    </row>
    <row r="6" spans="1:11" ht="15">
      <c r="A6" s="8" t="s">
        <v>102</v>
      </c>
      <c r="B6" s="2" t="s">
        <v>162</v>
      </c>
      <c r="C6" s="7" t="s">
        <v>163</v>
      </c>
    </row>
    <row r="7" spans="1:11" ht="37.5">
      <c r="A7" s="8" t="s">
        <v>105</v>
      </c>
      <c r="B7" s="2" t="s">
        <v>164</v>
      </c>
      <c r="C7" s="7" t="s">
        <v>165</v>
      </c>
    </row>
    <row r="8" spans="1:11" ht="15">
      <c r="A8" s="8" t="s">
        <v>109</v>
      </c>
      <c r="B8" s="2" t="s">
        <v>166</v>
      </c>
      <c r="C8" s="7" t="s">
        <v>167</v>
      </c>
    </row>
    <row r="9" spans="1:11" ht="15">
      <c r="A9" s="8" t="s">
        <v>113</v>
      </c>
      <c r="B9" s="2" t="s">
        <v>168</v>
      </c>
      <c r="C9" s="7" t="s">
        <v>167</v>
      </c>
    </row>
    <row r="10" spans="1:11" ht="15">
      <c r="A10" s="8" t="s">
        <v>117</v>
      </c>
      <c r="B10" s="2" t="s">
        <v>169</v>
      </c>
      <c r="C10" s="7" t="s">
        <v>167</v>
      </c>
    </row>
    <row r="11" spans="1:11" ht="15">
      <c r="A11" s="8" t="s">
        <v>121</v>
      </c>
      <c r="B11" s="2" t="s">
        <v>170</v>
      </c>
      <c r="C11" s="7" t="s">
        <v>167</v>
      </c>
    </row>
    <row r="13" spans="1:11">
      <c r="A13" s="10" t="s">
        <v>171</v>
      </c>
    </row>
    <row r="14" spans="1:11">
      <c r="A14" s="3" t="s">
        <v>88</v>
      </c>
      <c r="B14" s="3" t="s">
        <v>172</v>
      </c>
      <c r="C14" s="3" t="s">
        <v>173</v>
      </c>
      <c r="D14" s="3" t="s">
        <v>174</v>
      </c>
      <c r="E14" s="3" t="s">
        <v>175</v>
      </c>
      <c r="F14" s="3" t="s">
        <v>176</v>
      </c>
      <c r="G14" s="3" t="s">
        <v>177</v>
      </c>
      <c r="H14" s="3" t="s">
        <v>178</v>
      </c>
      <c r="I14" s="3" t="s">
        <v>179</v>
      </c>
      <c r="J14" s="3" t="s">
        <v>180</v>
      </c>
      <c r="K14" s="22" t="s">
        <v>181</v>
      </c>
    </row>
    <row r="15" spans="1:11" ht="15">
      <c r="A15" s="8" t="s">
        <v>93</v>
      </c>
      <c r="B15" s="7" t="s">
        <v>182</v>
      </c>
      <c r="C15" s="9" t="s">
        <v>183</v>
      </c>
      <c r="D15" s="40">
        <v>46316</v>
      </c>
      <c r="E15" s="7" t="s">
        <v>184</v>
      </c>
      <c r="F15" s="7">
        <v>7</v>
      </c>
      <c r="G15" s="7">
        <v>1</v>
      </c>
      <c r="H15" s="7">
        <v>2</v>
      </c>
      <c r="I15" s="7">
        <v>1</v>
      </c>
      <c r="J15" s="7">
        <v>1</v>
      </c>
      <c r="K15" s="7">
        <f>((F15+G15+H15+I15)/J15)*100%</f>
        <v>11</v>
      </c>
    </row>
    <row r="16" spans="1:11" ht="15">
      <c r="A16" s="8" t="s">
        <v>98</v>
      </c>
      <c r="B16" s="7" t="s">
        <v>185</v>
      </c>
      <c r="C16" s="9" t="s">
        <v>186</v>
      </c>
      <c r="D16" s="40">
        <v>46316</v>
      </c>
      <c r="E16" s="7" t="s">
        <v>187</v>
      </c>
      <c r="F16" s="7">
        <v>3</v>
      </c>
      <c r="G16" s="7">
        <v>1</v>
      </c>
      <c r="H16" s="7">
        <v>1</v>
      </c>
      <c r="I16" s="7">
        <v>1</v>
      </c>
      <c r="J16" s="7">
        <v>1</v>
      </c>
      <c r="K16" s="7">
        <f t="shared" ref="K16:K24" si="0">((F16+G16+H16+I16)/J16)*100%</f>
        <v>6</v>
      </c>
    </row>
    <row r="17" spans="1:11" ht="15">
      <c r="A17" s="8" t="s">
        <v>102</v>
      </c>
      <c r="B17" s="7" t="s">
        <v>188</v>
      </c>
      <c r="C17" s="9" t="s">
        <v>186</v>
      </c>
      <c r="D17" s="40">
        <v>46265</v>
      </c>
      <c r="E17" s="7" t="s">
        <v>189</v>
      </c>
      <c r="F17" s="7">
        <v>4</v>
      </c>
      <c r="G17" s="7">
        <v>1</v>
      </c>
      <c r="H17" s="7">
        <v>1</v>
      </c>
      <c r="I17" s="7">
        <v>1</v>
      </c>
      <c r="J17" s="7">
        <v>1</v>
      </c>
      <c r="K17" s="7">
        <f t="shared" si="0"/>
        <v>7</v>
      </c>
    </row>
    <row r="18" spans="1:11" ht="15">
      <c r="A18" s="8" t="s">
        <v>105</v>
      </c>
      <c r="B18" s="7" t="s">
        <v>190</v>
      </c>
      <c r="C18" s="9" t="s">
        <v>191</v>
      </c>
      <c r="D18" s="40">
        <v>46258</v>
      </c>
      <c r="E18" s="7" t="s">
        <v>187</v>
      </c>
      <c r="F18" s="7">
        <v>5</v>
      </c>
      <c r="G18" s="7">
        <v>1</v>
      </c>
      <c r="H18" s="7">
        <v>1</v>
      </c>
      <c r="I18" s="7">
        <v>1</v>
      </c>
      <c r="J18" s="7">
        <v>1</v>
      </c>
      <c r="K18" s="7">
        <f t="shared" si="0"/>
        <v>8</v>
      </c>
    </row>
    <row r="19" spans="1:11" ht="15">
      <c r="A19" s="8" t="s">
        <v>109</v>
      </c>
      <c r="B19" s="7" t="s">
        <v>188</v>
      </c>
      <c r="C19" s="9" t="s">
        <v>186</v>
      </c>
      <c r="D19" s="40">
        <v>46141</v>
      </c>
      <c r="E19" s="7" t="s">
        <v>189</v>
      </c>
      <c r="F19" s="7">
        <v>7</v>
      </c>
      <c r="G19" s="7">
        <v>1</v>
      </c>
      <c r="H19" s="7">
        <v>1</v>
      </c>
      <c r="I19" s="7">
        <v>1</v>
      </c>
      <c r="J19" s="7">
        <v>1</v>
      </c>
      <c r="K19" s="7">
        <f t="shared" si="0"/>
        <v>10</v>
      </c>
    </row>
    <row r="20" spans="1:11" ht="15">
      <c r="A20" s="8" t="s">
        <v>113</v>
      </c>
      <c r="B20" s="7" t="s">
        <v>182</v>
      </c>
      <c r="C20" s="9" t="s">
        <v>192</v>
      </c>
      <c r="D20" s="40">
        <v>46030</v>
      </c>
      <c r="E20" s="7" t="s">
        <v>184</v>
      </c>
      <c r="F20" s="7">
        <v>3</v>
      </c>
      <c r="G20" s="7">
        <v>1</v>
      </c>
      <c r="H20" s="7">
        <v>1</v>
      </c>
      <c r="I20" s="7">
        <v>1</v>
      </c>
      <c r="J20" s="7">
        <v>1</v>
      </c>
      <c r="K20" s="7">
        <f t="shared" si="0"/>
        <v>6</v>
      </c>
    </row>
    <row r="21" spans="1:11" ht="15">
      <c r="A21" s="8" t="s">
        <v>117</v>
      </c>
      <c r="B21" s="7" t="s">
        <v>188</v>
      </c>
      <c r="C21" s="9" t="s">
        <v>192</v>
      </c>
      <c r="D21" s="40">
        <v>46028</v>
      </c>
      <c r="E21" s="7" t="s">
        <v>189</v>
      </c>
      <c r="F21" s="7">
        <v>2</v>
      </c>
      <c r="G21" s="7">
        <v>1</v>
      </c>
      <c r="H21" s="7">
        <v>1</v>
      </c>
      <c r="I21" s="7">
        <v>1</v>
      </c>
      <c r="J21" s="7">
        <v>1</v>
      </c>
      <c r="K21" s="7">
        <f t="shared" si="0"/>
        <v>5</v>
      </c>
    </row>
    <row r="22" spans="1:11" ht="15">
      <c r="A22" s="8" t="s">
        <v>121</v>
      </c>
      <c r="B22" s="7" t="s">
        <v>182</v>
      </c>
      <c r="C22" s="9" t="s">
        <v>192</v>
      </c>
      <c r="D22" s="40">
        <v>46014</v>
      </c>
      <c r="E22" s="7" t="s">
        <v>184</v>
      </c>
      <c r="F22" s="7">
        <v>4</v>
      </c>
      <c r="G22" s="7">
        <v>1</v>
      </c>
      <c r="H22" s="7">
        <v>1</v>
      </c>
      <c r="I22" s="7">
        <v>1</v>
      </c>
      <c r="J22" s="7">
        <v>1</v>
      </c>
      <c r="K22" s="7">
        <f t="shared" si="0"/>
        <v>7</v>
      </c>
    </row>
    <row r="23" spans="1:11" ht="15">
      <c r="A23" s="8" t="s">
        <v>125</v>
      </c>
      <c r="B23" s="7" t="s">
        <v>182</v>
      </c>
      <c r="C23" s="9" t="s">
        <v>192</v>
      </c>
      <c r="D23" s="40">
        <v>46013</v>
      </c>
      <c r="E23" s="7" t="s">
        <v>184</v>
      </c>
      <c r="F23" s="7">
        <v>3</v>
      </c>
      <c r="G23" s="7">
        <v>1</v>
      </c>
      <c r="H23" s="7">
        <v>1</v>
      </c>
      <c r="I23" s="7">
        <v>1</v>
      </c>
      <c r="J23" s="7">
        <v>1</v>
      </c>
      <c r="K23" s="7">
        <f t="shared" si="0"/>
        <v>6</v>
      </c>
    </row>
    <row r="24" spans="1:11" ht="15">
      <c r="A24" s="8" t="s">
        <v>129</v>
      </c>
      <c r="B24" s="7" t="s">
        <v>182</v>
      </c>
      <c r="C24" s="9" t="s">
        <v>192</v>
      </c>
      <c r="D24" s="40">
        <v>46010</v>
      </c>
      <c r="E24" s="7" t="s">
        <v>184</v>
      </c>
      <c r="F24" s="7">
        <v>1</v>
      </c>
      <c r="G24" s="7">
        <v>1</v>
      </c>
      <c r="H24" s="7">
        <v>1</v>
      </c>
      <c r="I24" s="7">
        <v>1</v>
      </c>
      <c r="J24" s="7">
        <v>1</v>
      </c>
      <c r="K24" s="7">
        <f t="shared" si="0"/>
        <v>4</v>
      </c>
    </row>
    <row r="26" spans="1:11">
      <c r="A26" s="23" t="s">
        <v>193</v>
      </c>
      <c r="D26" s="10" t="s">
        <v>194</v>
      </c>
    </row>
    <row r="27" spans="1:11" ht="28" customHeight="1">
      <c r="B27" s="24" t="s">
        <v>175</v>
      </c>
      <c r="D27" s="45" t="inlineStr">
        <is>
          <t xml:space="preserve">Dari 10 postingan Instagram yang diamati (19 Des 2025 – 21 Okt 2026):
1. Tujuan konten belum seimbang: Awareness 5 konten (50%), Conversion 3 konten (30%), Education 2 konten (20%). Tujuan Trust, Storytelling, Social proof, dan Engagement belum ada sama sekali.
2. Konsistensi posting rendah: jarak antar posting rata-rata ±34 hari, dengan jeda terpanjang 117 hari (29 Apr – 24 Agu 2026) dan 111 hari (8 Jan – 29 Apr 2026). Dalam 30 hari terakhir hanya ada 2 konten, keduanya diunggah 21 Okt 2026.
3. Format didominasi video (7 dari 10), sisanya poster (3).
4. Interaksi masih rendah: rata-rata 3,9 like per konten, sedangkan comment, share, dan save hanya 1–2 per konten. Like tertinggi (7) ada pada video pengenalan destinasi dan poster promo; terendah (1) pada video pengenalan destinasi 19 Des 2025.
Kesimpulan: akun belum konsisten dan terlalu bertumpu pada konten Awareness dan promosi.
Saran: jadwalkan posting rutin minimal 2x seminggu lewat content calendar, tambahkan konten testimoni peserta (Trust/Social proof), cerita di balik layar trip (Storytelling), dan kuis/pertanyaan ke audiens (Engagement), serta pertahankan format video/Reels.</t>
        </is>
      </c>
      <c r="E27" s="43"/>
      <c r="F27" s="43"/>
      <c r="G27" s="43"/>
      <c r="H27" s="43"/>
      <c r="I27" s="43"/>
      <c r="J27" s="43"/>
      <c r="K27" s="43"/>
    </row>
    <row r="28" spans="1:11" ht="28" customHeight="1">
      <c r="A28" s="37">
        <v>1</v>
      </c>
      <c r="B28" s="25" t="s">
        <v>184</v>
      </c>
      <c r="D28" s="43"/>
      <c r="E28" s="43"/>
      <c r="F28" s="43"/>
      <c r="G28" s="43"/>
      <c r="H28" s="43"/>
      <c r="I28" s="43"/>
      <c r="J28" s="43"/>
      <c r="K28" s="43"/>
    </row>
    <row r="29" spans="1:11" ht="28" customHeight="1">
      <c r="A29" s="37">
        <v>2</v>
      </c>
      <c r="B29" s="25" t="s">
        <v>189</v>
      </c>
      <c r="D29" s="43"/>
      <c r="E29" s="43"/>
      <c r="F29" s="43"/>
      <c r="G29" s="43"/>
      <c r="H29" s="43"/>
      <c r="I29" s="43"/>
      <c r="J29" s="43"/>
      <c r="K29" s="43"/>
    </row>
    <row r="30" spans="1:11" ht="28" customHeight="1">
      <c r="A30" s="37">
        <v>3</v>
      </c>
      <c r="B30" s="25" t="s">
        <v>187</v>
      </c>
      <c r="D30" s="43"/>
      <c r="E30" s="43"/>
      <c r="F30" s="43"/>
      <c r="G30" s="43"/>
      <c r="H30" s="43"/>
      <c r="I30" s="43"/>
      <c r="J30" s="43"/>
      <c r="K30" s="43"/>
    </row>
    <row r="31" spans="1:11" ht="28" customHeight="1">
      <c r="A31" s="37">
        <v>4</v>
      </c>
      <c r="B31" s="25" t="s">
        <v>195</v>
      </c>
      <c r="D31" s="43"/>
      <c r="E31" s="43"/>
      <c r="F31" s="43"/>
      <c r="G31" s="43"/>
      <c r="H31" s="43"/>
      <c r="I31" s="43"/>
      <c r="J31" s="43"/>
      <c r="K31" s="43"/>
    </row>
    <row r="32" spans="1:11" ht="28" customHeight="1">
      <c r="A32" s="37">
        <v>5</v>
      </c>
      <c r="B32" s="25" t="s">
        <v>196</v>
      </c>
      <c r="D32" s="43"/>
      <c r="E32" s="43"/>
      <c r="F32" s="43"/>
      <c r="G32" s="43"/>
      <c r="H32" s="43"/>
      <c r="I32" s="43"/>
      <c r="J32" s="43"/>
      <c r="K32" s="43"/>
    </row>
    <row r="33" spans="1:11" ht="28" customHeight="1">
      <c r="A33" s="37">
        <v>6</v>
      </c>
      <c r="B33" s="25" t="s">
        <v>187</v>
      </c>
      <c r="D33" s="43"/>
      <c r="E33" s="43"/>
      <c r="F33" s="43"/>
      <c r="G33" s="43"/>
      <c r="H33" s="43"/>
      <c r="I33" s="43"/>
      <c r="J33" s="43"/>
      <c r="K33" s="43"/>
    </row>
    <row r="34" spans="1:11" ht="28" customHeight="1">
      <c r="A34" s="37">
        <v>7</v>
      </c>
      <c r="B34" s="25" t="s">
        <v>197</v>
      </c>
      <c r="D34" s="43"/>
      <c r="E34" s="43"/>
      <c r="F34" s="43"/>
      <c r="G34" s="43"/>
      <c r="H34" s="43"/>
      <c r="I34" s="43"/>
      <c r="J34" s="43"/>
      <c r="K34" s="43"/>
    </row>
    <row r="35" spans="1:11" ht="28" customHeight="1">
      <c r="A35" s="37">
        <v>8</v>
      </c>
      <c r="B35" s="25" t="s">
        <v>198</v>
      </c>
      <c r="D35" s="43"/>
      <c r="E35" s="43"/>
      <c r="F35" s="43"/>
      <c r="G35" s="43"/>
      <c r="H35" s="43"/>
      <c r="I35" s="43"/>
      <c r="J35" s="43"/>
      <c r="K35" s="43"/>
    </row>
    <row r="66" spans="2:4">
      <c r="B66" s="3" t="s">
        <v>199</v>
      </c>
      <c r="C66" s="3" t="s">
        <v>200</v>
      </c>
      <c r="D66" s="3" t="s">
        <v>201</v>
      </c>
    </row>
    <row r="67" spans="2:4" ht="62.45">
      <c r="B67" s="2" t="s">
        <v>202</v>
      </c>
      <c r="C67" s="2" t="s">
        <v>203</v>
      </c>
      <c r="D67" s="2" t="s">
        <v>204</v>
      </c>
    </row>
    <row r="68" spans="2:4" ht="24.95">
      <c r="B68" s="2" t="s">
        <v>205</v>
      </c>
      <c r="C68" s="2" t="s">
        <v>206</v>
      </c>
      <c r="D68" s="2" t="s">
        <v>207</v>
      </c>
    </row>
    <row r="69" spans="2:4" ht="24.95">
      <c r="B69" s="2" t="s">
        <v>208</v>
      </c>
      <c r="C69" s="2" t="s">
        <v>209</v>
      </c>
      <c r="D69" s="2" t="s">
        <v>210</v>
      </c>
    </row>
    <row r="70" spans="2:4" ht="37.5">
      <c r="B70" s="2" t="s">
        <v>211</v>
      </c>
      <c r="C70" s="2" t="s">
        <v>212</v>
      </c>
      <c r="D70" s="2" t="s">
        <v>213</v>
      </c>
    </row>
    <row r="72">
      <c r="A72" s="10" t="inlineStr">
        <is>
          <t xml:space="preserve">Visualisasi Audit Konsistensi Posting</t>
        </is>
      </c>
    </row>
    <row r="107">
      <c r="B107" s="10" t="inlineStr">
        <is>
          <t xml:space="preserve">Data bantu grafik (dihitung otomatis dari tabel Audit Konsistensi Posting di atas)</t>
        </is>
      </c>
    </row>
    <row r="108">
      <c r="B108" s="10" t="inlineStr">
        <is>
          <t xml:space="preserve">Tujuan Konten</t>
        </is>
      </c>
      <c r="C108" s="10" t="inlineStr">
        <is>
          <t xml:space="preserve">Jumlah konten</t>
        </is>
      </c>
    </row>
    <row r="109">
      <c r="B109" s="0" t="inlineStr">
        <is>
          <t xml:space="preserve">Awareness</t>
        </is>
      </c>
      <c r="C109">
        <f>COUNTIF($E$15:$E$24,B109)</f>
        <v>5</v>
      </c>
    </row>
    <row r="110">
      <c r="B110" s="0" t="inlineStr">
        <is>
          <t xml:space="preserve">Conversion</t>
        </is>
      </c>
      <c r="C110">
        <f>COUNTIF($E$15:$E$24,B110)</f>
        <v>3</v>
      </c>
    </row>
    <row r="111">
      <c r="B111" s="0" t="inlineStr">
        <is>
          <t xml:space="preserve">Education</t>
        </is>
      </c>
      <c r="C111">
        <f>COUNTIF($E$15:$E$24,B111)</f>
        <v>2</v>
      </c>
    </row>
    <row r="112">
      <c r="B112" s="0" t="inlineStr">
        <is>
          <t xml:space="preserve">Trust</t>
        </is>
      </c>
      <c r="C112">
        <f>COUNTIF($E$15:$E$24,B112)</f>
        <v>0</v>
      </c>
    </row>
    <row r="113">
      <c r="B113" s="0" t="inlineStr">
        <is>
          <t xml:space="preserve">Storytelling</t>
        </is>
      </c>
      <c r="C113">
        <f>COUNTIF($E$15:$E$24,B113)</f>
        <v>0</v>
      </c>
    </row>
    <row r="114">
      <c r="B114" s="0" t="inlineStr">
        <is>
          <t xml:space="preserve">Social proof</t>
        </is>
      </c>
      <c r="C114">
        <f>COUNTIF($E$15:$E$24,B114)</f>
        <v>0</v>
      </c>
    </row>
    <row r="115">
      <c r="B115" s="0" t="inlineStr">
        <is>
          <t xml:space="preserve">Engagement</t>
        </is>
      </c>
      <c r="C115">
        <f>COUNTIF($E$15:$E$24,B115)</f>
        <v>0</v>
      </c>
    </row>
    <row r="117">
      <c r="B117" s="10" t="inlineStr">
        <is>
          <t xml:space="preserve">Bulan</t>
        </is>
      </c>
      <c r="C117" s="10" t="inlineStr">
        <is>
          <t xml:space="preserve">Jumlah posting</t>
        </is>
      </c>
    </row>
    <row r="118">
      <c r="B118" s="0" t="inlineStr">
        <is>
          <t xml:space="preserve">Des 2025</t>
        </is>
      </c>
      <c r="C118">
        <f>COUNTIFS($D$15:$D$24,"&gt;="&amp;DATE(2025,12,1),$D$15:$D$24,"&lt;"&amp;DATE(2026,1,1))</f>
        <v>3</v>
      </c>
    </row>
    <row r="119">
      <c r="B119" s="0" t="inlineStr">
        <is>
          <t xml:space="preserve">Jan 2026</t>
        </is>
      </c>
      <c r="C119">
        <f>COUNTIFS($D$15:$D$24,"&gt;="&amp;DATE(2026,1,1),$D$15:$D$24,"&lt;"&amp;DATE(2026,2,1))</f>
        <v>2</v>
      </c>
    </row>
    <row r="120">
      <c r="B120" s="0" t="inlineStr">
        <is>
          <t xml:space="preserve">Feb 2026</t>
        </is>
      </c>
      <c r="C120">
        <f>COUNTIFS($D$15:$D$24,"&gt;="&amp;DATE(2026,2,1),$D$15:$D$24,"&lt;"&amp;DATE(2026,3,1))</f>
        <v>0</v>
      </c>
    </row>
    <row r="121">
      <c r="B121" s="0" t="inlineStr">
        <is>
          <t xml:space="preserve">Mar 2026</t>
        </is>
      </c>
      <c r="C121">
        <f>COUNTIFS($D$15:$D$24,"&gt;="&amp;DATE(2026,3,1),$D$15:$D$24,"&lt;"&amp;DATE(2026,4,1))</f>
        <v>0</v>
      </c>
    </row>
    <row r="122">
      <c r="B122" s="0" t="inlineStr">
        <is>
          <t xml:space="preserve">Apr 2026</t>
        </is>
      </c>
      <c r="C122">
        <f>COUNTIFS($D$15:$D$24,"&gt;="&amp;DATE(2026,4,1),$D$15:$D$24,"&lt;"&amp;DATE(2026,5,1))</f>
        <v>1</v>
      </c>
    </row>
    <row r="123">
      <c r="B123" s="0" t="inlineStr">
        <is>
          <t xml:space="preserve">Mei 2026</t>
        </is>
      </c>
      <c r="C123">
        <f>COUNTIFS($D$15:$D$24,"&gt;="&amp;DATE(2026,5,1),$D$15:$D$24,"&lt;"&amp;DATE(2026,6,1))</f>
        <v>0</v>
      </c>
    </row>
    <row r="124">
      <c r="B124" s="0" t="inlineStr">
        <is>
          <t xml:space="preserve">Jun 2026</t>
        </is>
      </c>
      <c r="C124">
        <f>COUNTIFS($D$15:$D$24,"&gt;="&amp;DATE(2026,6,1),$D$15:$D$24,"&lt;"&amp;DATE(2026,7,1))</f>
        <v>0</v>
      </c>
    </row>
    <row r="125">
      <c r="B125" s="0" t="inlineStr">
        <is>
          <t xml:space="preserve">Jul 2026</t>
        </is>
      </c>
      <c r="C125">
        <f>COUNTIFS($D$15:$D$24,"&gt;="&amp;DATE(2026,7,1),$D$15:$D$24,"&lt;"&amp;DATE(2026,8,1))</f>
        <v>0</v>
      </c>
    </row>
    <row r="126">
      <c r="B126" s="0" t="inlineStr">
        <is>
          <t xml:space="preserve">Agu 2026</t>
        </is>
      </c>
      <c r="C126">
        <f>COUNTIFS($D$15:$D$24,"&gt;="&amp;DATE(2026,8,1),$D$15:$D$24,"&lt;"&amp;DATE(2026,9,1))</f>
        <v>2</v>
      </c>
    </row>
    <row r="127">
      <c r="B127" s="0" t="inlineStr">
        <is>
          <t xml:space="preserve">Sep 2026</t>
        </is>
      </c>
      <c r="C127">
        <f>COUNTIFS($D$15:$D$24,"&gt;="&amp;DATE(2026,9,1),$D$15:$D$24,"&lt;"&amp;DATE(2026,10,1))</f>
        <v>0</v>
      </c>
    </row>
    <row r="128">
      <c r="B128" s="0" t="inlineStr">
        <is>
          <t xml:space="preserve">Okt 2026</t>
        </is>
      </c>
      <c r="C128">
        <f>COUNTIFS($D$15:$D$24,"&gt;="&amp;DATE(2026,10,1),$D$15:$D$24,"&lt;"&amp;DATE(2026,11,1))</f>
        <v>2</v>
      </c>
    </row>
  </sheetData>
  <mergeCells count="1">
    <mergeCell ref="D27:K35"/>
  </mergeCells>
  <phoneticPr fontId="12" type="noConversion"/>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K25"/>
  <sheetViews>
    <sheetView zoomScaleNormal="100" workbookViewId="0">
      <pane ySplit="3" topLeftCell="A4" activePane="bottomLeft" state="frozen"/>
      <selection pane="bottomLeft" activeCell="N21" sqref="N21"/>
    </sheetView>
  </sheetViews>
  <sheetFormatPr defaultColWidth="8.5703125" defaultRowHeight="14.45"/>
  <cols>
    <col min="1" max="1" width="11.85546875" customWidth="1"/>
    <col min="2" max="2" width="28.42578125" customWidth="1"/>
    <col min="3" max="3" width="9.42578125" bestFit="1" customWidth="1"/>
    <col min="4" max="4" width="5.5703125" bestFit="1" customWidth="1"/>
    <col min="5" max="5" width="6.140625" bestFit="1" customWidth="1"/>
    <col min="6" max="7" width="8" customWidth="1"/>
    <col min="8" max="8" width="11" customWidth="1"/>
    <col min="9" max="9" width="12.5703125" customWidth="1"/>
  </cols>
  <sheetData>
    <row r="2" spans="1:9">
      <c r="A2" s="10" t="s">
        <v>214</v>
      </c>
    </row>
    <row r="3" spans="1:9">
      <c r="A3" s="3" t="s">
        <v>215</v>
      </c>
      <c r="B3" s="3" t="s">
        <v>216</v>
      </c>
      <c r="C3" s="3" t="s">
        <v>217</v>
      </c>
      <c r="D3" s="3" t="s">
        <v>218</v>
      </c>
      <c r="E3" s="3" t="s">
        <v>219</v>
      </c>
      <c r="F3" s="3" t="s">
        <v>220</v>
      </c>
      <c r="G3" s="3" t="s">
        <v>221</v>
      </c>
      <c r="H3" s="3" t="s">
        <v>222</v>
      </c>
      <c r="I3" s="3" t="s">
        <v>223</v>
      </c>
    </row>
    <row r="4" spans="1:9" ht="15">
      <c r="A4" s="8" t="s">
        <v>93</v>
      </c>
      <c r="B4" s="7" t="s">
        <v>224</v>
      </c>
      <c r="C4" s="9">
        <v>4</v>
      </c>
      <c r="D4" s="9">
        <v>3</v>
      </c>
      <c r="E4" s="9">
        <v>4</v>
      </c>
      <c r="F4" s="9">
        <v>4</v>
      </c>
      <c r="G4" s="9">
        <v>5</v>
      </c>
      <c r="H4" s="9">
        <v>5</v>
      </c>
      <c r="I4" s="2">
        <f t="shared" ref="I4:I13" si="0">IFERROR(AVERAGE(C4:H4),"")</f>
        <v>4.166666666666667</v>
      </c>
    </row>
    <row r="5" spans="1:9" ht="15">
      <c r="A5" s="8" t="s">
        <v>98</v>
      </c>
      <c r="B5" s="7" t="s">
        <v>225</v>
      </c>
      <c r="C5" s="9">
        <v>3</v>
      </c>
      <c r="D5" s="9">
        <v>4</v>
      </c>
      <c r="E5" s="9">
        <v>4</v>
      </c>
      <c r="F5" s="9">
        <v>5</v>
      </c>
      <c r="G5" s="9">
        <v>4</v>
      </c>
      <c r="H5" s="9">
        <v>5</v>
      </c>
      <c r="I5" s="2">
        <f t="shared" si="0"/>
        <v>4.166666666666667</v>
      </c>
    </row>
    <row r="6" spans="1:9" ht="15">
      <c r="A6" s="8" t="s">
        <v>102</v>
      </c>
      <c r="B6" s="7" t="s">
        <v>226</v>
      </c>
      <c r="C6" s="9">
        <v>5</v>
      </c>
      <c r="D6" s="9">
        <v>5</v>
      </c>
      <c r="E6" s="9">
        <v>4</v>
      </c>
      <c r="F6" s="9">
        <v>3</v>
      </c>
      <c r="G6" s="9">
        <v>4</v>
      </c>
      <c r="H6" s="9">
        <v>5</v>
      </c>
      <c r="I6" s="2">
        <f t="shared" si="0"/>
        <v>4.333333333333333</v>
      </c>
    </row>
    <row r="7" spans="1:9" ht="15">
      <c r="A7" s="8" t="s">
        <v>105</v>
      </c>
      <c r="B7" s="7" t="s">
        <v>227</v>
      </c>
      <c r="C7" s="9">
        <v>4</v>
      </c>
      <c r="D7" s="9">
        <v>4</v>
      </c>
      <c r="E7" s="9">
        <v>3</v>
      </c>
      <c r="F7" s="9">
        <v>4</v>
      </c>
      <c r="G7" s="9">
        <v>3</v>
      </c>
      <c r="H7" s="9">
        <v>4</v>
      </c>
      <c r="I7" s="2">
        <f t="shared" si="0"/>
        <v>3.6666666666666665</v>
      </c>
    </row>
    <row r="8" spans="1:9" ht="15">
      <c r="A8" s="8" t="s">
        <v>109</v>
      </c>
      <c r="B8" s="7" t="s">
        <v>228</v>
      </c>
      <c r="C8" s="9">
        <v>3</v>
      </c>
      <c r="D8" s="9">
        <v>5</v>
      </c>
      <c r="E8" s="9">
        <v>4</v>
      </c>
      <c r="F8" s="9">
        <v>3</v>
      </c>
      <c r="G8" s="9">
        <v>5</v>
      </c>
      <c r="H8" s="9">
        <v>3</v>
      </c>
      <c r="I8" s="2">
        <f t="shared" si="0"/>
        <v>3.8333333333333335</v>
      </c>
    </row>
    <row r="9" spans="1:9" ht="15">
      <c r="A9" s="8" t="s">
        <v>113</v>
      </c>
      <c r="B9" s="7" t="s">
        <v>229</v>
      </c>
      <c r="C9" s="9">
        <v>4</v>
      </c>
      <c r="D9" s="9">
        <v>3</v>
      </c>
      <c r="E9" s="9">
        <v>3</v>
      </c>
      <c r="F9" s="9">
        <v>5</v>
      </c>
      <c r="G9" s="9">
        <v>4</v>
      </c>
      <c r="H9" s="9">
        <v>3</v>
      </c>
      <c r="I9" s="2">
        <f t="shared" si="0"/>
        <v>3.6666666666666665</v>
      </c>
    </row>
    <row r="10" spans="1:9" ht="15">
      <c r="A10" s="8" t="s">
        <v>117</v>
      </c>
      <c r="B10" s="7" t="s">
        <v>230</v>
      </c>
      <c r="C10" s="9">
        <v>4</v>
      </c>
      <c r="D10" s="9">
        <v>4</v>
      </c>
      <c r="E10" s="9">
        <v>3</v>
      </c>
      <c r="F10" s="9">
        <v>5</v>
      </c>
      <c r="G10" s="9">
        <v>3</v>
      </c>
      <c r="H10" s="9">
        <v>4</v>
      </c>
      <c r="I10" s="2">
        <f t="shared" si="0"/>
        <v>3.8333333333333335</v>
      </c>
    </row>
    <row r="11" spans="1:9" ht="15">
      <c r="A11" s="8" t="s">
        <v>121</v>
      </c>
      <c r="B11" s="7" t="s">
        <v>231</v>
      </c>
      <c r="C11" s="9">
        <v>5</v>
      </c>
      <c r="D11" s="9">
        <v>5</v>
      </c>
      <c r="E11" s="9">
        <v>4</v>
      </c>
      <c r="F11" s="9">
        <v>5</v>
      </c>
      <c r="G11" s="9">
        <v>4</v>
      </c>
      <c r="H11" s="9">
        <v>3</v>
      </c>
      <c r="I11" s="2">
        <f t="shared" si="0"/>
        <v>4.333333333333333</v>
      </c>
    </row>
    <row r="12" spans="1:9" ht="15">
      <c r="A12" s="8" t="s">
        <v>125</v>
      </c>
      <c r="B12" s="7" t="s">
        <v>232</v>
      </c>
      <c r="C12" s="9">
        <v>5</v>
      </c>
      <c r="D12" s="9">
        <v>4</v>
      </c>
      <c r="E12" s="9">
        <v>4</v>
      </c>
      <c r="F12" s="9">
        <v>3</v>
      </c>
      <c r="G12" s="9">
        <v>4</v>
      </c>
      <c r="H12" s="9">
        <v>5</v>
      </c>
      <c r="I12" s="2">
        <f t="shared" si="0"/>
        <v>4.166666666666667</v>
      </c>
    </row>
    <row r="13" spans="1:9" ht="15">
      <c r="A13" s="8" t="s">
        <v>129</v>
      </c>
      <c r="B13" s="7" t="s">
        <v>233</v>
      </c>
      <c r="C13" s="9">
        <v>4</v>
      </c>
      <c r="D13" s="9">
        <v>4</v>
      </c>
      <c r="E13" s="9">
        <v>5</v>
      </c>
      <c r="F13" s="9">
        <v>4</v>
      </c>
      <c r="G13" s="9">
        <v>5</v>
      </c>
      <c r="H13" s="9">
        <v>3</v>
      </c>
      <c r="I13" s="2">
        <f t="shared" si="0"/>
        <v>4.166666666666667</v>
      </c>
    </row>
    <row r="16" spans="1:9">
      <c r="A16" s="26" t="s">
        <v>193</v>
      </c>
      <c r="B16" s="16" t="s">
        <v>234</v>
      </c>
      <c r="D16" s="10" t="s">
        <v>194</v>
      </c>
    </row>
    <row r="17" spans="1:11">
      <c r="A17" s="3" t="s">
        <v>158</v>
      </c>
      <c r="B17" s="3" t="s">
        <v>235</v>
      </c>
      <c r="D17" s="43"/>
      <c r="E17" s="43"/>
      <c r="F17" s="43"/>
      <c r="G17" s="43"/>
      <c r="H17" s="43"/>
      <c r="I17" s="43"/>
      <c r="J17" s="43"/>
      <c r="K17" s="43"/>
    </row>
    <row r="18" spans="1:11" ht="24.95">
      <c r="A18" s="2" t="s">
        <v>217</v>
      </c>
      <c r="B18" s="2" t="s">
        <v>236</v>
      </c>
      <c r="D18" s="43"/>
      <c r="E18" s="43"/>
      <c r="F18" s="43"/>
      <c r="G18" s="43"/>
      <c r="H18" s="43"/>
      <c r="I18" s="43"/>
      <c r="J18" s="43"/>
      <c r="K18" s="43"/>
    </row>
    <row r="19" spans="1:11" ht="24.95">
      <c r="A19" s="2" t="s">
        <v>218</v>
      </c>
      <c r="B19" s="2" t="s">
        <v>237</v>
      </c>
      <c r="D19" s="43"/>
      <c r="E19" s="43"/>
      <c r="F19" s="43"/>
      <c r="G19" s="43"/>
      <c r="H19" s="43"/>
      <c r="I19" s="43"/>
      <c r="J19" s="43"/>
      <c r="K19" s="43"/>
    </row>
    <row r="20" spans="1:11" ht="24.95">
      <c r="A20" s="2" t="s">
        <v>219</v>
      </c>
      <c r="B20" s="2" t="s">
        <v>238</v>
      </c>
      <c r="D20" s="43"/>
      <c r="E20" s="43"/>
      <c r="F20" s="43"/>
      <c r="G20" s="43"/>
      <c r="H20" s="43"/>
      <c r="I20" s="43"/>
      <c r="J20" s="43"/>
      <c r="K20" s="43"/>
    </row>
    <row r="21" spans="1:11" ht="24.95">
      <c r="A21" s="2" t="s">
        <v>220</v>
      </c>
      <c r="B21" s="2" t="s">
        <v>239</v>
      </c>
      <c r="D21" s="43"/>
      <c r="E21" s="43"/>
      <c r="F21" s="43"/>
      <c r="G21" s="43"/>
      <c r="H21" s="43"/>
      <c r="I21" s="43"/>
      <c r="J21" s="43"/>
      <c r="K21" s="43"/>
    </row>
    <row r="22" spans="1:11" ht="24.95">
      <c r="A22" s="2" t="s">
        <v>240</v>
      </c>
      <c r="B22" s="2" t="s">
        <v>241</v>
      </c>
      <c r="D22" s="43"/>
      <c r="E22" s="43"/>
      <c r="F22" s="43"/>
      <c r="G22" s="43"/>
      <c r="H22" s="43"/>
      <c r="I22" s="43"/>
      <c r="J22" s="43"/>
      <c r="K22" s="43"/>
    </row>
    <row r="23" spans="1:11" ht="24.95">
      <c r="A23" s="2" t="s">
        <v>221</v>
      </c>
      <c r="B23" s="2" t="s">
        <v>242</v>
      </c>
      <c r="D23" s="43"/>
      <c r="E23" s="43"/>
      <c r="F23" s="43"/>
      <c r="G23" s="43"/>
      <c r="H23" s="43"/>
      <c r="I23" s="43"/>
      <c r="J23" s="43"/>
      <c r="K23" s="43"/>
    </row>
    <row r="24" spans="1:11" ht="24.95">
      <c r="A24" s="2" t="s">
        <v>222</v>
      </c>
      <c r="B24" s="2" t="s">
        <v>243</v>
      </c>
      <c r="D24" s="43"/>
      <c r="E24" s="43"/>
      <c r="F24" s="43"/>
      <c r="G24" s="43"/>
      <c r="H24" s="43"/>
      <c r="I24" s="43"/>
      <c r="J24" s="43"/>
      <c r="K24" s="43"/>
    </row>
    <row r="25" spans="1:11" ht="24.95">
      <c r="A25" s="2" t="s">
        <v>244</v>
      </c>
      <c r="B25" s="2" t="s">
        <v>245</v>
      </c>
      <c r="D25" s="43"/>
      <c r="E25" s="43"/>
      <c r="F25" s="43"/>
      <c r="G25" s="43"/>
      <c r="H25" s="43"/>
      <c r="I25" s="43"/>
      <c r="J25" s="43"/>
      <c r="K25" s="43"/>
    </row>
  </sheetData>
  <mergeCells count="1">
    <mergeCell ref="D17:K25"/>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D28"/>
  <sheetViews>
    <sheetView zoomScaleNormal="100" workbookViewId="0">
      <pane ySplit="3" topLeftCell="A19" activePane="bottomLeft" state="frozen"/>
      <selection pane="bottomLeft" activeCell="D28" sqref="D28"/>
    </sheetView>
  </sheetViews>
  <sheetFormatPr defaultColWidth="8.5703125" defaultRowHeight="14.45"/>
  <cols>
    <col min="1" max="1" width="8" customWidth="1"/>
    <col min="2" max="2" width="23" customWidth="1"/>
    <col min="3" max="3" width="52.85546875" customWidth="1"/>
    <col min="4" max="4" width="68.42578125" customWidth="1"/>
  </cols>
  <sheetData>
    <row r="2" spans="1:4" ht="15.6">
      <c r="A2" s="11" t="s">
        <v>246</v>
      </c>
    </row>
    <row r="3" spans="1:4" ht="15">
      <c r="A3" s="3" t="s">
        <v>88</v>
      </c>
      <c r="B3" s="3" t="s">
        <v>247</v>
      </c>
      <c r="C3" s="3" t="s">
        <v>248</v>
      </c>
      <c r="D3" s="3" t="s">
        <v>249</v>
      </c>
    </row>
    <row r="4" spans="1:4" ht="24">
      <c r="A4" s="8" t="s">
        <v>93</v>
      </c>
      <c r="B4" s="2" t="s">
        <v>250</v>
      </c>
      <c r="C4" s="2" t="s">
        <v>251</v>
      </c>
      <c r="D4" s="2" t="s">
        <v>252</v>
      </c>
    </row>
    <row r="5" spans="1:4" ht="24">
      <c r="A5" s="8" t="s">
        <v>98</v>
      </c>
      <c r="B5" s="2" t="s">
        <v>253</v>
      </c>
      <c r="C5" s="2" t="s">
        <v>254</v>
      </c>
      <c r="D5" s="2" t="s">
        <v>255</v>
      </c>
    </row>
    <row r="6" spans="1:4" ht="36">
      <c r="A6" s="8" t="s">
        <v>102</v>
      </c>
      <c r="B6" s="2" t="s">
        <v>256</v>
      </c>
      <c r="C6" s="2" t="s">
        <v>257</v>
      </c>
      <c r="D6" s="2" t="s">
        <v>258</v>
      </c>
    </row>
    <row r="7" spans="1:4" ht="36">
      <c r="A7" s="8" t="s">
        <v>105</v>
      </c>
      <c r="B7" s="2" t="s">
        <v>259</v>
      </c>
      <c r="C7" s="2" t="s">
        <v>260</v>
      </c>
      <c r="D7" s="2" t="s">
        <v>261</v>
      </c>
    </row>
    <row r="8" spans="1:4" ht="36">
      <c r="A8" s="8" t="s">
        <v>109</v>
      </c>
      <c r="B8" s="2" t="s">
        <v>262</v>
      </c>
      <c r="C8" s="2" t="s">
        <v>263</v>
      </c>
      <c r="D8" s="34" t="s">
        <v>264</v>
      </c>
    </row>
    <row r="9" spans="1:4" ht="24">
      <c r="A9" s="8" t="s">
        <v>113</v>
      </c>
      <c r="B9" s="2" t="s">
        <v>265</v>
      </c>
      <c r="C9" s="2" t="s">
        <v>266</v>
      </c>
      <c r="D9" s="2" t="s">
        <v>267</v>
      </c>
    </row>
    <row r="10" spans="1:4" ht="36">
      <c r="A10" s="8" t="s">
        <v>117</v>
      </c>
      <c r="B10" s="2" t="s">
        <v>268</v>
      </c>
      <c r="C10" s="2" t="s">
        <v>269</v>
      </c>
      <c r="D10" s="2" t="s">
        <v>270</v>
      </c>
    </row>
    <row r="11" spans="1:4" ht="24">
      <c r="A11" s="8" t="s">
        <v>121</v>
      </c>
      <c r="B11" s="2" t="s">
        <v>271</v>
      </c>
      <c r="C11" s="2" t="s">
        <v>272</v>
      </c>
      <c r="D11" s="2" t="s">
        <v>273</v>
      </c>
    </row>
    <row r="12" spans="1:4" ht="24">
      <c r="A12" s="8" t="s">
        <v>125</v>
      </c>
      <c r="B12" s="2" t="s">
        <v>274</v>
      </c>
      <c r="C12" s="2" t="s">
        <v>275</v>
      </c>
      <c r="D12" s="2" t="s">
        <v>276</v>
      </c>
    </row>
    <row r="13" spans="1:4" ht="24">
      <c r="A13" s="8" t="s">
        <v>129</v>
      </c>
      <c r="B13" s="2" t="s">
        <v>277</v>
      </c>
      <c r="C13" s="2" t="s">
        <v>278</v>
      </c>
      <c r="D13" s="2" t="s">
        <v>279</v>
      </c>
    </row>
    <row r="14" spans="1:4" ht="24">
      <c r="A14" s="8" t="s">
        <v>280</v>
      </c>
      <c r="B14" s="2" t="s">
        <v>281</v>
      </c>
      <c r="C14" s="2" t="s">
        <v>282</v>
      </c>
      <c r="D14" s="2" t="s">
        <v>283</v>
      </c>
    </row>
    <row r="15" spans="1:4" ht="24">
      <c r="A15" s="8" t="s">
        <v>284</v>
      </c>
      <c r="B15" s="2" t="s">
        <v>285</v>
      </c>
      <c r="C15" s="2" t="s">
        <v>286</v>
      </c>
      <c r="D15" s="2" t="s">
        <v>287</v>
      </c>
    </row>
    <row r="17" spans="1:4">
      <c r="A17" s="44" t="s">
        <v>288</v>
      </c>
      <c r="B17" s="44"/>
    </row>
    <row r="18" spans="1:4" ht="15" thickBot="1">
      <c r="A18" s="3" t="s">
        <v>88</v>
      </c>
      <c r="B18" s="3" t="s">
        <v>40</v>
      </c>
      <c r="C18" s="3" t="s">
        <v>158</v>
      </c>
      <c r="D18" s="3" t="s">
        <v>289</v>
      </c>
    </row>
    <row r="19" spans="1:4" ht="28.5">
      <c r="A19" s="19" t="s">
        <v>93</v>
      </c>
      <c r="B19" s="20" t="s">
        <v>290</v>
      </c>
      <c r="C19" s="18" t="s">
        <v>291</v>
      </c>
      <c r="D19" s="17" t="s">
        <v>292</v>
      </c>
    </row>
    <row r="20" spans="1:4" ht="57.75">
      <c r="A20" s="19" t="s">
        <v>98</v>
      </c>
      <c r="B20" s="20" t="s">
        <v>293</v>
      </c>
      <c r="C20" s="18" t="s">
        <v>294</v>
      </c>
      <c r="D20" s="17" t="s">
        <v>295</v>
      </c>
    </row>
    <row r="21" spans="1:4" ht="43.5">
      <c r="A21" s="19" t="s">
        <v>102</v>
      </c>
      <c r="B21" s="20" t="s">
        <v>296</v>
      </c>
      <c r="C21" s="18" t="s">
        <v>297</v>
      </c>
      <c r="D21" s="17" t="s">
        <v>298</v>
      </c>
    </row>
    <row r="22" spans="1:4" ht="43.5">
      <c r="A22" s="19" t="s">
        <v>105</v>
      </c>
      <c r="B22" s="20" t="s">
        <v>299</v>
      </c>
      <c r="C22" s="18" t="s">
        <v>300</v>
      </c>
      <c r="D22" s="17" t="s">
        <v>301</v>
      </c>
    </row>
    <row r="23" spans="1:4" ht="72">
      <c r="A23" s="19" t="s">
        <v>109</v>
      </c>
      <c r="B23" s="20" t="s">
        <v>302</v>
      </c>
      <c r="C23" s="18" t="s">
        <v>303</v>
      </c>
      <c r="D23" s="17" t="s">
        <v>304</v>
      </c>
    </row>
    <row r="24" spans="1:4" ht="43.5">
      <c r="A24" s="19" t="s">
        <v>113</v>
      </c>
      <c r="B24" s="20" t="s">
        <v>305</v>
      </c>
      <c r="C24" s="18" t="s">
        <v>306</v>
      </c>
      <c r="D24" s="17" t="s">
        <v>307</v>
      </c>
    </row>
    <row r="25" spans="1:4" ht="43.5">
      <c r="A25" s="19" t="s">
        <v>117</v>
      </c>
      <c r="B25" s="20" t="s">
        <v>308</v>
      </c>
      <c r="C25" s="18" t="s">
        <v>309</v>
      </c>
      <c r="D25" s="17" t="s">
        <v>310</v>
      </c>
    </row>
    <row r="28" spans="1:4" ht="15">
      <c r="A28" s="21"/>
    </row>
  </sheetData>
  <mergeCells count="1">
    <mergeCell ref="A17:B17"/>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13"/>
  <sheetViews>
    <sheetView tabSelected="1" zoomScaleNormal="100" workbookViewId="0">
      <pane ySplit="3" topLeftCell="A7" activePane="bottomLeft" state="frozen"/>
      <selection pane="bottomLeft" activeCell="B3" sqref="B3"/>
    </sheetView>
  </sheetViews>
  <sheetFormatPr defaultColWidth="8.5703125" defaultRowHeight="14.45"/>
  <cols>
    <col min="1" max="1" width="27.85546875" customWidth="1"/>
    <col min="2" max="5" width="20.85546875" customWidth="1"/>
  </cols>
  <sheetData>
    <row r="2" spans="1:5">
      <c r="A2" s="10" t="s">
        <v>311</v>
      </c>
    </row>
    <row r="3" spans="1:5" ht="24">
      <c r="A3" s="3" t="s">
        <v>158</v>
      </c>
      <c r="B3" s="3" t="s">
        <v>312</v>
      </c>
      <c r="C3" s="3" t="s">
        <v>313</v>
      </c>
      <c r="D3" s="3" t="s">
        <v>314</v>
      </c>
      <c r="E3" s="3" t="s">
        <v>315</v>
      </c>
    </row>
    <row r="4" spans="1:5" ht="15">
      <c r="A4" s="2" t="s">
        <v>316</v>
      </c>
      <c r="B4" s="8" t="s">
        <v>7</v>
      </c>
      <c r="C4" s="32" t="s">
        <v>7</v>
      </c>
      <c r="D4" s="32" t="s">
        <v>7</v>
      </c>
      <c r="E4" s="33" t="s">
        <v>7</v>
      </c>
    </row>
    <row r="5" spans="1:5" ht="15">
      <c r="A5" s="2" t="s">
        <v>317</v>
      </c>
      <c r="B5" s="8">
        <v>13</v>
      </c>
      <c r="C5" s="8" t="s">
        <v>318</v>
      </c>
      <c r="D5" s="8" t="s">
        <v>319</v>
      </c>
      <c r="E5" s="8" t="s">
        <v>320</v>
      </c>
    </row>
    <row r="6" spans="1:5" ht="36">
      <c r="A6" s="2" t="s">
        <v>321</v>
      </c>
      <c r="B6" s="8" t="s">
        <v>322</v>
      </c>
      <c r="C6" s="8" t="s">
        <v>323</v>
      </c>
      <c r="D6" s="8" t="s">
        <v>324</v>
      </c>
      <c r="E6" s="8" t="s">
        <v>324</v>
      </c>
    </row>
    <row r="7" spans="1:5" ht="24">
      <c r="A7" s="2" t="s">
        <v>325</v>
      </c>
      <c r="B7" s="8" t="s">
        <v>326</v>
      </c>
      <c r="C7" s="8" t="s">
        <v>326</v>
      </c>
      <c r="D7" s="8" t="s">
        <v>327</v>
      </c>
      <c r="E7" s="8" t="s">
        <v>328</v>
      </c>
    </row>
    <row r="8" spans="1:5" ht="15">
      <c r="A8" s="2" t="s">
        <v>329</v>
      </c>
      <c r="B8" s="8" t="s">
        <v>330</v>
      </c>
      <c r="C8" s="8" t="s">
        <v>331</v>
      </c>
      <c r="D8" s="8" t="s">
        <v>332</v>
      </c>
      <c r="E8" s="8" t="s">
        <v>332</v>
      </c>
    </row>
    <row r="9" spans="1:5" ht="24">
      <c r="A9" s="2" t="s">
        <v>333</v>
      </c>
      <c r="B9" s="8" t="s">
        <v>334</v>
      </c>
      <c r="C9" s="8" t="s">
        <v>335</v>
      </c>
      <c r="D9" s="8" t="s">
        <v>334</v>
      </c>
      <c r="E9" s="8" t="s">
        <v>334</v>
      </c>
    </row>
    <row r="10" spans="1:5" ht="15">
      <c r="A10" s="2" t="s">
        <v>336</v>
      </c>
      <c r="B10" s="8" t="s">
        <v>337</v>
      </c>
      <c r="C10" s="8" t="s">
        <v>337</v>
      </c>
      <c r="D10" s="8" t="s">
        <v>337</v>
      </c>
      <c r="E10" s="8" t="s">
        <v>337</v>
      </c>
    </row>
    <row r="11" spans="1:5" ht="24">
      <c r="A11" s="2" t="s">
        <v>338</v>
      </c>
      <c r="B11" s="8" t="s">
        <v>339</v>
      </c>
      <c r="C11" s="8" t="s">
        <v>340</v>
      </c>
      <c r="D11" s="8" t="s">
        <v>341</v>
      </c>
      <c r="E11" s="8" t="s">
        <v>342</v>
      </c>
    </row>
    <row r="12" spans="1:5" ht="15">
      <c r="A12" s="2" t="s">
        <v>343</v>
      </c>
      <c r="B12" s="8" t="s">
        <v>344</v>
      </c>
      <c r="C12" s="8" t="s">
        <v>345</v>
      </c>
      <c r="D12" s="8" t="s">
        <v>345</v>
      </c>
      <c r="E12" s="8" t="s">
        <v>344</v>
      </c>
    </row>
    <row r="13" spans="1:5" ht="15">
      <c r="A13" s="2" t="s">
        <v>346</v>
      </c>
      <c r="B13" s="8" t="s">
        <v>347</v>
      </c>
      <c r="C13" s="8" t="s">
        <v>348</v>
      </c>
      <c r="D13" s="8" t="s">
        <v>348</v>
      </c>
      <c r="E13" s="8" t="s">
        <v>348</v>
      </c>
    </row>
  </sheetData>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B7"/>
  <sheetViews>
    <sheetView zoomScaleNormal="100" workbookViewId="0">
      <pane ySplit="3" topLeftCell="A4" activePane="bottomLeft" state="frozen"/>
      <selection pane="bottomLeft" activeCell="B8" sqref="B8"/>
    </sheetView>
  </sheetViews>
  <sheetFormatPr defaultColWidth="8.5703125" defaultRowHeight="14.45"/>
  <cols>
    <col min="1" max="1" width="23.5703125" customWidth="1"/>
    <col min="2" max="2" width="84.140625" customWidth="1"/>
  </cols>
  <sheetData>
    <row r="2" spans="1:2" ht="15.6">
      <c r="A2" s="11" t="s">
        <v>349</v>
      </c>
    </row>
    <row r="3" spans="1:2">
      <c r="A3" s="3" t="s">
        <v>350</v>
      </c>
      <c r="B3" s="3" t="s">
        <v>351</v>
      </c>
    </row>
    <row r="4" spans="1:2" ht="154.5" customHeight="1">
      <c r="A4" s="2" t="s">
        <v>352</v>
      </c>
      <c r="B4" s="2" t="inlineStr">
        <is>
          <t xml:space="preserve">1. Profil akun lengkap dan konsisten: seluruh 10 indikator audit profil berstatus "Ya" (username mudah diingat, logo jelas, bio, kontak, lokasi, link pemesanan, highlight, dan CTA tersedia).
2. Produk dan layanan punya nilai jual jelas: layanan all-in-one tanpa ribet, pemesanan digital lewat website resmi yang bisa menyesuaikan bahasa, jadwal fleksibel, harga mulai Rp600 ribuan per pax, dengan destinasi Banyuwangi, Lombok, Gili, dan Bali.
3. Kualitas konten yang sudah dibuat tergolong baik: rata-rata skor evaluasi 4,1 dari 5; tertinggi pada konten cara memesan tiket dan testimoni pelanggan (4,3).
4. Identitas warna khas (biru muda dan oranye) serta pilihan format video (7 dari 10 konten) sudah sejalan dengan tren Reels dan preferensi audiens.</t>
        </is>
      </c>
    </row>
    <row r="5" spans="1:2" ht="154.5" customHeight="1">
      <c r="A5" s="2" t="s">
        <v>354</v>
      </c>
      <c r="B5" s="2" t="inlineStr">
        <is>
          <t xml:space="preserve">1. Akun tidak aktif dan tidak konsisten: Instagram, TikTok, dan Facebook berstatus tidak aktif; hanya 2 konten dalam 30 hari terakhir dengan jeda terpanjang 117 hari, jauh di bawah kompetitor yang posting 2–3 kali per hari.
2. Jumlah followers sangat kecil dibanding kompetitor (50,3K sampai 1,2M), sehingga jangkauan organik terbatas.
3. Tujuan konten timpang: Awareness 50%, Conversion 30%, Education 20%, sedangkan Trust, Storytelling, Social proof, dan Engagement belum ada.
4. Identitas visual di feed belum seragam (belum ada template konten), dan skor visual paling rendah (3,8 dari 5).
5. Interaksi rendah (rata-rata 3,9 like per konten), copywriting masih hard sell, dan data performa belum terdokumentasi.</t>
        </is>
      </c>
    </row>
    <row r="6" spans="1:2" ht="127.5" customHeight="1">
      <c r="A6" s="2" t="s">
        <v>356</v>
      </c>
      <c r="B6" s="2" t="inlineStr">
        <is>
          <t xml:space="preserve">1. Konten video pendek/Reels: format yang dominan dipakai kompetitor dan paling disukai audiens (video rekap perjalanan, hidden gem).
2. Konten testimoni dan UGC peserta trip untuk membangun kepercayaan, ditambah storytelling di balik layar perancangan trip.
3. Pasar yang luas: pekerja kota usia 18–45 tahun, komunitas perusahaan, dan wisatawan luar negeri (Australia, Malaysia, Jerman, dan lainnya); konten bilingual didukung website yang sudah multi-bahasa.
4. Kolaborasi dengan kreator/travel influencer lokal dan pemanfaatan momen libur panjang, serta posting di jam aktif audiens (12.00–13.00 dan 18.00–21.00).</t>
        </is>
      </c>
    </row>
    <row r="7" spans="1:2" ht="127.5" customHeight="1">
      <c r="A7" s="2" t="s">
        <v>358</v>
      </c>
      <c r="B7" s="2" t="inlineStr">
        <is>
          <t xml:space="preserve">1. Kompetitor besar dan konsisten: Traveloka (1,2M followers, 3 konten per hari) serta Exotic Bali dan Exotic Lombok (2 konten per hari, visual estetik dan seragam).
2. Perubahan algoritma platform yang menurunkan jangkauan akun tidak aktif, serta biaya memperoleh perhatian audiens yang makin mahal.
3. Keraguan calon pelanggan (biaya tersembunyi, keamanan, kejelasan alur perjalanan) makin besar jika tidak ada bukti sosial dan konten Trust.
4. Banyaknya pilihan trip dan agen perjalanan online yang mudah dibandingkan harganya, ditambah sifat calon pelanggan yang suka membandingkan ("mending-mending").</t>
        </is>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E11"/>
  <sheetViews>
    <sheetView zoomScaleNormal="100" workbookViewId="0">
      <pane ySplit="3" topLeftCell="A4" activePane="bottomLeft" state="frozen"/>
      <selection pane="bottomLeft" activeCell="B12" sqref="B12"/>
    </sheetView>
  </sheetViews>
  <sheetFormatPr defaultColWidth="8.5703125" defaultRowHeight="14.45"/>
  <cols>
    <col min="1" max="1" width="8" customWidth="1"/>
    <col min="2" max="2" width="37.85546875" customWidth="1"/>
    <col min="3" max="3" width="43" customWidth="1"/>
    <col min="4" max="4" width="49" customWidth="1"/>
    <col min="5" max="5" width="23" customWidth="1"/>
  </cols>
  <sheetData>
    <row r="2" spans="1:5">
      <c r="A2" s="10" t="s">
        <v>360</v>
      </c>
    </row>
    <row r="3" spans="1:5">
      <c r="A3" s="3" t="s">
        <v>88</v>
      </c>
      <c r="B3" s="3" t="s">
        <v>361</v>
      </c>
      <c r="C3" s="3" t="s">
        <v>362</v>
      </c>
      <c r="D3" s="3" t="s">
        <v>363</v>
      </c>
      <c r="E3" s="3" t="s">
        <v>364</v>
      </c>
    </row>
    <row r="4" spans="1:5">
      <c r="A4" s="8" t="s">
        <v>93</v>
      </c>
      <c r="B4" s="7" t="s">
        <v>365</v>
      </c>
      <c r="C4" s="7" t="s">
        <v>366</v>
      </c>
      <c r="D4" s="7" t="s">
        <v>367</v>
      </c>
      <c r="E4" s="7" t="s">
        <v>368</v>
      </c>
    </row>
    <row r="5" spans="1:5">
      <c r="A5" s="8" t="s">
        <v>98</v>
      </c>
      <c r="B5" s="7" t="s">
        <v>369</v>
      </c>
      <c r="C5" s="7" t="s">
        <v>370</v>
      </c>
      <c r="D5" s="7" t="s">
        <v>371</v>
      </c>
      <c r="E5" s="7" t="s">
        <v>368</v>
      </c>
    </row>
    <row r="6" spans="1:5">
      <c r="A6" s="8" t="s">
        <v>102</v>
      </c>
      <c r="B6" s="7" t="s">
        <v>372</v>
      </c>
      <c r="C6" s="7" t="s">
        <v>373</v>
      </c>
      <c r="D6" s="7" t="s">
        <v>374</v>
      </c>
      <c r="E6" s="7" t="s">
        <v>368</v>
      </c>
    </row>
    <row r="7" spans="1:5">
      <c r="A7" s="8" t="s">
        <v>105</v>
      </c>
      <c r="B7" s="7" t="s">
        <v>375</v>
      </c>
      <c r="C7" s="7" t="s">
        <v>376</v>
      </c>
      <c r="D7" s="7" t="s">
        <v>377</v>
      </c>
      <c r="E7" s="7" t="s">
        <v>368</v>
      </c>
    </row>
    <row r="8" spans="1:5">
      <c r="A8" s="8" t="s">
        <v>109</v>
      </c>
      <c r="B8" s="7" t="s">
        <v>378</v>
      </c>
      <c r="C8" s="7" t="s">
        <v>379</v>
      </c>
      <c r="D8" s="7" t="s">
        <v>380</v>
      </c>
      <c r="E8" s="7" t="s">
        <v>368</v>
      </c>
    </row>
    <row r="11" spans="1:5" ht="24.95">
      <c r="A11" s="27" t="s">
        <v>193</v>
      </c>
      <c r="B11" s="16" t="s">
        <v>381</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D7"/>
  <sheetViews>
    <sheetView zoomScaleNormal="100" workbookViewId="0">
      <pane ySplit="4" topLeftCell="A5" activePane="bottomLeft" state="frozen"/>
      <selection pane="bottomLeft" activeCell="B18" sqref="B18"/>
    </sheetView>
  </sheetViews>
  <sheetFormatPr defaultColWidth="8.5703125" defaultRowHeight="14.45"/>
  <cols>
    <col min="1" max="1" width="9.42578125" customWidth="1"/>
    <col min="2" max="2" width="28.140625" customWidth="1"/>
    <col min="3" max="4" width="50" customWidth="1"/>
  </cols>
  <sheetData>
    <row r="2" spans="1:4" ht="15.6">
      <c r="A2" s="11" t="s">
        <v>382</v>
      </c>
    </row>
    <row r="3" spans="1:4">
      <c r="A3" s="15" t="s">
        <v>383</v>
      </c>
    </row>
    <row r="4" spans="1:4">
      <c r="A4" s="3" t="s">
        <v>364</v>
      </c>
      <c r="B4" s="3" t="s">
        <v>384</v>
      </c>
      <c r="C4" s="3" t="s">
        <v>385</v>
      </c>
      <c r="D4" s="3" t="s">
        <v>386</v>
      </c>
    </row>
    <row r="5" spans="1:4">
      <c r="A5" s="8" t="s">
        <v>93</v>
      </c>
      <c r="B5" s="7" t="s">
        <v>387</v>
      </c>
      <c r="C5" s="7" t="s">
        <v>388</v>
      </c>
      <c r="D5" s="7" t="s">
        <v>389</v>
      </c>
    </row>
    <row r="6" spans="1:4">
      <c r="A6" s="8" t="s">
        <v>98</v>
      </c>
      <c r="B6" s="7" t="s">
        <v>390</v>
      </c>
      <c r="C6" s="7" t="s">
        <v>391</v>
      </c>
      <c r="D6" s="7" t="s">
        <v>392</v>
      </c>
    </row>
    <row r="7" spans="1:4">
      <c r="A7" s="8" t="s">
        <v>102</v>
      </c>
      <c r="B7" s="7" t="s">
        <v>393</v>
      </c>
      <c r="C7" s="7" t="s">
        <v>394</v>
      </c>
      <c r="D7" s="7" t="s">
        <v>395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2026-10-19T07:59:40Z</dcterms:created>
  <dcterms:modified xsi:type="dcterms:W3CDTF">2026-10-23T12:55:05Z</dcterms:modified>
  <cp:category/>
  <cp:contentStatus/>
</cp:coreProperties>
</file>