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palezza/aruba/Development/IonicApps/Ionic/src/assets/trasteel/"/>
    </mc:Choice>
  </mc:AlternateContent>
  <xr:revisionPtr revIDLastSave="0" documentId="13_ncr:1_{D7617CDB-ED29-4841-B1B4-BF923DD3DB04}" xr6:coauthVersionLast="47" xr6:coauthVersionMax="47" xr10:uidLastSave="{00000000-0000-0000-0000-000000000000}"/>
  <bookViews>
    <workbookView xWindow="4720" yWindow="0" windowWidth="33680" windowHeight="21600" tabRatio="603" activeTab="2" xr2:uid="{00000000-000D-0000-FFFF-FFFF00000000}"/>
  </bookViews>
  <sheets>
    <sheet name="shape" sheetId="28" r:id="rId1"/>
    <sheet name="datasheet" sheetId="29" r:id="rId2"/>
    <sheet name="quantity" sheetId="30" r:id="rId3"/>
    <sheet name="assembly" sheetId="31" r:id="rId4"/>
    <sheet name="budget (2)" sheetId="34" r:id="rId5"/>
    <sheet name="budget" sheetId="51" r:id="rId6"/>
    <sheet name="budget (3)" sheetId="54" r:id="rId7"/>
    <sheet name="Master Codes" sheetId="32" r:id="rId8"/>
    <sheet name="po" sheetId="1" r:id="rId9"/>
  </sheets>
  <definedNames>
    <definedName name="_xlnm._FilterDatabase" localSheetId="4" hidden="1">'budget (2)'!$V$28:$AA$30</definedName>
    <definedName name="_xlnm.Print_Area" localSheetId="3">assembly!$B$3:$F$23</definedName>
    <definedName name="_xlnm.Print_Area" localSheetId="4">'budget (2)'!$B$4:$AW$37</definedName>
    <definedName name="_xlnm.Print_Area" localSheetId="1">datasheet!$A$1:$Q$31</definedName>
    <definedName name="_xlnm.Print_Area" localSheetId="8">po!$D$4:$N$35</definedName>
    <definedName name="_xlnm.Print_Area" localSheetId="2">quantity!$B$3:$P$34</definedName>
    <definedName name="_xlnm.Print_Area" localSheetId="0">shape!$B$2:$BM$56</definedName>
    <definedName name="BAT" localSheetId="4">#REF!</definedName>
    <definedName name="BAT">#REF!</definedName>
    <definedName name="COUR" localSheetId="4">#REF!</definedName>
    <definedName name="COUR">#REF!</definedName>
    <definedName name="CRI" localSheetId="4">#REF!</definedName>
    <definedName name="CRI">#REF!</definedName>
    <definedName name="G34BAT" localSheetId="4">#REF!</definedName>
    <definedName name="G34BAT">#REF!</definedName>
    <definedName name="INL" localSheetId="4">#REF!</definedName>
    <definedName name="INL">#REF!</definedName>
    <definedName name="INT" localSheetId="4">#REF!</definedName>
    <definedName name="INT">#REF!</definedName>
    <definedName name="MAR" localSheetId="4">#REF!</definedName>
    <definedName name="M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51" l="1"/>
  <c r="AI29" i="51" s="1"/>
  <c r="Y29" i="51"/>
  <c r="Y30" i="51" s="1"/>
  <c r="X24" i="51"/>
  <c r="E26" i="31"/>
  <c r="K1005" i="30"/>
  <c r="N1005" i="30"/>
  <c r="H1005" i="30"/>
  <c r="K18" i="30"/>
  <c r="H18" i="30"/>
  <c r="O8" i="30"/>
  <c r="AH29" i="51" l="1"/>
  <c r="N8" i="30"/>
  <c r="P8" i="30"/>
  <c r="P1005" i="30"/>
  <c r="P18" i="30"/>
  <c r="M29" i="51"/>
  <c r="M30" i="51" s="1"/>
  <c r="AJ32" i="54"/>
  <c r="AQ31" i="54"/>
  <c r="AP31" i="54"/>
  <c r="AR29" i="54"/>
  <c r="AR30" i="54" s="1"/>
  <c r="Y29" i="54"/>
  <c r="Y30" i="54" s="1"/>
  <c r="N29" i="54"/>
  <c r="N30" i="54" s="1"/>
  <c r="M29" i="54"/>
  <c r="M30" i="54" s="1"/>
  <c r="BC26" i="54"/>
  <c r="AY26" i="54"/>
  <c r="AX26" i="54"/>
  <c r="AO26" i="54"/>
  <c r="AL26" i="54"/>
  <c r="AH26" i="54"/>
  <c r="AG26" i="54" s="1"/>
  <c r="T26" i="54"/>
  <c r="S26" i="54"/>
  <c r="R26" i="54"/>
  <c r="O26" i="54"/>
  <c r="P29" i="54" s="1"/>
  <c r="P30" i="54" s="1"/>
  <c r="BA25" i="54"/>
  <c r="F25" i="54"/>
  <c r="E25" i="54"/>
  <c r="C25" i="54"/>
  <c r="AY25" i="54" s="1"/>
  <c r="AR24" i="54"/>
  <c r="AR31" i="54" s="1"/>
  <c r="AN24" i="54"/>
  <c r="AC24" i="54"/>
  <c r="AA24" i="54"/>
  <c r="Z24" i="54"/>
  <c r="X24" i="54"/>
  <c r="W24" i="54"/>
  <c r="V24" i="54"/>
  <c r="R24" i="54"/>
  <c r="I17" i="54"/>
  <c r="S24" i="54" s="1"/>
  <c r="H14" i="54"/>
  <c r="H13" i="54"/>
  <c r="I12" i="54"/>
  <c r="AI22" i="54" s="1"/>
  <c r="H11" i="54"/>
  <c r="L9" i="54"/>
  <c r="L8" i="54"/>
  <c r="L7" i="54"/>
  <c r="L6" i="54"/>
  <c r="AI1" i="54"/>
  <c r="AR29" i="51"/>
  <c r="AR30" i="51" s="1"/>
  <c r="AR29" i="34"/>
  <c r="AR30" i="34" s="1"/>
  <c r="AQ31" i="51"/>
  <c r="AQ31" i="34"/>
  <c r="AP31" i="51"/>
  <c r="AP31" i="34"/>
  <c r="AJ32" i="51"/>
  <c r="AJ32" i="34"/>
  <c r="Y29" i="34"/>
  <c r="N29" i="51"/>
  <c r="BC26" i="51"/>
  <c r="AY26" i="51"/>
  <c r="AX26" i="51"/>
  <c r="AO26" i="51"/>
  <c r="AL26" i="51"/>
  <c r="T26" i="51"/>
  <c r="S26" i="51"/>
  <c r="R26" i="51"/>
  <c r="O26" i="51"/>
  <c r="P29" i="51" s="1"/>
  <c r="BA25" i="51"/>
  <c r="F25" i="51"/>
  <c r="E25" i="51"/>
  <c r="C25" i="51"/>
  <c r="AY25" i="51" s="1"/>
  <c r="AR24" i="51"/>
  <c r="AS24" i="51" s="1"/>
  <c r="AN24" i="51"/>
  <c r="AC24" i="51"/>
  <c r="AA24" i="51"/>
  <c r="Z24" i="51"/>
  <c r="W24" i="51"/>
  <c r="V24" i="51"/>
  <c r="R24" i="51"/>
  <c r="I17" i="51"/>
  <c r="S24" i="51" s="1"/>
  <c r="H14" i="51"/>
  <c r="H13" i="51"/>
  <c r="I12" i="51"/>
  <c r="AI22" i="51" s="1"/>
  <c r="H11" i="51"/>
  <c r="L9" i="51"/>
  <c r="L8" i="51"/>
  <c r="L7" i="51"/>
  <c r="L6" i="51"/>
  <c r="AI1" i="51"/>
  <c r="D30" i="34"/>
  <c r="N29" i="34"/>
  <c r="N30" i="34" s="1"/>
  <c r="M29" i="34"/>
  <c r="M30" i="34" s="1"/>
  <c r="BC26" i="34"/>
  <c r="AY26" i="34"/>
  <c r="AX26" i="34"/>
  <c r="AO26" i="34"/>
  <c r="AL26" i="34"/>
  <c r="AH26" i="34"/>
  <c r="AI29" i="34" s="1"/>
  <c r="T26" i="34"/>
  <c r="S26" i="34"/>
  <c r="AV29" i="34" s="1"/>
  <c r="R26" i="34"/>
  <c r="O26" i="34"/>
  <c r="BA25" i="34"/>
  <c r="F25" i="34"/>
  <c r="E25" i="34"/>
  <c r="C25" i="34"/>
  <c r="AY25" i="34" s="1"/>
  <c r="AZ26" i="34" s="1"/>
  <c r="AR24" i="34"/>
  <c r="AS24" i="34" s="1"/>
  <c r="AN24" i="34"/>
  <c r="AC24" i="34"/>
  <c r="AA24" i="34"/>
  <c r="Z24" i="34"/>
  <c r="X24" i="34"/>
  <c r="W24" i="34"/>
  <c r="V24" i="34"/>
  <c r="R24" i="34"/>
  <c r="I17" i="34"/>
  <c r="S24" i="34" s="1"/>
  <c r="H14" i="34"/>
  <c r="H13" i="34"/>
  <c r="I12" i="34"/>
  <c r="AI22" i="34" s="1"/>
  <c r="H11" i="34"/>
  <c r="L9" i="34"/>
  <c r="L8" i="34"/>
  <c r="L7" i="34"/>
  <c r="L6" i="34"/>
  <c r="AI1" i="34"/>
  <c r="AS24" i="54" l="1"/>
  <c r="X19" i="54"/>
  <c r="Z26" i="54"/>
  <c r="Z29" i="54" s="1"/>
  <c r="AZ26" i="51"/>
  <c r="Y28" i="34"/>
  <c r="Y30" i="34"/>
  <c r="AA26" i="54"/>
  <c r="AA29" i="54" s="1"/>
  <c r="AA28" i="54" s="1"/>
  <c r="AG26" i="34"/>
  <c r="AQ29" i="34" s="1"/>
  <c r="AQ30" i="34" s="1"/>
  <c r="AR28" i="34"/>
  <c r="AV30" i="34"/>
  <c r="AI28" i="34"/>
  <c r="AI30" i="34"/>
  <c r="AN29" i="34"/>
  <c r="V26" i="34"/>
  <c r="V29" i="34" s="1"/>
  <c r="AR31" i="34"/>
  <c r="S29" i="34"/>
  <c r="AV28" i="34" s="1"/>
  <c r="AV29" i="54"/>
  <c r="AV30" i="54" s="1"/>
  <c r="AV32" i="54" s="1"/>
  <c r="M17" i="54" s="1"/>
  <c r="AR28" i="54"/>
  <c r="N30" i="51"/>
  <c r="W19" i="51" s="1"/>
  <c r="Y28" i="51"/>
  <c r="Y19" i="51" s="1"/>
  <c r="W26" i="54"/>
  <c r="W29" i="54" s="1"/>
  <c r="W30" i="54" s="1"/>
  <c r="X26" i="54"/>
  <c r="X29" i="54" s="1"/>
  <c r="X30" i="54" s="1"/>
  <c r="AR28" i="51"/>
  <c r="AV29" i="51"/>
  <c r="AV30" i="51" s="1"/>
  <c r="AV32" i="51" s="1"/>
  <c r="M17" i="51" s="1"/>
  <c r="P30" i="51"/>
  <c r="P28" i="51"/>
  <c r="AG26" i="51"/>
  <c r="AG29" i="51" s="1"/>
  <c r="AN29" i="51"/>
  <c r="AN30" i="51" s="1"/>
  <c r="V26" i="51"/>
  <c r="S29" i="51"/>
  <c r="AR31" i="51"/>
  <c r="W28" i="54"/>
  <c r="Z30" i="54"/>
  <c r="Z28" i="54"/>
  <c r="AV28" i="54"/>
  <c r="AZ26" i="54"/>
  <c r="AZ25" i="54"/>
  <c r="AQ29" i="54"/>
  <c r="AG29" i="54"/>
  <c r="Z19" i="54"/>
  <c r="P28" i="54"/>
  <c r="S29" i="54"/>
  <c r="AI29" i="54"/>
  <c r="AA19" i="54"/>
  <c r="V26" i="54"/>
  <c r="V29" i="54" s="1"/>
  <c r="AN29" i="54"/>
  <c r="Y28" i="54"/>
  <c r="Y19" i="54" s="1"/>
  <c r="Y12" i="54"/>
  <c r="Y17" i="54" s="1"/>
  <c r="W19" i="54"/>
  <c r="AA12" i="54"/>
  <c r="AA12" i="51"/>
  <c r="Z19" i="51"/>
  <c r="X19" i="51"/>
  <c r="AZ25" i="51"/>
  <c r="BA26" i="51" s="1"/>
  <c r="Z19" i="34"/>
  <c r="AA12" i="34"/>
  <c r="W19" i="34"/>
  <c r="Y12" i="34"/>
  <c r="Y17" i="34" s="1"/>
  <c r="AA26" i="34"/>
  <c r="AA29" i="34" s="1"/>
  <c r="Z26" i="34"/>
  <c r="Z29" i="34" s="1"/>
  <c r="X19" i="34"/>
  <c r="X26" i="34"/>
  <c r="X29" i="34" s="1"/>
  <c r="W26" i="34"/>
  <c r="W29" i="34" s="1"/>
  <c r="AA19" i="34"/>
  <c r="Y19" i="34"/>
  <c r="AZ25" i="34"/>
  <c r="BA26" i="34" s="1"/>
  <c r="P29" i="34"/>
  <c r="D7" i="1"/>
  <c r="J17" i="1"/>
  <c r="J19" i="1" s="1"/>
  <c r="K17" i="1"/>
  <c r="K19" i="1" s="1"/>
  <c r="AA19" i="51" l="1"/>
  <c r="Y12" i="51"/>
  <c r="Y17" i="51" s="1"/>
  <c r="M19" i="51"/>
  <c r="AA30" i="54"/>
  <c r="S30" i="34"/>
  <c r="S32" i="34" s="1"/>
  <c r="AG29" i="34"/>
  <c r="AG30" i="34" s="1"/>
  <c r="AE32" i="34" s="1"/>
  <c r="Z30" i="34"/>
  <c r="Z28" i="34"/>
  <c r="V28" i="34"/>
  <c r="V30" i="34"/>
  <c r="AO29" i="34"/>
  <c r="AN30" i="34"/>
  <c r="AG28" i="34"/>
  <c r="AA28" i="34"/>
  <c r="AA30" i="34"/>
  <c r="X28" i="54"/>
  <c r="S28" i="34"/>
  <c r="W28" i="34"/>
  <c r="W30" i="34"/>
  <c r="AQ28" i="34"/>
  <c r="V29" i="51"/>
  <c r="V28" i="51" s="1"/>
  <c r="Z26" i="51"/>
  <c r="Z29" i="51" s="1"/>
  <c r="X26" i="51"/>
  <c r="X29" i="51" s="1"/>
  <c r="W26" i="51"/>
  <c r="AA26" i="51"/>
  <c r="AA29" i="51" s="1"/>
  <c r="AC26" i="54"/>
  <c r="AC29" i="54" s="1"/>
  <c r="AC30" i="54" s="1"/>
  <c r="X28" i="34"/>
  <c r="X30" i="34"/>
  <c r="AV32" i="34"/>
  <c r="M17" i="34" s="1"/>
  <c r="M19" i="34" s="1"/>
  <c r="AO29" i="51"/>
  <c r="AG30" i="51"/>
  <c r="AE32" i="51" s="1"/>
  <c r="AG28" i="51"/>
  <c r="AI30" i="51"/>
  <c r="AI28" i="51"/>
  <c r="V30" i="51"/>
  <c r="AQ29" i="51"/>
  <c r="AQ28" i="51" s="1"/>
  <c r="S30" i="51"/>
  <c r="S28" i="51"/>
  <c r="AV28" i="51"/>
  <c r="AN30" i="54"/>
  <c r="AO29" i="54"/>
  <c r="V28" i="54"/>
  <c r="V30" i="54"/>
  <c r="AI30" i="54"/>
  <c r="AI28" i="54"/>
  <c r="S30" i="54"/>
  <c r="S28" i="54"/>
  <c r="AG30" i="54"/>
  <c r="AE32" i="54" s="1"/>
  <c r="AG28" i="54"/>
  <c r="AQ30" i="54"/>
  <c r="AQ28" i="54"/>
  <c r="BA26" i="54"/>
  <c r="M19" i="54"/>
  <c r="AW26" i="51"/>
  <c r="AW29" i="51" s="1"/>
  <c r="BB26" i="51"/>
  <c r="BB29" i="51" s="1"/>
  <c r="AC26" i="34"/>
  <c r="AC29" i="34" s="1"/>
  <c r="M6" i="34"/>
  <c r="AI32" i="34"/>
  <c r="M9" i="34"/>
  <c r="M7" i="34"/>
  <c r="BB26" i="34"/>
  <c r="BB29" i="34" s="1"/>
  <c r="AW26" i="34"/>
  <c r="AW29" i="34" s="1"/>
  <c r="P28" i="34"/>
  <c r="P30" i="34"/>
  <c r="S32" i="54" l="1"/>
  <c r="S33" i="54" s="1"/>
  <c r="S34" i="54" s="1"/>
  <c r="M8" i="54" s="1"/>
  <c r="AA30" i="51"/>
  <c r="AA28" i="51"/>
  <c r="AD26" i="54"/>
  <c r="AD29" i="54" s="1"/>
  <c r="AD28" i="54" s="1"/>
  <c r="W29" i="51"/>
  <c r="AC26" i="51"/>
  <c r="AC29" i="51" s="1"/>
  <c r="AC30" i="51" s="1"/>
  <c r="AC28" i="54"/>
  <c r="AC19" i="54" s="1"/>
  <c r="Z30" i="51"/>
  <c r="Z28" i="51"/>
  <c r="AW28" i="34"/>
  <c r="AW30" i="34"/>
  <c r="AW32" i="34" s="1"/>
  <c r="M18" i="34" s="1"/>
  <c r="X30" i="51"/>
  <c r="X28" i="51"/>
  <c r="BB28" i="34"/>
  <c r="BB30" i="34"/>
  <c r="BB32" i="34" s="1"/>
  <c r="AD26" i="34"/>
  <c r="AD29" i="34" s="1"/>
  <c r="AC30" i="34"/>
  <c r="AC28" i="34"/>
  <c r="AC19" i="34" s="1"/>
  <c r="AF26" i="54"/>
  <c r="AE26" i="54" s="1"/>
  <c r="AF26" i="34"/>
  <c r="AF29" i="34" s="1"/>
  <c r="AI32" i="51"/>
  <c r="M6" i="51"/>
  <c r="M9" i="51"/>
  <c r="M7" i="51"/>
  <c r="AQ30" i="51"/>
  <c r="AW28" i="51"/>
  <c r="AW30" i="51"/>
  <c r="AW32" i="51" s="1"/>
  <c r="M18" i="51" s="1"/>
  <c r="BB28" i="51"/>
  <c r="BB30" i="51"/>
  <c r="BB32" i="51" s="1"/>
  <c r="M9" i="54"/>
  <c r="AI32" i="54"/>
  <c r="M6" i="54"/>
  <c r="M7" i="54"/>
  <c r="BB26" i="54"/>
  <c r="BB29" i="54" s="1"/>
  <c r="AW26" i="54"/>
  <c r="AW29" i="54" s="1"/>
  <c r="AD30" i="54"/>
  <c r="S33" i="34"/>
  <c r="S34" i="34" l="1"/>
  <c r="M8" i="34" s="1"/>
  <c r="AE26" i="34"/>
  <c r="AD26" i="51"/>
  <c r="AD29" i="51" s="1"/>
  <c r="AF26" i="51"/>
  <c r="AF29" i="51" s="1"/>
  <c r="AF28" i="51" s="1"/>
  <c r="AF28" i="34"/>
  <c r="AF30" i="34"/>
  <c r="AP29" i="34"/>
  <c r="AE29" i="34"/>
  <c r="W28" i="51"/>
  <c r="W30" i="51"/>
  <c r="S32" i="51" s="1"/>
  <c r="S33" i="51" s="1"/>
  <c r="AC28" i="51"/>
  <c r="AC19" i="51" s="1"/>
  <c r="AD30" i="34"/>
  <c r="AD28" i="34"/>
  <c r="AF29" i="54"/>
  <c r="AF30" i="54" s="1"/>
  <c r="AD30" i="51"/>
  <c r="AD28" i="51"/>
  <c r="AW30" i="54"/>
  <c r="AW32" i="54" s="1"/>
  <c r="M18" i="54" s="1"/>
  <c r="AW28" i="54"/>
  <c r="AP29" i="54"/>
  <c r="AE29" i="54"/>
  <c r="AS26" i="54"/>
  <c r="AT26" i="54" s="1"/>
  <c r="BB30" i="54"/>
  <c r="BB32" i="54" s="1"/>
  <c r="BB28" i="54"/>
  <c r="AS26" i="34"/>
  <c r="AT26" i="34" s="1"/>
  <c r="AT29" i="34" s="1"/>
  <c r="AE26" i="51" l="1"/>
  <c r="AE29" i="51" s="1"/>
  <c r="AF30" i="51"/>
  <c r="AF28" i="54"/>
  <c r="AP30" i="34"/>
  <c r="AP32" i="34" s="1"/>
  <c r="AP28" i="34"/>
  <c r="AT28" i="34"/>
  <c r="AT30" i="34"/>
  <c r="AT32" i="34" s="1"/>
  <c r="AE28" i="34"/>
  <c r="AE30" i="34"/>
  <c r="AE28" i="51"/>
  <c r="AE30" i="51"/>
  <c r="S34" i="51"/>
  <c r="M8" i="51" s="1"/>
  <c r="AS26" i="51"/>
  <c r="AT26" i="51" s="1"/>
  <c r="AP29" i="51"/>
  <c r="AP28" i="51" s="1"/>
  <c r="AT29" i="54"/>
  <c r="AU26" i="54"/>
  <c r="AE30" i="54"/>
  <c r="AE28" i="54"/>
  <c r="AP30" i="54"/>
  <c r="AP32" i="54" s="1"/>
  <c r="AP28" i="54"/>
  <c r="AU26" i="34"/>
  <c r="AP30" i="51" l="1"/>
  <c r="AP32" i="51" s="1"/>
  <c r="AU26" i="51"/>
  <c r="AT29" i="51"/>
  <c r="AT30" i="54"/>
  <c r="AT32" i="54" s="1"/>
  <c r="M14" i="54" s="1"/>
  <c r="AT28" i="54"/>
  <c r="M14" i="34"/>
  <c r="AT28" i="51" l="1"/>
  <c r="AT30" i="51"/>
  <c r="AT32" i="51" s="1"/>
  <c r="M14" i="51" s="1"/>
  <c r="M16" i="54"/>
  <c r="M15" i="54"/>
  <c r="M16" i="34"/>
  <c r="M15" i="34"/>
  <c r="M16" i="51" l="1"/>
  <c r="M15" i="51"/>
  <c r="E17" i="31" l="1"/>
  <c r="B1003" i="30"/>
  <c r="H25" i="30"/>
  <c r="H28" i="30" s="1"/>
  <c r="H31" i="30" s="1"/>
  <c r="B25" i="30"/>
  <c r="K25" i="30"/>
  <c r="K28" i="30" s="1"/>
  <c r="K31" i="30" s="1"/>
  <c r="I25" i="30"/>
  <c r="L1005" i="30"/>
  <c r="I1005" i="30"/>
  <c r="I18" i="30"/>
  <c r="H1003" i="30"/>
  <c r="K1001" i="30"/>
  <c r="L1001" i="30" s="1"/>
  <c r="I1001" i="30"/>
  <c r="I1003" i="30" s="1"/>
  <c r="E19" i="31" l="1"/>
  <c r="E20" i="31" s="1"/>
  <c r="E27" i="31"/>
  <c r="L1003" i="30"/>
  <c r="P1001" i="30"/>
  <c r="P1003" i="30" s="1"/>
  <c r="I28" i="30"/>
  <c r="K1003" i="30"/>
  <c r="K3" i="30"/>
  <c r="I15" i="30"/>
  <c r="H15" i="30"/>
  <c r="B15" i="30"/>
  <c r="K15" i="30"/>
  <c r="L25" i="30" l="1"/>
  <c r="L28" i="30" s="1"/>
  <c r="P25" i="30"/>
  <c r="P28" i="30" s="1"/>
  <c r="P31" i="30" s="1"/>
  <c r="I31" i="30"/>
  <c r="P15" i="30" l="1"/>
  <c r="L18" i="30"/>
  <c r="L31" i="30" s="1"/>
  <c r="L15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F7E5EC96-869E-7541-B644-6846090C3671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B35054FB-6098-A74E-A305-EC8A50E6898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E3B8B8A3-875A-BF40-B2D8-8F0255E6DB89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B6D4D6FA-8716-0A4E-80BF-793BF5D20058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E0519BE8-813C-8C4D-B1A6-41B29C13F26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4052792D-6CD8-9148-8583-CCDAAE880422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45EC26AA-2894-1A40-B245-F8EB31836656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A2CFADCB-DDEC-E249-A6A5-2D9B92E5E998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55A5F0E7-3A34-3B4B-BBCF-2DB1E0F1194A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39F0FE21-A35B-B64F-953C-B1ED163ED417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E4BA012C-2FB3-F349-94EF-132B4253005E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6E2FBAD8-4342-B947-BA3D-D01A6DD25EB2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1D6A223E-D175-4D4B-A101-924EF5DACE4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D5E656F6-16BA-D142-8194-519A4FE8DE8C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C0182BD8-DE62-8345-8716-34C2EA15CBB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sharedStrings.xml><?xml version="1.0" encoding="utf-8"?>
<sst xmlns="http://schemas.openxmlformats.org/spreadsheetml/2006/main" count="909" uniqueCount="476">
  <si>
    <t>Quality</t>
  </si>
  <si>
    <t>Shape</t>
  </si>
  <si>
    <t>N° of pallets</t>
  </si>
  <si>
    <t>Shipment time</t>
  </si>
  <si>
    <t>Packing</t>
  </si>
  <si>
    <t>In seaworthy wooden pallet boxes</t>
  </si>
  <si>
    <t>Box dimensions</t>
  </si>
  <si>
    <t>as per provided standard</t>
  </si>
  <si>
    <t>APPROVED BY</t>
  </si>
  <si>
    <t>REMARKS</t>
  </si>
  <si>
    <t xml:space="preserve">attachment :   </t>
  </si>
  <si>
    <t>drawings &amp; shapes, data sheets.</t>
  </si>
  <si>
    <t xml:space="preserve">Note: </t>
  </si>
  <si>
    <t>TECHNICAL DATA SHEET</t>
  </si>
  <si>
    <t>PRODUCT NAME</t>
  </si>
  <si>
    <t>CLASSIFICATION</t>
  </si>
  <si>
    <t xml:space="preserve">MAIN APPLICATION </t>
  </si>
  <si>
    <t>CHEMICAL ANALYSIS</t>
  </si>
  <si>
    <t>Revision No</t>
  </si>
  <si>
    <t>Issued on</t>
  </si>
  <si>
    <t>Technical data sheet No</t>
  </si>
  <si>
    <t>Qty</t>
  </si>
  <si>
    <t>BRICKS</t>
  </si>
  <si>
    <t>Pc</t>
  </si>
  <si>
    <t>MT</t>
  </si>
  <si>
    <t>%</t>
  </si>
  <si>
    <t>MASSES</t>
  </si>
  <si>
    <t>*</t>
  </si>
  <si>
    <t>DDP</t>
  </si>
  <si>
    <t>Drawing</t>
  </si>
  <si>
    <t>Pos</t>
  </si>
  <si>
    <t>Weight</t>
  </si>
  <si>
    <t xml:space="preserve"> </t>
  </si>
  <si>
    <t>Safety percent, %</t>
  </si>
  <si>
    <t>Delivery *</t>
  </si>
  <si>
    <t>Weight, kg</t>
  </si>
  <si>
    <t>Number of courses</t>
  </si>
  <si>
    <t>Marking</t>
  </si>
  <si>
    <t>Course</t>
  </si>
  <si>
    <t>Weight, MT</t>
  </si>
  <si>
    <t>Volume</t>
  </si>
  <si>
    <t>kg</t>
  </si>
  <si>
    <t>File No</t>
  </si>
  <si>
    <t>Date</t>
  </si>
  <si>
    <t>Customer</t>
  </si>
  <si>
    <t>Scale</t>
  </si>
  <si>
    <t>Mod</t>
  </si>
  <si>
    <t>Format</t>
  </si>
  <si>
    <t>A4</t>
  </si>
  <si>
    <t>Delivery terms</t>
  </si>
  <si>
    <t>Drawn</t>
  </si>
  <si>
    <t>Checked</t>
  </si>
  <si>
    <t>Sign</t>
  </si>
  <si>
    <t>Code</t>
  </si>
  <si>
    <t>Drawing Item</t>
  </si>
  <si>
    <t>kg/pc</t>
  </si>
  <si>
    <t>Quantity per set *</t>
  </si>
  <si>
    <t>pc</t>
  </si>
  <si>
    <t>Quantity table</t>
  </si>
  <si>
    <t>Application area</t>
  </si>
  <si>
    <t>safety %</t>
  </si>
  <si>
    <t>TOTAL BRICKS</t>
  </si>
  <si>
    <t>TOTAL MASSES</t>
  </si>
  <si>
    <t>TOTAL BRICKS AND MASSES</t>
  </si>
  <si>
    <t>Caption</t>
  </si>
  <si>
    <t>Drawing dated</t>
  </si>
  <si>
    <t>dm³</t>
  </si>
  <si>
    <t>g/cm³</t>
  </si>
  <si>
    <t>USD</t>
  </si>
  <si>
    <t>USD/MT</t>
  </si>
  <si>
    <t>Order description</t>
  </si>
  <si>
    <t>Shipping conditions</t>
  </si>
  <si>
    <t>Point of final delivery</t>
  </si>
  <si>
    <t>CUSTOMER/CONSIGNEE
客户名称</t>
  </si>
  <si>
    <t>TRASTEEL PRODUCT NAME
瑞钢产品名称</t>
  </si>
  <si>
    <t>Shape
 砖型</t>
  </si>
  <si>
    <t>Application
应用部位</t>
  </si>
  <si>
    <t>weight kg/pc
单重</t>
  </si>
  <si>
    <t>Number of sets
套数</t>
  </si>
  <si>
    <t>Total quantity, pcs
总数量</t>
  </si>
  <si>
    <t>total weight, MT
总重量</t>
  </si>
  <si>
    <t>Purchase Price
采购价格</t>
  </si>
  <si>
    <t>Currency
货币</t>
  </si>
  <si>
    <t>TOTAL 合计</t>
  </si>
  <si>
    <t>Filled in by Administration</t>
  </si>
  <si>
    <t xml:space="preserve">  Required Documents:</t>
  </si>
  <si>
    <t>Due Date:</t>
  </si>
  <si>
    <t>Remarks</t>
  </si>
  <si>
    <t xml:space="preserve">        Inspection Certificate of Radioactivity</t>
  </si>
  <si>
    <t>APPROVED BY:</t>
  </si>
  <si>
    <t>(Administrative)</t>
  </si>
  <si>
    <t>dd.mm.yyyy</t>
  </si>
  <si>
    <t>Project No</t>
  </si>
  <si>
    <t>Offer No</t>
  </si>
  <si>
    <t>PO No</t>
  </si>
  <si>
    <t>Container Max payload, MT</t>
  </si>
  <si>
    <t>JOB No</t>
  </si>
  <si>
    <t>Payment terms from customer</t>
  </si>
  <si>
    <t>Order confirmation Date:</t>
  </si>
  <si>
    <t>Producer</t>
  </si>
  <si>
    <t>Customs fee &amp; fiscal oper</t>
  </si>
  <si>
    <t>Customs Tax + fees</t>
  </si>
  <si>
    <t>Contract price</t>
  </si>
  <si>
    <t>Trasteel margin</t>
  </si>
  <si>
    <t>JV margin</t>
  </si>
  <si>
    <t>JV Invoice</t>
  </si>
  <si>
    <t>FOB/DAF</t>
  </si>
  <si>
    <t>FOB/DAF Based</t>
  </si>
  <si>
    <t>xCFR</t>
  </si>
  <si>
    <t>Delivery term purchase</t>
  </si>
  <si>
    <t>Trasteel Effective Margin:</t>
  </si>
  <si>
    <t>Total USD</t>
  </si>
  <si>
    <t>% on sales</t>
  </si>
  <si>
    <t>Trasteel effective Margin:</t>
  </si>
  <si>
    <t>NEWCO Effective Margin:</t>
  </si>
  <si>
    <t>Quality, dimensions</t>
  </si>
  <si>
    <t>Stevedoring</t>
  </si>
  <si>
    <t>THC Cost</t>
  </si>
  <si>
    <t>CIF to FCA Cost</t>
  </si>
  <si>
    <t>Please pay attention! In case of vessel + inland transport the marine insurance cost covers also the inland, so put this value equal to zero</t>
  </si>
  <si>
    <t>Please pay attention! In case we purchase in USD and sell in Euro we must consider 4% on bank interest rate</t>
  </si>
  <si>
    <t>Gross Profit</t>
  </si>
  <si>
    <t>load per container, MT</t>
  </si>
  <si>
    <t xml:space="preserve">The reported data are average values resulting from the quality control of the current production. They could be subject to fluctuation and do not represent therefore guaranteed values.											</t>
  </si>
  <si>
    <t>Trasteel International SA
via Balestra , 10
6900 Lugano
Tel. +41 (0)91 9105300</t>
  </si>
  <si>
    <t>including spare percentage</t>
  </si>
  <si>
    <t>Pcs per course</t>
  </si>
  <si>
    <t>50% advance - 50% at delivery</t>
  </si>
  <si>
    <t>100% at invoice date</t>
  </si>
  <si>
    <t xml:space="preserve">20% advance - 80% against copy of documents </t>
  </si>
  <si>
    <t>30% advance 70% 30 days after BL</t>
  </si>
  <si>
    <t>Currency</t>
  </si>
  <si>
    <t>Saved on</t>
  </si>
  <si>
    <t>Other Cost:</t>
  </si>
  <si>
    <t>Other Income:</t>
  </si>
  <si>
    <t>EUR</t>
  </si>
  <si>
    <t>Put here the value of income obtained with separate invoice if any (ex: installation service, paid supervision)</t>
  </si>
  <si>
    <t>Trader</t>
  </si>
  <si>
    <t>Maritime insurance:</t>
  </si>
  <si>
    <t>MAR</t>
  </si>
  <si>
    <t>Insurance transportation:</t>
  </si>
  <si>
    <t>INS</t>
  </si>
  <si>
    <t>Internal interest:</t>
  </si>
  <si>
    <t>INT</t>
  </si>
  <si>
    <t>Insurance credit risk:</t>
  </si>
  <si>
    <t>ICR</t>
  </si>
  <si>
    <t>containers count</t>
  </si>
  <si>
    <t>Truck/Wagon Max payload, MT</t>
  </si>
  <si>
    <t>Truck/Wagon count</t>
  </si>
  <si>
    <t>SALES CONDITIONS</t>
  </si>
  <si>
    <t>Bank trade charge:</t>
  </si>
  <si>
    <t>BAT</t>
  </si>
  <si>
    <t>unlocked cells for user calculations</t>
  </si>
  <si>
    <t>Legalization</t>
  </si>
  <si>
    <t>LEG</t>
  </si>
  <si>
    <t>Currency rates</t>
  </si>
  <si>
    <t>AfterSales service cost</t>
  </si>
  <si>
    <t>SVA</t>
  </si>
  <si>
    <t>CUR/USD</t>
  </si>
  <si>
    <t>60 days from invoice date</t>
  </si>
  <si>
    <t>Courier services:</t>
  </si>
  <si>
    <t>C.SERV</t>
  </si>
  <si>
    <t>Container Cost, per cont</t>
  </si>
  <si>
    <t>THC Cost, per cont</t>
  </si>
  <si>
    <t>Truck/Wagon Cost,
per truck/Wagon</t>
  </si>
  <si>
    <t>Custom fee &amp; fiscal operation, 
per operation</t>
  </si>
  <si>
    <t>Method of payment:</t>
  </si>
  <si>
    <t>Open Term Sales</t>
  </si>
  <si>
    <t>PURCHASE CONDITIONS</t>
  </si>
  <si>
    <t>CHF</t>
  </si>
  <si>
    <t>Free carrier</t>
  </si>
  <si>
    <t>Number of sets</t>
  </si>
  <si>
    <t>MAT COST</t>
  </si>
  <si>
    <t>FRE</t>
  </si>
  <si>
    <t>STE</t>
  </si>
  <si>
    <t>INL</t>
  </si>
  <si>
    <t>CUS</t>
  </si>
  <si>
    <t>IMD</t>
  </si>
  <si>
    <t>SAL</t>
  </si>
  <si>
    <t>Selling Price for reference</t>
  </si>
  <si>
    <t>UM Quantity</t>
  </si>
  <si>
    <t xml:space="preserve">Sale Contract Conditions </t>
  </si>
  <si>
    <t>Agent Sale Commission</t>
  </si>
  <si>
    <t>VENDOR Invoice</t>
  </si>
  <si>
    <t>Cost Price
at Shipping</t>
  </si>
  <si>
    <t>Purchase Contract price</t>
  </si>
  <si>
    <t>Purchase Commission</t>
  </si>
  <si>
    <t>Vessel
Cost</t>
  </si>
  <si>
    <t>Transport cost inland</t>
  </si>
  <si>
    <t>Based on Contract VS Cost price</t>
  </si>
  <si>
    <t>CIF</t>
  </si>
  <si>
    <t>Required margin per unit</t>
  </si>
  <si>
    <t>Delivery date</t>
  </si>
  <si>
    <t>Reference prices</t>
  </si>
  <si>
    <t>Sale Contract Price based</t>
  </si>
  <si>
    <t>Sale tonnage quantity based</t>
  </si>
  <si>
    <t>Total commision</t>
  </si>
  <si>
    <t>Purchase Contract Price based</t>
  </si>
  <si>
    <t>DO NOT change</t>
  </si>
  <si>
    <t>!!! Copy-Insert ENTIRE ROWS only !!!</t>
  </si>
  <si>
    <t>Vendor name row indicator</t>
  </si>
  <si>
    <t>Vendor counter</t>
  </si>
  <si>
    <t>Item owenership</t>
  </si>
  <si>
    <t>Vendor Name</t>
  </si>
  <si>
    <t>Payment Term descr</t>
  </si>
  <si>
    <t>Payment Term</t>
  </si>
  <si>
    <t>Method of Payment</t>
  </si>
  <si>
    <t>Item Code</t>
  </si>
  <si>
    <t>Product Name</t>
  </si>
  <si>
    <t>Material Produced</t>
  </si>
  <si>
    <t>Pieces</t>
  </si>
  <si>
    <t>MT (/days)</t>
  </si>
  <si>
    <t>USD / MT</t>
  </si>
  <si>
    <t>Price per Unit</t>
  </si>
  <si>
    <t>Open Account Payment</t>
  </si>
  <si>
    <t>XXXX</t>
  </si>
  <si>
    <t xml:space="preserve">  </t>
  </si>
  <si>
    <t>Avg. Cost, Profit, Price (per MT)</t>
  </si>
  <si>
    <t>1 - Total Cost, Profit, Price</t>
  </si>
  <si>
    <t>DAP</t>
  </si>
  <si>
    <t>Origin</t>
  </si>
  <si>
    <t>Destination</t>
  </si>
  <si>
    <t>Delivered at Place</t>
  </si>
  <si>
    <t>Alberto Dallacasa</t>
  </si>
  <si>
    <t>Cost and Freight</t>
  </si>
  <si>
    <t>CFR</t>
  </si>
  <si>
    <t>120 days from invoice date</t>
  </si>
  <si>
    <t>T001</t>
  </si>
  <si>
    <t>Haicheng Magnesite Refractory General Plant</t>
  </si>
  <si>
    <t>000419</t>
  </si>
  <si>
    <t>Credit Letter</t>
  </si>
  <si>
    <t>P001</t>
  </si>
  <si>
    <t>Letter of Credit</t>
  </si>
  <si>
    <t>M001</t>
  </si>
  <si>
    <t>Tonnelate</t>
  </si>
  <si>
    <t>Stefano Zamblera</t>
  </si>
  <si>
    <t>Cost and Freight Container Yard</t>
  </si>
  <si>
    <t>CFR CY</t>
  </si>
  <si>
    <t>120 days from B/L date</t>
  </si>
  <si>
    <t>T002</t>
  </si>
  <si>
    <t>Liaoning Fenghua - Trasteel  Industrial Co. LTD</t>
  </si>
  <si>
    <t>000501</t>
  </si>
  <si>
    <t>P002</t>
  </si>
  <si>
    <t>M002</t>
  </si>
  <si>
    <t>Pc.</t>
  </si>
  <si>
    <t>Piece</t>
  </si>
  <si>
    <t>Luca Buonocore</t>
  </si>
  <si>
    <t>Cost and Freight Free Out</t>
  </si>
  <si>
    <t>CFR FO</t>
  </si>
  <si>
    <t>At sight</t>
  </si>
  <si>
    <t>T003</t>
  </si>
  <si>
    <t>Henan Gengsheng Refractories Co. LTD</t>
  </si>
  <si>
    <t>000504</t>
  </si>
  <si>
    <t>Guarantee</t>
  </si>
  <si>
    <t>P003</t>
  </si>
  <si>
    <t>Stand-by letter of credit</t>
  </si>
  <si>
    <t>M003</t>
  </si>
  <si>
    <t>Day</t>
  </si>
  <si>
    <t>Andrea Bolfo</t>
  </si>
  <si>
    <t>Cost and Freight Liner Out</t>
  </si>
  <si>
    <t>CFR LO</t>
  </si>
  <si>
    <t>20% advance - 80% 120 days from invoice date</t>
  </si>
  <si>
    <t>T0039</t>
  </si>
  <si>
    <t>Qingdao Youyuan Metallurgy Material Limited Company</t>
  </si>
  <si>
    <t>000513</t>
  </si>
  <si>
    <t>Cash Against Document</t>
  </si>
  <si>
    <t>P004</t>
  </si>
  <si>
    <t>M004</t>
  </si>
  <si>
    <t>Stefano Zamboni</t>
  </si>
  <si>
    <t>Cost Insurance and Freight</t>
  </si>
  <si>
    <t>30 days from invoice date</t>
  </si>
  <si>
    <t>T004</t>
  </si>
  <si>
    <t>Yi Yang Group Co. Ltd</t>
  </si>
  <si>
    <t>000561</t>
  </si>
  <si>
    <t>Pre-payment</t>
  </si>
  <si>
    <t>P005</t>
  </si>
  <si>
    <t>M005</t>
  </si>
  <si>
    <t>Mauro Mascarone</t>
  </si>
  <si>
    <t>Cost Insurance and Freight Container Yard</t>
  </si>
  <si>
    <t>CIF CY</t>
  </si>
  <si>
    <t>30 days from B/L date</t>
  </si>
  <si>
    <t>T005</t>
  </si>
  <si>
    <t>Shanxi Minmetals Industrial &amp; Trading Co. Ltd.</t>
  </si>
  <si>
    <t>000612</t>
  </si>
  <si>
    <t>P006</t>
  </si>
  <si>
    <t>Bid and Performance Bond</t>
  </si>
  <si>
    <t>M006</t>
  </si>
  <si>
    <t>Andrea Merlo</t>
  </si>
  <si>
    <t>Cost Insurance and Freight Free Out</t>
  </si>
  <si>
    <t>CIF FO</t>
  </si>
  <si>
    <t>45 days from invoice date</t>
  </si>
  <si>
    <t>T006</t>
  </si>
  <si>
    <t>Tianyun (Fareast) Trading CO., LTD.</t>
  </si>
  <si>
    <t>000613</t>
  </si>
  <si>
    <t>Barter</t>
  </si>
  <si>
    <t>P007</t>
  </si>
  <si>
    <t>M007</t>
  </si>
  <si>
    <t>Cost Insurance Freight Liner Out</t>
  </si>
  <si>
    <t>CIF LO</t>
  </si>
  <si>
    <t>45 days from B/L date</t>
  </si>
  <si>
    <t>T007</t>
  </si>
  <si>
    <t>Fangda Carbon new Material Co. Ltd</t>
  </si>
  <si>
    <t>000665</t>
  </si>
  <si>
    <t>Advance Payment</t>
  </si>
  <si>
    <t>M008</t>
  </si>
  <si>
    <t>Carriage and Insurance paid</t>
  </si>
  <si>
    <t>CIP</t>
  </si>
  <si>
    <t>T008</t>
  </si>
  <si>
    <t>China Metallurgical Import &amp; Export Liaoning Magnesite CO.</t>
  </si>
  <si>
    <t>000696</t>
  </si>
  <si>
    <t>Carrier paid to</t>
  </si>
  <si>
    <t>CPT</t>
  </si>
  <si>
    <t>60 days from B/L date</t>
  </si>
  <si>
    <t>T009</t>
  </si>
  <si>
    <t>Henan Boma Co., Ltd</t>
  </si>
  <si>
    <t>000697</t>
  </si>
  <si>
    <t>Delivery at frontier</t>
  </si>
  <si>
    <t>DAF</t>
  </si>
  <si>
    <t>Advance</t>
  </si>
  <si>
    <t>T010</t>
  </si>
  <si>
    <t>Zhejiang Jinlei Refractories CO., Ltd</t>
  </si>
  <si>
    <t>000721</t>
  </si>
  <si>
    <t>90 days from invoice date</t>
  </si>
  <si>
    <t>T011</t>
  </si>
  <si>
    <t>Yingkou Baolong Industrial Co. Ltd.</t>
  </si>
  <si>
    <t>000737</t>
  </si>
  <si>
    <t>Delivery at Terminal</t>
  </si>
  <si>
    <t>DAT</t>
  </si>
  <si>
    <t>90 days from B/L date</t>
  </si>
  <si>
    <t>T012</t>
  </si>
  <si>
    <t>Slovenské magnezitové závody akciová spoločnosť, Jelšava</t>
  </si>
  <si>
    <t>000806</t>
  </si>
  <si>
    <t>Delivery duty paid</t>
  </si>
  <si>
    <t>90 days invoice date end of the month</t>
  </si>
  <si>
    <t>T026</t>
  </si>
  <si>
    <t>Qingdao Western Coast Advanced Materials CO., LTD.</t>
  </si>
  <si>
    <t>000807</t>
  </si>
  <si>
    <t>Delivery duty unpaid</t>
  </si>
  <si>
    <t>DDU</t>
  </si>
  <si>
    <t>180 days from B/L date</t>
  </si>
  <si>
    <t>T028</t>
  </si>
  <si>
    <t>Liaoning Zhongxing Mining Industry Group CO., LTD</t>
  </si>
  <si>
    <t>000811</t>
  </si>
  <si>
    <t>Delivery ex quay</t>
  </si>
  <si>
    <t>DEQ</t>
  </si>
  <si>
    <t>7 days from B/L date</t>
  </si>
  <si>
    <t>T039</t>
  </si>
  <si>
    <t>Liaoyang Carbon CO., LTD.</t>
  </si>
  <si>
    <t>000858</t>
  </si>
  <si>
    <t>Delivery ex ship</t>
  </si>
  <si>
    <t>DES</t>
  </si>
  <si>
    <t>60 days from the end of refract. installation</t>
  </si>
  <si>
    <t>T040</t>
  </si>
  <si>
    <t>Jiangsu Yonghe Refractories Co. Ltd</t>
  </si>
  <si>
    <t>000866</t>
  </si>
  <si>
    <t>Exwork</t>
  </si>
  <si>
    <t>EXW</t>
  </si>
  <si>
    <t>180 days from invoice date</t>
  </si>
  <si>
    <t>T042</t>
  </si>
  <si>
    <t>Free along side</t>
  </si>
  <si>
    <t>FAS</t>
  </si>
  <si>
    <t>85% CAD - 15% after final acceptance by receiver</t>
  </si>
  <si>
    <t>T043</t>
  </si>
  <si>
    <t>FCA</t>
  </si>
  <si>
    <t>10 days 100% CAD</t>
  </si>
  <si>
    <t>T044</t>
  </si>
  <si>
    <t>Free on board</t>
  </si>
  <si>
    <t>FOB</t>
  </si>
  <si>
    <t>70% advance - 30% CAD</t>
  </si>
  <si>
    <t>T045</t>
  </si>
  <si>
    <t>FOB BARGES</t>
  </si>
  <si>
    <t>After receiving payment from customer</t>
  </si>
  <si>
    <t>T047</t>
  </si>
  <si>
    <t>Free on truck</t>
  </si>
  <si>
    <t>FOT</t>
  </si>
  <si>
    <t>100% CAD</t>
  </si>
  <si>
    <t>T049</t>
  </si>
  <si>
    <t>Unknown</t>
  </si>
  <si>
    <t>UNK</t>
  </si>
  <si>
    <t>65 days from invoice date</t>
  </si>
  <si>
    <t>T054</t>
  </si>
  <si>
    <t>60 days after delivery</t>
  </si>
  <si>
    <t>T056</t>
  </si>
  <si>
    <t>70% advance, 30% after receiving of original documents</t>
  </si>
  <si>
    <t>T057</t>
  </si>
  <si>
    <t>100% after receiving of original documents</t>
  </si>
  <si>
    <t>T058</t>
  </si>
  <si>
    <t>70% CAD - 30% after test result</t>
  </si>
  <si>
    <t>T059</t>
  </si>
  <si>
    <t>100% against copies of original documents</t>
  </si>
  <si>
    <t>T060</t>
  </si>
  <si>
    <t>90 days after delivery</t>
  </si>
  <si>
    <t>T062</t>
  </si>
  <si>
    <t>90 days after receiving of original documents</t>
  </si>
  <si>
    <t>T064</t>
  </si>
  <si>
    <t>10 days after receiving of original documents</t>
  </si>
  <si>
    <t>T066</t>
  </si>
  <si>
    <t>T069</t>
  </si>
  <si>
    <t>T070</t>
  </si>
  <si>
    <t>45 days after delivery</t>
  </si>
  <si>
    <t>T071</t>
  </si>
  <si>
    <t>10 days against copies of documents</t>
  </si>
  <si>
    <t>T072</t>
  </si>
  <si>
    <t>100% against copies of shipping documents</t>
  </si>
  <si>
    <t>T073</t>
  </si>
  <si>
    <t>30 days after delivery</t>
  </si>
  <si>
    <t>T076</t>
  </si>
  <si>
    <t>T077</t>
  </si>
  <si>
    <t>At sight after receiving of documents copies</t>
  </si>
  <si>
    <t>T078</t>
  </si>
  <si>
    <t>90% CAD, 10%  25 days from performance</t>
  </si>
  <si>
    <t>T079</t>
  </si>
  <si>
    <t>93% at 30 days after B/L, 7% at 25 days after performance</t>
  </si>
  <si>
    <t>T080</t>
  </si>
  <si>
    <t>100%  100 days after delivery</t>
  </si>
  <si>
    <t>T085</t>
  </si>
  <si>
    <t>7 days after delivery</t>
  </si>
  <si>
    <t>T086</t>
  </si>
  <si>
    <t>T088</t>
  </si>
  <si>
    <t>45% advance - 55% against copy of shipping documents</t>
  </si>
  <si>
    <t>T089</t>
  </si>
  <si>
    <t>At sight after receving of original shipping documents</t>
  </si>
  <si>
    <t>T090</t>
  </si>
  <si>
    <t>100% after succesful result of trial</t>
  </si>
  <si>
    <t>T091</t>
  </si>
  <si>
    <t>40 days after delivery</t>
  </si>
  <si>
    <t>T092</t>
  </si>
  <si>
    <t>85 days after delivery</t>
  </si>
  <si>
    <t>T093</t>
  </si>
  <si>
    <t>50% advance - 50% 30 days from B/L date</t>
  </si>
  <si>
    <t>T094</t>
  </si>
  <si>
    <t>15 days from B/L date</t>
  </si>
  <si>
    <t>T095</t>
  </si>
  <si>
    <t>60 days from arrival at destination</t>
  </si>
  <si>
    <t>T096</t>
  </si>
  <si>
    <t>210 days from B/L date</t>
  </si>
  <si>
    <t>T097</t>
  </si>
  <si>
    <t>TRADER</t>
  </si>
  <si>
    <t>DELIVERY TERMS</t>
  </si>
  <si>
    <t>TERM OF PAYMENT</t>
  </si>
  <si>
    <t>VENDOR</t>
  </si>
  <si>
    <t>CUSTOMER METHOD OF PAYMENT</t>
  </si>
  <si>
    <t>VENDOR METHOD OF PAYMENT</t>
  </si>
  <si>
    <t>UM</t>
  </si>
  <si>
    <t>Name</t>
  </si>
  <si>
    <t>Description</t>
  </si>
  <si>
    <t>Vendor</t>
  </si>
  <si>
    <t>ALL RIGHTS RESERVED
THIS IS A COMMERCIAL DRAWING FROM TRASTEEL TECHNICAL
SERVICES PRODUCED AND SUPPLIED
TO BE USED ONLY FOR AN AUTHORISED JOB</t>
  </si>
  <si>
    <t>5 days after shipment date</t>
  </si>
  <si>
    <t>2 weeks before shipment date</t>
  </si>
  <si>
    <t xml:space="preserve">Issued by the Supplier </t>
  </si>
  <si>
    <t>1 week before shipment date</t>
  </si>
  <si>
    <t>TRASTEEL INTERNATIONAL SA</t>
  </si>
  <si>
    <t xml:space="preserve">PO </t>
  </si>
  <si>
    <t xml:space="preserve">OFFER  </t>
  </si>
  <si>
    <t>dated</t>
  </si>
  <si>
    <t>VENDOR/CONSIGNOR</t>
  </si>
  <si>
    <t>EUR/USD</t>
  </si>
  <si>
    <t>Quantity pcs per set
每套数量</t>
  </si>
  <si>
    <t xml:space="preserve">   X   Packing List</t>
  </si>
  <si>
    <t xml:space="preserve">   X   Container List</t>
  </si>
  <si>
    <t xml:space="preserve">   X   Purchase Invoice (Original)</t>
  </si>
  <si>
    <t xml:space="preserve">   X   Inspection Certificate of Quality</t>
  </si>
  <si>
    <t xml:space="preserve">   X   Inspection Certificate of Weight</t>
  </si>
  <si>
    <t xml:space="preserve">   X   Fumigation Certificate</t>
  </si>
  <si>
    <t xml:space="preserve">   X   Certificate of Origin (Original)</t>
  </si>
  <si>
    <t xml:space="preserve">   X   Form A</t>
  </si>
  <si>
    <t xml:space="preserve">   X   Confirmation of Production</t>
  </si>
  <si>
    <t xml:space="preserve">   X   Supplier Report</t>
  </si>
  <si>
    <t>Price, Value</t>
  </si>
  <si>
    <t>Qty of Sets</t>
  </si>
  <si>
    <t>SUMMARY</t>
  </si>
  <si>
    <t>Pcs/Set</t>
  </si>
  <si>
    <t>MT/Set</t>
  </si>
  <si>
    <t>Unit Price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</si>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</sst>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_р_._-;\-* #,##0.00_р_._-;_-* &quot;-&quot;??_р_._-;_-@_-"/>
    <numFmt numFmtId="165" formatCode="0.000"/>
    <numFmt numFmtId="166" formatCode="0.0"/>
    <numFmt numFmtId="167" formatCode="_ * #,##0.00_ ;_ * \-#,##0.00_ ;_ * &quot;-&quot;??_ ;_ @_ "/>
    <numFmt numFmtId="168" formatCode="_ * #,##0.0_ ;_ * \-#,##0.0_ ;_ * &quot;-&quot;??_ ;_ @_ "/>
    <numFmt numFmtId="169" formatCode="_ * #,##0_ ;_ * \-#,##0_ ;_ * &quot;-&quot;??_ ;_ @_ "/>
    <numFmt numFmtId="170" formatCode="#,##0.00_р;\-#,##0.00_р"/>
    <numFmt numFmtId="171" formatCode="#,##0.000_р;\-###0.000_р;"/>
    <numFmt numFmtId="172" formatCode="#,##0.00_р;\-###0.00_р;"/>
    <numFmt numFmtId="173" formatCode="0.0%"/>
    <numFmt numFmtId="174" formatCode="[$-809]dd\ mmmm\ yyyy;@"/>
    <numFmt numFmtId="175" formatCode="[$$-409]#,##0.00"/>
    <numFmt numFmtId="176" formatCode="[$$-409]#,##0.00_ ;\-[$$-409]#,##0.00\ "/>
    <numFmt numFmtId="177" formatCode="[$$-409]#,##0.0"/>
    <numFmt numFmtId="178" formatCode="[$$-409]#,##0.000"/>
    <numFmt numFmtId="179" formatCode="0.000%"/>
    <numFmt numFmtId="180" formatCode="#,##0.0_р;\-###0.0_р;"/>
    <numFmt numFmtId="181" formatCode="#,##0_ ;\-#,##0\ "/>
    <numFmt numFmtId="182" formatCode="#,##0.000_ ;\-#,##0.000\ "/>
    <numFmt numFmtId="183" formatCode="_-* #,##0.000_р_._-;\-* #,##0.000_р_._-;_-* &quot;-&quot;??_р_._-;_-@_-"/>
    <numFmt numFmtId="184" formatCode="#,##0.00_ ;\-#,##0.00\ "/>
    <numFmt numFmtId="185" formatCode="_-[$$-409]* #,##0.00_ ;_-[$$-409]* \-#,##0.00\ ;_-[$$-409]* &quot;-&quot;??_ ;_-@_ "/>
    <numFmt numFmtId="186" formatCode="_-[$$-409]* #,##0_ ;_-[$$-409]* \-#,##0\ ;_-[$$-409]* &quot;-&quot;??_ ;_-@_ "/>
  </numFmts>
  <fonts count="70">
    <font>
      <sz val="10"/>
      <name val="MS Sans Serif"/>
      <charset val="204"/>
    </font>
    <font>
      <sz val="10"/>
      <name val="MS Sans Serif"/>
      <family val="2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Trebuchet MS"/>
      <family val="2"/>
      <charset val="204"/>
    </font>
    <font>
      <b/>
      <sz val="16"/>
      <name val="Trebuchet MS"/>
      <family val="2"/>
      <charset val="204"/>
    </font>
    <font>
      <sz val="9"/>
      <name val="Trebuchet MS"/>
      <family val="2"/>
      <charset val="204"/>
    </font>
    <font>
      <b/>
      <sz val="14"/>
      <name val="Trebuchet MS"/>
      <family val="2"/>
      <charset val="204"/>
    </font>
    <font>
      <b/>
      <sz val="20"/>
      <name val="Trebuchet MS"/>
      <family val="2"/>
      <charset val="204"/>
    </font>
    <font>
      <sz val="10"/>
      <name val="Trebuchet MS"/>
      <family val="2"/>
      <charset val="204"/>
    </font>
    <font>
      <b/>
      <sz val="11"/>
      <name val="Trebuchet MS"/>
      <family val="2"/>
      <charset val="204"/>
    </font>
    <font>
      <sz val="16"/>
      <name val="Trebuchet MS"/>
      <family val="2"/>
      <charset val="204"/>
    </font>
    <font>
      <b/>
      <sz val="11"/>
      <color indexed="9"/>
      <name val="Trebuchet MS"/>
      <family val="2"/>
      <charset val="204"/>
    </font>
    <font>
      <sz val="8"/>
      <name val="Trebuchet MS"/>
      <family val="2"/>
      <charset val="204"/>
    </font>
    <font>
      <sz val="11"/>
      <color indexed="9"/>
      <name val="Trebuchet MS"/>
      <family val="2"/>
      <charset val="204"/>
    </font>
    <font>
      <b/>
      <sz val="10"/>
      <name val="Trebuchet MS"/>
      <family val="2"/>
      <charset val="204"/>
    </font>
    <font>
      <sz val="24"/>
      <name val="Trebuchet MS"/>
      <family val="2"/>
      <charset val="204"/>
    </font>
    <font>
      <i/>
      <sz val="11"/>
      <name val="Trebuchet MS"/>
      <family val="2"/>
      <charset val="204"/>
    </font>
    <font>
      <sz val="12"/>
      <name val="Trebuchet MS"/>
      <family val="2"/>
      <charset val="204"/>
    </font>
    <font>
      <b/>
      <sz val="12"/>
      <name val="Trebuchet MS"/>
      <family val="2"/>
      <charset val="204"/>
    </font>
    <font>
      <sz val="12"/>
      <color indexed="10"/>
      <name val="Trebuchet MS"/>
      <family val="2"/>
      <charset val="204"/>
    </font>
    <font>
      <b/>
      <sz val="12"/>
      <color indexed="10"/>
      <name val="Trebuchet MS"/>
      <family val="2"/>
      <charset val="204"/>
    </font>
    <font>
      <sz val="14"/>
      <name val="Trebuchet MS"/>
      <family val="2"/>
      <charset val="204"/>
    </font>
    <font>
      <u/>
      <sz val="14"/>
      <name val="Trebuchet MS"/>
      <family val="2"/>
      <charset val="204"/>
    </font>
    <font>
      <sz val="18"/>
      <name val="Trebuchet MS"/>
      <family val="2"/>
      <charset val="204"/>
    </font>
    <font>
      <i/>
      <sz val="16"/>
      <name val="Trebuchet MS"/>
      <family val="2"/>
      <charset val="204"/>
    </font>
    <font>
      <b/>
      <i/>
      <sz val="12"/>
      <name val="Trebuchet MS"/>
      <family val="2"/>
      <charset val="204"/>
    </font>
    <font>
      <sz val="28"/>
      <name val="Trebuchet MS"/>
      <family val="2"/>
      <charset val="204"/>
    </font>
    <font>
      <sz val="5"/>
      <name val="Trebuchet MS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70C0"/>
      <name val="Trebuchet MS"/>
      <family val="2"/>
      <charset val="204"/>
    </font>
    <font>
      <sz val="11"/>
      <color theme="0"/>
      <name val="Trebuchet MS"/>
      <family val="2"/>
      <charset val="204"/>
    </font>
    <font>
      <sz val="24"/>
      <color theme="1"/>
      <name val="Trebuchet MS"/>
      <family val="2"/>
      <charset val="204"/>
    </font>
    <font>
      <i/>
      <sz val="11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sz val="18"/>
      <color theme="0"/>
      <name val="Trebuchet MS"/>
      <family val="2"/>
      <charset val="204"/>
    </font>
    <font>
      <sz val="12"/>
      <color theme="0"/>
      <name val="Trebuchet MS"/>
      <family val="2"/>
      <charset val="204"/>
    </font>
    <font>
      <b/>
      <sz val="10"/>
      <color theme="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rebuchet MS"/>
      <family val="2"/>
      <charset val="204"/>
    </font>
    <font>
      <b/>
      <sz val="12"/>
      <name val="Trebuchet MS"/>
      <family val="2"/>
    </font>
    <font>
      <b/>
      <sz val="12"/>
      <color rgb="FFFF0000"/>
      <name val="Trebuchet MS"/>
      <family val="2"/>
      <charset val="204"/>
    </font>
    <font>
      <b/>
      <sz val="12"/>
      <color theme="0"/>
      <name val="Trebuchet MS"/>
      <family val="2"/>
      <charset val="204"/>
    </font>
    <font>
      <b/>
      <sz val="11"/>
      <color rgb="FFFF0000"/>
      <name val="Trebuchet MS"/>
      <family val="2"/>
      <charset val="204"/>
    </font>
    <font>
      <i/>
      <sz val="12"/>
      <color rgb="FFFF0000"/>
      <name val="Trebuchet MS"/>
      <family val="2"/>
    </font>
    <font>
      <i/>
      <sz val="12"/>
      <color rgb="FFFF0000"/>
      <name val="Trebuchet MS"/>
      <family val="2"/>
      <charset val="204"/>
    </font>
    <font>
      <i/>
      <sz val="11"/>
      <color rgb="FFFF0000"/>
      <name val="Trebuchet MS"/>
      <family val="2"/>
      <charset val="204"/>
    </font>
    <font>
      <sz val="11"/>
      <color rgb="FFFF0000"/>
      <name val="Trebuchet MS"/>
      <family val="2"/>
      <charset val="204"/>
    </font>
    <font>
      <i/>
      <sz val="12"/>
      <color indexed="56"/>
      <name val="Trebuchet MS"/>
      <family val="2"/>
      <charset val="204"/>
    </font>
    <font>
      <i/>
      <sz val="12"/>
      <color theme="0"/>
      <name val="Trebuchet MS"/>
      <family val="2"/>
      <charset val="204"/>
    </font>
    <font>
      <i/>
      <sz val="12"/>
      <name val="Trebuchet MS"/>
      <family val="2"/>
      <charset val="204"/>
    </font>
    <font>
      <b/>
      <sz val="12"/>
      <color indexed="8"/>
      <name val="Trebuchet MS"/>
      <family val="2"/>
      <charset val="204"/>
    </font>
    <font>
      <b/>
      <sz val="12"/>
      <color theme="1"/>
      <name val="Trebuchet MS"/>
      <family val="2"/>
      <charset val="204"/>
    </font>
    <font>
      <sz val="12"/>
      <color theme="1"/>
      <name val="Trebuchet MS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MS Sans Serif"/>
      <family val="2"/>
      <charset val="204"/>
    </font>
    <font>
      <sz val="16"/>
      <name val="Trebuchet MS"/>
      <family val="2"/>
    </font>
    <font>
      <sz val="18"/>
      <color rgb="FFFF0000"/>
      <name val="Trebuchet MS"/>
      <family val="2"/>
      <charset val="204"/>
    </font>
    <font>
      <b/>
      <sz val="11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933B"/>
        <bgColor indexed="64"/>
      </patternFill>
    </fill>
    <fill>
      <patternFill patternType="solid">
        <fgColor rgb="FFBFBFB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/>
      <diagonal/>
    </border>
    <border>
      <left style="medium">
        <color theme="0" tint="-0.34998626667073579"/>
      </left>
      <right/>
      <top style="medium">
        <color indexed="64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64"/>
      </bottom>
      <diagonal/>
    </border>
    <border>
      <left style="medium">
        <color theme="0" tint="-0.34998626667073579"/>
      </left>
      <right/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2" fillId="0" borderId="0"/>
    <xf numFmtId="0" fontId="2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</cellStyleXfs>
  <cellXfs count="1168">
    <xf numFmtId="0" fontId="0" fillId="0" borderId="0" xfId="0"/>
    <xf numFmtId="0" fontId="9" fillId="0" borderId="0" xfId="13" applyFont="1" applyAlignment="1">
      <alignment vertical="center"/>
    </xf>
    <xf numFmtId="0" fontId="9" fillId="2" borderId="0" xfId="13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13" applyNumberFormat="1" applyFont="1" applyAlignment="1">
      <alignment vertical="center"/>
    </xf>
    <xf numFmtId="14" fontId="9" fillId="0" borderId="0" xfId="13" applyNumberFormat="1" applyFont="1" applyAlignment="1">
      <alignment vertical="center"/>
    </xf>
    <xf numFmtId="38" fontId="9" fillId="0" borderId="0" xfId="2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9" applyFont="1" applyAlignment="1">
      <alignment vertical="center"/>
    </xf>
    <xf numFmtId="0" fontId="16" fillId="3" borderId="0" xfId="9" applyFont="1" applyFill="1" applyAlignment="1">
      <alignment vertical="center"/>
    </xf>
    <xf numFmtId="0" fontId="10" fillId="3" borderId="0" xfId="9" applyFont="1" applyFill="1" applyAlignment="1">
      <alignment vertical="center"/>
    </xf>
    <xf numFmtId="0" fontId="16" fillId="0" borderId="62" xfId="9" applyFont="1" applyBorder="1" applyAlignment="1">
      <alignment vertical="center"/>
    </xf>
    <xf numFmtId="0" fontId="18" fillId="0" borderId="62" xfId="9" applyFont="1" applyBorder="1" applyAlignment="1">
      <alignment vertical="top"/>
    </xf>
    <xf numFmtId="0" fontId="16" fillId="0" borderId="62" xfId="9" applyFont="1" applyBorder="1" applyAlignment="1">
      <alignment vertical="top"/>
    </xf>
    <xf numFmtId="0" fontId="10" fillId="0" borderId="62" xfId="9" applyFont="1" applyBorder="1" applyAlignment="1">
      <alignment vertical="top"/>
    </xf>
    <xf numFmtId="0" fontId="24" fillId="0" borderId="0" xfId="12" applyFont="1" applyAlignment="1">
      <alignment vertical="center"/>
    </xf>
    <xf numFmtId="0" fontId="24" fillId="0" borderId="0" xfId="12" applyFont="1"/>
    <xf numFmtId="0" fontId="8" fillId="5" borderId="0" xfId="13" applyFont="1" applyFill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15" applyFont="1" applyFill="1" applyAlignment="1">
      <alignment horizontal="center" vertical="center" wrapText="1"/>
    </xf>
    <xf numFmtId="165" fontId="9" fillId="5" borderId="0" xfId="13" applyNumberFormat="1" applyFont="1" applyFill="1" applyAlignment="1">
      <alignment vertical="center"/>
    </xf>
    <xf numFmtId="0" fontId="9" fillId="5" borderId="0" xfId="13" applyFont="1" applyFill="1" applyAlignment="1">
      <alignment vertical="center"/>
    </xf>
    <xf numFmtId="49" fontId="9" fillId="5" borderId="0" xfId="13" applyNumberFormat="1" applyFont="1" applyFill="1" applyAlignment="1">
      <alignment horizontal="left" vertical="center"/>
    </xf>
    <xf numFmtId="0" fontId="10" fillId="0" borderId="62" xfId="9" applyFont="1" applyBorder="1" applyAlignment="1">
      <alignment vertical="center"/>
    </xf>
    <xf numFmtId="0" fontId="28" fillId="0" borderId="0" xfId="11" applyFont="1" applyAlignment="1">
      <alignment vertical="center"/>
    </xf>
    <xf numFmtId="0" fontId="28" fillId="0" borderId="0" xfId="11" applyFont="1" applyAlignment="1">
      <alignment horizontal="left" vertical="center"/>
    </xf>
    <xf numFmtId="0" fontId="28" fillId="0" borderId="0" xfId="14" applyFont="1" applyAlignment="1">
      <alignment horizontal="center" vertical="center"/>
    </xf>
    <xf numFmtId="0" fontId="10" fillId="0" borderId="0" xfId="11" applyFont="1" applyAlignment="1">
      <alignment vertical="center"/>
    </xf>
    <xf numFmtId="0" fontId="13" fillId="0" borderId="0" xfId="9" applyFont="1" applyAlignment="1">
      <alignment horizontal="left" vertical="center"/>
    </xf>
    <xf numFmtId="0" fontId="11" fillId="0" borderId="0" xfId="9" applyFont="1" applyAlignment="1">
      <alignment horizontal="right" vertical="center"/>
    </xf>
    <xf numFmtId="0" fontId="17" fillId="0" borderId="0" xfId="9" applyFont="1" applyAlignment="1">
      <alignment horizontal="right" vertical="center"/>
    </xf>
    <xf numFmtId="0" fontId="10" fillId="0" borderId="0" xfId="9" applyFont="1" applyAlignment="1">
      <alignment horizontal="left" vertical="center"/>
    </xf>
    <xf numFmtId="0" fontId="13" fillId="0" borderId="62" xfId="9" applyFont="1" applyBorder="1" applyAlignment="1">
      <alignment horizontal="left" vertical="center"/>
    </xf>
    <xf numFmtId="0" fontId="17" fillId="0" borderId="62" xfId="9" applyFont="1" applyBorder="1" applyAlignment="1">
      <alignment horizontal="right" vertical="center"/>
    </xf>
    <xf numFmtId="0" fontId="10" fillId="0" borderId="62" xfId="9" applyFont="1" applyBorder="1" applyAlignment="1">
      <alignment horizontal="left" vertical="center"/>
    </xf>
    <xf numFmtId="0" fontId="15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5" fillId="0" borderId="48" xfId="9" applyFont="1" applyBorder="1" applyAlignment="1">
      <alignment horizontal="left" vertical="top"/>
    </xf>
    <xf numFmtId="0" fontId="10" fillId="0" borderId="48" xfId="9" applyFont="1" applyBorder="1" applyAlignment="1">
      <alignment horizontal="left" vertical="top" wrapText="1"/>
    </xf>
    <xf numFmtId="0" fontId="10" fillId="0" borderId="48" xfId="9" applyFont="1" applyBorder="1" applyAlignment="1">
      <alignment horizontal="left" wrapText="1"/>
    </xf>
    <xf numFmtId="0" fontId="15" fillId="0" borderId="48" xfId="9" applyFont="1" applyBorder="1" applyAlignment="1">
      <alignment vertical="top"/>
    </xf>
    <xf numFmtId="0" fontId="15" fillId="0" borderId="48" xfId="9" applyFont="1" applyBorder="1" applyAlignment="1">
      <alignment vertical="top" wrapText="1"/>
    </xf>
    <xf numFmtId="0" fontId="10" fillId="0" borderId="48" xfId="9" applyFont="1" applyBorder="1" applyAlignment="1">
      <alignment vertical="top" wrapText="1"/>
    </xf>
    <xf numFmtId="0" fontId="15" fillId="0" borderId="0" xfId="9" applyFont="1" applyAlignment="1">
      <alignment vertical="top"/>
    </xf>
    <xf numFmtId="0" fontId="15" fillId="0" borderId="0" xfId="9" applyFont="1" applyAlignment="1">
      <alignment vertical="top" wrapText="1"/>
    </xf>
    <xf numFmtId="0" fontId="10" fillId="0" borderId="0" xfId="9" applyFont="1" applyAlignment="1">
      <alignment vertical="top" wrapText="1"/>
    </xf>
    <xf numFmtId="0" fontId="16" fillId="0" borderId="0" xfId="9" applyFont="1" applyAlignment="1">
      <alignment horizontal="left" vertical="center"/>
    </xf>
    <xf numFmtId="0" fontId="15" fillId="0" borderId="62" xfId="9" applyFont="1" applyBorder="1" applyAlignment="1">
      <alignment vertical="top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Alignment="1">
      <alignment vertical="center"/>
    </xf>
    <xf numFmtId="0" fontId="10" fillId="0" borderId="0" xfId="9" applyFont="1" applyAlignment="1">
      <alignment horizontal="center" vertical="top"/>
    </xf>
    <xf numFmtId="14" fontId="15" fillId="0" borderId="0" xfId="9" applyNumberFormat="1" applyFont="1" applyAlignment="1">
      <alignment horizontal="center" vertical="top"/>
    </xf>
    <xf numFmtId="0" fontId="15" fillId="0" borderId="0" xfId="9" applyFont="1" applyAlignment="1">
      <alignment horizontal="center" vertical="top"/>
    </xf>
    <xf numFmtId="0" fontId="10" fillId="0" borderId="10" xfId="9" applyFont="1" applyBorder="1" applyAlignment="1">
      <alignment vertical="center"/>
    </xf>
    <xf numFmtId="0" fontId="10" fillId="0" borderId="8" xfId="9" applyFont="1" applyBorder="1" applyAlignment="1">
      <alignment vertical="center"/>
    </xf>
    <xf numFmtId="0" fontId="10" fillId="0" borderId="48" xfId="9" applyFont="1" applyBorder="1" applyAlignment="1">
      <alignment horizontal="left" vertical="top"/>
    </xf>
    <xf numFmtId="0" fontId="16" fillId="0" borderId="48" xfId="9" applyFont="1" applyBorder="1" applyAlignment="1">
      <alignment vertical="top"/>
    </xf>
    <xf numFmtId="0" fontId="16" fillId="0" borderId="0" xfId="9" applyFont="1" applyAlignment="1">
      <alignment vertical="top"/>
    </xf>
    <xf numFmtId="0" fontId="18" fillId="0" borderId="0" xfId="9" applyFont="1" applyAlignment="1">
      <alignment vertical="top"/>
    </xf>
    <xf numFmtId="0" fontId="10" fillId="0" borderId="0" xfId="9" applyFont="1" applyAlignment="1">
      <alignment vertical="top"/>
    </xf>
    <xf numFmtId="0" fontId="10" fillId="0" borderId="0" xfId="9" applyFont="1"/>
    <xf numFmtId="0" fontId="20" fillId="0" borderId="0" xfId="9" applyFont="1" applyAlignment="1">
      <alignment vertical="center"/>
    </xf>
    <xf numFmtId="0" fontId="10" fillId="0" borderId="9" xfId="9" applyFont="1" applyBorder="1" applyAlignment="1">
      <alignment vertical="center"/>
    </xf>
    <xf numFmtId="0" fontId="19" fillId="0" borderId="13" xfId="9" applyFont="1" applyBorder="1" applyAlignment="1">
      <alignment horizontal="center" vertical="center"/>
    </xf>
    <xf numFmtId="0" fontId="19" fillId="0" borderId="5" xfId="9" applyFont="1" applyBorder="1" applyAlignment="1">
      <alignment horizontal="center" vertical="center"/>
    </xf>
    <xf numFmtId="0" fontId="19" fillId="0" borderId="12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4" fillId="0" borderId="0" xfId="1" applyNumberFormat="1" applyFont="1" applyFill="1" applyBorder="1" applyAlignment="1" applyProtection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5" fillId="0" borderId="0" xfId="8" applyFont="1"/>
    <xf numFmtId="0" fontId="24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31" fillId="0" borderId="0" xfId="8" applyFont="1" applyAlignment="1">
      <alignment horizontal="center" wrapText="1"/>
    </xf>
    <xf numFmtId="0" fontId="17" fillId="0" borderId="0" xfId="8" applyFont="1" applyAlignment="1">
      <alignment horizontal="center" wrapText="1"/>
    </xf>
    <xf numFmtId="0" fontId="24" fillId="0" borderId="0" xfId="8" applyFont="1" applyAlignment="1">
      <alignment horizontal="left"/>
    </xf>
    <xf numFmtId="0" fontId="25" fillId="0" borderId="0" xfId="8" applyFont="1" applyAlignment="1">
      <alignment horizontal="left"/>
    </xf>
    <xf numFmtId="49" fontId="21" fillId="0" borderId="0" xfId="8" applyNumberFormat="1" applyFont="1" applyAlignment="1">
      <alignment horizontal="right"/>
    </xf>
    <xf numFmtId="0" fontId="16" fillId="0" borderId="53" xfId="8" applyFont="1" applyBorder="1" applyAlignment="1">
      <alignment horizontal="left"/>
    </xf>
    <xf numFmtId="0" fontId="16" fillId="0" borderId="46" xfId="8" applyFont="1" applyBorder="1" applyAlignment="1">
      <alignment horizontal="center"/>
    </xf>
    <xf numFmtId="0" fontId="16" fillId="0" borderId="54" xfId="8" applyFont="1" applyBorder="1" applyAlignment="1">
      <alignment horizontal="center"/>
    </xf>
    <xf numFmtId="169" fontId="16" fillId="0" borderId="54" xfId="3" applyNumberFormat="1" applyFont="1" applyFill="1" applyBorder="1"/>
    <xf numFmtId="0" fontId="24" fillId="0" borderId="0" xfId="8" applyFont="1"/>
    <xf numFmtId="0" fontId="32" fillId="0" borderId="3" xfId="8" applyFont="1" applyBorder="1"/>
    <xf numFmtId="0" fontId="32" fillId="0" borderId="0" xfId="8" applyFont="1" applyAlignment="1">
      <alignment horizontal="center"/>
    </xf>
    <xf numFmtId="0" fontId="32" fillId="0" borderId="3" xfId="8" applyFont="1" applyBorder="1" applyAlignment="1">
      <alignment vertical="top"/>
    </xf>
    <xf numFmtId="0" fontId="32" fillId="0" borderId="13" xfId="8" applyFont="1" applyBorder="1"/>
    <xf numFmtId="0" fontId="15" fillId="0" borderId="5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25" fillId="0" borderId="0" xfId="8" applyFont="1"/>
    <xf numFmtId="0" fontId="25" fillId="0" borderId="0" xfId="8" applyFont="1" applyAlignment="1">
      <alignment horizontal="center"/>
    </xf>
    <xf numFmtId="0" fontId="24" fillId="0" borderId="52" xfId="8" applyFont="1" applyBorder="1"/>
    <xf numFmtId="0" fontId="24" fillId="0" borderId="48" xfId="8" applyFont="1" applyBorder="1"/>
    <xf numFmtId="0" fontId="10" fillId="0" borderId="0" xfId="8" applyFont="1"/>
    <xf numFmtId="0" fontId="10" fillId="0" borderId="0" xfId="8" applyFont="1" applyAlignment="1">
      <alignment horizontal="left"/>
    </xf>
    <xf numFmtId="0" fontId="10" fillId="0" borderId="0" xfId="8" applyFont="1" applyAlignment="1">
      <alignment horizontal="center"/>
    </xf>
    <xf numFmtId="15" fontId="24" fillId="0" borderId="0" xfId="8" applyNumberFormat="1" applyFont="1" applyAlignment="1">
      <alignment horizontal="center"/>
    </xf>
    <xf numFmtId="165" fontId="16" fillId="0" borderId="1" xfId="3" applyNumberFormat="1" applyFont="1" applyFill="1" applyBorder="1" applyAlignment="1"/>
    <xf numFmtId="1" fontId="16" fillId="0" borderId="1" xfId="3" applyNumberFormat="1" applyFont="1" applyFill="1" applyBorder="1" applyAlignment="1"/>
    <xf numFmtId="0" fontId="10" fillId="0" borderId="11" xfId="8" applyFont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53" xfId="8" applyFont="1" applyBorder="1"/>
    <xf numFmtId="166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center"/>
    </xf>
    <xf numFmtId="165" fontId="10" fillId="0" borderId="1" xfId="3" applyNumberFormat="1" applyFont="1" applyFill="1" applyBorder="1" applyAlignment="1">
      <alignment horizontal="center"/>
    </xf>
    <xf numFmtId="1" fontId="10" fillId="0" borderId="1" xfId="3" applyNumberFormat="1" applyFont="1" applyFill="1" applyBorder="1" applyAlignment="1">
      <alignment horizontal="center"/>
    </xf>
    <xf numFmtId="167" fontId="10" fillId="0" borderId="0" xfId="3" applyFont="1" applyFill="1" applyBorder="1" applyAlignment="1">
      <alignment horizontal="left"/>
    </xf>
    <xf numFmtId="169" fontId="10" fillId="0" borderId="0" xfId="3" applyNumberFormat="1" applyFont="1" applyFill="1" applyBorder="1" applyAlignment="1">
      <alignment horizontal="right"/>
    </xf>
    <xf numFmtId="167" fontId="10" fillId="0" borderId="0" xfId="3" applyFont="1" applyFill="1" applyBorder="1" applyAlignment="1">
      <alignment horizontal="right"/>
    </xf>
    <xf numFmtId="168" fontId="10" fillId="0" borderId="0" xfId="3" applyNumberFormat="1" applyFont="1" applyFill="1" applyBorder="1" applyAlignment="1"/>
    <xf numFmtId="0" fontId="30" fillId="0" borderId="70" xfId="8" applyFont="1" applyBorder="1" applyAlignment="1">
      <alignment horizontal="right" vertical="center"/>
    </xf>
    <xf numFmtId="0" fontId="10" fillId="0" borderId="11" xfId="0" applyFont="1" applyBorder="1"/>
    <xf numFmtId="0" fontId="10" fillId="0" borderId="11" xfId="8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8" applyFont="1" applyBorder="1" applyAlignment="1">
      <alignment horizontal="center" wrapText="1"/>
    </xf>
    <xf numFmtId="0" fontId="10" fillId="0" borderId="53" xfId="8" applyFont="1" applyBorder="1" applyAlignment="1">
      <alignment horizontal="center" wrapText="1"/>
    </xf>
    <xf numFmtId="0" fontId="10" fillId="0" borderId="46" xfId="8" applyFont="1" applyBorder="1" applyAlignment="1">
      <alignment horizontal="center" wrapText="1"/>
    </xf>
    <xf numFmtId="0" fontId="10" fillId="0" borderId="54" xfId="8" applyFont="1" applyBorder="1" applyAlignment="1">
      <alignment horizontal="center" wrapText="1"/>
    </xf>
    <xf numFmtId="0" fontId="10" fillId="0" borderId="0" xfId="8" applyFont="1" applyAlignment="1">
      <alignment horizontal="center" wrapText="1"/>
    </xf>
    <xf numFmtId="0" fontId="28" fillId="5" borderId="3" xfId="14" applyFont="1" applyFill="1" applyBorder="1" applyAlignment="1">
      <alignment vertical="center" shrinkToFit="1"/>
    </xf>
    <xf numFmtId="0" fontId="28" fillId="5" borderId="14" xfId="11" applyFont="1" applyFill="1" applyBorder="1" applyAlignment="1">
      <alignment horizontal="left" vertical="center" shrinkToFit="1"/>
    </xf>
    <xf numFmtId="0" fontId="28" fillId="5" borderId="0" xfId="11" applyFont="1" applyFill="1" applyAlignment="1">
      <alignment horizontal="left" vertical="center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4" xfId="11" applyFont="1" applyFill="1" applyBorder="1" applyAlignment="1">
      <alignment horizontal="left" vertical="center" shrinkToFit="1"/>
    </xf>
    <xf numFmtId="0" fontId="28" fillId="5" borderId="15" xfId="11" applyFont="1" applyFill="1" applyBorder="1" applyAlignment="1">
      <alignment horizontal="left" vertical="center" shrinkToFit="1"/>
    </xf>
    <xf numFmtId="2" fontId="28" fillId="5" borderId="0" xfId="11" applyNumberFormat="1" applyFont="1" applyFill="1" applyAlignment="1">
      <alignment horizontal="left" vertical="center" shrinkToFit="1"/>
    </xf>
    <xf numFmtId="0" fontId="28" fillId="5" borderId="4" xfId="11" applyFont="1" applyFill="1" applyBorder="1" applyAlignment="1">
      <alignment horizontal="left" vertical="top" shrinkToFit="1"/>
    </xf>
    <xf numFmtId="0" fontId="28" fillId="5" borderId="0" xfId="11" applyFont="1" applyFill="1" applyAlignment="1">
      <alignment horizontal="left" vertical="top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15" xfId="11" applyFont="1" applyFill="1" applyBorder="1" applyAlignment="1">
      <alignment vertical="center" shrinkToFit="1"/>
    </xf>
    <xf numFmtId="0" fontId="10" fillId="5" borderId="3" xfId="14" applyFont="1" applyFill="1" applyBorder="1" applyAlignment="1">
      <alignment vertical="center" shrinkToFit="1"/>
    </xf>
    <xf numFmtId="0" fontId="10" fillId="5" borderId="15" xfId="11" applyFont="1" applyFill="1" applyBorder="1" applyAlignment="1">
      <alignment vertical="center" shrinkToFit="1"/>
    </xf>
    <xf numFmtId="0" fontId="10" fillId="5" borderId="3" xfId="11" applyFont="1" applyFill="1" applyBorder="1" applyAlignment="1">
      <alignment vertical="center" shrinkToFit="1"/>
    </xf>
    <xf numFmtId="0" fontId="10" fillId="5" borderId="13" xfId="11" applyFont="1" applyFill="1" applyBorder="1" applyAlignment="1">
      <alignment vertical="center" shrinkToFit="1"/>
    </xf>
    <xf numFmtId="0" fontId="10" fillId="5" borderId="5" xfId="11" applyFont="1" applyFill="1" applyBorder="1" applyAlignment="1">
      <alignment vertical="center" shrinkToFit="1"/>
    </xf>
    <xf numFmtId="0" fontId="10" fillId="5" borderId="12" xfId="11" applyFont="1" applyFill="1" applyBorder="1" applyAlignment="1">
      <alignment vertical="center" shrinkToFit="1"/>
    </xf>
    <xf numFmtId="0" fontId="28" fillId="5" borderId="9" xfId="11" applyFont="1" applyFill="1" applyBorder="1" applyAlignment="1">
      <alignment vertical="center" shrinkToFit="1"/>
    </xf>
    <xf numFmtId="0" fontId="28" fillId="5" borderId="10" xfId="11" applyFont="1" applyFill="1" applyBorder="1" applyAlignment="1">
      <alignment vertical="center" shrinkToFit="1"/>
    </xf>
    <xf numFmtId="0" fontId="28" fillId="5" borderId="10" xfId="14" applyFont="1" applyFill="1" applyBorder="1" applyAlignment="1">
      <alignment vertical="center" shrinkToFit="1"/>
    </xf>
    <xf numFmtId="0" fontId="28" fillId="5" borderId="8" xfId="14" applyFont="1" applyFill="1" applyBorder="1" applyAlignment="1">
      <alignment vertical="center" shrinkToFit="1"/>
    </xf>
    <xf numFmtId="0" fontId="28" fillId="5" borderId="22" xfId="11" applyFont="1" applyFill="1" applyBorder="1" applyAlignment="1">
      <alignment vertical="center" shrinkToFit="1"/>
    </xf>
    <xf numFmtId="0" fontId="28" fillId="5" borderId="23" xfId="11" applyFont="1" applyFill="1" applyBorder="1" applyAlignment="1">
      <alignment vertical="center" shrinkToFit="1"/>
    </xf>
    <xf numFmtId="0" fontId="28" fillId="5" borderId="2" xfId="11" applyFont="1" applyFill="1" applyBorder="1" applyAlignment="1">
      <alignment vertical="center" shrinkToFit="1"/>
    </xf>
    <xf numFmtId="0" fontId="28" fillId="5" borderId="14" xfId="11" applyFont="1" applyFill="1" applyBorder="1" applyAlignment="1">
      <alignment vertical="center" shrinkToFit="1"/>
    </xf>
    <xf numFmtId="0" fontId="28" fillId="5" borderId="0" xfId="11" applyFont="1" applyFill="1" applyAlignment="1">
      <alignment vertical="center" shrinkToFit="1"/>
    </xf>
    <xf numFmtId="0" fontId="29" fillId="5" borderId="0" xfId="11" applyFont="1" applyFill="1" applyAlignment="1">
      <alignment vertical="center" shrinkToFit="1"/>
    </xf>
    <xf numFmtId="0" fontId="28" fillId="5" borderId="4" xfId="11" applyFont="1" applyFill="1" applyBorder="1" applyAlignment="1">
      <alignment vertical="center" shrinkToFit="1"/>
    </xf>
    <xf numFmtId="0" fontId="28" fillId="5" borderId="0" xfId="11" applyFont="1" applyFill="1" applyAlignment="1">
      <alignment shrinkToFit="1"/>
    </xf>
    <xf numFmtId="0" fontId="28" fillId="5" borderId="0" xfId="11" applyFont="1" applyFill="1" applyAlignment="1">
      <alignment horizontal="center" shrinkToFit="1"/>
    </xf>
    <xf numFmtId="0" fontId="28" fillId="5" borderId="0" xfId="11" applyFont="1" applyFill="1" applyAlignment="1">
      <alignment horizontal="right" shrinkToFit="1"/>
    </xf>
    <xf numFmtId="2" fontId="28" fillId="5" borderId="0" xfId="11" applyNumberFormat="1" applyFont="1" applyFill="1" applyAlignment="1">
      <alignment horizontal="right" shrinkToFit="1"/>
    </xf>
    <xf numFmtId="0" fontId="28" fillId="5" borderId="1" xfId="11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37" fillId="0" borderId="0" xfId="9" applyFont="1" applyAlignment="1">
      <alignment vertical="center"/>
    </xf>
    <xf numFmtId="49" fontId="9" fillId="5" borderId="18" xfId="15" applyNumberFormat="1" applyFont="1" applyFill="1" applyBorder="1" applyAlignment="1">
      <alignment horizontal="center" vertical="center"/>
    </xf>
    <xf numFmtId="49" fontId="9" fillId="5" borderId="50" xfId="15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0" fontId="9" fillId="5" borderId="74" xfId="0" quotePrefix="1" applyFont="1" applyFill="1" applyBorder="1" applyAlignment="1">
      <alignment horizontal="center" textRotation="90"/>
    </xf>
    <xf numFmtId="0" fontId="7" fillId="5" borderId="23" xfId="15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/>
    </xf>
    <xf numFmtId="0" fontId="7" fillId="5" borderId="10" xfId="13" applyFont="1" applyFill="1" applyBorder="1" applyAlignment="1">
      <alignment horizontal="left" vertical="center" wrapText="1"/>
    </xf>
    <xf numFmtId="0" fontId="7" fillId="5" borderId="47" xfId="13" applyFont="1" applyFill="1" applyBorder="1" applyAlignment="1">
      <alignment horizontal="center" textRotation="90" wrapText="1"/>
    </xf>
    <xf numFmtId="0" fontId="7" fillId="5" borderId="48" xfId="13" applyFont="1" applyFill="1" applyBorder="1" applyAlignment="1">
      <alignment horizontal="left" vertical="center" wrapText="1"/>
    </xf>
    <xf numFmtId="49" fontId="9" fillId="5" borderId="47" xfId="15" applyNumberFormat="1" applyFont="1" applyFill="1" applyBorder="1" applyAlignment="1">
      <alignment horizontal="center" vertical="center"/>
    </xf>
    <xf numFmtId="0" fontId="7" fillId="5" borderId="50" xfId="13" applyFont="1" applyFill="1" applyBorder="1" applyAlignment="1">
      <alignment horizontal="center" vertical="center"/>
    </xf>
    <xf numFmtId="9" fontId="7" fillId="5" borderId="10" xfId="13" applyNumberFormat="1" applyFont="1" applyFill="1" applyBorder="1" applyAlignment="1">
      <alignment horizontal="center" vertical="center"/>
    </xf>
    <xf numFmtId="9" fontId="7" fillId="5" borderId="0" xfId="13" applyNumberFormat="1" applyFont="1" applyFill="1" applyAlignment="1">
      <alignment horizontal="center" vertical="center"/>
    </xf>
    <xf numFmtId="0" fontId="7" fillId="5" borderId="41" xfId="13" applyFont="1" applyFill="1" applyBorder="1" applyAlignment="1">
      <alignment horizontal="left" vertical="center" wrapText="1"/>
    </xf>
    <xf numFmtId="0" fontId="9" fillId="5" borderId="79" xfId="0" quotePrefix="1" applyFont="1" applyFill="1" applyBorder="1" applyAlignment="1">
      <alignment horizontal="center" textRotation="90"/>
    </xf>
    <xf numFmtId="49" fontId="7" fillId="5" borderId="14" xfId="13" applyNumberFormat="1" applyFont="1" applyFill="1" applyBorder="1" applyAlignment="1">
      <alignment horizontal="center" vertical="center"/>
    </xf>
    <xf numFmtId="49" fontId="9" fillId="5" borderId="4" xfId="15" applyNumberFormat="1" applyFont="1" applyFill="1" applyBorder="1" applyAlignment="1">
      <alignment horizontal="center" vertical="center"/>
    </xf>
    <xf numFmtId="49" fontId="9" fillId="5" borderId="0" xfId="15" applyNumberFormat="1" applyFont="1" applyFill="1" applyAlignment="1">
      <alignment horizontal="center" vertical="center"/>
    </xf>
    <xf numFmtId="0" fontId="9" fillId="5" borderId="3" xfId="13" applyFont="1" applyFill="1" applyBorder="1" applyAlignment="1">
      <alignment horizontal="center" vertical="center"/>
    </xf>
    <xf numFmtId="0" fontId="9" fillId="5" borderId="15" xfId="13" applyFont="1" applyFill="1" applyBorder="1" applyAlignment="1">
      <alignment horizontal="center" vertical="center"/>
    </xf>
    <xf numFmtId="49" fontId="9" fillId="5" borderId="82" xfId="15" applyNumberFormat="1" applyFont="1" applyFill="1" applyBorder="1" applyAlignment="1">
      <alignment horizontal="center" vertical="center"/>
    </xf>
    <xf numFmtId="0" fontId="46" fillId="14" borderId="1" xfId="19" applyFont="1" applyFill="1" applyBorder="1" applyAlignment="1">
      <alignment horizontal="center"/>
    </xf>
    <xf numFmtId="0" fontId="46" fillId="0" borderId="0" xfId="19" applyFont="1" applyAlignment="1">
      <alignment horizontal="center"/>
    </xf>
    <xf numFmtId="0" fontId="46" fillId="14" borderId="53" xfId="19" applyFont="1" applyFill="1" applyBorder="1"/>
    <xf numFmtId="0" fontId="46" fillId="14" borderId="54" xfId="19" applyFont="1" applyFill="1" applyBorder="1"/>
    <xf numFmtId="0" fontId="45" fillId="0" borderId="0" xfId="19"/>
    <xf numFmtId="0" fontId="46" fillId="14" borderId="46" xfId="19" applyFont="1" applyFill="1" applyBorder="1"/>
    <xf numFmtId="0" fontId="46" fillId="15" borderId="1" xfId="19" applyFont="1" applyFill="1" applyBorder="1" applyAlignment="1">
      <alignment horizontal="center"/>
    </xf>
    <xf numFmtId="49" fontId="45" fillId="0" borderId="1" xfId="19" applyNumberFormat="1" applyBorder="1" applyAlignment="1">
      <alignment horizontal="center"/>
    </xf>
    <xf numFmtId="49" fontId="45" fillId="0" borderId="0" xfId="19" applyNumberFormat="1" applyAlignment="1">
      <alignment horizontal="center"/>
    </xf>
    <xf numFmtId="49" fontId="45" fillId="0" borderId="1" xfId="19" applyNumberFormat="1" applyBorder="1" applyAlignment="1">
      <alignment horizontal="left"/>
    </xf>
    <xf numFmtId="49" fontId="45" fillId="0" borderId="0" xfId="19" applyNumberFormat="1" applyAlignment="1">
      <alignment horizontal="left"/>
    </xf>
    <xf numFmtId="0" fontId="45" fillId="0" borderId="1" xfId="19" applyBorder="1"/>
    <xf numFmtId="0" fontId="45" fillId="0" borderId="1" xfId="19" applyBorder="1" applyAlignment="1">
      <alignment horizontal="left" indent="1"/>
    </xf>
    <xf numFmtId="0" fontId="46" fillId="0" borderId="1" xfId="19" applyFont="1" applyBorder="1" applyAlignment="1">
      <alignment horizontal="left"/>
    </xf>
    <xf numFmtId="0" fontId="46" fillId="0" borderId="0" xfId="19" applyFont="1" applyAlignment="1">
      <alignment horizontal="left"/>
    </xf>
    <xf numFmtId="49" fontId="46" fillId="0" borderId="1" xfId="19" applyNumberFormat="1" applyFont="1" applyBorder="1" applyAlignment="1">
      <alignment horizontal="left"/>
    </xf>
    <xf numFmtId="0" fontId="6" fillId="0" borderId="1" xfId="10" applyFont="1" applyBorder="1" applyAlignment="1">
      <alignment vertical="center"/>
    </xf>
    <xf numFmtId="49" fontId="45" fillId="0" borderId="0" xfId="19" applyNumberFormat="1"/>
    <xf numFmtId="0" fontId="45" fillId="0" borderId="0" xfId="19" applyAlignment="1">
      <alignment horizontal="center"/>
    </xf>
    <xf numFmtId="0" fontId="24" fillId="0" borderId="0" xfId="10" applyFont="1" applyAlignment="1">
      <alignment vertical="center"/>
    </xf>
    <xf numFmtId="0" fontId="24" fillId="0" borderId="0" xfId="10" applyFont="1" applyAlignment="1">
      <alignment horizontal="center" vertical="center"/>
    </xf>
    <xf numFmtId="0" fontId="24" fillId="0" borderId="0" xfId="10" applyFont="1" applyAlignment="1">
      <alignment horizontal="right" vertical="center"/>
    </xf>
    <xf numFmtId="0" fontId="24" fillId="0" borderId="0" xfId="10" applyFont="1" applyAlignment="1">
      <alignment horizontal="left" vertical="center"/>
    </xf>
    <xf numFmtId="4" fontId="25" fillId="0" borderId="0" xfId="10" applyNumberFormat="1" applyFont="1" applyAlignment="1">
      <alignment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horizontal="center" vertical="center"/>
    </xf>
    <xf numFmtId="10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center" vertical="center"/>
    </xf>
    <xf numFmtId="14" fontId="47" fillId="16" borderId="0" xfId="10" applyNumberFormat="1" applyFont="1" applyFill="1" applyAlignment="1" applyProtection="1">
      <alignment horizontal="center" vertical="center"/>
      <protection locked="0"/>
    </xf>
    <xf numFmtId="0" fontId="24" fillId="0" borderId="22" xfId="10" applyFont="1" applyBorder="1" applyAlignment="1">
      <alignment horizontal="right" vertical="center"/>
    </xf>
    <xf numFmtId="2" fontId="47" fillId="16" borderId="23" xfId="10" applyNumberFormat="1" applyFont="1" applyFill="1" applyBorder="1" applyAlignment="1" applyProtection="1">
      <alignment horizontal="center" vertical="center"/>
      <protection locked="0"/>
    </xf>
    <xf numFmtId="4" fontId="49" fillId="16" borderId="2" xfId="10" applyNumberFormat="1" applyFont="1" applyFill="1" applyBorder="1" applyAlignment="1" applyProtection="1">
      <alignment horizontal="center" vertical="center"/>
      <protection locked="0"/>
    </xf>
    <xf numFmtId="172" fontId="25" fillId="0" borderId="0" xfId="10" applyNumberFormat="1" applyFont="1" applyAlignment="1">
      <alignment horizontal="right" vertical="center"/>
    </xf>
    <xf numFmtId="0" fontId="25" fillId="0" borderId="0" xfId="10" applyFont="1" applyAlignment="1">
      <alignment vertical="center" textRotation="255"/>
    </xf>
    <xf numFmtId="0" fontId="42" fillId="0" borderId="0" xfId="10" applyFont="1" applyAlignment="1">
      <alignment vertical="center"/>
    </xf>
    <xf numFmtId="0" fontId="25" fillId="0" borderId="0" xfId="10" applyFont="1" applyAlignment="1">
      <alignment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23" xfId="10" applyFont="1" applyBorder="1" applyAlignment="1">
      <alignment horizontal="center" vertical="center"/>
    </xf>
    <xf numFmtId="14" fontId="47" fillId="16" borderId="23" xfId="10" applyNumberFormat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>
      <alignment vertical="center"/>
    </xf>
    <xf numFmtId="0" fontId="24" fillId="0" borderId="2" xfId="10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5" fillId="0" borderId="23" xfId="10" applyNumberFormat="1" applyFont="1" applyBorder="1" applyAlignment="1">
      <alignment horizontal="center" vertical="center"/>
    </xf>
    <xf numFmtId="179" fontId="49" fillId="16" borderId="2" xfId="10" applyNumberFormat="1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center" vertical="center"/>
    </xf>
    <xf numFmtId="179" fontId="49" fillId="0" borderId="0" xfId="10" applyNumberFormat="1" applyFont="1" applyAlignment="1">
      <alignment horizontal="center" vertical="center"/>
    </xf>
    <xf numFmtId="0" fontId="24" fillId="0" borderId="14" xfId="10" applyFont="1" applyBorder="1" applyAlignment="1">
      <alignment horizontal="left" vertical="center"/>
    </xf>
    <xf numFmtId="0" fontId="24" fillId="0" borderId="4" xfId="10" applyFont="1" applyBorder="1" applyAlignment="1">
      <alignment horizontal="center" vertical="center"/>
    </xf>
    <xf numFmtId="0" fontId="24" fillId="0" borderId="14" xfId="10" applyFont="1" applyBorder="1" applyAlignment="1">
      <alignment horizontal="right" vertical="center"/>
    </xf>
    <xf numFmtId="2" fontId="24" fillId="0" borderId="0" xfId="10" applyNumberFormat="1" applyFont="1" applyAlignment="1">
      <alignment horizontal="center" vertical="center"/>
    </xf>
    <xf numFmtId="2" fontId="25" fillId="0" borderId="0" xfId="10" applyNumberFormat="1" applyFont="1" applyAlignment="1">
      <alignment horizontal="center" vertical="center"/>
    </xf>
    <xf numFmtId="179" fontId="49" fillId="16" borderId="4" xfId="10" applyNumberFormat="1" applyFont="1" applyFill="1" applyBorder="1" applyAlignment="1" applyProtection="1">
      <alignment horizontal="center" vertical="center"/>
      <protection locked="0"/>
    </xf>
    <xf numFmtId="4" fontId="25" fillId="0" borderId="0" xfId="10" applyNumberFormat="1" applyFont="1" applyAlignment="1">
      <alignment horizontal="center" vertical="center"/>
    </xf>
    <xf numFmtId="0" fontId="47" fillId="16" borderId="0" xfId="10" quotePrefix="1" applyFont="1" applyFill="1" applyAlignment="1" applyProtection="1">
      <alignment horizontal="center" vertical="center"/>
      <protection locked="0"/>
    </xf>
    <xf numFmtId="10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49" fillId="16" borderId="0" xfId="10" applyFont="1" applyFill="1" applyAlignment="1" applyProtection="1">
      <alignment horizontal="center" vertical="center"/>
      <protection locked="0"/>
    </xf>
    <xf numFmtId="0" fontId="25" fillId="0" borderId="0" xfId="10" applyFont="1" applyAlignment="1">
      <alignment horizontal="center" vertical="center" wrapText="1"/>
    </xf>
    <xf numFmtId="173" fontId="49" fillId="0" borderId="0" xfId="10" applyNumberFormat="1" applyFont="1" applyAlignment="1">
      <alignment horizontal="center" vertical="center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18" xfId="10" applyFont="1" applyBorder="1" applyAlignment="1">
      <alignment horizontal="center" vertical="center"/>
    </xf>
    <xf numFmtId="0" fontId="47" fillId="16" borderId="18" xfId="10" quotePrefix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vertical="center"/>
    </xf>
    <xf numFmtId="0" fontId="24" fillId="0" borderId="21" xfId="10" applyFont="1" applyBorder="1" applyAlignment="1">
      <alignment horizontal="center" vertical="center"/>
    </xf>
    <xf numFmtId="0" fontId="24" fillId="0" borderId="17" xfId="10" applyFont="1" applyBorder="1" applyAlignment="1">
      <alignment horizontal="right" vertical="center"/>
    </xf>
    <xf numFmtId="2" fontId="24" fillId="0" borderId="18" xfId="10" applyNumberFormat="1" applyFont="1" applyBorder="1" applyAlignment="1">
      <alignment horizontal="center" vertical="center"/>
    </xf>
    <xf numFmtId="2" fontId="25" fillId="0" borderId="18" xfId="10" applyNumberFormat="1" applyFont="1" applyBorder="1" applyAlignment="1">
      <alignment horizontal="center" vertical="center"/>
    </xf>
    <xf numFmtId="10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25" fillId="0" borderId="0" xfId="10" applyFont="1" applyAlignment="1">
      <alignment vertical="center" wrapText="1"/>
    </xf>
    <xf numFmtId="0" fontId="24" fillId="17" borderId="14" xfId="10" applyFont="1" applyFill="1" applyBorder="1" applyAlignment="1">
      <alignment vertical="center"/>
    </xf>
    <xf numFmtId="0" fontId="24" fillId="17" borderId="0" xfId="10" applyFont="1" applyFill="1" applyAlignment="1">
      <alignment horizontal="center" vertical="center"/>
    </xf>
    <xf numFmtId="0" fontId="24" fillId="17" borderId="0" xfId="10" applyFont="1" applyFill="1" applyAlignment="1">
      <alignment vertical="center"/>
    </xf>
    <xf numFmtId="0" fontId="24" fillId="17" borderId="4" xfId="10" applyFont="1" applyFill="1" applyBorder="1" applyAlignment="1">
      <alignment vertical="center"/>
    </xf>
    <xf numFmtId="0" fontId="47" fillId="0" borderId="23" xfId="10" applyFont="1" applyBorder="1" applyAlignment="1">
      <alignment horizontal="center" vertical="center"/>
    </xf>
    <xf numFmtId="0" fontId="47" fillId="16" borderId="23" xfId="10" quotePrefix="1" applyFont="1" applyFill="1" applyBorder="1" applyAlignment="1" applyProtection="1">
      <alignment horizontal="center" vertical="center"/>
      <protection locked="0"/>
    </xf>
    <xf numFmtId="0" fontId="42" fillId="0" borderId="23" xfId="10" applyFont="1" applyBorder="1" applyAlignment="1">
      <alignment horizontal="center" vertical="center"/>
    </xf>
    <xf numFmtId="2" fontId="47" fillId="16" borderId="0" xfId="10" applyNumberFormat="1" applyFont="1" applyFill="1" applyAlignment="1" applyProtection="1">
      <alignment horizontal="center" vertical="center"/>
      <protection locked="0"/>
    </xf>
    <xf numFmtId="4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24" fillId="16" borderId="9" xfId="10" applyFont="1" applyFill="1" applyBorder="1" applyAlignment="1" applyProtection="1">
      <alignment vertical="center"/>
      <protection locked="0"/>
    </xf>
    <xf numFmtId="0" fontId="24" fillId="16" borderId="10" xfId="10" applyFont="1" applyFill="1" applyBorder="1" applyAlignment="1" applyProtection="1">
      <alignment horizontal="center" vertical="center"/>
      <protection locked="0"/>
    </xf>
    <xf numFmtId="0" fontId="24" fillId="16" borderId="10" xfId="10" applyFont="1" applyFill="1" applyBorder="1" applyAlignment="1" applyProtection="1">
      <alignment vertical="center"/>
      <protection locked="0"/>
    </xf>
    <xf numFmtId="0" fontId="24" fillId="16" borderId="8" xfId="10" applyFont="1" applyFill="1" applyBorder="1" applyAlignment="1" applyProtection="1">
      <alignment vertical="center"/>
      <protection locked="0"/>
    </xf>
    <xf numFmtId="0" fontId="25" fillId="0" borderId="0" xfId="10" applyFont="1" applyAlignment="1">
      <alignment horizontal="left" vertical="center"/>
    </xf>
    <xf numFmtId="0" fontId="47" fillId="16" borderId="0" xfId="10" applyFont="1" applyFill="1" applyAlignment="1" applyProtection="1">
      <alignment horizontal="center" vertical="center"/>
      <protection locked="0"/>
    </xf>
    <xf numFmtId="0" fontId="25" fillId="0" borderId="4" xfId="10" applyFont="1" applyBorder="1" applyAlignment="1">
      <alignment horizontal="center" vertical="center"/>
    </xf>
    <xf numFmtId="0" fontId="42" fillId="0" borderId="0" xfId="10" applyFont="1" applyAlignment="1">
      <alignment horizontal="center" vertical="center"/>
    </xf>
    <xf numFmtId="0" fontId="24" fillId="16" borderId="3" xfId="10" applyFont="1" applyFill="1" applyBorder="1" applyAlignment="1" applyProtection="1">
      <alignment vertical="center"/>
      <protection locked="0"/>
    </xf>
    <xf numFmtId="0" fontId="24" fillId="16" borderId="0" xfId="10" applyFont="1" applyFill="1" applyAlignment="1" applyProtection="1">
      <alignment horizontal="center" vertical="center"/>
      <protection locked="0"/>
    </xf>
    <xf numFmtId="0" fontId="24" fillId="16" borderId="0" xfId="10" applyFont="1" applyFill="1" applyAlignment="1" applyProtection="1">
      <alignment vertical="center"/>
      <protection locked="0"/>
    </xf>
    <xf numFmtId="0" fontId="24" fillId="16" borderId="15" xfId="10" applyFont="1" applyFill="1" applyBorder="1" applyAlignment="1" applyProtection="1">
      <alignment vertical="center"/>
      <protection locked="0"/>
    </xf>
    <xf numFmtId="0" fontId="24" fillId="0" borderId="1" xfId="10" applyFont="1" applyBorder="1" applyAlignment="1">
      <alignment horizontal="center" vertical="center"/>
    </xf>
    <xf numFmtId="0" fontId="49" fillId="16" borderId="1" xfId="10" applyFont="1" applyFill="1" applyBorder="1" applyAlignment="1" applyProtection="1">
      <alignment horizontal="center" vertical="center" wrapText="1"/>
      <protection locked="0"/>
    </xf>
    <xf numFmtId="0" fontId="49" fillId="0" borderId="0" xfId="10" applyFont="1" applyAlignment="1">
      <alignment horizontal="center" vertical="center"/>
    </xf>
    <xf numFmtId="4" fontId="24" fillId="0" borderId="0" xfId="10" applyNumberFormat="1" applyFont="1" applyAlignment="1">
      <alignment vertical="center"/>
    </xf>
    <xf numFmtId="2" fontId="47" fillId="16" borderId="18" xfId="10" applyNumberFormat="1" applyFont="1" applyFill="1" applyBorder="1" applyAlignment="1" applyProtection="1">
      <alignment horizontal="center" vertical="center"/>
      <protection locked="0"/>
    </xf>
    <xf numFmtId="4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16" fillId="0" borderId="0" xfId="10" applyFont="1" applyAlignment="1">
      <alignment vertical="center" wrapText="1"/>
    </xf>
    <xf numFmtId="0" fontId="25" fillId="18" borderId="60" xfId="10" applyFont="1" applyFill="1" applyBorder="1" applyAlignment="1">
      <alignment horizontal="center" vertical="center"/>
    </xf>
    <xf numFmtId="0" fontId="25" fillId="0" borderId="55" xfId="10" applyFont="1" applyBorder="1" applyAlignment="1">
      <alignment horizontal="center" vertical="center"/>
    </xf>
    <xf numFmtId="0" fontId="25" fillId="18" borderId="57" xfId="10" applyFont="1" applyFill="1" applyBorder="1" applyAlignment="1">
      <alignment horizontal="center" vertical="center"/>
    </xf>
    <xf numFmtId="0" fontId="25" fillId="0" borderId="22" xfId="10" applyFont="1" applyBorder="1" applyAlignment="1">
      <alignment horizontal="right" vertical="center"/>
    </xf>
    <xf numFmtId="0" fontId="25" fillId="0" borderId="23" xfId="10" applyFont="1" applyBorder="1" applyAlignment="1">
      <alignment vertical="center"/>
    </xf>
    <xf numFmtId="175" fontId="25" fillId="0" borderId="23" xfId="10" applyNumberFormat="1" applyFont="1" applyBorder="1" applyAlignment="1">
      <alignment horizontal="center" vertical="center"/>
    </xf>
    <xf numFmtId="0" fontId="25" fillId="0" borderId="2" xfId="10" applyFont="1" applyBorder="1" applyAlignment="1">
      <alignment horizontal="center" vertical="center"/>
    </xf>
    <xf numFmtId="0" fontId="25" fillId="18" borderId="37" xfId="10" applyFont="1" applyFill="1" applyBorder="1" applyAlignment="1">
      <alignment horizontal="center" vertical="center"/>
    </xf>
    <xf numFmtId="0" fontId="25" fillId="18" borderId="38" xfId="10" applyFont="1" applyFill="1" applyBorder="1" applyAlignment="1">
      <alignment horizontal="center" vertical="center"/>
    </xf>
    <xf numFmtId="0" fontId="49" fillId="0" borderId="0" xfId="10" applyFont="1" applyAlignment="1" applyProtection="1">
      <alignment horizontal="center" vertical="center"/>
      <protection locked="0"/>
    </xf>
    <xf numFmtId="14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horizontal="center" vertical="center"/>
    </xf>
    <xf numFmtId="0" fontId="25" fillId="0" borderId="14" xfId="10" applyFont="1" applyBorder="1" applyAlignment="1">
      <alignment horizontal="right" vertical="center"/>
    </xf>
    <xf numFmtId="10" fontId="25" fillId="0" borderId="0" xfId="10" applyNumberFormat="1" applyFont="1" applyAlignment="1">
      <alignment horizontal="center" vertical="center"/>
    </xf>
    <xf numFmtId="0" fontId="25" fillId="0" borderId="1" xfId="10" applyFont="1" applyBorder="1" applyAlignment="1" applyProtection="1">
      <alignment horizontal="center" vertical="center"/>
      <protection locked="0"/>
    </xf>
    <xf numFmtId="3" fontId="49" fillId="18" borderId="38" xfId="10" applyNumberFormat="1" applyFont="1" applyFill="1" applyBorder="1" applyAlignment="1" applyProtection="1">
      <alignment horizontal="center" vertical="center"/>
      <protection locked="0"/>
    </xf>
    <xf numFmtId="14" fontId="24" fillId="0" borderId="0" xfId="10" applyNumberFormat="1" applyFont="1" applyAlignment="1">
      <alignment horizontal="center" vertical="center"/>
    </xf>
    <xf numFmtId="0" fontId="25" fillId="0" borderId="17" xfId="10" applyFont="1" applyBorder="1" applyAlignment="1">
      <alignment horizontal="right" vertical="center"/>
    </xf>
    <xf numFmtId="0" fontId="25" fillId="0" borderId="18" xfId="10" applyFont="1" applyBorder="1" applyAlignment="1">
      <alignment horizontal="left" vertical="center"/>
    </xf>
    <xf numFmtId="177" fontId="25" fillId="0" borderId="18" xfId="10" applyNumberFormat="1" applyFont="1" applyBorder="1" applyAlignment="1">
      <alignment horizontal="center" vertical="center"/>
    </xf>
    <xf numFmtId="0" fontId="25" fillId="0" borderId="21" xfId="10" applyFont="1" applyBorder="1" applyAlignment="1">
      <alignment horizontal="center" vertical="center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2" fontId="47" fillId="0" borderId="0" xfId="10" applyNumberFormat="1" applyFont="1" applyAlignment="1" applyProtection="1">
      <alignment vertical="center"/>
      <protection locked="0"/>
    </xf>
    <xf numFmtId="0" fontId="49" fillId="18" borderId="38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>
      <alignment vertical="center"/>
    </xf>
    <xf numFmtId="0" fontId="47" fillId="16" borderId="23" xfId="10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right" vertical="center"/>
    </xf>
    <xf numFmtId="0" fontId="50" fillId="0" borderId="0" xfId="10" applyFont="1" applyAlignment="1">
      <alignment vertical="center"/>
    </xf>
    <xf numFmtId="175" fontId="50" fillId="0" borderId="0" xfId="10" applyNumberFormat="1" applyFont="1" applyAlignment="1">
      <alignment horizontal="center" vertical="center"/>
    </xf>
    <xf numFmtId="176" fontId="24" fillId="16" borderId="0" xfId="10" applyNumberFormat="1" applyFont="1" applyFill="1" applyAlignment="1" applyProtection="1">
      <alignment horizontal="center" vertical="center"/>
      <protection locked="0"/>
    </xf>
    <xf numFmtId="4" fontId="24" fillId="16" borderId="0" xfId="10" applyNumberFormat="1" applyFont="1" applyFill="1" applyAlignment="1" applyProtection="1">
      <alignment vertical="center"/>
      <protection locked="0"/>
    </xf>
    <xf numFmtId="4" fontId="24" fillId="16" borderId="15" xfId="10" applyNumberFormat="1" applyFont="1" applyFill="1" applyBorder="1" applyAlignment="1" applyProtection="1">
      <alignment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0" fontId="16" fillId="0" borderId="1" xfId="10" applyFont="1" applyBorder="1" applyAlignment="1">
      <alignment horizontal="center" vertical="center"/>
    </xf>
    <xf numFmtId="0" fontId="51" fillId="0" borderId="0" xfId="10" applyFont="1" applyAlignment="1" applyProtection="1">
      <alignment vertical="center"/>
      <protection locked="0"/>
    </xf>
    <xf numFmtId="0" fontId="49" fillId="18" borderId="37" xfId="10" applyFont="1" applyFill="1" applyBorder="1" applyAlignment="1" applyProtection="1">
      <alignment horizontal="center" vertical="center"/>
      <protection locked="0"/>
    </xf>
    <xf numFmtId="0" fontId="25" fillId="0" borderId="1" xfId="10" applyFont="1" applyBorder="1" applyAlignment="1">
      <alignment horizontal="center" vertical="center"/>
    </xf>
    <xf numFmtId="175" fontId="24" fillId="0" borderId="0" xfId="10" applyNumberFormat="1" applyFont="1" applyAlignment="1">
      <alignment vertical="center"/>
    </xf>
    <xf numFmtId="0" fontId="24" fillId="0" borderId="14" xfId="10" applyFont="1" applyBorder="1" applyAlignment="1">
      <alignment vertical="center"/>
    </xf>
    <xf numFmtId="0" fontId="24" fillId="0" borderId="4" xfId="10" applyFont="1" applyBorder="1" applyAlignment="1">
      <alignment vertical="center"/>
    </xf>
    <xf numFmtId="49" fontId="24" fillId="0" borderId="0" xfId="10" applyNumberFormat="1" applyFont="1" applyAlignment="1">
      <alignment horizontal="center" vertical="center"/>
    </xf>
    <xf numFmtId="10" fontId="50" fillId="0" borderId="0" xfId="10" applyNumberFormat="1" applyFont="1" applyAlignment="1">
      <alignment horizontal="center" vertical="center"/>
    </xf>
    <xf numFmtId="4" fontId="25" fillId="0" borderId="1" xfId="10" applyNumberFormat="1" applyFont="1" applyBorder="1" applyAlignment="1">
      <alignment horizontal="center" vertical="center"/>
    </xf>
    <xf numFmtId="0" fontId="49" fillId="18" borderId="39" xfId="10" applyFont="1" applyFill="1" applyBorder="1" applyAlignment="1" applyProtection="1">
      <alignment horizontal="center" vertical="center"/>
      <protection locked="0"/>
    </xf>
    <xf numFmtId="0" fontId="25" fillId="0" borderId="42" xfId="10" applyFont="1" applyBorder="1" applyAlignment="1">
      <alignment horizontal="center" vertical="center"/>
    </xf>
    <xf numFmtId="0" fontId="49" fillId="18" borderId="40" xfId="10" applyFont="1" applyFill="1" applyBorder="1" applyAlignment="1" applyProtection="1">
      <alignment horizontal="center" vertical="center"/>
      <protection locked="0"/>
    </xf>
    <xf numFmtId="0" fontId="24" fillId="0" borderId="17" xfId="10" applyFont="1" applyBorder="1" applyAlignment="1">
      <alignment vertical="center"/>
    </xf>
    <xf numFmtId="1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24" fillId="0" borderId="18" xfId="10" applyFont="1" applyBorder="1" applyAlignment="1">
      <alignment vertical="center"/>
    </xf>
    <xf numFmtId="0" fontId="24" fillId="0" borderId="21" xfId="10" applyFont="1" applyBorder="1" applyAlignment="1">
      <alignment vertical="center"/>
    </xf>
    <xf numFmtId="177" fontId="50" fillId="0" borderId="0" xfId="10" applyNumberFormat="1" applyFont="1" applyAlignment="1">
      <alignment horizontal="center" vertical="center"/>
    </xf>
    <xf numFmtId="176" fontId="24" fillId="16" borderId="13" xfId="10" applyNumberFormat="1" applyFont="1" applyFill="1" applyBorder="1" applyAlignment="1" applyProtection="1">
      <alignment vertical="center"/>
      <protection locked="0"/>
    </xf>
    <xf numFmtId="176" fontId="24" fillId="16" borderId="5" xfId="10" applyNumberFormat="1" applyFont="1" applyFill="1" applyBorder="1" applyAlignment="1" applyProtection="1">
      <alignment horizontal="center" vertical="center"/>
      <protection locked="0"/>
    </xf>
    <xf numFmtId="4" fontId="24" fillId="16" borderId="5" xfId="10" applyNumberFormat="1" applyFont="1" applyFill="1" applyBorder="1" applyAlignment="1" applyProtection="1">
      <alignment vertical="center"/>
      <protection locked="0"/>
    </xf>
    <xf numFmtId="4" fontId="24" fillId="16" borderId="12" xfId="10" applyNumberFormat="1" applyFont="1" applyFill="1" applyBorder="1" applyAlignment="1" applyProtection="1">
      <alignment vertical="center"/>
      <protection locked="0"/>
    </xf>
    <xf numFmtId="175" fontId="24" fillId="0" borderId="1" xfId="10" applyNumberFormat="1" applyFont="1" applyBorder="1" applyAlignment="1">
      <alignment horizontal="center" vertical="center"/>
    </xf>
    <xf numFmtId="0" fontId="49" fillId="0" borderId="0" xfId="10" applyFont="1" applyAlignment="1">
      <alignment vertical="center"/>
    </xf>
    <xf numFmtId="0" fontId="24" fillId="7" borderId="36" xfId="10" applyFont="1" applyFill="1" applyBorder="1" applyAlignment="1">
      <alignment horizontal="center" vertical="center"/>
    </xf>
    <xf numFmtId="0" fontId="24" fillId="0" borderId="41" xfId="10" applyFont="1" applyBorder="1" applyAlignment="1">
      <alignment horizontal="center" vertical="center"/>
    </xf>
    <xf numFmtId="0" fontId="24" fillId="0" borderId="36" xfId="10" applyFont="1" applyBorder="1" applyAlignment="1">
      <alignment horizontal="center" vertical="center"/>
    </xf>
    <xf numFmtId="2" fontId="49" fillId="16" borderId="36" xfId="10" applyNumberFormat="1" applyFont="1" applyFill="1" applyBorder="1" applyAlignment="1" applyProtection="1">
      <alignment horizontal="center" vertical="center"/>
      <protection locked="0"/>
    </xf>
    <xf numFmtId="0" fontId="24" fillId="13" borderId="36" xfId="10" applyFont="1" applyFill="1" applyBorder="1" applyAlignment="1">
      <alignment vertical="center"/>
    </xf>
    <xf numFmtId="0" fontId="24" fillId="10" borderId="35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/>
    </xf>
    <xf numFmtId="0" fontId="24" fillId="6" borderId="25" xfId="10" applyFont="1" applyFill="1" applyBorder="1" applyAlignment="1">
      <alignment horizontal="center" vertical="center" wrapText="1"/>
    </xf>
    <xf numFmtId="0" fontId="24" fillId="8" borderId="29" xfId="10" applyFont="1" applyFill="1" applyBorder="1" applyAlignment="1">
      <alignment horizontal="center" vertical="center"/>
    </xf>
    <xf numFmtId="0" fontId="24" fillId="8" borderId="4" xfId="10" applyFont="1" applyFill="1" applyBorder="1" applyAlignment="1">
      <alignment horizontal="center" vertical="center"/>
    </xf>
    <xf numFmtId="0" fontId="24" fillId="0" borderId="46" xfId="10" applyFont="1" applyBorder="1" applyAlignment="1">
      <alignment vertical="center" wrapText="1"/>
    </xf>
    <xf numFmtId="0" fontId="24" fillId="0" borderId="29" xfId="10" applyFont="1" applyBorder="1" applyAlignment="1">
      <alignment horizontal="center" vertical="center"/>
    </xf>
    <xf numFmtId="0" fontId="24" fillId="6" borderId="29" xfId="10" applyFont="1" applyFill="1" applyBorder="1" applyAlignment="1">
      <alignment horizontal="center" vertical="center" wrapText="1"/>
    </xf>
    <xf numFmtId="0" fontId="48" fillId="0" borderId="18" xfId="10" applyFont="1" applyBorder="1" applyAlignment="1">
      <alignment horizontal="center" vertical="center"/>
    </xf>
    <xf numFmtId="0" fontId="25" fillId="0" borderId="27" xfId="10" applyFont="1" applyBorder="1" applyAlignment="1">
      <alignment horizontal="center" vertical="center"/>
    </xf>
    <xf numFmtId="0" fontId="25" fillId="0" borderId="18" xfId="10" applyFont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0" fontId="25" fillId="6" borderId="27" xfId="10" applyFont="1" applyFill="1" applyBorder="1" applyAlignment="1">
      <alignment horizontal="center" vertical="center" wrapText="1"/>
    </xf>
    <xf numFmtId="2" fontId="25" fillId="6" borderId="21" xfId="10" applyNumberFormat="1" applyFont="1" applyFill="1" applyBorder="1" applyAlignment="1">
      <alignment vertical="center"/>
    </xf>
    <xf numFmtId="0" fontId="25" fillId="6" borderId="17" xfId="10" applyFont="1" applyFill="1" applyBorder="1" applyAlignment="1">
      <alignment horizontal="center" vertical="center"/>
    </xf>
    <xf numFmtId="2" fontId="25" fillId="7" borderId="4" xfId="10" applyNumberFormat="1" applyFont="1" applyFill="1" applyBorder="1" applyAlignment="1">
      <alignment horizontal="center" vertical="center"/>
    </xf>
    <xf numFmtId="2" fontId="25" fillId="7" borderId="29" xfId="10" applyNumberFormat="1" applyFont="1" applyFill="1" applyBorder="1" applyAlignment="1">
      <alignment horizontal="center" vertical="center"/>
    </xf>
    <xf numFmtId="0" fontId="25" fillId="8" borderId="29" xfId="10" applyFont="1" applyFill="1" applyBorder="1" applyAlignment="1">
      <alignment horizontal="center" vertical="center"/>
    </xf>
    <xf numFmtId="0" fontId="25" fillId="12" borderId="17" xfId="10" applyFont="1" applyFill="1" applyBorder="1" applyAlignment="1">
      <alignment horizontal="center" vertical="center"/>
    </xf>
    <xf numFmtId="0" fontId="25" fillId="12" borderId="18" xfId="10" applyFont="1" applyFill="1" applyBorder="1" applyAlignment="1">
      <alignment horizontal="center" vertical="center"/>
    </xf>
    <xf numFmtId="0" fontId="25" fillId="0" borderId="17" xfId="10" applyFont="1" applyBorder="1" applyAlignment="1">
      <alignment horizontal="center" vertical="center"/>
    </xf>
    <xf numFmtId="2" fontId="49" fillId="16" borderId="18" xfId="10" applyNumberFormat="1" applyFont="1" applyFill="1" applyBorder="1" applyAlignment="1" applyProtection="1">
      <alignment horizontal="center" vertical="center"/>
      <protection locked="0"/>
    </xf>
    <xf numFmtId="0" fontId="25" fillId="13" borderId="27" xfId="10" applyFont="1" applyFill="1" applyBorder="1" applyAlignment="1">
      <alignment horizontal="center" vertical="center" wrapText="1"/>
    </xf>
    <xf numFmtId="0" fontId="25" fillId="9" borderId="17" xfId="10" applyFont="1" applyFill="1" applyBorder="1" applyAlignment="1">
      <alignment horizontal="center" vertical="center" wrapText="1"/>
    </xf>
    <xf numFmtId="0" fontId="25" fillId="9" borderId="21" xfId="10" applyFont="1" applyFill="1" applyBorder="1" applyAlignment="1">
      <alignment horizontal="center" vertical="center" wrapText="1"/>
    </xf>
    <xf numFmtId="0" fontId="24" fillId="0" borderId="0" xfId="10" applyFont="1" applyAlignment="1" applyProtection="1">
      <alignment vertical="center"/>
      <protection locked="0"/>
    </xf>
    <xf numFmtId="0" fontId="42" fillId="0" borderId="0" xfId="10" applyFont="1" applyAlignment="1" applyProtection="1">
      <alignment vertical="center"/>
      <protection locked="0"/>
    </xf>
    <xf numFmtId="0" fontId="52" fillId="0" borderId="14" xfId="10" applyFont="1" applyBorder="1" applyProtection="1">
      <protection locked="0"/>
    </xf>
    <xf numFmtId="0" fontId="53" fillId="17" borderId="23" xfId="10" applyFont="1" applyFill="1" applyBorder="1" applyAlignment="1" applyProtection="1">
      <alignment horizontal="center" vertical="center"/>
      <protection locked="0"/>
    </xf>
    <xf numFmtId="0" fontId="47" fillId="17" borderId="23" xfId="10" quotePrefix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 applyProtection="1">
      <alignment vertical="center"/>
      <protection locked="0"/>
    </xf>
    <xf numFmtId="0" fontId="47" fillId="0" borderId="23" xfId="10" applyFont="1" applyBorder="1" applyAlignment="1" applyProtection="1">
      <alignment horizontal="center" vertical="center"/>
      <protection locked="0"/>
    </xf>
    <xf numFmtId="171" fontId="47" fillId="0" borderId="25" xfId="10" applyNumberFormat="1" applyFont="1" applyBorder="1" applyAlignment="1" applyProtection="1">
      <alignment horizontal="center" vertical="center"/>
      <protection locked="0"/>
    </xf>
    <xf numFmtId="171" fontId="47" fillId="0" borderId="23" xfId="10" applyNumberFormat="1" applyFont="1" applyBorder="1" applyAlignment="1" applyProtection="1">
      <alignment horizontal="center" vertical="center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175" fontId="49" fillId="6" borderId="22" xfId="10" applyNumberFormat="1" applyFont="1" applyFill="1" applyBorder="1" applyAlignment="1" applyProtection="1">
      <alignment horizontal="center" vertical="center"/>
      <protection locked="0"/>
    </xf>
    <xf numFmtId="175" fontId="49" fillId="6" borderId="23" xfId="10" applyNumberFormat="1" applyFont="1" applyFill="1" applyBorder="1" applyAlignment="1" applyProtection="1">
      <alignment horizontal="center" vertical="center"/>
      <protection locked="0"/>
    </xf>
    <xf numFmtId="175" fontId="25" fillId="6" borderId="25" xfId="10" applyNumberFormat="1" applyFont="1" applyFill="1" applyBorder="1" applyAlignment="1" applyProtection="1">
      <alignment horizontal="center" vertical="center"/>
      <protection locked="0"/>
    </xf>
    <xf numFmtId="175" fontId="25" fillId="6" borderId="22" xfId="10" applyNumberFormat="1" applyFont="1" applyFill="1" applyBorder="1" applyAlignment="1" applyProtection="1">
      <alignment horizontal="center" vertical="center"/>
      <protection locked="0"/>
    </xf>
    <xf numFmtId="175" fontId="25" fillId="6" borderId="23" xfId="10" applyNumberFormat="1" applyFont="1" applyFill="1" applyBorder="1" applyAlignment="1" applyProtection="1">
      <alignment horizontal="center" vertical="center"/>
      <protection locked="0"/>
    </xf>
    <xf numFmtId="175" fontId="25" fillId="6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5" xfId="10" applyFont="1" applyFill="1" applyBorder="1" applyAlignment="1" applyProtection="1">
      <alignment horizontal="center" vertical="center"/>
      <protection locked="0"/>
    </xf>
    <xf numFmtId="0" fontId="47" fillId="7" borderId="25" xfId="10" applyFont="1" applyFill="1" applyBorder="1" applyAlignment="1" applyProtection="1">
      <alignment horizontal="center" vertical="center"/>
      <protection locked="0"/>
    </xf>
    <xf numFmtId="0" fontId="24" fillId="8" borderId="25" xfId="10" applyFont="1" applyFill="1" applyBorder="1" applyAlignment="1" applyProtection="1">
      <alignment horizontal="center" vertical="center"/>
      <protection locked="0"/>
    </xf>
    <xf numFmtId="2" fontId="24" fillId="8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" xfId="10" applyFont="1" applyFill="1" applyBorder="1" applyAlignment="1" applyProtection="1">
      <alignment horizontal="center" vertical="center"/>
      <protection locked="0"/>
    </xf>
    <xf numFmtId="170" fontId="24" fillId="12" borderId="22" xfId="10" applyNumberFormat="1" applyFont="1" applyFill="1" applyBorder="1" applyAlignment="1" applyProtection="1">
      <alignment horizontal="center" vertical="center"/>
      <protection locked="0"/>
    </xf>
    <xf numFmtId="170" fontId="24" fillId="12" borderId="23" xfId="10" applyNumberFormat="1" applyFont="1" applyFill="1" applyBorder="1" applyAlignment="1" applyProtection="1">
      <alignment horizontal="center" vertical="center"/>
      <protection locked="0"/>
    </xf>
    <xf numFmtId="0" fontId="24" fillId="12" borderId="23" xfId="10" applyFont="1" applyFill="1" applyBorder="1" applyAlignment="1" applyProtection="1">
      <alignment horizontal="center" vertical="center"/>
      <protection locked="0"/>
    </xf>
    <xf numFmtId="0" fontId="24" fillId="16" borderId="25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center" vertical="center"/>
      <protection locked="0"/>
    </xf>
    <xf numFmtId="2" fontId="24" fillId="0" borderId="23" xfId="10" applyNumberFormat="1" applyFont="1" applyBorder="1" applyAlignment="1" applyProtection="1">
      <alignment horizontal="center" vertical="center"/>
      <protection locked="0"/>
    </xf>
    <xf numFmtId="170" fontId="24" fillId="13" borderId="25" xfId="10" applyNumberFormat="1" applyFont="1" applyFill="1" applyBorder="1" applyAlignment="1" applyProtection="1">
      <alignment horizontal="center" vertical="center"/>
      <protection locked="0"/>
    </xf>
    <xf numFmtId="170" fontId="24" fillId="13" borderId="26" xfId="10" applyNumberFormat="1" applyFont="1" applyFill="1" applyBorder="1" applyAlignment="1" applyProtection="1">
      <alignment horizontal="center" vertical="center"/>
      <protection locked="0"/>
    </xf>
    <xf numFmtId="170" fontId="24" fillId="13" borderId="23" xfId="10" applyNumberFormat="1" applyFont="1" applyFill="1" applyBorder="1" applyAlignment="1" applyProtection="1">
      <alignment horizontal="center" vertical="center"/>
      <protection locked="0"/>
    </xf>
    <xf numFmtId="2" fontId="24" fillId="13" borderId="25" xfId="20" applyNumberFormat="1" applyFont="1" applyFill="1" applyBorder="1" applyAlignment="1" applyProtection="1">
      <alignment horizontal="center" vertical="center"/>
      <protection locked="0"/>
    </xf>
    <xf numFmtId="170" fontId="24" fillId="9" borderId="83" xfId="10" applyNumberFormat="1" applyFont="1" applyFill="1" applyBorder="1" applyAlignment="1" applyProtection="1">
      <alignment horizontal="center" vertical="center"/>
      <protection locked="0"/>
    </xf>
    <xf numFmtId="170" fontId="24" fillId="9" borderId="84" xfId="10" applyNumberFormat="1" applyFont="1" applyFill="1" applyBorder="1" applyAlignment="1" applyProtection="1">
      <alignment horizontal="center" vertical="center"/>
      <protection locked="0"/>
    </xf>
    <xf numFmtId="0" fontId="24" fillId="10" borderId="22" xfId="10" applyFont="1" applyFill="1" applyBorder="1" applyAlignment="1" applyProtection="1">
      <alignment horizontal="center" vertical="center"/>
      <protection locked="0"/>
    </xf>
    <xf numFmtId="0" fontId="24" fillId="11" borderId="22" xfId="10" applyFont="1" applyFill="1" applyBorder="1" applyAlignment="1" applyProtection="1">
      <alignment horizontal="center" vertical="center"/>
      <protection locked="0"/>
    </xf>
    <xf numFmtId="0" fontId="24" fillId="11" borderId="2" xfId="10" applyFont="1" applyFill="1" applyBorder="1" applyAlignment="1" applyProtection="1">
      <alignment vertical="center"/>
      <protection locked="0"/>
    </xf>
    <xf numFmtId="1" fontId="24" fillId="0" borderId="0" xfId="10" applyNumberFormat="1" applyFont="1" applyAlignment="1" applyProtection="1">
      <alignment horizontal="center" vertical="center"/>
      <protection locked="0"/>
    </xf>
    <xf numFmtId="0" fontId="24" fillId="0" borderId="0" xfId="10" applyFont="1" applyAlignment="1" applyProtection="1">
      <alignment horizontal="left" vertical="center"/>
      <protection locked="0"/>
    </xf>
    <xf numFmtId="0" fontId="10" fillId="0" borderId="0" xfId="10" applyFont="1" applyAlignment="1" applyProtection="1">
      <alignment vertical="center"/>
      <protection locked="0"/>
    </xf>
    <xf numFmtId="0" fontId="37" fillId="0" borderId="0" xfId="10" applyFont="1" applyAlignment="1" applyProtection="1">
      <alignment vertical="center"/>
      <protection locked="0"/>
    </xf>
    <xf numFmtId="0" fontId="23" fillId="16" borderId="0" xfId="10" quotePrefix="1" applyFont="1" applyFill="1" applyAlignment="1" applyProtection="1">
      <alignment horizontal="center" vertical="center"/>
      <protection locked="0"/>
    </xf>
    <xf numFmtId="0" fontId="54" fillId="16" borderId="0" xfId="10" applyFont="1" applyFill="1" applyAlignment="1" applyProtection="1">
      <alignment horizontal="center" vertical="center"/>
      <protection locked="0"/>
    </xf>
    <xf numFmtId="0" fontId="54" fillId="16" borderId="4" xfId="10" applyFont="1" applyFill="1" applyBorder="1" applyAlignment="1" applyProtection="1">
      <alignment horizontal="center" vertical="center"/>
      <protection locked="0"/>
    </xf>
    <xf numFmtId="0" fontId="54" fillId="16" borderId="29" xfId="10" applyFont="1" applyFill="1" applyBorder="1" applyAlignment="1" applyProtection="1">
      <alignment horizontal="center" vertical="center"/>
      <protection locked="0"/>
    </xf>
    <xf numFmtId="180" fontId="54" fillId="16" borderId="0" xfId="10" applyNumberFormat="1" applyFont="1" applyFill="1" applyAlignment="1" applyProtection="1">
      <alignment horizontal="center" vertical="center"/>
      <protection locked="0"/>
    </xf>
    <xf numFmtId="0" fontId="10" fillId="0" borderId="0" xfId="10" applyFont="1" applyAlignment="1" applyProtection="1">
      <alignment horizontal="center" vertical="center"/>
      <protection locked="0"/>
    </xf>
    <xf numFmtId="2" fontId="54" fillId="6" borderId="14" xfId="10" applyNumberFormat="1" applyFont="1" applyFill="1" applyBorder="1" applyAlignment="1" applyProtection="1">
      <alignment horizontal="right" vertical="center"/>
      <protection locked="0"/>
    </xf>
    <xf numFmtId="175" fontId="54" fillId="6" borderId="0" xfId="10" applyNumberFormat="1" applyFont="1" applyFill="1" applyAlignment="1" applyProtection="1">
      <alignment horizontal="center" vertical="center"/>
      <protection locked="0"/>
    </xf>
    <xf numFmtId="2" fontId="23" fillId="6" borderId="29" xfId="10" applyNumberFormat="1" applyFont="1" applyFill="1" applyBorder="1" applyAlignment="1" applyProtection="1">
      <alignment horizontal="center" vertical="center"/>
      <protection locked="0"/>
    </xf>
    <xf numFmtId="2" fontId="10" fillId="6" borderId="14" xfId="10" applyNumberFormat="1" applyFont="1" applyFill="1" applyBorder="1" applyAlignment="1" applyProtection="1">
      <alignment horizontal="center" vertical="center"/>
      <protection locked="0"/>
    </xf>
    <xf numFmtId="2" fontId="10" fillId="6" borderId="0" xfId="10" applyNumberFormat="1" applyFont="1" applyFill="1" applyAlignment="1" applyProtection="1">
      <alignment horizontal="center" vertical="center"/>
      <protection locked="0"/>
    </xf>
    <xf numFmtId="9" fontId="54" fillId="6" borderId="14" xfId="20" applyFont="1" applyFill="1" applyBorder="1" applyAlignment="1" applyProtection="1">
      <alignment horizontal="center" vertical="center"/>
      <protection locked="0"/>
    </xf>
    <xf numFmtId="2" fontId="10" fillId="6" borderId="4" xfId="10" applyNumberFormat="1" applyFont="1" applyFill="1" applyBorder="1" applyAlignment="1" applyProtection="1">
      <alignment horizontal="center" vertical="center"/>
      <protection locked="0"/>
    </xf>
    <xf numFmtId="2" fontId="10" fillId="7" borderId="29" xfId="10" applyNumberFormat="1" applyFont="1" applyFill="1" applyBorder="1" applyAlignment="1" applyProtection="1">
      <alignment horizontal="center" vertical="center"/>
      <protection locked="0"/>
    </xf>
    <xf numFmtId="2" fontId="54" fillId="7" borderId="29" xfId="10" applyNumberFormat="1" applyFont="1" applyFill="1" applyBorder="1" applyAlignment="1" applyProtection="1">
      <alignment horizontal="center" vertical="center"/>
      <protection locked="0"/>
    </xf>
    <xf numFmtId="10" fontId="54" fillId="8" borderId="29" xfId="10" applyNumberFormat="1" applyFont="1" applyFill="1" applyBorder="1" applyAlignment="1" applyProtection="1">
      <alignment horizontal="center" vertical="center"/>
      <protection locked="0"/>
    </xf>
    <xf numFmtId="2" fontId="10" fillId="8" borderId="4" xfId="10" applyNumberFormat="1" applyFont="1" applyFill="1" applyBorder="1" applyAlignment="1" applyProtection="1">
      <alignment horizontal="center" vertical="center"/>
      <protection locked="0"/>
    </xf>
    <xf numFmtId="10" fontId="10" fillId="7" borderId="4" xfId="10" applyNumberFormat="1" applyFont="1" applyFill="1" applyBorder="1" applyAlignment="1" applyProtection="1">
      <alignment horizontal="center" vertical="center"/>
      <protection locked="0"/>
    </xf>
    <xf numFmtId="176" fontId="10" fillId="12" borderId="14" xfId="10" applyNumberFormat="1" applyFont="1" applyFill="1" applyBorder="1" applyAlignment="1" applyProtection="1">
      <alignment horizontal="center" vertical="center"/>
      <protection locked="0"/>
    </xf>
    <xf numFmtId="176" fontId="10" fillId="12" borderId="0" xfId="10" applyNumberFormat="1" applyFont="1" applyFill="1" applyAlignment="1" applyProtection="1">
      <alignment horizontal="center" vertical="center"/>
      <protection locked="0"/>
    </xf>
    <xf numFmtId="175" fontId="10" fillId="12" borderId="0" xfId="10" applyNumberFormat="1" applyFont="1" applyFill="1" applyAlignment="1" applyProtection="1">
      <alignment horizontal="center" vertical="center"/>
      <protection locked="0"/>
    </xf>
    <xf numFmtId="0" fontId="10" fillId="0" borderId="29" xfId="10" applyFont="1" applyBorder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center" vertical="center"/>
      <protection locked="0"/>
    </xf>
    <xf numFmtId="175" fontId="54" fillId="0" borderId="0" xfId="10" applyNumberFormat="1" applyFont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right" vertical="center"/>
      <protection locked="0"/>
    </xf>
    <xf numFmtId="2" fontId="10" fillId="0" borderId="4" xfId="10" applyNumberFormat="1" applyFont="1" applyBorder="1" applyAlignment="1">
      <alignment horizontal="right" vertical="center"/>
    </xf>
    <xf numFmtId="14" fontId="54" fillId="16" borderId="4" xfId="10" applyNumberFormat="1" applyFont="1" applyFill="1" applyBorder="1" applyAlignment="1" applyProtection="1">
      <alignment horizontal="center" vertical="center"/>
      <protection locked="0"/>
    </xf>
    <xf numFmtId="2" fontId="54" fillId="0" borderId="0" xfId="10" applyNumberFormat="1" applyFont="1" applyAlignment="1" applyProtection="1">
      <alignment horizontal="center" vertical="center"/>
      <protection locked="0"/>
    </xf>
    <xf numFmtId="10" fontId="10" fillId="0" borderId="0" xfId="16" applyNumberFormat="1" applyFont="1" applyFill="1" applyBorder="1" applyAlignment="1" applyProtection="1">
      <alignment horizontal="center" vertical="center"/>
    </xf>
    <xf numFmtId="10" fontId="54" fillId="13" borderId="29" xfId="10" applyNumberFormat="1" applyFont="1" applyFill="1" applyBorder="1" applyAlignment="1" applyProtection="1">
      <alignment horizontal="center" vertical="center"/>
      <protection locked="0"/>
    </xf>
    <xf numFmtId="10" fontId="54" fillId="13" borderId="30" xfId="10" applyNumberFormat="1" applyFont="1" applyFill="1" applyBorder="1" applyAlignment="1" applyProtection="1">
      <alignment horizontal="center" vertical="center"/>
      <protection locked="0"/>
    </xf>
    <xf numFmtId="2" fontId="54" fillId="13" borderId="0" xfId="10" applyNumberFormat="1" applyFont="1" applyFill="1" applyAlignment="1" applyProtection="1">
      <alignment horizontal="center" vertical="center"/>
      <protection locked="0"/>
    </xf>
    <xf numFmtId="175" fontId="10" fillId="13" borderId="29" xfId="10" applyNumberFormat="1" applyFont="1" applyFill="1" applyBorder="1" applyAlignment="1" applyProtection="1">
      <alignment horizontal="center" vertical="center"/>
      <protection locked="0"/>
    </xf>
    <xf numFmtId="10" fontId="10" fillId="9" borderId="85" xfId="10" applyNumberFormat="1" applyFont="1" applyFill="1" applyBorder="1" applyAlignment="1">
      <alignment horizontal="center" vertical="center"/>
    </xf>
    <xf numFmtId="175" fontId="10" fillId="9" borderId="86" xfId="10" applyNumberFormat="1" applyFont="1" applyFill="1" applyBorder="1" applyAlignment="1">
      <alignment horizontal="center" vertical="center"/>
    </xf>
    <xf numFmtId="10" fontId="55" fillId="10" borderId="14" xfId="10" applyNumberFormat="1" applyFont="1" applyFill="1" applyBorder="1" applyAlignment="1" applyProtection="1">
      <alignment horizontal="center" vertical="center"/>
      <protection locked="0"/>
    </xf>
    <xf numFmtId="2" fontId="10" fillId="11" borderId="14" xfId="10" applyNumberFormat="1" applyFont="1" applyFill="1" applyBorder="1" applyAlignment="1">
      <alignment horizontal="center" vertical="center"/>
    </xf>
    <xf numFmtId="0" fontId="10" fillId="11" borderId="4" xfId="10" applyFont="1" applyFill="1" applyBorder="1" applyAlignment="1">
      <alignment vertical="center"/>
    </xf>
    <xf numFmtId="1" fontId="55" fillId="0" borderId="0" xfId="10" applyNumberFormat="1" applyFont="1" applyAlignment="1" applyProtection="1">
      <alignment horizontal="center" vertical="center"/>
      <protection locked="0"/>
    </xf>
    <xf numFmtId="10" fontId="10" fillId="0" borderId="0" xfId="10" applyNumberFormat="1" applyFont="1" applyAlignment="1" applyProtection="1">
      <alignment horizontal="left" vertical="center"/>
      <protection locked="0"/>
    </xf>
    <xf numFmtId="0" fontId="25" fillId="0" borderId="17" xfId="10" applyFont="1" applyBorder="1" applyAlignment="1">
      <alignment vertical="center"/>
    </xf>
    <xf numFmtId="0" fontId="49" fillId="0" borderId="18" xfId="10" applyFont="1" applyBorder="1" applyAlignment="1">
      <alignment horizontal="center" vertical="center"/>
    </xf>
    <xf numFmtId="0" fontId="49" fillId="0" borderId="18" xfId="10" applyFont="1" applyBorder="1" applyAlignment="1">
      <alignment vertical="center"/>
    </xf>
    <xf numFmtId="0" fontId="47" fillId="0" borderId="21" xfId="10" applyFont="1" applyBorder="1" applyAlignment="1">
      <alignment vertical="center"/>
    </xf>
    <xf numFmtId="171" fontId="47" fillId="0" borderId="27" xfId="10" applyNumberFormat="1" applyFont="1" applyBorder="1" applyAlignment="1">
      <alignment vertical="center"/>
    </xf>
    <xf numFmtId="171" fontId="47" fillId="0" borderId="18" xfId="10" applyNumberFormat="1" applyFont="1" applyBorder="1" applyAlignment="1">
      <alignment vertical="center"/>
    </xf>
    <xf numFmtId="176" fontId="47" fillId="6" borderId="17" xfId="10" applyNumberFormat="1" applyFont="1" applyFill="1" applyBorder="1" applyAlignment="1">
      <alignment horizontal="center" vertical="center"/>
    </xf>
    <xf numFmtId="175" fontId="47" fillId="6" borderId="18" xfId="10" applyNumberFormat="1" applyFont="1" applyFill="1" applyBorder="1" applyAlignment="1">
      <alignment horizontal="center" vertical="center"/>
    </xf>
    <xf numFmtId="175" fontId="24" fillId="6" borderId="27" xfId="10" applyNumberFormat="1" applyFont="1" applyFill="1" applyBorder="1" applyAlignment="1">
      <alignment horizontal="center" vertical="center"/>
    </xf>
    <xf numFmtId="176" fontId="24" fillId="6" borderId="17" xfId="10" applyNumberFormat="1" applyFont="1" applyFill="1" applyBorder="1" applyAlignment="1">
      <alignment horizontal="center" vertical="center"/>
    </xf>
    <xf numFmtId="176" fontId="24" fillId="6" borderId="18" xfId="10" applyNumberFormat="1" applyFont="1" applyFill="1" applyBorder="1" applyAlignment="1">
      <alignment horizontal="center" vertical="center"/>
    </xf>
    <xf numFmtId="176" fontId="24" fillId="6" borderId="21" xfId="10" applyNumberFormat="1" applyFont="1" applyFill="1" applyBorder="1" applyAlignment="1">
      <alignment horizontal="center" vertical="center"/>
    </xf>
    <xf numFmtId="2" fontId="24" fillId="6" borderId="21" xfId="10" applyNumberFormat="1" applyFont="1" applyFill="1" applyBorder="1" applyAlignment="1">
      <alignment horizontal="center" vertical="center"/>
    </xf>
    <xf numFmtId="2" fontId="56" fillId="7" borderId="27" xfId="10" applyNumberFormat="1" applyFont="1" applyFill="1" applyBorder="1" applyAlignment="1">
      <alignment horizontal="center" vertical="center"/>
    </xf>
    <xf numFmtId="2" fontId="53" fillId="7" borderId="27" xfId="10" applyNumberFormat="1" applyFont="1" applyFill="1" applyBorder="1" applyAlignment="1">
      <alignment horizontal="center" vertical="center"/>
    </xf>
    <xf numFmtId="176" fontId="57" fillId="8" borderId="27" xfId="10" applyNumberFormat="1" applyFont="1" applyFill="1" applyBorder="1" applyAlignment="1">
      <alignment horizontal="center" vertical="center"/>
    </xf>
    <xf numFmtId="2" fontId="56" fillId="8" borderId="21" xfId="10" applyNumberFormat="1" applyFont="1" applyFill="1" applyBorder="1" applyAlignment="1">
      <alignment horizontal="center" vertical="center"/>
    </xf>
    <xf numFmtId="10" fontId="24" fillId="7" borderId="21" xfId="10" applyNumberFormat="1" applyFont="1" applyFill="1" applyBorder="1" applyAlignment="1">
      <alignment horizontal="center" vertical="center"/>
    </xf>
    <xf numFmtId="176" fontId="58" fillId="12" borderId="17" xfId="10" applyNumberFormat="1" applyFont="1" applyFill="1" applyBorder="1" applyAlignment="1">
      <alignment horizontal="center" vertical="center"/>
    </xf>
    <xf numFmtId="176" fontId="58" fillId="12" borderId="18" xfId="10" applyNumberFormat="1" applyFont="1" applyFill="1" applyBorder="1" applyAlignment="1">
      <alignment horizontal="center" vertical="center"/>
    </xf>
    <xf numFmtId="176" fontId="24" fillId="12" borderId="18" xfId="10" applyNumberFormat="1" applyFont="1" applyFill="1" applyBorder="1" applyAlignment="1">
      <alignment horizontal="center" vertical="center"/>
    </xf>
    <xf numFmtId="0" fontId="24" fillId="0" borderId="27" xfId="10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right" vertical="center"/>
    </xf>
    <xf numFmtId="2" fontId="24" fillId="0" borderId="21" xfId="10" applyNumberFormat="1" applyFont="1" applyBorder="1" applyAlignment="1">
      <alignment horizontal="right" vertical="center"/>
    </xf>
    <xf numFmtId="176" fontId="24" fillId="0" borderId="18" xfId="10" applyNumberFormat="1" applyFont="1" applyBorder="1" applyAlignment="1">
      <alignment horizontal="center" vertical="center"/>
    </xf>
    <xf numFmtId="170" fontId="58" fillId="13" borderId="27" xfId="10" applyNumberFormat="1" applyFont="1" applyFill="1" applyBorder="1" applyAlignment="1">
      <alignment horizontal="center" vertical="center"/>
    </xf>
    <xf numFmtId="170" fontId="58" fillId="13" borderId="28" xfId="10" applyNumberFormat="1" applyFont="1" applyFill="1" applyBorder="1" applyAlignment="1">
      <alignment horizontal="center" vertical="center"/>
    </xf>
    <xf numFmtId="170" fontId="58" fillId="13" borderId="18" xfId="10" applyNumberFormat="1" applyFont="1" applyFill="1" applyBorder="1" applyAlignment="1">
      <alignment horizontal="center" vertical="center"/>
    </xf>
    <xf numFmtId="2" fontId="58" fillId="13" borderId="27" xfId="20" applyNumberFormat="1" applyFont="1" applyFill="1" applyBorder="1" applyAlignment="1" applyProtection="1">
      <alignment horizontal="center" vertical="center"/>
    </xf>
    <xf numFmtId="170" fontId="58" fillId="9" borderId="87" xfId="10" applyNumberFormat="1" applyFont="1" applyFill="1" applyBorder="1" applyAlignment="1">
      <alignment horizontal="center" vertical="center"/>
    </xf>
    <xf numFmtId="170" fontId="58" fillId="9" borderId="88" xfId="10" applyNumberFormat="1" applyFont="1" applyFill="1" applyBorder="1" applyAlignment="1">
      <alignment horizontal="center" vertical="center"/>
    </xf>
    <xf numFmtId="10" fontId="24" fillId="10" borderId="17" xfId="10" applyNumberFormat="1" applyFont="1" applyFill="1" applyBorder="1" applyAlignment="1">
      <alignment horizontal="center" vertical="center"/>
    </xf>
    <xf numFmtId="4" fontId="24" fillId="11" borderId="17" xfId="10" applyNumberFormat="1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vertical="center"/>
    </xf>
    <xf numFmtId="1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left" vertical="center"/>
    </xf>
    <xf numFmtId="0" fontId="25" fillId="0" borderId="14" xfId="10" applyFont="1" applyBorder="1" applyAlignment="1">
      <alignment horizontal="left" vertical="center"/>
    </xf>
    <xf numFmtId="175" fontId="25" fillId="6" borderId="22" xfId="10" applyNumberFormat="1" applyFont="1" applyFill="1" applyBorder="1" applyAlignment="1">
      <alignment horizontal="center" vertical="center"/>
    </xf>
    <xf numFmtId="175" fontId="25" fillId="6" borderId="29" xfId="10" applyNumberFormat="1" applyFont="1" applyFill="1" applyBorder="1" applyAlignment="1">
      <alignment horizontal="center" vertical="center"/>
    </xf>
    <xf numFmtId="175" fontId="25" fillId="6" borderId="14" xfId="10" applyNumberFormat="1" applyFont="1" applyFill="1" applyBorder="1" applyAlignment="1">
      <alignment horizontal="center" vertical="center"/>
    </xf>
    <xf numFmtId="2" fontId="25" fillId="6" borderId="2" xfId="10" applyNumberFormat="1" applyFont="1" applyFill="1" applyBorder="1" applyAlignment="1">
      <alignment horizontal="center" vertical="center"/>
    </xf>
    <xf numFmtId="2" fontId="25" fillId="6" borderId="4" xfId="10" applyNumberFormat="1" applyFont="1" applyFill="1" applyBorder="1" applyAlignment="1">
      <alignment horizontal="center" vertical="center"/>
    </xf>
    <xf numFmtId="2" fontId="25" fillId="7" borderId="25" xfId="10" applyNumberFormat="1" applyFont="1" applyFill="1" applyBorder="1" applyAlignment="1">
      <alignment horizontal="center" vertical="center"/>
    </xf>
    <xf numFmtId="2" fontId="25" fillId="7" borderId="22" xfId="10" applyNumberFormat="1" applyFont="1" applyFill="1" applyBorder="1" applyAlignment="1">
      <alignment horizontal="center" vertical="center"/>
    </xf>
    <xf numFmtId="2" fontId="25" fillId="7" borderId="14" xfId="10" applyNumberFormat="1" applyFont="1" applyFill="1" applyBorder="1" applyAlignment="1">
      <alignment horizontal="center" vertical="center"/>
    </xf>
    <xf numFmtId="178" fontId="25" fillId="8" borderId="25" xfId="10" applyNumberFormat="1" applyFont="1" applyFill="1" applyBorder="1" applyAlignment="1">
      <alignment horizontal="center" vertical="center"/>
    </xf>
    <xf numFmtId="2" fontId="25" fillId="8" borderId="4" xfId="10" applyNumberFormat="1" applyFont="1" applyFill="1" applyBorder="1" applyAlignment="1">
      <alignment horizontal="center" vertical="center"/>
    </xf>
    <xf numFmtId="10" fontId="24" fillId="7" borderId="25" xfId="10" applyNumberFormat="1" applyFont="1" applyFill="1" applyBorder="1" applyAlignment="1">
      <alignment horizontal="center" vertical="center"/>
    </xf>
    <xf numFmtId="2" fontId="25" fillId="0" borderId="22" xfId="21" applyNumberFormat="1" applyFont="1" applyFill="1" applyBorder="1" applyAlignment="1" applyProtection="1">
      <alignment horizontal="center" vertical="center"/>
    </xf>
    <xf numFmtId="2" fontId="25" fillId="0" borderId="23" xfId="21" applyNumberFormat="1" applyFont="1" applyFill="1" applyBorder="1" applyAlignment="1" applyProtection="1">
      <alignment horizontal="center" vertical="center"/>
    </xf>
    <xf numFmtId="2" fontId="25" fillId="0" borderId="4" xfId="21" applyNumberFormat="1" applyFont="1" applyFill="1" applyBorder="1" applyAlignment="1" applyProtection="1">
      <alignment horizontal="center" vertical="center"/>
    </xf>
    <xf numFmtId="2" fontId="25" fillId="0" borderId="4" xfId="10" applyNumberFormat="1" applyFont="1" applyBorder="1" applyAlignment="1">
      <alignment horizontal="center" vertical="center"/>
    </xf>
    <xf numFmtId="175" fontId="25" fillId="0" borderId="0" xfId="10" applyNumberFormat="1" applyFont="1" applyAlignment="1">
      <alignment horizontal="center" vertical="center"/>
    </xf>
    <xf numFmtId="2" fontId="25" fillId="13" borderId="4" xfId="10" applyNumberFormat="1" applyFont="1" applyFill="1" applyBorder="1" applyAlignment="1">
      <alignment horizontal="center" vertical="center"/>
    </xf>
    <xf numFmtId="2" fontId="25" fillId="13" borderId="2" xfId="10" applyNumberFormat="1" applyFont="1" applyFill="1" applyBorder="1" applyAlignment="1">
      <alignment vertical="center"/>
    </xf>
    <xf numFmtId="10" fontId="24" fillId="10" borderId="14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left" vertical="center"/>
    </xf>
    <xf numFmtId="181" fontId="25" fillId="0" borderId="0" xfId="10" applyNumberFormat="1" applyFont="1" applyAlignment="1">
      <alignment horizontal="center" vertical="center"/>
    </xf>
    <xf numFmtId="182" fontId="25" fillId="0" borderId="0" xfId="10" applyNumberFormat="1" applyFont="1" applyAlignment="1">
      <alignment horizontal="center" vertical="center"/>
    </xf>
    <xf numFmtId="2" fontId="25" fillId="6" borderId="0" xfId="10" applyNumberFormat="1" applyFont="1" applyFill="1" applyAlignment="1">
      <alignment horizontal="center" vertical="center"/>
    </xf>
    <xf numFmtId="175" fontId="25" fillId="8" borderId="29" xfId="10" applyNumberFormat="1" applyFont="1" applyFill="1" applyBorder="1" applyAlignment="1">
      <alignment horizontal="center" vertical="center"/>
    </xf>
    <xf numFmtId="175" fontId="25" fillId="7" borderId="29" xfId="10" applyNumberFormat="1" applyFont="1" applyFill="1" applyBorder="1" applyAlignment="1">
      <alignment horizontal="center" vertical="center"/>
    </xf>
    <xf numFmtId="175" fontId="25" fillId="12" borderId="14" xfId="10" applyNumberFormat="1" applyFont="1" applyFill="1" applyBorder="1" applyAlignment="1">
      <alignment horizontal="center" vertical="center"/>
    </xf>
    <xf numFmtId="175" fontId="25" fillId="12" borderId="0" xfId="10" applyNumberFormat="1" applyFont="1" applyFill="1" applyAlignment="1">
      <alignment horizontal="center" vertical="center"/>
    </xf>
    <xf numFmtId="0" fontId="25" fillId="0" borderId="29" xfId="10" applyFont="1" applyBorder="1" applyAlignment="1">
      <alignment horizontal="center" vertical="center"/>
    </xf>
    <xf numFmtId="2" fontId="25" fillId="0" borderId="14" xfId="21" applyNumberFormat="1" applyFont="1" applyFill="1" applyBorder="1" applyAlignment="1" applyProtection="1">
      <alignment horizontal="center" vertical="center"/>
    </xf>
    <xf numFmtId="2" fontId="25" fillId="0" borderId="0" xfId="21" applyNumberFormat="1" applyFont="1" applyFill="1" applyBorder="1" applyAlignment="1" applyProtection="1">
      <alignment horizontal="center" vertical="center"/>
    </xf>
    <xf numFmtId="2" fontId="25" fillId="13" borderId="29" xfId="10" applyNumberFormat="1" applyFont="1" applyFill="1" applyBorder="1" applyAlignment="1">
      <alignment horizontal="center" vertical="center"/>
    </xf>
    <xf numFmtId="175" fontId="25" fillId="10" borderId="14" xfId="10" applyNumberFormat="1" applyFont="1" applyFill="1" applyBorder="1" applyAlignment="1">
      <alignment horizontal="center" vertical="center"/>
    </xf>
    <xf numFmtId="175" fontId="25" fillId="0" borderId="0" xfId="10" applyNumberFormat="1" applyFont="1" applyAlignment="1">
      <alignment horizontal="left" vertical="center"/>
    </xf>
    <xf numFmtId="1" fontId="25" fillId="0" borderId="14" xfId="10" applyNumberFormat="1" applyFont="1" applyBorder="1" applyAlignment="1">
      <alignment horizontal="left" vertical="center"/>
    </xf>
    <xf numFmtId="175" fontId="24" fillId="6" borderId="17" xfId="10" applyNumberFormat="1" applyFont="1" applyFill="1" applyBorder="1" applyAlignment="1">
      <alignment horizontal="center" vertical="center"/>
    </xf>
    <xf numFmtId="175" fontId="24" fillId="6" borderId="21" xfId="10" applyNumberFormat="1" applyFont="1" applyFill="1" applyBorder="1" applyAlignment="1">
      <alignment horizontal="center" vertical="center"/>
    </xf>
    <xf numFmtId="175" fontId="25" fillId="6" borderId="21" xfId="10" applyNumberFormat="1" applyFont="1" applyFill="1" applyBorder="1" applyAlignment="1">
      <alignment horizontal="center" vertical="center"/>
    </xf>
    <xf numFmtId="175" fontId="25" fillId="7" borderId="27" xfId="10" applyNumberFormat="1" applyFont="1" applyFill="1" applyBorder="1" applyAlignment="1">
      <alignment horizontal="center" vertical="center"/>
    </xf>
    <xf numFmtId="175" fontId="25" fillId="7" borderId="17" xfId="10" applyNumberFormat="1" applyFont="1" applyFill="1" applyBorder="1" applyAlignment="1">
      <alignment horizontal="center" vertical="center"/>
    </xf>
    <xf numFmtId="175" fontId="25" fillId="8" borderId="27" xfId="10" applyNumberFormat="1" applyFont="1" applyFill="1" applyBorder="1" applyAlignment="1">
      <alignment horizontal="center" vertical="center"/>
    </xf>
    <xf numFmtId="175" fontId="25" fillId="8" borderId="21" xfId="10" applyNumberFormat="1" applyFont="1" applyFill="1" applyBorder="1" applyAlignment="1">
      <alignment horizontal="center" vertical="center"/>
    </xf>
    <xf numFmtId="0" fontId="24" fillId="7" borderId="27" xfId="10" applyFont="1" applyFill="1" applyBorder="1" applyAlignment="1">
      <alignment horizontal="center" vertical="center"/>
    </xf>
    <xf numFmtId="175" fontId="25" fillId="12" borderId="17" xfId="10" applyNumberFormat="1" applyFont="1" applyFill="1" applyBorder="1" applyAlignment="1">
      <alignment horizontal="center" vertical="center"/>
    </xf>
    <xf numFmtId="175" fontId="25" fillId="12" borderId="18" xfId="10" applyNumberFormat="1" applyFont="1" applyFill="1" applyBorder="1" applyAlignment="1">
      <alignment horizontal="center" vertical="center"/>
    </xf>
    <xf numFmtId="2" fontId="25" fillId="0" borderId="17" xfId="10" applyNumberFormat="1" applyFont="1" applyBorder="1" applyAlignment="1">
      <alignment horizontal="center" vertical="center"/>
    </xf>
    <xf numFmtId="2" fontId="25" fillId="0" borderId="21" xfId="10" applyNumberFormat="1" applyFont="1" applyBorder="1" applyAlignment="1">
      <alignment horizontal="center" vertical="center"/>
    </xf>
    <xf numFmtId="175" fontId="25" fillId="0" borderId="18" xfId="10" applyNumberFormat="1" applyFont="1" applyBorder="1" applyAlignment="1">
      <alignment horizontal="center" vertical="center"/>
    </xf>
    <xf numFmtId="175" fontId="25" fillId="13" borderId="27" xfId="10" applyNumberFormat="1" applyFont="1" applyFill="1" applyBorder="1" applyAlignment="1">
      <alignment horizontal="center" vertical="center"/>
    </xf>
    <xf numFmtId="175" fontId="25" fillId="13" borderId="21" xfId="10" applyNumberFormat="1" applyFont="1" applyFill="1" applyBorder="1" applyAlignment="1">
      <alignment horizontal="center" vertical="center"/>
    </xf>
    <xf numFmtId="175" fontId="25" fillId="10" borderId="17" xfId="10" applyNumberFormat="1" applyFont="1" applyFill="1" applyBorder="1" applyAlignment="1">
      <alignment horizontal="center" vertical="center"/>
    </xf>
    <xf numFmtId="175" fontId="25" fillId="0" borderId="23" xfId="10" applyNumberFormat="1" applyFont="1" applyBorder="1" applyAlignment="1">
      <alignment vertical="center"/>
    </xf>
    <xf numFmtId="175" fontId="25" fillId="0" borderId="2" xfId="10" applyNumberFormat="1" applyFont="1" applyBorder="1" applyAlignment="1">
      <alignment vertical="center"/>
    </xf>
    <xf numFmtId="2" fontId="25" fillId="0" borderId="22" xfId="10" applyNumberFormat="1" applyFont="1" applyBorder="1" applyAlignment="1">
      <alignment horizontal="right" vertical="center"/>
    </xf>
    <xf numFmtId="2" fontId="25" fillId="0" borderId="23" xfId="10" applyNumberFormat="1" applyFont="1" applyBorder="1" applyAlignment="1">
      <alignment horizontal="right" vertical="center"/>
    </xf>
    <xf numFmtId="0" fontId="59" fillId="0" borderId="0" xfId="7" applyFont="1" applyAlignment="1">
      <alignment horizontal="center" vertical="center"/>
    </xf>
    <xf numFmtId="175" fontId="25" fillId="0" borderId="0" xfId="10" applyNumberFormat="1" applyFont="1" applyAlignment="1">
      <alignment vertical="center"/>
    </xf>
    <xf numFmtId="175" fontId="25" fillId="0" borderId="4" xfId="10" applyNumberFormat="1" applyFont="1" applyBorder="1" applyAlignment="1">
      <alignment vertical="center"/>
    </xf>
    <xf numFmtId="2" fontId="25" fillId="0" borderId="14" xfId="10" applyNumberFormat="1" applyFont="1" applyBorder="1" applyAlignment="1">
      <alignment horizontal="right" vertical="center"/>
    </xf>
    <xf numFmtId="2" fontId="25" fillId="0" borderId="0" xfId="10" applyNumberFormat="1" applyFont="1" applyAlignment="1">
      <alignment horizontal="right" vertical="center"/>
    </xf>
    <xf numFmtId="0" fontId="25" fillId="0" borderId="18" xfId="10" applyFont="1" applyBorder="1" applyAlignment="1">
      <alignment vertical="center"/>
    </xf>
    <xf numFmtId="2" fontId="25" fillId="0" borderId="17" xfId="10" applyNumberFormat="1" applyFont="1" applyBorder="1" applyAlignment="1">
      <alignment horizontal="right" vertical="center"/>
    </xf>
    <xf numFmtId="2" fontId="25" fillId="0" borderId="18" xfId="10" applyNumberFormat="1" applyFont="1" applyBorder="1" applyAlignment="1">
      <alignment horizontal="right" vertical="center"/>
    </xf>
    <xf numFmtId="176" fontId="24" fillId="0" borderId="0" xfId="10" applyNumberFormat="1" applyFont="1" applyAlignment="1">
      <alignment vertical="center"/>
    </xf>
    <xf numFmtId="176" fontId="25" fillId="0" borderId="0" xfId="10" applyNumberFormat="1" applyFont="1" applyAlignment="1">
      <alignment vertical="center"/>
    </xf>
    <xf numFmtId="0" fontId="47" fillId="0" borderId="0" xfId="10" applyFont="1" applyAlignment="1">
      <alignment horizontal="right" vertical="center"/>
    </xf>
    <xf numFmtId="0" fontId="47" fillId="0" borderId="0" xfId="10" applyFont="1" applyAlignment="1">
      <alignment horizontal="left" vertical="center"/>
    </xf>
    <xf numFmtId="0" fontId="60" fillId="0" borderId="0" xfId="7" applyFont="1" applyAlignment="1">
      <alignment horizontal="center"/>
    </xf>
    <xf numFmtId="2" fontId="61" fillId="0" borderId="0" xfId="10" applyNumberFormat="1" applyFont="1" applyAlignment="1">
      <alignment horizontal="center"/>
    </xf>
    <xf numFmtId="166" fontId="24" fillId="0" borderId="0" xfId="10" applyNumberFormat="1" applyFont="1" applyAlignment="1">
      <alignment horizontal="center" vertical="center"/>
    </xf>
    <xf numFmtId="0" fontId="24" fillId="5" borderId="0" xfId="10" applyFont="1" applyFill="1" applyAlignment="1" applyProtection="1">
      <alignment vertical="center"/>
      <protection locked="0"/>
    </xf>
    <xf numFmtId="0" fontId="24" fillId="5" borderId="0" xfId="10" applyFont="1" applyFill="1" applyAlignment="1">
      <alignment vertical="center"/>
    </xf>
    <xf numFmtId="0" fontId="24" fillId="5" borderId="0" xfId="10" applyFont="1" applyFill="1" applyAlignment="1">
      <alignment horizontal="left" vertical="center"/>
    </xf>
    <xf numFmtId="176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right" vertical="center"/>
    </xf>
    <xf numFmtId="4" fontId="25" fillId="16" borderId="0" xfId="10" applyNumberFormat="1" applyFont="1" applyFill="1" applyAlignment="1" applyProtection="1">
      <alignment vertical="center"/>
      <protection locked="0"/>
    </xf>
    <xf numFmtId="4" fontId="25" fillId="5" borderId="0" xfId="10" applyNumberFormat="1" applyFont="1" applyFill="1" applyAlignment="1" applyProtection="1">
      <alignment vertical="center"/>
      <protection locked="0"/>
    </xf>
    <xf numFmtId="178" fontId="25" fillId="0" borderId="0" xfId="10" applyNumberFormat="1" applyFont="1" applyAlignment="1">
      <alignment horizontal="center" vertical="center"/>
    </xf>
    <xf numFmtId="0" fontId="26" fillId="0" borderId="0" xfId="10" applyFont="1" applyAlignment="1">
      <alignment horizontal="center" vertical="center"/>
    </xf>
    <xf numFmtId="4" fontId="24" fillId="16" borderId="3" xfId="10" applyNumberFormat="1" applyFont="1" applyFill="1" applyBorder="1" applyAlignment="1" applyProtection="1">
      <alignment vertical="center"/>
      <protection locked="0"/>
    </xf>
    <xf numFmtId="176" fontId="24" fillId="16" borderId="3" xfId="10" applyNumberFormat="1" applyFont="1" applyFill="1" applyBorder="1" applyAlignment="1" applyProtection="1">
      <alignment vertical="center"/>
      <protection locked="0"/>
    </xf>
    <xf numFmtId="0" fontId="30" fillId="0" borderId="70" xfId="8" applyFont="1" applyBorder="1" applyAlignment="1">
      <alignment horizontal="center" vertical="center"/>
    </xf>
    <xf numFmtId="0" fontId="28" fillId="5" borderId="1" xfId="14" applyFont="1" applyFill="1" applyBorder="1" applyAlignment="1">
      <alignment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28" fillId="4" borderId="54" xfId="11" applyFont="1" applyFill="1" applyBorder="1" applyAlignment="1">
      <alignment horizontal="left" shrinkToFit="1"/>
    </xf>
    <xf numFmtId="175" fontId="25" fillId="0" borderId="0" xfId="10" quotePrefix="1" applyNumberFormat="1" applyFont="1" applyAlignment="1">
      <alignment vertical="center"/>
    </xf>
    <xf numFmtId="0" fontId="24" fillId="0" borderId="0" xfId="8" applyFont="1" applyProtection="1">
      <protection locked="0"/>
    </xf>
    <xf numFmtId="0" fontId="48" fillId="0" borderId="0" xfId="8" applyFont="1" applyProtection="1">
      <protection locked="0"/>
    </xf>
    <xf numFmtId="0" fontId="48" fillId="0" borderId="0" xfId="8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24" fillId="2" borderId="53" xfId="5" applyFont="1" applyFill="1" applyBorder="1" applyAlignment="1">
      <alignment vertical="center"/>
    </xf>
    <xf numFmtId="0" fontId="24" fillId="2" borderId="46" xfId="5" applyFont="1" applyFill="1" applyBorder="1" applyAlignment="1">
      <alignment vertic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49" fontId="30" fillId="0" borderId="70" xfId="8" applyNumberFormat="1" applyFont="1" applyBorder="1" applyAlignment="1">
      <alignment horizontal="center" vertical="center"/>
    </xf>
    <xf numFmtId="0" fontId="68" fillId="0" borderId="70" xfId="8" applyFont="1" applyBorder="1" applyAlignment="1" applyProtection="1">
      <alignment horizontal="center" vertical="center"/>
      <protection locked="0"/>
    </xf>
    <xf numFmtId="0" fontId="25" fillId="12" borderId="22" xfId="10" applyFont="1" applyFill="1" applyBorder="1" applyAlignment="1">
      <alignment horizontal="center" vertical="center"/>
    </xf>
    <xf numFmtId="0" fontId="25" fillId="7" borderId="29" xfId="10" applyFont="1" applyFill="1" applyBorder="1" applyAlignment="1">
      <alignment horizontal="center" vertical="center"/>
    </xf>
    <xf numFmtId="0" fontId="25" fillId="12" borderId="14" xfId="10" applyFont="1" applyFill="1" applyBorder="1" applyAlignment="1">
      <alignment horizontal="center" vertical="center"/>
    </xf>
    <xf numFmtId="0" fontId="25" fillId="12" borderId="23" xfId="10" applyFont="1" applyFill="1" applyBorder="1" applyAlignment="1">
      <alignment horizontal="center" vertical="center"/>
    </xf>
    <xf numFmtId="0" fontId="25" fillId="12" borderId="0" xfId="10" applyFont="1" applyFill="1" applyAlignment="1">
      <alignment horizontal="center" vertical="center"/>
    </xf>
    <xf numFmtId="0" fontId="25" fillId="13" borderId="25" xfId="16" applyNumberFormat="1" applyFont="1" applyFill="1" applyBorder="1" applyAlignment="1" applyProtection="1">
      <alignment horizontal="center" vertical="center"/>
    </xf>
    <xf numFmtId="0" fontId="25" fillId="13" borderId="4" xfId="16" applyNumberFormat="1" applyFont="1" applyFill="1" applyBorder="1" applyAlignment="1" applyProtection="1">
      <alignment horizontal="center" vertical="center"/>
    </xf>
    <xf numFmtId="183" fontId="49" fillId="18" borderId="38" xfId="1" applyNumberFormat="1" applyFont="1" applyFill="1" applyBorder="1" applyAlignment="1" applyProtection="1">
      <alignment horizontal="center" vertical="center"/>
      <protection locked="0"/>
    </xf>
    <xf numFmtId="0" fontId="24" fillId="2" borderId="53" xfId="5" applyFont="1" applyFill="1" applyBorder="1" applyAlignment="1">
      <alignment horizontal="left" vertical="center"/>
    </xf>
    <xf numFmtId="0" fontId="24" fillId="2" borderId="54" xfId="5" applyFont="1" applyFill="1" applyBorder="1" applyAlignment="1">
      <alignment horizontal="left" vertical="center"/>
    </xf>
    <xf numFmtId="0" fontId="32" fillId="0" borderId="53" xfId="5" applyFont="1" applyBorder="1" applyAlignment="1">
      <alignment horizontal="center"/>
    </xf>
    <xf numFmtId="0" fontId="66" fillId="0" borderId="53" xfId="5" applyFont="1" applyBorder="1" applyAlignment="1" applyProtection="1">
      <alignment wrapText="1"/>
      <protection locked="0"/>
    </xf>
    <xf numFmtId="0" fontId="24" fillId="0" borderId="53" xfId="5" applyFont="1" applyBorder="1" applyAlignment="1">
      <alignment wrapText="1"/>
    </xf>
    <xf numFmtId="0" fontId="32" fillId="2" borderId="53" xfId="5" applyFont="1" applyFill="1" applyBorder="1"/>
    <xf numFmtId="0" fontId="32" fillId="2" borderId="54" xfId="5" applyFont="1" applyFill="1" applyBorder="1"/>
    <xf numFmtId="184" fontId="25" fillId="0" borderId="14" xfId="1" applyNumberFormat="1" applyFont="1" applyBorder="1" applyAlignment="1">
      <alignment horizontal="left" vertical="center"/>
    </xf>
    <xf numFmtId="184" fontId="24" fillId="0" borderId="0" xfId="1" applyNumberFormat="1" applyFont="1" applyAlignment="1">
      <alignment horizontal="center" vertical="center"/>
    </xf>
    <xf numFmtId="184" fontId="24" fillId="0" borderId="0" xfId="1" applyNumberFormat="1" applyFont="1" applyAlignment="1">
      <alignment vertical="center"/>
    </xf>
    <xf numFmtId="184" fontId="49" fillId="0" borderId="0" xfId="1" applyNumberFormat="1" applyFont="1" applyAlignment="1">
      <alignment horizontal="center" vertical="center"/>
    </xf>
    <xf numFmtId="184" fontId="49" fillId="0" borderId="0" xfId="1" applyNumberFormat="1" applyFont="1" applyAlignment="1">
      <alignment vertical="center"/>
    </xf>
    <xf numFmtId="184" fontId="25" fillId="6" borderId="22" xfId="1" applyNumberFormat="1" applyFont="1" applyFill="1" applyBorder="1" applyAlignment="1">
      <alignment horizontal="center" vertical="center"/>
    </xf>
    <xf numFmtId="184" fontId="25" fillId="6" borderId="29" xfId="1" applyNumberFormat="1" applyFont="1" applyFill="1" applyBorder="1" applyAlignment="1">
      <alignment horizontal="center" vertical="center"/>
    </xf>
    <xf numFmtId="184" fontId="25" fillId="6" borderId="14" xfId="1" applyNumberFormat="1" applyFont="1" applyFill="1" applyBorder="1" applyAlignment="1">
      <alignment horizontal="center" vertical="center"/>
    </xf>
    <xf numFmtId="184" fontId="25" fillId="7" borderId="25" xfId="1" applyNumberFormat="1" applyFont="1" applyFill="1" applyBorder="1" applyAlignment="1">
      <alignment horizontal="center" vertical="center"/>
    </xf>
    <xf numFmtId="184" fontId="25" fillId="7" borderId="22" xfId="1" applyNumberFormat="1" applyFont="1" applyFill="1" applyBorder="1" applyAlignment="1">
      <alignment horizontal="center" vertical="center"/>
    </xf>
    <xf numFmtId="184" fontId="25" fillId="8" borderId="25" xfId="1" applyNumberFormat="1" applyFont="1" applyFill="1" applyBorder="1" applyAlignment="1">
      <alignment horizontal="center" vertical="center"/>
    </xf>
    <xf numFmtId="184" fontId="25" fillId="20" borderId="29" xfId="1" applyNumberFormat="1" applyFont="1" applyFill="1" applyBorder="1" applyAlignment="1">
      <alignment horizontal="center" vertical="center"/>
    </xf>
    <xf numFmtId="184" fontId="25" fillId="21" borderId="22" xfId="1" applyNumberFormat="1" applyFont="1" applyFill="1" applyBorder="1" applyAlignment="1">
      <alignment horizontal="center" vertical="center"/>
    </xf>
    <xf numFmtId="184" fontId="25" fillId="21" borderId="23" xfId="1" applyNumberFormat="1" applyFont="1" applyFill="1" applyBorder="1" applyAlignment="1">
      <alignment horizontal="center" vertical="center"/>
    </xf>
    <xf numFmtId="184" fontId="25" fillId="21" borderId="2" xfId="1" applyNumberFormat="1" applyFont="1" applyFill="1" applyBorder="1" applyAlignment="1">
      <alignment horizontal="center" vertical="center"/>
    </xf>
    <xf numFmtId="184" fontId="24" fillId="0" borderId="29" xfId="1" applyNumberFormat="1" applyFont="1" applyBorder="1" applyAlignment="1">
      <alignment horizontal="center" vertical="center"/>
    </xf>
    <xf numFmtId="184" fontId="25" fillId="0" borderId="22" xfId="1" applyNumberFormat="1" applyFont="1" applyFill="1" applyBorder="1" applyAlignment="1">
      <alignment horizontal="center" vertical="center"/>
    </xf>
    <xf numFmtId="184" fontId="25" fillId="0" borderId="23" xfId="1" applyNumberFormat="1" applyFont="1" applyFill="1" applyBorder="1" applyAlignment="1" applyProtection="1">
      <alignment horizontal="center" vertical="center"/>
    </xf>
    <xf numFmtId="184" fontId="25" fillId="0" borderId="22" xfId="1" applyNumberFormat="1" applyFont="1" applyFill="1" applyBorder="1" applyAlignment="1" applyProtection="1">
      <alignment horizontal="center" vertical="center"/>
    </xf>
    <xf numFmtId="184" fontId="25" fillId="0" borderId="4" xfId="1" applyNumberFormat="1" applyFont="1" applyFill="1" applyBorder="1" applyAlignment="1" applyProtection="1">
      <alignment horizontal="center" vertical="center"/>
    </xf>
    <xf numFmtId="184" fontId="25" fillId="0" borderId="4" xfId="1" applyNumberFormat="1" applyFont="1" applyBorder="1" applyAlignment="1">
      <alignment horizontal="center" vertical="center"/>
    </xf>
    <xf numFmtId="184" fontId="25" fillId="0" borderId="0" xfId="1" applyNumberFormat="1" applyFont="1" applyAlignment="1">
      <alignment horizontal="center" vertical="center"/>
    </xf>
    <xf numFmtId="184" fontId="25" fillId="13" borderId="25" xfId="1" applyNumberFormat="1" applyFont="1" applyFill="1" applyBorder="1" applyAlignment="1" applyProtection="1">
      <alignment horizontal="center" vertical="center"/>
    </xf>
    <xf numFmtId="184" fontId="25" fillId="13" borderId="4" xfId="1" applyNumberFormat="1" applyFont="1" applyFill="1" applyBorder="1" applyAlignment="1" applyProtection="1">
      <alignment horizontal="center" vertical="center"/>
    </xf>
    <xf numFmtId="184" fontId="25" fillId="13" borderId="4" xfId="1" applyNumberFormat="1" applyFont="1" applyFill="1" applyBorder="1" applyAlignment="1">
      <alignment horizontal="center" vertical="center"/>
    </xf>
    <xf numFmtId="184" fontId="25" fillId="13" borderId="2" xfId="1" applyNumberFormat="1" applyFont="1" applyFill="1" applyBorder="1" applyAlignment="1">
      <alignment vertical="center"/>
    </xf>
    <xf numFmtId="184" fontId="25" fillId="9" borderId="22" xfId="1" applyNumberFormat="1" applyFont="1" applyFill="1" applyBorder="1" applyAlignment="1" applyProtection="1">
      <alignment horizontal="center" vertical="center"/>
    </xf>
    <xf numFmtId="184" fontId="25" fillId="9" borderId="2" xfId="1" applyNumberFormat="1" applyFont="1" applyFill="1" applyBorder="1" applyAlignment="1" applyProtection="1">
      <alignment horizontal="center" vertical="center"/>
    </xf>
    <xf numFmtId="184" fontId="24" fillId="10" borderId="14" xfId="1" applyNumberFormat="1" applyFont="1" applyFill="1" applyBorder="1" applyAlignment="1" applyProtection="1">
      <alignment horizontal="center" vertical="center"/>
    </xf>
    <xf numFmtId="184" fontId="25" fillId="11" borderId="22" xfId="1" applyNumberFormat="1" applyFont="1" applyFill="1" applyBorder="1" applyAlignment="1">
      <alignment horizontal="center" vertical="center"/>
    </xf>
    <xf numFmtId="184" fontId="25" fillId="11" borderId="2" xfId="1" applyNumberFormat="1" applyFont="1" applyFill="1" applyBorder="1" applyAlignment="1">
      <alignment horizontal="center" vertical="center"/>
    </xf>
    <xf numFmtId="184" fontId="24" fillId="0" borderId="0" xfId="1" applyNumberFormat="1" applyFont="1" applyFill="1" applyBorder="1" applyAlignment="1" applyProtection="1">
      <alignment horizontal="center" vertical="center"/>
    </xf>
    <xf numFmtId="184" fontId="24" fillId="0" borderId="0" xfId="1" applyNumberFormat="1" applyFont="1" applyFill="1" applyBorder="1" applyAlignment="1" applyProtection="1">
      <alignment horizontal="left" vertical="center"/>
    </xf>
    <xf numFmtId="184" fontId="25" fillId="7" borderId="29" xfId="1" applyNumberFormat="1" applyFont="1" applyFill="1" applyBorder="1" applyAlignment="1">
      <alignment horizontal="center" vertical="center"/>
    </xf>
    <xf numFmtId="184" fontId="25" fillId="7" borderId="14" xfId="1" applyNumberFormat="1" applyFont="1" applyFill="1" applyBorder="1" applyAlignment="1">
      <alignment horizontal="center" vertical="center"/>
    </xf>
    <xf numFmtId="184" fontId="25" fillId="8" borderId="29" xfId="1" applyNumberFormat="1" applyFont="1" applyFill="1" applyBorder="1" applyAlignment="1">
      <alignment horizontal="center" vertical="center"/>
    </xf>
    <xf numFmtId="184" fontId="25" fillId="20" borderId="14" xfId="1" applyNumberFormat="1" applyFont="1" applyFill="1" applyBorder="1" applyAlignment="1">
      <alignment horizontal="center" vertical="center"/>
    </xf>
    <xf numFmtId="184" fontId="25" fillId="21" borderId="14" xfId="1" applyNumberFormat="1" applyFont="1" applyFill="1" applyBorder="1" applyAlignment="1">
      <alignment horizontal="center" vertical="center"/>
    </xf>
    <xf numFmtId="184" fontId="25" fillId="21" borderId="0" xfId="1" applyNumberFormat="1" applyFont="1" applyFill="1" applyBorder="1" applyAlignment="1">
      <alignment horizontal="center" vertical="center"/>
    </xf>
    <xf numFmtId="184" fontId="25" fillId="21" borderId="4" xfId="1" applyNumberFormat="1" applyFont="1" applyFill="1" applyBorder="1" applyAlignment="1">
      <alignment horizontal="center" vertical="center"/>
    </xf>
    <xf numFmtId="184" fontId="25" fillId="0" borderId="29" xfId="1" applyNumberFormat="1" applyFont="1" applyBorder="1" applyAlignment="1">
      <alignment horizontal="center" vertical="center"/>
    </xf>
    <xf numFmtId="184" fontId="25" fillId="0" borderId="14" xfId="1" applyNumberFormat="1" applyFont="1" applyFill="1" applyBorder="1" applyAlignment="1">
      <alignment horizontal="center" vertical="center"/>
    </xf>
    <xf numFmtId="184" fontId="25" fillId="0" borderId="0" xfId="1" applyNumberFormat="1" applyFont="1" applyFill="1" applyBorder="1" applyAlignment="1" applyProtection="1">
      <alignment horizontal="center" vertical="center"/>
    </xf>
    <xf numFmtId="184" fontId="25" fillId="0" borderId="14" xfId="1" applyNumberFormat="1" applyFont="1" applyFill="1" applyBorder="1" applyAlignment="1" applyProtection="1">
      <alignment horizontal="center" vertical="center"/>
    </xf>
    <xf numFmtId="184" fontId="25" fillId="13" borderId="29" xfId="1" applyNumberFormat="1" applyFont="1" applyFill="1" applyBorder="1" applyAlignment="1">
      <alignment horizontal="center" vertical="center"/>
    </xf>
    <xf numFmtId="184" fontId="25" fillId="9" borderId="14" xfId="1" applyNumberFormat="1" applyFont="1" applyFill="1" applyBorder="1" applyAlignment="1">
      <alignment horizontal="center" vertical="center"/>
    </xf>
    <xf numFmtId="184" fontId="25" fillId="9" borderId="4" xfId="1" applyNumberFormat="1" applyFont="1" applyFill="1" applyBorder="1" applyAlignment="1">
      <alignment horizontal="center" vertical="center"/>
    </xf>
    <xf numFmtId="184" fontId="25" fillId="10" borderId="14" xfId="1" applyNumberFormat="1" applyFont="1" applyFill="1" applyBorder="1" applyAlignment="1">
      <alignment horizontal="center" vertical="center"/>
    </xf>
    <xf numFmtId="184" fontId="25" fillId="11" borderId="14" xfId="1" applyNumberFormat="1" applyFont="1" applyFill="1" applyBorder="1" applyAlignment="1">
      <alignment horizontal="center" vertical="center"/>
    </xf>
    <xf numFmtId="184" fontId="25" fillId="11" borderId="4" xfId="1" applyNumberFormat="1" applyFont="1" applyFill="1" applyBorder="1" applyAlignment="1">
      <alignment horizontal="center" vertical="center"/>
    </xf>
    <xf numFmtId="184" fontId="25" fillId="0" borderId="0" xfId="1" applyNumberFormat="1" applyFont="1" applyAlignment="1">
      <alignment horizontal="left" vertical="center"/>
    </xf>
    <xf numFmtId="184" fontId="25" fillId="0" borderId="17" xfId="1" applyNumberFormat="1" applyFont="1" applyBorder="1" applyAlignment="1">
      <alignment vertical="center"/>
    </xf>
    <xf numFmtId="184" fontId="24" fillId="0" borderId="18" xfId="1" applyNumberFormat="1" applyFont="1" applyBorder="1" applyAlignment="1">
      <alignment horizontal="center" vertical="center"/>
    </xf>
    <xf numFmtId="184" fontId="24" fillId="0" borderId="18" xfId="1" applyNumberFormat="1" applyFont="1" applyBorder="1" applyAlignment="1">
      <alignment vertical="center"/>
    </xf>
    <xf numFmtId="184" fontId="49" fillId="0" borderId="18" xfId="1" applyNumberFormat="1" applyFont="1" applyBorder="1" applyAlignment="1">
      <alignment vertical="center"/>
    </xf>
    <xf numFmtId="184" fontId="24" fillId="6" borderId="17" xfId="1" applyNumberFormat="1" applyFont="1" applyFill="1" applyBorder="1" applyAlignment="1">
      <alignment horizontal="center" vertical="center"/>
    </xf>
    <xf numFmtId="184" fontId="24" fillId="6" borderId="21" xfId="1" applyNumberFormat="1" applyFont="1" applyFill="1" applyBorder="1" applyAlignment="1">
      <alignment horizontal="center" vertical="center"/>
    </xf>
    <xf numFmtId="184" fontId="24" fillId="6" borderId="27" xfId="1" applyNumberFormat="1" applyFont="1" applyFill="1" applyBorder="1" applyAlignment="1">
      <alignment horizontal="center" vertical="center"/>
    </xf>
    <xf numFmtId="184" fontId="25" fillId="6" borderId="21" xfId="1" applyNumberFormat="1" applyFont="1" applyFill="1" applyBorder="1" applyAlignment="1">
      <alignment horizontal="center" vertical="center"/>
    </xf>
    <xf numFmtId="184" fontId="25" fillId="7" borderId="27" xfId="1" applyNumberFormat="1" applyFont="1" applyFill="1" applyBorder="1" applyAlignment="1">
      <alignment horizontal="center" vertical="center"/>
    </xf>
    <xf numFmtId="184" fontId="25" fillId="7" borderId="17" xfId="1" applyNumberFormat="1" applyFont="1" applyFill="1" applyBorder="1" applyAlignment="1">
      <alignment horizontal="center" vertical="center"/>
    </xf>
    <xf numFmtId="184" fontId="25" fillId="8" borderId="27" xfId="1" applyNumberFormat="1" applyFont="1" applyFill="1" applyBorder="1" applyAlignment="1">
      <alignment horizontal="center" vertical="center"/>
    </xf>
    <xf numFmtId="184" fontId="25" fillId="8" borderId="21" xfId="1" applyNumberFormat="1" applyFont="1" applyFill="1" applyBorder="1" applyAlignment="1">
      <alignment horizontal="center" vertical="center"/>
    </xf>
    <xf numFmtId="184" fontId="24" fillId="7" borderId="27" xfId="1" applyNumberFormat="1" applyFont="1" applyFill="1" applyBorder="1" applyAlignment="1">
      <alignment horizontal="center" vertical="center"/>
    </xf>
    <xf numFmtId="184" fontId="25" fillId="12" borderId="17" xfId="1" applyNumberFormat="1" applyFont="1" applyFill="1" applyBorder="1" applyAlignment="1">
      <alignment horizontal="center" vertical="center"/>
    </xf>
    <xf numFmtId="184" fontId="25" fillId="12" borderId="18" xfId="1" applyNumberFormat="1" applyFont="1" applyFill="1" applyBorder="1" applyAlignment="1">
      <alignment horizontal="center" vertical="center"/>
    </xf>
    <xf numFmtId="184" fontId="24" fillId="0" borderId="27" xfId="1" applyNumberFormat="1" applyFont="1" applyBorder="1" applyAlignment="1">
      <alignment horizontal="center" vertical="center"/>
    </xf>
    <xf numFmtId="184" fontId="25" fillId="0" borderId="17" xfId="1" applyNumberFormat="1" applyFont="1" applyBorder="1" applyAlignment="1">
      <alignment horizontal="center" vertical="center"/>
    </xf>
    <xf numFmtId="184" fontId="25" fillId="0" borderId="18" xfId="1" applyNumberFormat="1" applyFont="1" applyBorder="1" applyAlignment="1">
      <alignment horizontal="center" vertical="center"/>
    </xf>
    <xf numFmtId="184" fontId="25" fillId="0" borderId="21" xfId="1" applyNumberFormat="1" applyFont="1" applyBorder="1" applyAlignment="1">
      <alignment horizontal="center" vertical="center"/>
    </xf>
    <xf numFmtId="184" fontId="24" fillId="11" borderId="14" xfId="1" applyNumberFormat="1" applyFont="1" applyFill="1" applyBorder="1" applyAlignment="1">
      <alignment horizontal="center" vertical="center"/>
    </xf>
    <xf numFmtId="184" fontId="24" fillId="11" borderId="4" xfId="1" applyNumberFormat="1" applyFont="1" applyFill="1" applyBorder="1" applyAlignment="1">
      <alignment horizontal="center" vertical="center"/>
    </xf>
    <xf numFmtId="184" fontId="25" fillId="0" borderId="0" xfId="1" applyNumberFormat="1" applyFont="1" applyAlignment="1">
      <alignment vertical="center"/>
    </xf>
    <xf numFmtId="184" fontId="24" fillId="0" borderId="23" xfId="1" applyNumberFormat="1" applyFont="1" applyBorder="1" applyAlignment="1">
      <alignment horizontal="center" vertical="center"/>
    </xf>
    <xf numFmtId="184" fontId="25" fillId="0" borderId="23" xfId="1" applyNumberFormat="1" applyFont="1" applyBorder="1" applyAlignment="1">
      <alignment vertical="center"/>
    </xf>
    <xf numFmtId="184" fontId="25" fillId="0" borderId="2" xfId="1" applyNumberFormat="1" applyFont="1" applyBorder="1" applyAlignment="1">
      <alignment vertical="center"/>
    </xf>
    <xf numFmtId="184" fontId="25" fillId="0" borderId="23" xfId="1" applyNumberFormat="1" applyFont="1" applyBorder="1" applyAlignment="1">
      <alignment horizontal="center" vertical="center"/>
    </xf>
    <xf numFmtId="184" fontId="25" fillId="0" borderId="2" xfId="1" applyNumberFormat="1" applyFont="1" applyBorder="1" applyAlignment="1">
      <alignment horizontal="center" vertical="center"/>
    </xf>
    <xf numFmtId="184" fontId="25" fillId="0" borderId="22" xfId="1" applyNumberFormat="1" applyFont="1" applyBorder="1" applyAlignment="1">
      <alignment horizontal="right" vertical="center"/>
    </xf>
    <xf numFmtId="184" fontId="25" fillId="0" borderId="23" xfId="1" applyNumberFormat="1" applyFont="1" applyBorder="1" applyAlignment="1">
      <alignment horizontal="right" vertical="center"/>
    </xf>
    <xf numFmtId="184" fontId="25" fillId="0" borderId="89" xfId="1" applyNumberFormat="1" applyFont="1" applyBorder="1" applyAlignment="1">
      <alignment horizontal="center" vertical="center"/>
    </xf>
    <xf numFmtId="184" fontId="25" fillId="0" borderId="89" xfId="1" applyNumberFormat="1" applyFont="1" applyBorder="1" applyAlignment="1">
      <alignment horizontal="left" vertical="center"/>
    </xf>
    <xf numFmtId="184" fontId="59" fillId="0" borderId="0" xfId="1" applyNumberFormat="1" applyFont="1" applyAlignment="1">
      <alignment horizontal="center" vertical="center"/>
    </xf>
    <xf numFmtId="184" fontId="25" fillId="0" borderId="0" xfId="1" quotePrefix="1" applyNumberFormat="1" applyFont="1" applyAlignment="1">
      <alignment vertical="center"/>
    </xf>
    <xf numFmtId="184" fontId="25" fillId="0" borderId="4" xfId="1" applyNumberFormat="1" applyFont="1" applyBorder="1" applyAlignment="1">
      <alignment vertical="center"/>
    </xf>
    <xf numFmtId="184" fontId="25" fillId="0" borderId="14" xfId="1" applyNumberFormat="1" applyFont="1" applyBorder="1" applyAlignment="1">
      <alignment horizontal="right" vertical="center"/>
    </xf>
    <xf numFmtId="184" fontId="25" fillId="0" borderId="0" xfId="1" applyNumberFormat="1" applyFont="1" applyAlignment="1">
      <alignment horizontal="right" vertical="center"/>
    </xf>
    <xf numFmtId="184" fontId="25" fillId="0" borderId="18" xfId="1" applyNumberFormat="1" applyFont="1" applyBorder="1" applyAlignment="1">
      <alignment vertical="center"/>
    </xf>
    <xf numFmtId="184" fontId="25" fillId="0" borderId="17" xfId="1" applyNumberFormat="1" applyFont="1" applyBorder="1" applyAlignment="1">
      <alignment horizontal="right" vertical="center"/>
    </xf>
    <xf numFmtId="184" fontId="25" fillId="0" borderId="18" xfId="1" applyNumberFormat="1" applyFont="1" applyBorder="1" applyAlignment="1">
      <alignment horizontal="right" vertical="center"/>
    </xf>
    <xf numFmtId="185" fontId="24" fillId="0" borderId="0" xfId="1" applyNumberFormat="1" applyFont="1" applyAlignment="1">
      <alignment vertical="center"/>
    </xf>
    <xf numFmtId="185" fontId="24" fillId="0" borderId="0" xfId="1" applyNumberFormat="1" applyFont="1" applyFill="1" applyBorder="1" applyAlignment="1">
      <alignment vertical="center"/>
    </xf>
    <xf numFmtId="185" fontId="25" fillId="4" borderId="63" xfId="1" applyNumberFormat="1" applyFont="1" applyFill="1" applyBorder="1" applyAlignment="1">
      <alignment horizontal="right" vertical="center"/>
    </xf>
    <xf numFmtId="185" fontId="25" fillId="0" borderId="0" xfId="1" applyNumberFormat="1" applyFont="1" applyAlignment="1">
      <alignment horizontal="left" vertical="center"/>
    </xf>
    <xf numFmtId="185" fontId="25" fillId="0" borderId="0" xfId="1" applyNumberFormat="1" applyFont="1" applyAlignment="1">
      <alignment horizontal="right" vertical="center"/>
    </xf>
    <xf numFmtId="185" fontId="25" fillId="4" borderId="0" xfId="1" applyNumberFormat="1" applyFont="1" applyFill="1" applyAlignment="1">
      <alignment horizontal="right" vertical="center"/>
    </xf>
    <xf numFmtId="185" fontId="25" fillId="0" borderId="0" xfId="1" applyNumberFormat="1" applyFont="1" applyAlignment="1">
      <alignment horizontal="left"/>
    </xf>
    <xf numFmtId="185" fontId="25" fillId="0" borderId="0" xfId="1" applyNumberFormat="1" applyFont="1" applyAlignment="1">
      <alignment horizontal="right"/>
    </xf>
    <xf numFmtId="185" fontId="24" fillId="0" borderId="64" xfId="1" applyNumberFormat="1" applyFont="1" applyBorder="1" applyAlignment="1">
      <alignment vertical="center"/>
    </xf>
    <xf numFmtId="185" fontId="24" fillId="0" borderId="64" xfId="1" applyNumberFormat="1" applyFont="1" applyFill="1" applyBorder="1" applyAlignment="1">
      <alignment vertical="center"/>
    </xf>
    <xf numFmtId="0" fontId="25" fillId="0" borderId="0" xfId="12" applyFont="1" applyAlignment="1">
      <alignment horizontal="left"/>
    </xf>
    <xf numFmtId="0" fontId="24" fillId="0" borderId="0" xfId="12" applyFont="1" applyAlignment="1">
      <alignment horizontal="center"/>
    </xf>
    <xf numFmtId="0" fontId="24" fillId="0" borderId="0" xfId="12" applyFont="1" applyAlignment="1">
      <alignment horizontal="right"/>
    </xf>
    <xf numFmtId="0" fontId="24" fillId="0" borderId="0" xfId="12" applyFont="1" applyAlignment="1">
      <alignment horizontal="center" vertical="center"/>
    </xf>
    <xf numFmtId="0" fontId="24" fillId="0" borderId="0" xfId="15" applyFont="1" applyAlignment="1">
      <alignment horizontal="left" vertical="center"/>
    </xf>
    <xf numFmtId="0" fontId="24" fillId="0" borderId="0" xfId="4" applyNumberFormat="1" applyFont="1" applyFill="1" applyBorder="1" applyAlignment="1">
      <alignment vertical="center"/>
    </xf>
    <xf numFmtId="0" fontId="24" fillId="4" borderId="64" xfId="12" applyFont="1" applyFill="1" applyBorder="1" applyAlignment="1">
      <alignment horizontal="left" vertical="center"/>
    </xf>
    <xf numFmtId="0" fontId="24" fillId="4" borderId="64" xfId="12" applyFont="1" applyFill="1" applyBorder="1" applyAlignment="1">
      <alignment horizontal="center" vertical="center"/>
    </xf>
    <xf numFmtId="0" fontId="24" fillId="4" borderId="64" xfId="15" applyFont="1" applyFill="1" applyBorder="1" applyAlignment="1">
      <alignment horizontal="left" vertical="center"/>
    </xf>
    <xf numFmtId="0" fontId="24" fillId="4" borderId="64" xfId="1" applyNumberFormat="1" applyFont="1" applyFill="1" applyBorder="1" applyAlignment="1" applyProtection="1">
      <alignment horizontal="center" vertical="center"/>
    </xf>
    <xf numFmtId="0" fontId="24" fillId="0" borderId="64" xfId="1" applyNumberFormat="1" applyFont="1" applyFill="1" applyBorder="1" applyAlignment="1" applyProtection="1">
      <alignment horizontal="center" vertical="center"/>
    </xf>
    <xf numFmtId="0" fontId="24" fillId="0" borderId="64" xfId="12" applyFont="1" applyBorder="1" applyAlignment="1">
      <alignment vertical="center"/>
    </xf>
    <xf numFmtId="0" fontId="24" fillId="0" borderId="64" xfId="4" applyNumberFormat="1" applyFont="1" applyFill="1" applyBorder="1" applyAlignment="1">
      <alignment vertical="center"/>
    </xf>
    <xf numFmtId="0" fontId="25" fillId="0" borderId="63" xfId="12" applyFont="1" applyBorder="1" applyAlignment="1">
      <alignment horizontal="center" vertical="center"/>
    </xf>
    <xf numFmtId="0" fontId="24" fillId="0" borderId="63" xfId="15" applyFont="1" applyBorder="1" applyAlignment="1">
      <alignment horizontal="left" vertical="center"/>
    </xf>
    <xf numFmtId="0" fontId="24" fillId="0" borderId="63" xfId="1" applyNumberFormat="1" applyFont="1" applyFill="1" applyBorder="1" applyAlignment="1" applyProtection="1">
      <alignment horizontal="center" vertical="center"/>
    </xf>
    <xf numFmtId="0" fontId="25" fillId="4" borderId="63" xfId="4" applyNumberFormat="1" applyFont="1" applyFill="1" applyBorder="1" applyAlignment="1">
      <alignment horizontal="right" vertical="center"/>
    </xf>
    <xf numFmtId="0" fontId="24" fillId="4" borderId="63" xfId="12" applyFont="1" applyFill="1" applyBorder="1" applyAlignment="1">
      <alignment vertical="center"/>
    </xf>
    <xf numFmtId="0" fontId="25" fillId="0" borderId="0" xfId="12" applyFont="1" applyAlignment="1">
      <alignment horizontal="left" vertical="center"/>
    </xf>
    <xf numFmtId="0" fontId="25" fillId="0" borderId="0" xfId="12" applyFont="1" applyAlignment="1">
      <alignment horizontal="center" vertical="center"/>
    </xf>
    <xf numFmtId="0" fontId="24" fillId="0" borderId="0" xfId="12" applyFont="1" applyAlignment="1">
      <alignment horizontal="left" vertical="center"/>
    </xf>
    <xf numFmtId="0" fontId="24" fillId="0" borderId="0" xfId="4" applyNumberFormat="1" applyFont="1" applyFill="1" applyBorder="1" applyAlignment="1">
      <alignment horizontal="center" vertical="center"/>
    </xf>
    <xf numFmtId="0" fontId="25" fillId="0" borderId="0" xfId="12" applyFont="1" applyAlignment="1">
      <alignment horizontal="right" vertical="center"/>
    </xf>
    <xf numFmtId="0" fontId="25" fillId="4" borderId="0" xfId="12" applyFont="1" applyFill="1" applyAlignment="1">
      <alignment horizontal="left" vertical="center"/>
    </xf>
    <xf numFmtId="0" fontId="24" fillId="4" borderId="0" xfId="12" applyFont="1" applyFill="1" applyAlignment="1">
      <alignment vertical="center"/>
    </xf>
    <xf numFmtId="0" fontId="25" fillId="4" borderId="0" xfId="12" applyFont="1" applyFill="1" applyAlignment="1">
      <alignment horizontal="center" vertical="center"/>
    </xf>
    <xf numFmtId="0" fontId="25" fillId="4" borderId="0" xfId="12" applyFont="1" applyFill="1" applyAlignment="1">
      <alignment horizontal="right" vertical="center"/>
    </xf>
    <xf numFmtId="0" fontId="24" fillId="0" borderId="0" xfId="12" applyFont="1" applyAlignment="1">
      <alignment horizontal="left"/>
    </xf>
    <xf numFmtId="0" fontId="24" fillId="0" borderId="0" xfId="4" applyNumberFormat="1" applyFont="1" applyFill="1" applyBorder="1" applyAlignment="1">
      <alignment horizontal="center"/>
    </xf>
    <xf numFmtId="0" fontId="25" fillId="4" borderId="0" xfId="12" applyFont="1" applyFill="1" applyAlignment="1">
      <alignment vertical="center"/>
    </xf>
    <xf numFmtId="0" fontId="25" fillId="0" borderId="0" xfId="12" applyFont="1" applyAlignment="1">
      <alignment vertical="center"/>
    </xf>
    <xf numFmtId="0" fontId="24" fillId="0" borderId="0" xfId="12" applyFont="1" applyAlignment="1">
      <alignment horizontal="right" vertical="center"/>
    </xf>
    <xf numFmtId="0" fontId="48" fillId="0" borderId="53" xfId="12" applyFont="1" applyBorder="1" applyAlignment="1">
      <alignment vertical="center"/>
    </xf>
    <xf numFmtId="0" fontId="48" fillId="0" borderId="46" xfId="12" applyFont="1" applyBorder="1" applyAlignment="1">
      <alignment vertical="center"/>
    </xf>
    <xf numFmtId="0" fontId="48" fillId="0" borderId="54" xfId="12" applyFont="1" applyBorder="1" applyAlignment="1">
      <alignment vertical="center"/>
    </xf>
    <xf numFmtId="0" fontId="48" fillId="0" borderId="1" xfId="12" applyFont="1" applyBorder="1" applyAlignment="1">
      <alignment vertical="center"/>
    </xf>
    <xf numFmtId="0" fontId="24" fillId="0" borderId="1" xfId="12" applyFont="1" applyBorder="1" applyAlignment="1">
      <alignment vertical="center"/>
    </xf>
    <xf numFmtId="0" fontId="27" fillId="0" borderId="1" xfId="12" applyFont="1" applyBorder="1" applyAlignment="1">
      <alignment horizontal="center" vertical="center"/>
    </xf>
    <xf numFmtId="0" fontId="27" fillId="0" borderId="0" xfId="12" applyFont="1" applyAlignment="1">
      <alignment horizontal="center" vertical="center"/>
    </xf>
    <xf numFmtId="0" fontId="27" fillId="0" borderId="0" xfId="13" applyFont="1" applyAlignment="1">
      <alignment vertical="center"/>
    </xf>
    <xf numFmtId="0" fontId="24" fillId="0" borderId="22" xfId="12" applyFont="1" applyBorder="1" applyAlignment="1">
      <alignment vertical="center"/>
    </xf>
    <xf numFmtId="0" fontId="24" fillId="0" borderId="23" xfId="12" applyFont="1" applyBorder="1" applyAlignment="1">
      <alignment vertical="center"/>
    </xf>
    <xf numFmtId="0" fontId="24" fillId="0" borderId="2" xfId="12" applyFont="1" applyBorder="1" applyAlignment="1">
      <alignment vertical="center"/>
    </xf>
    <xf numFmtId="0" fontId="24" fillId="5" borderId="14" xfId="12" applyFont="1" applyFill="1" applyBorder="1" applyAlignment="1">
      <alignment horizontal="right" vertical="center"/>
    </xf>
    <xf numFmtId="0" fontId="24" fillId="5" borderId="0" xfId="12" applyFont="1" applyFill="1" applyAlignment="1">
      <alignment horizontal="right" vertical="center"/>
    </xf>
    <xf numFmtId="0" fontId="24" fillId="5" borderId="4" xfId="12" applyFont="1" applyFill="1" applyBorder="1" applyAlignment="1">
      <alignment horizontal="right" vertical="center"/>
    </xf>
    <xf numFmtId="0" fontId="24" fillId="0" borderId="17" xfId="12" applyFont="1" applyBorder="1" applyAlignment="1">
      <alignment horizontal="center" vertical="center"/>
    </xf>
    <xf numFmtId="0" fontId="24" fillId="0" borderId="18" xfId="12" applyFont="1" applyBorder="1" applyAlignment="1">
      <alignment horizontal="center" vertical="center"/>
    </xf>
    <xf numFmtId="0" fontId="27" fillId="0" borderId="21" xfId="13" applyFont="1" applyBorder="1" applyAlignment="1">
      <alignment vertical="center"/>
    </xf>
    <xf numFmtId="0" fontId="24" fillId="0" borderId="65" xfId="12" applyFont="1" applyBorder="1" applyAlignment="1">
      <alignment horizontal="center" vertical="center" wrapText="1"/>
    </xf>
    <xf numFmtId="0" fontId="24" fillId="0" borderId="66" xfId="12" applyFont="1" applyBorder="1" applyAlignment="1">
      <alignment horizontal="center" vertical="center"/>
    </xf>
    <xf numFmtId="0" fontId="24" fillId="0" borderId="25" xfId="12" applyFont="1" applyBorder="1" applyAlignment="1">
      <alignment horizontal="left" vertical="center"/>
    </xf>
    <xf numFmtId="0" fontId="24" fillId="0" borderId="67" xfId="12" applyFont="1" applyBorder="1" applyAlignment="1">
      <alignment horizontal="center" vertical="center"/>
    </xf>
    <xf numFmtId="0" fontId="24" fillId="0" borderId="4" xfId="12" applyFont="1" applyBorder="1" applyAlignment="1">
      <alignment vertical="center"/>
    </xf>
    <xf numFmtId="0" fontId="24" fillId="0" borderId="67" xfId="12" applyFont="1" applyBorder="1" applyAlignment="1">
      <alignment vertical="center"/>
    </xf>
    <xf numFmtId="0" fontId="24" fillId="0" borderId="14" xfId="12" applyFont="1" applyBorder="1" applyAlignment="1">
      <alignment horizontal="right" vertical="center"/>
    </xf>
    <xf numFmtId="0" fontId="24" fillId="0" borderId="4" xfId="12" applyFont="1" applyBorder="1" applyAlignment="1">
      <alignment horizontal="right" vertical="center"/>
    </xf>
    <xf numFmtId="0" fontId="15" fillId="0" borderId="68" xfId="0" applyFont="1" applyBorder="1" applyAlignment="1">
      <alignment horizontal="center" vertical="center" wrapText="1"/>
    </xf>
    <xf numFmtId="0" fontId="24" fillId="0" borderId="69" xfId="12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4" fillId="0" borderId="17" xfId="12" applyFont="1" applyBorder="1" applyAlignment="1">
      <alignment horizontal="right" vertical="center"/>
    </xf>
    <xf numFmtId="0" fontId="24" fillId="0" borderId="18" xfId="12" applyFont="1" applyBorder="1" applyAlignment="1">
      <alignment horizontal="right" vertical="center"/>
    </xf>
    <xf numFmtId="0" fontId="24" fillId="0" borderId="21" xfId="12" applyFont="1" applyBorder="1" applyAlignment="1">
      <alignment vertical="center"/>
    </xf>
    <xf numFmtId="0" fontId="24" fillId="0" borderId="21" xfId="12" applyFont="1" applyBorder="1" applyAlignment="1">
      <alignment horizontal="right" vertical="center"/>
    </xf>
    <xf numFmtId="166" fontId="24" fillId="0" borderId="0" xfId="4" applyNumberFormat="1" applyFont="1" applyFill="1" applyBorder="1" applyAlignment="1">
      <alignment vertical="center"/>
    </xf>
    <xf numFmtId="166" fontId="25" fillId="4" borderId="63" xfId="4" applyNumberFormat="1" applyFont="1" applyFill="1" applyBorder="1" applyAlignment="1">
      <alignment horizontal="right" vertical="center"/>
    </xf>
    <xf numFmtId="166" fontId="25" fillId="0" borderId="0" xfId="12" applyNumberFormat="1" applyFont="1" applyAlignment="1">
      <alignment horizontal="left" vertical="center"/>
    </xf>
    <xf numFmtId="166" fontId="25" fillId="0" borderId="0" xfId="12" applyNumberFormat="1" applyFont="1" applyAlignment="1">
      <alignment horizontal="right" vertical="center"/>
    </xf>
    <xf numFmtId="166" fontId="25" fillId="4" borderId="0" xfId="12" applyNumberFormat="1" applyFont="1" applyFill="1" applyAlignment="1">
      <alignment horizontal="right" vertical="center"/>
    </xf>
    <xf numFmtId="166" fontId="25" fillId="0" borderId="0" xfId="12" applyNumberFormat="1" applyFont="1" applyAlignment="1">
      <alignment horizontal="right"/>
    </xf>
    <xf numFmtId="166" fontId="24" fillId="0" borderId="64" xfId="4" applyNumberFormat="1" applyFont="1" applyFill="1" applyBorder="1" applyAlignment="1">
      <alignment vertical="center"/>
    </xf>
    <xf numFmtId="0" fontId="10" fillId="0" borderId="0" xfId="9" applyFont="1" applyAlignment="1">
      <alignment vertical="center" wrapText="1"/>
    </xf>
    <xf numFmtId="0" fontId="10" fillId="0" borderId="5" xfId="9" applyFont="1" applyBorder="1" applyAlignment="1">
      <alignment horizontal="left" vertical="top"/>
    </xf>
    <xf numFmtId="0" fontId="10" fillId="0" borderId="5" xfId="9" applyFont="1" applyBorder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1" fontId="25" fillId="4" borderId="0" xfId="12" applyNumberFormat="1" applyFont="1" applyFill="1" applyAlignment="1">
      <alignment horizontal="right" vertical="center"/>
    </xf>
    <xf numFmtId="186" fontId="25" fillId="4" borderId="0" xfId="1" applyNumberFormat="1" applyFont="1" applyFill="1" applyAlignment="1">
      <alignment horizontal="right" vertical="center"/>
    </xf>
    <xf numFmtId="0" fontId="69" fillId="0" borderId="0" xfId="9" applyFont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8" fillId="5" borderId="1" xfId="11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28" fillId="5" borderId="53" xfId="11" applyFont="1" applyFill="1" applyBorder="1" applyAlignment="1">
      <alignment horizontal="center" vertical="center" shrinkToFit="1"/>
    </xf>
    <xf numFmtId="0" fontId="28" fillId="5" borderId="46" xfId="11" applyFont="1" applyFill="1" applyBorder="1" applyAlignment="1">
      <alignment horizontal="center" vertical="center" shrinkToFit="1"/>
    </xf>
    <xf numFmtId="0" fontId="28" fillId="5" borderId="54" xfId="11" applyFont="1" applyFill="1" applyBorder="1" applyAlignment="1">
      <alignment horizontal="center" vertical="center" shrinkToFit="1"/>
    </xf>
    <xf numFmtId="0" fontId="24" fillId="4" borderId="53" xfId="11" applyFont="1" applyFill="1" applyBorder="1" applyAlignment="1">
      <alignment horizontal="center" vertical="center" shrinkToFit="1"/>
    </xf>
    <xf numFmtId="0" fontId="24" fillId="4" borderId="46" xfId="11" applyFont="1" applyFill="1" applyBorder="1" applyAlignment="1">
      <alignment horizontal="center" vertical="center" shrinkToFit="1"/>
    </xf>
    <xf numFmtId="2" fontId="28" fillId="4" borderId="46" xfId="11" applyNumberFormat="1" applyFont="1" applyFill="1" applyBorder="1" applyAlignment="1">
      <alignment horizontal="center"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15" fillId="4" borderId="46" xfId="0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center" vertical="center" shrinkToFit="1"/>
    </xf>
    <xf numFmtId="0" fontId="15" fillId="5" borderId="1" xfId="0" applyFont="1" applyFill="1" applyBorder="1" applyAlignment="1">
      <alignment horizontal="center" vertical="center" shrinkToFit="1"/>
    </xf>
    <xf numFmtId="0" fontId="28" fillId="5" borderId="1" xfId="11" applyFont="1" applyFill="1" applyBorder="1" applyAlignment="1">
      <alignment horizontal="center" vertical="center" textRotation="90" shrinkToFit="1"/>
    </xf>
    <xf numFmtId="0" fontId="28" fillId="5" borderId="1" xfId="14" applyFont="1" applyFill="1" applyBorder="1" applyAlignment="1">
      <alignment horizontal="center" vertical="center" textRotation="90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22" xfId="11" applyFont="1" applyFill="1" applyBorder="1" applyAlignment="1">
      <alignment horizontal="center" vertical="center" shrinkToFit="1"/>
    </xf>
    <xf numFmtId="0" fontId="28" fillId="5" borderId="23" xfId="11" applyFont="1" applyFill="1" applyBorder="1" applyAlignment="1">
      <alignment horizontal="center" vertical="center" shrinkToFit="1"/>
    </xf>
    <xf numFmtId="0" fontId="28" fillId="5" borderId="2" xfId="11" applyFont="1" applyFill="1" applyBorder="1" applyAlignment="1">
      <alignment horizontal="center" vertical="center" shrinkToFit="1"/>
    </xf>
    <xf numFmtId="0" fontId="28" fillId="5" borderId="14" xfId="11" applyFont="1" applyFill="1" applyBorder="1" applyAlignment="1">
      <alignment horizontal="center" vertical="center" shrinkToFit="1"/>
    </xf>
    <xf numFmtId="0" fontId="28" fillId="5" borderId="4" xfId="11" applyFont="1" applyFill="1" applyBorder="1" applyAlignment="1">
      <alignment horizontal="center" vertical="center" shrinkToFit="1"/>
    </xf>
    <xf numFmtId="0" fontId="28" fillId="5" borderId="17" xfId="11" applyFont="1" applyFill="1" applyBorder="1" applyAlignment="1">
      <alignment horizontal="center" vertical="center" shrinkToFit="1"/>
    </xf>
    <xf numFmtId="0" fontId="28" fillId="5" borderId="18" xfId="11" applyFont="1" applyFill="1" applyBorder="1" applyAlignment="1">
      <alignment horizontal="center" vertical="center" shrinkToFit="1"/>
    </xf>
    <xf numFmtId="0" fontId="28" fillId="5" borderId="21" xfId="11" applyFont="1" applyFill="1" applyBorder="1" applyAlignment="1">
      <alignment horizontal="center" vertical="center" shrinkToFit="1"/>
    </xf>
    <xf numFmtId="0" fontId="12" fillId="5" borderId="22" xfId="14" applyFont="1" applyFill="1" applyBorder="1" applyAlignment="1">
      <alignment horizontal="center" vertical="center" wrapText="1" shrinkToFit="1"/>
    </xf>
    <xf numFmtId="0" fontId="12" fillId="5" borderId="23" xfId="14" applyFont="1" applyFill="1" applyBorder="1" applyAlignment="1">
      <alignment horizontal="center" vertical="center" wrapText="1" shrinkToFit="1"/>
    </xf>
    <xf numFmtId="0" fontId="12" fillId="5" borderId="2" xfId="14" applyFont="1" applyFill="1" applyBorder="1" applyAlignment="1">
      <alignment horizontal="center" vertical="center" wrapText="1" shrinkToFit="1"/>
    </xf>
    <xf numFmtId="0" fontId="12" fillId="5" borderId="14" xfId="14" applyFont="1" applyFill="1" applyBorder="1" applyAlignment="1">
      <alignment horizontal="center" vertical="center" wrapText="1" shrinkToFit="1"/>
    </xf>
    <xf numFmtId="0" fontId="12" fillId="5" borderId="0" xfId="14" applyFont="1" applyFill="1" applyAlignment="1">
      <alignment horizontal="center" vertical="center" wrapText="1" shrinkToFit="1"/>
    </xf>
    <xf numFmtId="0" fontId="12" fillId="5" borderId="4" xfId="14" applyFont="1" applyFill="1" applyBorder="1" applyAlignment="1">
      <alignment horizontal="center" vertical="center" wrapText="1" shrinkToFit="1"/>
    </xf>
    <xf numFmtId="0" fontId="12" fillId="5" borderId="17" xfId="14" applyFont="1" applyFill="1" applyBorder="1" applyAlignment="1">
      <alignment horizontal="center" vertical="center" wrapText="1" shrinkToFit="1"/>
    </xf>
    <xf numFmtId="0" fontId="12" fillId="5" borderId="18" xfId="14" applyFont="1" applyFill="1" applyBorder="1" applyAlignment="1">
      <alignment horizontal="center" vertical="center" wrapText="1" shrinkToFit="1"/>
    </xf>
    <xf numFmtId="0" fontId="12" fillId="5" borderId="21" xfId="14" applyFont="1" applyFill="1" applyBorder="1" applyAlignment="1">
      <alignment horizontal="center" vertical="center" wrapText="1" shrinkToFit="1"/>
    </xf>
    <xf numFmtId="0" fontId="10" fillId="5" borderId="22" xfId="11" applyFont="1" applyFill="1" applyBorder="1" applyAlignment="1">
      <alignment horizontal="left" vertical="center" shrinkToFit="1"/>
    </xf>
    <xf numFmtId="0" fontId="10" fillId="5" borderId="23" xfId="11" applyFont="1" applyFill="1" applyBorder="1" applyAlignment="1">
      <alignment horizontal="left" vertical="center" shrinkToFit="1"/>
    </xf>
    <xf numFmtId="0" fontId="10" fillId="5" borderId="2" xfId="11" applyFont="1" applyFill="1" applyBorder="1" applyAlignment="1">
      <alignment horizontal="left" vertical="center" shrinkToFit="1"/>
    </xf>
    <xf numFmtId="0" fontId="22" fillId="5" borderId="14" xfId="11" applyFont="1" applyFill="1" applyBorder="1" applyAlignment="1">
      <alignment horizontal="center" vertical="center" shrinkToFit="1"/>
    </xf>
    <xf numFmtId="0" fontId="22" fillId="5" borderId="0" xfId="11" applyFont="1" applyFill="1" applyAlignment="1">
      <alignment horizontal="center" vertical="center" shrinkToFit="1"/>
    </xf>
    <xf numFmtId="0" fontId="22" fillId="5" borderId="4" xfId="11" applyFont="1" applyFill="1" applyBorder="1" applyAlignment="1">
      <alignment horizontal="center" vertical="center" shrinkToFit="1"/>
    </xf>
    <xf numFmtId="0" fontId="22" fillId="5" borderId="17" xfId="11" applyFont="1" applyFill="1" applyBorder="1" applyAlignment="1">
      <alignment horizontal="center" vertical="center" shrinkToFit="1"/>
    </xf>
    <xf numFmtId="0" fontId="22" fillId="5" borderId="18" xfId="11" applyFont="1" applyFill="1" applyBorder="1" applyAlignment="1">
      <alignment horizontal="center" vertical="center" shrinkToFit="1"/>
    </xf>
    <xf numFmtId="0" fontId="22" fillId="5" borderId="21" xfId="11" applyFont="1" applyFill="1" applyBorder="1" applyAlignment="1">
      <alignment horizontal="center" vertical="center" shrinkToFit="1"/>
    </xf>
    <xf numFmtId="0" fontId="38" fillId="5" borderId="35" xfId="0" applyFont="1" applyFill="1" applyBorder="1" applyAlignment="1">
      <alignment horizontal="center" vertical="center" shrinkToFit="1"/>
    </xf>
    <xf numFmtId="0" fontId="38" fillId="5" borderId="41" xfId="0" applyFont="1" applyFill="1" applyBorder="1" applyAlignment="1">
      <alignment horizontal="center" vertical="center" shrinkToFit="1"/>
    </xf>
    <xf numFmtId="0" fontId="38" fillId="5" borderId="36" xfId="0" applyFont="1" applyFill="1" applyBorder="1" applyAlignment="1">
      <alignment horizontal="center" vertical="center" shrinkToFit="1"/>
    </xf>
    <xf numFmtId="0" fontId="10" fillId="5" borderId="17" xfId="11" applyFont="1" applyFill="1" applyBorder="1" applyAlignment="1">
      <alignment horizontal="center" vertical="center" shrinkToFit="1"/>
    </xf>
    <xf numFmtId="0" fontId="10" fillId="5" borderId="18" xfId="11" applyFont="1" applyFill="1" applyBorder="1" applyAlignment="1">
      <alignment horizontal="center" vertical="center" shrinkToFit="1"/>
    </xf>
    <xf numFmtId="0" fontId="10" fillId="5" borderId="21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shrinkToFit="1"/>
    </xf>
    <xf numFmtId="0" fontId="24" fillId="5" borderId="18" xfId="11" applyFont="1" applyFill="1" applyBorder="1" applyAlignment="1">
      <alignment horizontal="center" shrinkToFit="1"/>
    </xf>
    <xf numFmtId="0" fontId="24" fillId="5" borderId="21" xfId="11" applyFont="1" applyFill="1" applyBorder="1" applyAlignment="1">
      <alignment horizontal="center" shrinkToFit="1"/>
    </xf>
    <xf numFmtId="0" fontId="10" fillId="5" borderId="35" xfId="11" applyFont="1" applyFill="1" applyBorder="1" applyAlignment="1">
      <alignment horizontal="center" vertical="center" shrinkToFit="1"/>
    </xf>
    <xf numFmtId="0" fontId="10" fillId="5" borderId="41" xfId="11" applyFont="1" applyFill="1" applyBorder="1" applyAlignment="1">
      <alignment horizontal="center" vertical="center" shrinkToFit="1"/>
    </xf>
    <xf numFmtId="0" fontId="10" fillId="5" borderId="36" xfId="11" applyFont="1" applyFill="1" applyBorder="1" applyAlignment="1">
      <alignment horizontal="center" vertical="center" shrinkToFit="1"/>
    </xf>
    <xf numFmtId="0" fontId="23" fillId="5" borderId="35" xfId="11" applyFont="1" applyFill="1" applyBorder="1" applyAlignment="1">
      <alignment horizontal="center" vertical="center" shrinkToFit="1"/>
    </xf>
    <xf numFmtId="0" fontId="23" fillId="5" borderId="41" xfId="11" applyFont="1" applyFill="1" applyBorder="1" applyAlignment="1">
      <alignment horizontal="center" vertical="center" shrinkToFit="1"/>
    </xf>
    <xf numFmtId="0" fontId="23" fillId="5" borderId="36" xfId="11" applyFont="1" applyFill="1" applyBorder="1" applyAlignment="1">
      <alignment horizontal="center" vertical="center" shrinkToFit="1"/>
    </xf>
    <xf numFmtId="14" fontId="23" fillId="5" borderId="35" xfId="11" applyNumberFormat="1" applyFont="1" applyFill="1" applyBorder="1" applyAlignment="1">
      <alignment horizontal="center" vertical="center" shrinkToFit="1"/>
    </xf>
    <xf numFmtId="14" fontId="23" fillId="5" borderId="41" xfId="11" applyNumberFormat="1" applyFont="1" applyFill="1" applyBorder="1" applyAlignment="1">
      <alignment horizontal="center" vertical="center" shrinkToFit="1"/>
    </xf>
    <xf numFmtId="14" fontId="23" fillId="5" borderId="36" xfId="11" applyNumberFormat="1" applyFont="1" applyFill="1" applyBorder="1" applyAlignment="1">
      <alignment horizontal="center" vertical="center" shrinkToFit="1"/>
    </xf>
    <xf numFmtId="0" fontId="24" fillId="5" borderId="22" xfId="11" applyFont="1" applyFill="1" applyBorder="1" applyAlignment="1">
      <alignment horizontal="center" vertical="center" shrinkToFit="1"/>
    </xf>
    <xf numFmtId="0" fontId="24" fillId="5" borderId="23" xfId="11" applyFont="1" applyFill="1" applyBorder="1" applyAlignment="1">
      <alignment horizontal="center" vertical="center" shrinkToFit="1"/>
    </xf>
    <xf numFmtId="0" fontId="24" fillId="5" borderId="2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vertical="center" shrinkToFit="1"/>
    </xf>
    <xf numFmtId="0" fontId="24" fillId="5" borderId="18" xfId="11" applyFont="1" applyFill="1" applyBorder="1" applyAlignment="1">
      <alignment horizontal="center" vertical="center" shrinkToFit="1"/>
    </xf>
    <xf numFmtId="0" fontId="24" fillId="5" borderId="21" xfId="11" applyFont="1" applyFill="1" applyBorder="1" applyAlignment="1">
      <alignment horizontal="center" vertical="center" shrinkToFit="1"/>
    </xf>
    <xf numFmtId="0" fontId="39" fillId="5" borderId="35" xfId="0" applyFont="1" applyFill="1" applyBorder="1" applyAlignment="1">
      <alignment horizontal="center" vertical="center" shrinkToFit="1"/>
    </xf>
    <xf numFmtId="0" fontId="39" fillId="5" borderId="41" xfId="0" applyFont="1" applyFill="1" applyBorder="1" applyAlignment="1">
      <alignment horizontal="center" vertical="center" shrinkToFit="1"/>
    </xf>
    <xf numFmtId="0" fontId="39" fillId="5" borderId="36" xfId="0" applyFont="1" applyFill="1" applyBorder="1" applyAlignment="1">
      <alignment horizontal="center" vertical="center" shrinkToFit="1"/>
    </xf>
    <xf numFmtId="0" fontId="40" fillId="5" borderId="35" xfId="0" applyFont="1" applyFill="1" applyBorder="1" applyAlignment="1">
      <alignment horizontal="center" vertical="center" shrinkToFit="1"/>
    </xf>
    <xf numFmtId="0" fontId="40" fillId="5" borderId="41" xfId="0" applyFont="1" applyFill="1" applyBorder="1" applyAlignment="1">
      <alignment horizontal="center" vertical="center" shrinkToFit="1"/>
    </xf>
    <xf numFmtId="0" fontId="40" fillId="5" borderId="36" xfId="0" applyFont="1" applyFill="1" applyBorder="1" applyAlignment="1">
      <alignment horizontal="center" vertical="center" shrinkToFit="1"/>
    </xf>
    <xf numFmtId="0" fontId="10" fillId="5" borderId="22" xfId="11" applyFont="1" applyFill="1" applyBorder="1" applyAlignment="1">
      <alignment horizontal="center" vertical="center" shrinkToFit="1"/>
    </xf>
    <xf numFmtId="0" fontId="10" fillId="5" borderId="23" xfId="11" applyFont="1" applyFill="1" applyBorder="1" applyAlignment="1">
      <alignment horizontal="center" vertical="center" shrinkToFit="1"/>
    </xf>
    <xf numFmtId="0" fontId="10" fillId="5" borderId="2" xfId="11" applyFont="1" applyFill="1" applyBorder="1" applyAlignment="1">
      <alignment horizontal="center" vertical="center" shrinkToFit="1"/>
    </xf>
    <xf numFmtId="0" fontId="38" fillId="5" borderId="22" xfId="0" applyFont="1" applyFill="1" applyBorder="1" applyAlignment="1">
      <alignment horizontal="center" vertical="center" shrinkToFit="1"/>
    </xf>
    <xf numFmtId="0" fontId="38" fillId="5" borderId="23" xfId="0" applyFont="1" applyFill="1" applyBorder="1" applyAlignment="1">
      <alignment horizontal="center" vertical="center" shrinkToFit="1"/>
    </xf>
    <xf numFmtId="0" fontId="38" fillId="5" borderId="2" xfId="0" applyFont="1" applyFill="1" applyBorder="1" applyAlignment="1">
      <alignment horizontal="center" vertical="center" shrinkToFit="1"/>
    </xf>
    <xf numFmtId="0" fontId="38" fillId="5" borderId="14" xfId="0" applyFont="1" applyFill="1" applyBorder="1" applyAlignment="1">
      <alignment horizontal="center" vertical="center" shrinkToFit="1"/>
    </xf>
    <xf numFmtId="0" fontId="38" fillId="5" borderId="0" xfId="0" applyFont="1" applyFill="1" applyAlignment="1">
      <alignment horizontal="center" vertical="center" shrinkToFit="1"/>
    </xf>
    <xf numFmtId="0" fontId="38" fillId="5" borderId="4" xfId="0" applyFont="1" applyFill="1" applyBorder="1" applyAlignment="1">
      <alignment horizontal="center" vertical="center" shrinkToFit="1"/>
    </xf>
    <xf numFmtId="0" fontId="38" fillId="5" borderId="17" xfId="0" applyFont="1" applyFill="1" applyBorder="1" applyAlignment="1">
      <alignment horizontal="center" vertical="center" shrinkToFit="1"/>
    </xf>
    <xf numFmtId="0" fontId="38" fillId="5" borderId="18" xfId="0" applyFont="1" applyFill="1" applyBorder="1" applyAlignment="1">
      <alignment horizontal="center" vertical="center" shrinkToFit="1"/>
    </xf>
    <xf numFmtId="0" fontId="38" fillId="5" borderId="21" xfId="0" applyFont="1" applyFill="1" applyBorder="1" applyAlignment="1">
      <alignment horizontal="center" vertical="center" shrinkToFit="1"/>
    </xf>
    <xf numFmtId="0" fontId="15" fillId="5" borderId="35" xfId="0" applyFont="1" applyFill="1" applyBorder="1" applyAlignment="1">
      <alignment horizontal="center" vertical="center" shrinkToFit="1"/>
    </xf>
    <xf numFmtId="0" fontId="15" fillId="5" borderId="41" xfId="0" applyFont="1" applyFill="1" applyBorder="1" applyAlignment="1">
      <alignment horizontal="center" vertical="center" shrinkToFit="1"/>
    </xf>
    <xf numFmtId="0" fontId="15" fillId="5" borderId="36" xfId="0" applyFont="1" applyFill="1" applyBorder="1" applyAlignment="1">
      <alignment horizontal="center" vertical="center" shrinkToFit="1"/>
    </xf>
    <xf numFmtId="0" fontId="34" fillId="5" borderId="22" xfId="11" applyFont="1" applyFill="1" applyBorder="1" applyAlignment="1">
      <alignment horizontal="center" vertical="center" wrapText="1" shrinkToFit="1"/>
    </xf>
    <xf numFmtId="0" fontId="34" fillId="5" borderId="23" xfId="11" applyFont="1" applyFill="1" applyBorder="1" applyAlignment="1">
      <alignment horizontal="center" vertical="center" wrapText="1" shrinkToFit="1"/>
    </xf>
    <xf numFmtId="0" fontId="34" fillId="5" borderId="2" xfId="11" applyFont="1" applyFill="1" applyBorder="1" applyAlignment="1">
      <alignment horizontal="center" vertical="center" wrapText="1" shrinkToFit="1"/>
    </xf>
    <xf numFmtId="0" fontId="34" fillId="5" borderId="17" xfId="11" applyFont="1" applyFill="1" applyBorder="1" applyAlignment="1">
      <alignment horizontal="center" vertical="center" wrapText="1" shrinkToFit="1"/>
    </xf>
    <xf numFmtId="0" fontId="34" fillId="5" borderId="18" xfId="11" applyFont="1" applyFill="1" applyBorder="1" applyAlignment="1">
      <alignment horizontal="center" vertical="center" wrapText="1" shrinkToFit="1"/>
    </xf>
    <xf numFmtId="0" fontId="34" fillId="5" borderId="21" xfId="11" applyFont="1" applyFill="1" applyBorder="1" applyAlignment="1">
      <alignment horizontal="center" vertical="center" wrapText="1" shrinkToFit="1"/>
    </xf>
    <xf numFmtId="0" fontId="19" fillId="0" borderId="0" xfId="9" applyFont="1" applyAlignment="1">
      <alignment horizontal="left" vertical="center" wrapText="1"/>
    </xf>
    <xf numFmtId="0" fontId="19" fillId="0" borderId="3" xfId="9" applyFont="1" applyBorder="1" applyAlignment="1">
      <alignment horizontal="center" vertical="center" wrapText="1"/>
    </xf>
    <xf numFmtId="0" fontId="19" fillId="0" borderId="0" xfId="9" applyFont="1" applyAlignment="1">
      <alignment horizontal="center" vertical="center" wrapText="1"/>
    </xf>
    <xf numFmtId="0" fontId="19" fillId="0" borderId="15" xfId="9" applyFont="1" applyBorder="1" applyAlignment="1">
      <alignment horizontal="center" vertical="center" wrapText="1"/>
    </xf>
    <xf numFmtId="0" fontId="15" fillId="0" borderId="71" xfId="9" applyFont="1" applyBorder="1" applyAlignment="1">
      <alignment horizontal="center" vertical="center"/>
    </xf>
    <xf numFmtId="14" fontId="15" fillId="0" borderId="71" xfId="9" applyNumberFormat="1" applyFont="1" applyBorder="1" applyAlignment="1">
      <alignment horizontal="center" vertical="center"/>
    </xf>
    <xf numFmtId="0" fontId="43" fillId="3" borderId="0" xfId="9" applyFont="1" applyFill="1" applyAlignment="1">
      <alignment horizontal="center" vertical="center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44" fillId="3" borderId="0" xfId="9" applyFont="1" applyFill="1" applyAlignment="1">
      <alignment horizontal="left" vertical="center"/>
    </xf>
    <xf numFmtId="0" fontId="16" fillId="0" borderId="0" xfId="9" applyFont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0" fontId="10" fillId="0" borderId="5" xfId="9" applyFont="1" applyBorder="1" applyAlignment="1">
      <alignment horizontal="right" vertical="center" wrapText="1"/>
    </xf>
    <xf numFmtId="0" fontId="10" fillId="0" borderId="0" xfId="9" applyFont="1" applyAlignment="1">
      <alignment horizontal="left" vertical="center" wrapText="1"/>
    </xf>
    <xf numFmtId="0" fontId="14" fillId="0" borderId="0" xfId="9" applyFont="1" applyAlignment="1">
      <alignment horizontal="left" vertical="center"/>
    </xf>
    <xf numFmtId="0" fontId="16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6" fillId="0" borderId="52" xfId="9" applyFont="1" applyBorder="1" applyAlignment="1">
      <alignment horizontal="left" vertical="top"/>
    </xf>
    <xf numFmtId="0" fontId="10" fillId="0" borderId="0" xfId="9" applyFont="1" applyAlignment="1">
      <alignment vertical="center"/>
    </xf>
    <xf numFmtId="0" fontId="11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center" vertical="center" wrapText="1"/>
    </xf>
    <xf numFmtId="0" fontId="13" fillId="3" borderId="0" xfId="9" applyFont="1" applyFill="1" applyAlignment="1">
      <alignment horizontal="center" vertical="top"/>
    </xf>
    <xf numFmtId="0" fontId="24" fillId="5" borderId="14" xfId="12" applyFont="1" applyFill="1" applyBorder="1" applyAlignment="1">
      <alignment horizontal="center" vertical="center"/>
    </xf>
    <xf numFmtId="0" fontId="24" fillId="5" borderId="0" xfId="12" applyFont="1" applyFill="1" applyAlignment="1">
      <alignment horizontal="center" vertical="center"/>
    </xf>
    <xf numFmtId="0" fontId="24" fillId="5" borderId="4" xfId="12" applyFont="1" applyFill="1" applyBorder="1" applyAlignment="1">
      <alignment horizontal="center" vertical="center"/>
    </xf>
    <xf numFmtId="0" fontId="24" fillId="0" borderId="14" xfId="12" applyFont="1" applyBorder="1" applyAlignment="1">
      <alignment horizontal="center" vertical="center"/>
    </xf>
    <xf numFmtId="0" fontId="24" fillId="0" borderId="4" xfId="12" applyFont="1" applyBorder="1" applyAlignment="1">
      <alignment horizontal="center" vertical="center"/>
    </xf>
    <xf numFmtId="0" fontId="24" fillId="0" borderId="72" xfId="12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24" fillId="0" borderId="29" xfId="12" applyFont="1" applyBorder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4" fillId="0" borderId="29" xfId="12" applyFont="1" applyBorder="1" applyAlignment="1">
      <alignment horizontal="left" vertical="center" wrapText="1"/>
    </xf>
    <xf numFmtId="0" fontId="15" fillId="0" borderId="29" xfId="0" applyFont="1" applyBorder="1" applyAlignment="1">
      <alignment vertical="center" wrapText="1"/>
    </xf>
    <xf numFmtId="0" fontId="24" fillId="0" borderId="0" xfId="12" applyFont="1" applyAlignment="1">
      <alignment horizontal="center" vertical="center"/>
    </xf>
    <xf numFmtId="0" fontId="24" fillId="0" borderId="22" xfId="12" applyFont="1" applyBorder="1" applyAlignment="1">
      <alignment horizontal="center" vertical="center"/>
    </xf>
    <xf numFmtId="0" fontId="24" fillId="0" borderId="23" xfId="12" applyFont="1" applyBorder="1" applyAlignment="1">
      <alignment horizontal="center" vertical="center"/>
    </xf>
    <xf numFmtId="0" fontId="24" fillId="0" borderId="2" xfId="12" applyFont="1" applyBorder="1" applyAlignment="1">
      <alignment horizontal="center" vertical="center"/>
    </xf>
    <xf numFmtId="0" fontId="25" fillId="0" borderId="0" xfId="12" applyFont="1" applyAlignment="1">
      <alignment horizontal="center" vertical="center"/>
    </xf>
    <xf numFmtId="0" fontId="25" fillId="0" borderId="0" xfId="12" applyFont="1" applyAlignment="1">
      <alignment horizontal="center" vertical="center" wrapText="1"/>
    </xf>
    <xf numFmtId="0" fontId="9" fillId="5" borderId="20" xfId="13" applyFont="1" applyFill="1" applyBorder="1" applyAlignment="1">
      <alignment horizontal="center" vertical="center"/>
    </xf>
    <xf numFmtId="0" fontId="9" fillId="5" borderId="19" xfId="13" applyFont="1" applyFill="1" applyBorder="1" applyAlignment="1">
      <alignment horizontal="center" vertical="center"/>
    </xf>
    <xf numFmtId="165" fontId="9" fillId="5" borderId="43" xfId="13" applyNumberFormat="1" applyFont="1" applyFill="1" applyBorder="1" applyAlignment="1">
      <alignment horizontal="center" vertical="center"/>
    </xf>
    <xf numFmtId="165" fontId="9" fillId="5" borderId="77" xfId="13" applyNumberFormat="1" applyFont="1" applyFill="1" applyBorder="1" applyAlignment="1">
      <alignment horizontal="center" vertical="center"/>
    </xf>
    <xf numFmtId="49" fontId="7" fillId="5" borderId="17" xfId="13" applyNumberFormat="1" applyFont="1" applyFill="1" applyBorder="1" applyAlignment="1">
      <alignment horizontal="center" vertical="center" wrapText="1"/>
    </xf>
    <xf numFmtId="49" fontId="9" fillId="5" borderId="21" xfId="15" applyNumberFormat="1" applyFont="1" applyFill="1" applyBorder="1" applyAlignment="1">
      <alignment horizontal="center" vertical="center" wrapText="1"/>
    </xf>
    <xf numFmtId="0" fontId="9" fillId="5" borderId="59" xfId="13" applyFont="1" applyFill="1" applyBorder="1" applyAlignment="1">
      <alignment horizontal="center" vertical="center"/>
    </xf>
    <xf numFmtId="0" fontId="9" fillId="5" borderId="78" xfId="13" applyFont="1" applyFill="1" applyBorder="1" applyAlignment="1">
      <alignment horizontal="center" vertical="center"/>
    </xf>
    <xf numFmtId="0" fontId="7" fillId="5" borderId="58" xfId="15" applyFont="1" applyFill="1" applyBorder="1" applyAlignment="1">
      <alignment horizontal="center" vertical="center" wrapText="1"/>
    </xf>
    <xf numFmtId="0" fontId="7" fillId="5" borderId="73" xfId="15" applyFont="1" applyFill="1" applyBorder="1" applyAlignment="1">
      <alignment horizontal="center" vertical="center" wrapText="1"/>
    </xf>
    <xf numFmtId="1" fontId="7" fillId="5" borderId="53" xfId="15" applyNumberFormat="1" applyFont="1" applyFill="1" applyBorder="1" applyAlignment="1">
      <alignment horizontal="center" vertical="center"/>
    </xf>
    <xf numFmtId="1" fontId="7" fillId="5" borderId="54" xfId="15" applyNumberFormat="1" applyFont="1" applyFill="1" applyBorder="1" applyAlignment="1">
      <alignment horizontal="center" vertical="center"/>
    </xf>
    <xf numFmtId="166" fontId="9" fillId="5" borderId="45" xfId="13" applyNumberFormat="1" applyFont="1" applyFill="1" applyBorder="1" applyAlignment="1">
      <alignment horizontal="center" vertical="center"/>
    </xf>
    <xf numFmtId="166" fontId="9" fillId="5" borderId="44" xfId="13" applyNumberFormat="1" applyFont="1" applyFill="1" applyBorder="1" applyAlignment="1">
      <alignment horizontal="center" vertical="center"/>
    </xf>
    <xf numFmtId="49" fontId="9" fillId="5" borderId="80" xfId="13" applyNumberFormat="1" applyFont="1" applyFill="1" applyBorder="1" applyAlignment="1">
      <alignment horizontal="center" vertical="center" wrapText="1"/>
    </xf>
    <xf numFmtId="49" fontId="9" fillId="5" borderId="75" xfId="13" applyNumberFormat="1" applyFont="1" applyFill="1" applyBorder="1" applyAlignment="1">
      <alignment horizontal="center" vertical="center" wrapText="1"/>
    </xf>
    <xf numFmtId="0" fontId="9" fillId="5" borderId="58" xfId="13" applyFont="1" applyFill="1" applyBorder="1" applyAlignment="1">
      <alignment horizontal="center" vertical="center"/>
    </xf>
    <xf numFmtId="0" fontId="9" fillId="5" borderId="73" xfId="13" applyFont="1" applyFill="1" applyBorder="1" applyAlignment="1">
      <alignment horizontal="center" vertical="center"/>
    </xf>
    <xf numFmtId="173" fontId="9" fillId="5" borderId="9" xfId="13" applyNumberFormat="1" applyFont="1" applyFill="1" applyBorder="1" applyAlignment="1">
      <alignment horizontal="center" vertical="center"/>
    </xf>
    <xf numFmtId="173" fontId="9" fillId="5" borderId="8" xfId="13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49" fontId="7" fillId="5" borderId="49" xfId="13" applyNumberFormat="1" applyFont="1" applyFill="1" applyBorder="1" applyAlignment="1">
      <alignment horizontal="center" vertical="center" wrapText="1"/>
    </xf>
    <xf numFmtId="49" fontId="9" fillId="5" borderId="56" xfId="15" applyNumberFormat="1" applyFont="1" applyFill="1" applyBorder="1" applyAlignment="1">
      <alignment horizontal="center" vertical="center" wrapText="1"/>
    </xf>
    <xf numFmtId="9" fontId="7" fillId="5" borderId="14" xfId="13" applyNumberFormat="1" applyFont="1" applyFill="1" applyBorder="1" applyAlignment="1">
      <alignment horizontal="center" vertical="center"/>
    </xf>
    <xf numFmtId="9" fontId="7" fillId="5" borderId="4" xfId="13" applyNumberFormat="1" applyFont="1" applyFill="1" applyBorder="1" applyAlignment="1">
      <alignment horizontal="center" vertical="center"/>
    </xf>
    <xf numFmtId="0" fontId="7" fillId="5" borderId="35" xfId="13" applyFont="1" applyFill="1" applyBorder="1" applyAlignment="1">
      <alignment horizontal="left" vertical="center" wrapText="1"/>
    </xf>
    <xf numFmtId="0" fontId="7" fillId="5" borderId="36" xfId="13" applyFont="1" applyFill="1" applyBorder="1" applyAlignment="1">
      <alignment horizontal="left" vertical="center" wrapText="1"/>
    </xf>
    <xf numFmtId="0" fontId="7" fillId="5" borderId="49" xfId="13" applyFont="1" applyFill="1" applyBorder="1" applyAlignment="1">
      <alignment horizontal="center" vertical="center"/>
    </xf>
    <xf numFmtId="0" fontId="7" fillId="5" borderId="56" xfId="13" applyFont="1" applyFill="1" applyBorder="1" applyAlignment="1">
      <alignment horizontal="center" vertical="center"/>
    </xf>
    <xf numFmtId="49" fontId="9" fillId="5" borderId="9" xfId="13" applyNumberFormat="1" applyFont="1" applyFill="1" applyBorder="1" applyAlignment="1">
      <alignment horizontal="center" vertical="center"/>
    </xf>
    <xf numFmtId="49" fontId="9" fillId="5" borderId="8" xfId="13" applyNumberFormat="1" applyFont="1" applyFill="1" applyBorder="1" applyAlignment="1">
      <alignment horizontal="center" vertical="center"/>
    </xf>
    <xf numFmtId="0" fontId="7" fillId="5" borderId="33" xfId="13" applyFont="1" applyFill="1" applyBorder="1" applyAlignment="1">
      <alignment horizontal="center" textRotation="90" wrapText="1"/>
    </xf>
    <xf numFmtId="0" fontId="7" fillId="5" borderId="34" xfId="13" applyFont="1" applyFill="1" applyBorder="1" applyAlignment="1">
      <alignment horizontal="center" textRotation="90" wrapText="1"/>
    </xf>
    <xf numFmtId="0" fontId="7" fillId="5" borderId="31" xfId="13" applyFont="1" applyFill="1" applyBorder="1" applyAlignment="1">
      <alignment horizontal="left" vertical="center" wrapText="1"/>
    </xf>
    <xf numFmtId="0" fontId="7" fillId="5" borderId="32" xfId="13" applyFont="1" applyFill="1" applyBorder="1" applyAlignment="1">
      <alignment horizontal="left" vertical="center" wrapText="1"/>
    </xf>
    <xf numFmtId="49" fontId="9" fillId="5" borderId="45" xfId="13" applyNumberFormat="1" applyFont="1" applyFill="1" applyBorder="1" applyAlignment="1">
      <alignment horizontal="center" vertical="center"/>
    </xf>
    <xf numFmtId="49" fontId="9" fillId="5" borderId="44" xfId="13" applyNumberFormat="1" applyFont="1" applyFill="1" applyBorder="1" applyAlignment="1">
      <alignment horizontal="center" vertical="center"/>
    </xf>
    <xf numFmtId="9" fontId="7" fillId="5" borderId="6" xfId="13" applyNumberFormat="1" applyFont="1" applyFill="1" applyBorder="1" applyAlignment="1">
      <alignment horizontal="center" vertical="center"/>
    </xf>
    <xf numFmtId="9" fontId="7" fillId="5" borderId="24" xfId="13" applyNumberFormat="1" applyFont="1" applyFill="1" applyBorder="1" applyAlignment="1">
      <alignment horizontal="center" vertical="center"/>
    </xf>
    <xf numFmtId="49" fontId="7" fillId="5" borderId="33" xfId="13" applyNumberFormat="1" applyFont="1" applyFill="1" applyBorder="1" applyAlignment="1">
      <alignment horizontal="center" vertical="center"/>
    </xf>
    <xf numFmtId="49" fontId="9" fillId="5" borderId="34" xfId="15" applyNumberFormat="1" applyFont="1" applyFill="1" applyBorder="1" applyAlignment="1">
      <alignment horizontal="center" vertical="center"/>
    </xf>
    <xf numFmtId="0" fontId="9" fillId="5" borderId="81" xfId="13" applyFont="1" applyFill="1" applyBorder="1" applyAlignment="1">
      <alignment horizontal="center" vertical="center"/>
    </xf>
    <xf numFmtId="0" fontId="9" fillId="5" borderId="76" xfId="15" applyFont="1" applyFill="1" applyBorder="1" applyAlignment="1">
      <alignment horizontal="center" vertical="center"/>
    </xf>
    <xf numFmtId="49" fontId="7" fillId="5" borderId="51" xfId="13" applyNumberFormat="1" applyFont="1" applyFill="1" applyBorder="1" applyAlignment="1">
      <alignment horizontal="center" vertical="center"/>
    </xf>
    <xf numFmtId="49" fontId="9" fillId="5" borderId="61" xfId="15" applyNumberFormat="1" applyFont="1" applyFill="1" applyBorder="1" applyAlignment="1">
      <alignment horizontal="center" vertical="center"/>
    </xf>
    <xf numFmtId="0" fontId="9" fillId="5" borderId="80" xfId="13" applyFont="1" applyFill="1" applyBorder="1" applyAlignment="1">
      <alignment horizontal="center" vertical="center"/>
    </xf>
    <xf numFmtId="0" fontId="9" fillId="5" borderId="75" xfId="13" applyFont="1" applyFill="1" applyBorder="1" applyAlignment="1">
      <alignment horizontal="center" vertical="center"/>
    </xf>
    <xf numFmtId="0" fontId="7" fillId="5" borderId="22" xfId="15" applyFont="1" applyFill="1" applyBorder="1" applyAlignment="1">
      <alignment horizontal="left" vertical="center" wrapText="1"/>
    </xf>
    <xf numFmtId="0" fontId="7" fillId="5" borderId="2" xfId="15" applyFont="1" applyFill="1" applyBorder="1" applyAlignment="1">
      <alignment horizontal="left" vertical="center" wrapText="1"/>
    </xf>
    <xf numFmtId="0" fontId="7" fillId="5" borderId="6" xfId="13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7" fillId="5" borderId="51" xfId="13" applyFont="1" applyFill="1" applyBorder="1" applyAlignment="1">
      <alignment horizontal="left" vertical="center" wrapText="1"/>
    </xf>
    <xf numFmtId="0" fontId="7" fillId="5" borderId="61" xfId="13" applyFont="1" applyFill="1" applyBorder="1" applyAlignment="1">
      <alignment horizontal="left" vertical="center" wrapText="1"/>
    </xf>
    <xf numFmtId="0" fontId="7" fillId="5" borderId="24" xfId="13" applyFont="1" applyFill="1" applyBorder="1" applyAlignment="1">
      <alignment horizontal="left" vertical="center" wrapText="1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0" xfId="10" applyFont="1" applyAlignment="1">
      <alignment horizontal="left"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14" xfId="10" applyFont="1" applyBorder="1" applyAlignment="1">
      <alignment horizontal="left" vertical="center"/>
    </xf>
    <xf numFmtId="175" fontId="24" fillId="0" borderId="1" xfId="10" applyNumberFormat="1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 wrapText="1"/>
    </xf>
    <xf numFmtId="0" fontId="16" fillId="0" borderId="8" xfId="10" applyFont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6" fillId="0" borderId="15" xfId="10" applyFont="1" applyBorder="1" applyAlignment="1">
      <alignment horizontal="center" vertical="center" wrapText="1"/>
    </xf>
    <xf numFmtId="0" fontId="16" fillId="0" borderId="13" xfId="10" applyFont="1" applyBorder="1" applyAlignment="1">
      <alignment horizontal="center" vertical="center" wrapText="1"/>
    </xf>
    <xf numFmtId="0" fontId="16" fillId="0" borderId="12" xfId="10" applyFont="1" applyBorder="1" applyAlignment="1">
      <alignment horizontal="center" vertical="center" wrapText="1"/>
    </xf>
    <xf numFmtId="0" fontId="16" fillId="0" borderId="7" xfId="10" applyFont="1" applyBorder="1" applyAlignment="1">
      <alignment horizontal="center" vertical="center" wrapText="1"/>
    </xf>
    <xf numFmtId="0" fontId="16" fillId="0" borderId="16" xfId="10" applyFont="1" applyBorder="1" applyAlignment="1">
      <alignment horizontal="center" vertical="center" wrapText="1"/>
    </xf>
    <xf numFmtId="0" fontId="16" fillId="0" borderId="11" xfId="10" applyFont="1" applyBorder="1" applyAlignment="1">
      <alignment horizontal="center" vertical="center" wrapText="1"/>
    </xf>
    <xf numFmtId="0" fontId="49" fillId="16" borderId="53" xfId="10" applyFont="1" applyFill="1" applyBorder="1" applyAlignment="1" applyProtection="1">
      <alignment horizontal="center" vertical="center" wrapText="1"/>
      <protection locked="0"/>
    </xf>
    <xf numFmtId="0" fontId="49" fillId="16" borderId="54" xfId="10" applyFont="1" applyFill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>
      <alignment horizontal="center" vertical="center" wrapText="1"/>
    </xf>
    <xf numFmtId="0" fontId="16" fillId="0" borderId="0" xfId="10" applyFont="1" applyAlignment="1">
      <alignment horizontal="center" vertical="top" textRotation="255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4" fontId="25" fillId="0" borderId="1" xfId="10" applyNumberFormat="1" applyFont="1" applyBorder="1" applyAlignment="1">
      <alignment horizontal="center" vertical="center"/>
    </xf>
    <xf numFmtId="0" fontId="25" fillId="0" borderId="0" xfId="10" applyFont="1" applyAlignment="1">
      <alignment horizontal="center" vertical="center" textRotation="255"/>
    </xf>
    <xf numFmtId="0" fontId="50" fillId="0" borderId="18" xfId="10" applyFont="1" applyBorder="1" applyAlignment="1">
      <alignment horizontal="center" vertical="center"/>
    </xf>
    <xf numFmtId="0" fontId="24" fillId="7" borderId="22" xfId="10" applyFont="1" applyFill="1" applyBorder="1" applyAlignment="1">
      <alignment horizontal="center" vertical="center"/>
    </xf>
    <xf numFmtId="0" fontId="24" fillId="7" borderId="2" xfId="10" applyFont="1" applyFill="1" applyBorder="1" applyAlignment="1">
      <alignment horizontal="center" vertical="center"/>
    </xf>
    <xf numFmtId="0" fontId="24" fillId="8" borderId="35" xfId="10" applyFont="1" applyFill="1" applyBorder="1" applyAlignment="1">
      <alignment horizontal="center" vertical="center"/>
    </xf>
    <xf numFmtId="0" fontId="24" fillId="8" borderId="36" xfId="10" applyFont="1" applyFill="1" applyBorder="1" applyAlignment="1">
      <alignment horizontal="center" vertical="center"/>
    </xf>
    <xf numFmtId="0" fontId="24" fillId="12" borderId="35" xfId="10" applyFont="1" applyFill="1" applyBorder="1" applyAlignment="1">
      <alignment horizontal="center" vertical="center"/>
    </xf>
    <xf numFmtId="0" fontId="24" fillId="12" borderId="41" xfId="10" applyFont="1" applyFill="1" applyBorder="1" applyAlignment="1">
      <alignment horizontal="center" vertical="center"/>
    </xf>
    <xf numFmtId="0" fontId="24" fillId="12" borderId="36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 wrapText="1"/>
    </xf>
    <xf numFmtId="0" fontId="24" fillId="0" borderId="29" xfId="10" applyFont="1" applyBorder="1" applyAlignment="1">
      <alignment horizontal="center" vertical="center" wrapText="1"/>
    </xf>
    <xf numFmtId="0" fontId="24" fillId="0" borderId="27" xfId="10" applyFont="1" applyBorder="1" applyAlignment="1">
      <alignment horizontal="center" vertical="center" wrapText="1"/>
    </xf>
    <xf numFmtId="0" fontId="24" fillId="7" borderId="2" xfId="10" applyFont="1" applyFill="1" applyBorder="1" applyAlignment="1">
      <alignment horizontal="center" vertical="center" wrapText="1"/>
    </xf>
    <xf numFmtId="0" fontId="24" fillId="7" borderId="4" xfId="10" applyFont="1" applyFill="1" applyBorder="1" applyAlignment="1">
      <alignment horizontal="center" vertical="center" wrapText="1"/>
    </xf>
    <xf numFmtId="0" fontId="24" fillId="7" borderId="25" xfId="10" applyFont="1" applyFill="1" applyBorder="1" applyAlignment="1">
      <alignment horizontal="center" vertical="center" wrapText="1"/>
    </xf>
    <xf numFmtId="0" fontId="24" fillId="7" borderId="29" xfId="10" applyFont="1" applyFill="1" applyBorder="1" applyAlignment="1">
      <alignment horizontal="center" vertical="center" wrapText="1"/>
    </xf>
    <xf numFmtId="0" fontId="24" fillId="7" borderId="27" xfId="10" applyFont="1" applyFill="1" applyBorder="1" applyAlignment="1">
      <alignment horizontal="center" vertical="center" wrapText="1"/>
    </xf>
    <xf numFmtId="0" fontId="24" fillId="12" borderId="22" xfId="10" applyFont="1" applyFill="1" applyBorder="1" applyAlignment="1">
      <alignment horizontal="center" vertical="center"/>
    </xf>
    <xf numFmtId="0" fontId="24" fillId="12" borderId="14" xfId="10" applyFont="1" applyFill="1" applyBorder="1" applyAlignment="1">
      <alignment horizontal="center" vertical="center"/>
    </xf>
    <xf numFmtId="0" fontId="24" fillId="13" borderId="35" xfId="10" applyFont="1" applyFill="1" applyBorder="1" applyAlignment="1">
      <alignment horizontal="center" vertical="center"/>
    </xf>
    <xf numFmtId="0" fontId="24" fillId="13" borderId="41" xfId="10" applyFont="1" applyFill="1" applyBorder="1" applyAlignment="1">
      <alignment horizontal="center" vertical="center"/>
    </xf>
    <xf numFmtId="0" fontId="24" fillId="9" borderId="35" xfId="10" applyFont="1" applyFill="1" applyBorder="1" applyAlignment="1">
      <alignment horizontal="center" vertical="center"/>
    </xf>
    <xf numFmtId="0" fontId="24" fillId="9" borderId="36" xfId="10" applyFont="1" applyFill="1" applyBorder="1" applyAlignment="1">
      <alignment horizontal="center" vertical="center"/>
    </xf>
    <xf numFmtId="0" fontId="24" fillId="11" borderId="35" xfId="10" applyFont="1" applyFill="1" applyBorder="1" applyAlignment="1">
      <alignment horizontal="center" vertical="center"/>
    </xf>
    <xf numFmtId="0" fontId="24" fillId="11" borderId="36" xfId="10" applyFont="1" applyFill="1" applyBorder="1" applyAlignment="1">
      <alignment horizontal="center" vertical="center"/>
    </xf>
    <xf numFmtId="0" fontId="24" fillId="6" borderId="22" xfId="10" applyFont="1" applyFill="1" applyBorder="1" applyAlignment="1">
      <alignment horizontal="center" vertical="center" wrapText="1"/>
    </xf>
    <xf numFmtId="0" fontId="24" fillId="6" borderId="2" xfId="10" applyFont="1" applyFill="1" applyBorder="1" applyAlignment="1">
      <alignment horizontal="center" vertical="center" wrapText="1"/>
    </xf>
    <xf numFmtId="0" fontId="24" fillId="6" borderId="14" xfId="10" applyFont="1" applyFill="1" applyBorder="1" applyAlignment="1">
      <alignment horizontal="center" vertical="center" wrapText="1"/>
    </xf>
    <xf numFmtId="0" fontId="24" fillId="6" borderId="4" xfId="10" applyFont="1" applyFill="1" applyBorder="1" applyAlignment="1">
      <alignment horizontal="center" vertical="center" wrapText="1"/>
    </xf>
    <xf numFmtId="0" fontId="24" fillId="7" borderId="22" xfId="10" applyFont="1" applyFill="1" applyBorder="1" applyAlignment="1">
      <alignment horizontal="center" vertical="center" wrapText="1"/>
    </xf>
    <xf numFmtId="0" fontId="24" fillId="7" borderId="14" xfId="10" applyFont="1" applyFill="1" applyBorder="1" applyAlignment="1">
      <alignment horizontal="center" vertical="center" wrapText="1"/>
    </xf>
    <xf numFmtId="0" fontId="25" fillId="0" borderId="35" xfId="10" applyFont="1" applyBorder="1" applyAlignment="1">
      <alignment horizontal="center" vertical="center" wrapText="1"/>
    </xf>
    <xf numFmtId="0" fontId="25" fillId="0" borderId="41" xfId="10" applyFont="1" applyBorder="1" applyAlignment="1">
      <alignment horizontal="center" vertical="center" wrapText="1"/>
    </xf>
    <xf numFmtId="0" fontId="25" fillId="0" borderId="36" xfId="10" applyFont="1" applyBorder="1" applyAlignment="1">
      <alignment horizontal="center" vertical="center" wrapText="1"/>
    </xf>
    <xf numFmtId="0" fontId="24" fillId="9" borderId="22" xfId="10" applyFont="1" applyFill="1" applyBorder="1" applyAlignment="1">
      <alignment horizontal="center" vertical="center" wrapText="1"/>
    </xf>
    <xf numFmtId="0" fontId="24" fillId="9" borderId="2" xfId="10" applyFont="1" applyFill="1" applyBorder="1" applyAlignment="1">
      <alignment horizontal="center" vertical="center" wrapText="1"/>
    </xf>
    <xf numFmtId="0" fontId="24" fillId="9" borderId="14" xfId="10" applyFont="1" applyFill="1" applyBorder="1" applyAlignment="1">
      <alignment horizontal="center" vertical="center" wrapText="1"/>
    </xf>
    <xf numFmtId="0" fontId="24" fillId="9" borderId="4" xfId="10" applyFont="1" applyFill="1" applyBorder="1" applyAlignment="1">
      <alignment horizontal="center" vertical="center" wrapText="1"/>
    </xf>
    <xf numFmtId="0" fontId="24" fillId="10" borderId="25" xfId="10" applyFont="1" applyFill="1" applyBorder="1" applyAlignment="1">
      <alignment horizontal="center" vertical="center" wrapText="1"/>
    </xf>
    <xf numFmtId="0" fontId="24" fillId="10" borderId="29" xfId="10" applyFont="1" applyFill="1" applyBorder="1" applyAlignment="1">
      <alignment horizontal="center" vertical="center" wrapText="1"/>
    </xf>
    <xf numFmtId="0" fontId="24" fillId="10" borderId="27" xfId="10" applyFont="1" applyFill="1" applyBorder="1" applyAlignment="1">
      <alignment horizontal="center" vertical="center" wrapText="1"/>
    </xf>
    <xf numFmtId="0" fontId="24" fillId="12" borderId="23" xfId="10" applyFont="1" applyFill="1" applyBorder="1" applyAlignment="1">
      <alignment horizontal="center" vertical="center"/>
    </xf>
    <xf numFmtId="0" fontId="24" fillId="12" borderId="0" xfId="10" applyFont="1" applyFill="1" applyAlignment="1">
      <alignment horizontal="center" vertical="center"/>
    </xf>
    <xf numFmtId="0" fontId="24" fillId="12" borderId="2" xfId="10" applyFont="1" applyFill="1" applyBorder="1" applyAlignment="1">
      <alignment horizontal="center" vertical="center" wrapText="1"/>
    </xf>
    <xf numFmtId="0" fontId="24" fillId="12" borderId="4" xfId="10" applyFont="1" applyFill="1" applyBorder="1" applyAlignment="1">
      <alignment horizontal="center" vertical="center" wrapText="1"/>
    </xf>
    <xf numFmtId="0" fontId="24" fillId="0" borderId="22" xfId="10" applyFont="1" applyBorder="1" applyAlignment="1">
      <alignment horizontal="center" vertical="center" wrapText="1"/>
    </xf>
    <xf numFmtId="0" fontId="24" fillId="0" borderId="23" xfId="10" applyFont="1" applyBorder="1" applyAlignment="1">
      <alignment horizontal="center" vertical="center" wrapText="1"/>
    </xf>
    <xf numFmtId="0" fontId="24" fillId="0" borderId="14" xfId="10" applyFont="1" applyBorder="1" applyAlignment="1">
      <alignment horizontal="center" vertical="center" wrapText="1"/>
    </xf>
    <xf numFmtId="0" fontId="24" fillId="0" borderId="0" xfId="10" applyFont="1" applyAlignment="1">
      <alignment horizontal="center" vertical="center" wrapText="1"/>
    </xf>
    <xf numFmtId="0" fontId="24" fillId="0" borderId="2" xfId="10" applyFont="1" applyBorder="1" applyAlignment="1">
      <alignment horizontal="center" vertical="center" wrapText="1"/>
    </xf>
    <xf numFmtId="0" fontId="24" fillId="0" borderId="4" xfId="10" applyFont="1" applyBorder="1" applyAlignment="1">
      <alignment horizontal="center" vertical="center" wrapText="1"/>
    </xf>
    <xf numFmtId="0" fontId="24" fillId="0" borderId="17" xfId="10" applyFont="1" applyBorder="1" applyAlignment="1">
      <alignment horizontal="center" vertical="center" wrapText="1"/>
    </xf>
    <xf numFmtId="0" fontId="24" fillId="0" borderId="21" xfId="10" applyFont="1" applyBorder="1" applyAlignment="1">
      <alignment horizontal="center" vertical="center" wrapText="1"/>
    </xf>
    <xf numFmtId="0" fontId="24" fillId="0" borderId="2" xfId="10" applyFont="1" applyBorder="1" applyAlignment="1">
      <alignment horizontal="center" vertical="center"/>
    </xf>
    <xf numFmtId="0" fontId="24" fillId="0" borderId="4" xfId="10" applyFont="1" applyBorder="1" applyAlignment="1">
      <alignment horizontal="center" vertical="center"/>
    </xf>
    <xf numFmtId="175" fontId="25" fillId="6" borderId="14" xfId="10" applyNumberFormat="1" applyFont="1" applyFill="1" applyBorder="1" applyAlignment="1">
      <alignment horizontal="center" vertical="center"/>
    </xf>
    <xf numFmtId="175" fontId="25" fillId="6" borderId="4" xfId="10" applyNumberFormat="1" applyFont="1" applyFill="1" applyBorder="1" applyAlignment="1">
      <alignment horizontal="center" vertical="center"/>
    </xf>
    <xf numFmtId="175" fontId="25" fillId="9" borderId="14" xfId="10" applyNumberFormat="1" applyFont="1" applyFill="1" applyBorder="1" applyAlignment="1">
      <alignment horizontal="center" vertical="center"/>
    </xf>
    <xf numFmtId="175" fontId="25" fillId="9" borderId="4" xfId="10" applyNumberFormat="1" applyFont="1" applyFill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2" fontId="49" fillId="6" borderId="21" xfId="10" applyNumberFormat="1" applyFont="1" applyFill="1" applyBorder="1" applyAlignment="1" applyProtection="1">
      <alignment horizontal="center" vertical="center"/>
      <protection locked="0"/>
    </xf>
    <xf numFmtId="0" fontId="25" fillId="6" borderId="17" xfId="10" applyFont="1" applyFill="1" applyBorder="1" applyAlignment="1">
      <alignment horizontal="center" vertical="center" wrapText="1"/>
    </xf>
    <xf numFmtId="0" fontId="25" fillId="6" borderId="21" xfId="10" applyFont="1" applyFill="1" applyBorder="1" applyAlignment="1">
      <alignment horizontal="center" vertical="center" wrapText="1"/>
    </xf>
    <xf numFmtId="2" fontId="25" fillId="7" borderId="17" xfId="10" applyNumberFormat="1" applyFont="1" applyFill="1" applyBorder="1" applyAlignment="1">
      <alignment horizontal="center" vertical="center"/>
    </xf>
    <xf numFmtId="2" fontId="25" fillId="7" borderId="21" xfId="10" applyNumberFormat="1" applyFont="1" applyFill="1" applyBorder="1" applyAlignment="1">
      <alignment horizontal="center" vertical="center"/>
    </xf>
    <xf numFmtId="0" fontId="24" fillId="13" borderId="25" xfId="10" applyFont="1" applyFill="1" applyBorder="1" applyAlignment="1">
      <alignment horizontal="center" vertical="center" wrapText="1"/>
    </xf>
    <xf numFmtId="0" fontId="24" fillId="13" borderId="29" xfId="10" applyFont="1" applyFill="1" applyBorder="1" applyAlignment="1">
      <alignment horizontal="center" vertical="center" wrapText="1"/>
    </xf>
    <xf numFmtId="176" fontId="25" fillId="11" borderId="14" xfId="10" applyNumberFormat="1" applyFont="1" applyFill="1" applyBorder="1" applyAlignment="1">
      <alignment horizontal="center" vertical="center"/>
    </xf>
    <xf numFmtId="176" fontId="25" fillId="11" borderId="4" xfId="10" applyNumberFormat="1" applyFont="1" applyFill="1" applyBorder="1" applyAlignment="1">
      <alignment horizontal="center" vertical="center"/>
    </xf>
    <xf numFmtId="0" fontId="24" fillId="11" borderId="22" xfId="10" applyFont="1" applyFill="1" applyBorder="1" applyAlignment="1">
      <alignment horizontal="center" vertical="center" wrapText="1"/>
    </xf>
    <xf numFmtId="0" fontId="24" fillId="11" borderId="2" xfId="10" applyFont="1" applyFill="1" applyBorder="1" applyAlignment="1">
      <alignment horizontal="center" vertical="center" wrapText="1"/>
    </xf>
    <xf numFmtId="0" fontId="24" fillId="11" borderId="14" xfId="10" applyFont="1" applyFill="1" applyBorder="1" applyAlignment="1">
      <alignment horizontal="center" vertical="center" wrapText="1"/>
    </xf>
    <xf numFmtId="0" fontId="24" fillId="11" borderId="4" xfId="10" applyFont="1" applyFill="1" applyBorder="1" applyAlignment="1">
      <alignment horizontal="center" vertical="center" wrapText="1"/>
    </xf>
    <xf numFmtId="0" fontId="24" fillId="11" borderId="17" xfId="10" applyFont="1" applyFill="1" applyBorder="1" applyAlignment="1">
      <alignment horizontal="center" vertical="center" wrapText="1"/>
    </xf>
    <xf numFmtId="0" fontId="24" fillId="11" borderId="21" xfId="10" applyFont="1" applyFill="1" applyBorder="1" applyAlignment="1">
      <alignment horizontal="center" vertical="center" wrapText="1"/>
    </xf>
    <xf numFmtId="0" fontId="54" fillId="16" borderId="14" xfId="10" applyFont="1" applyFill="1" applyBorder="1" applyAlignment="1" applyProtection="1">
      <alignment horizontal="right" vertical="center"/>
      <protection locked="0"/>
    </xf>
    <xf numFmtId="0" fontId="54" fillId="16" borderId="0" xfId="10" applyFont="1" applyFill="1" applyAlignment="1" applyProtection="1">
      <alignment horizontal="right" vertical="center"/>
      <protection locked="0"/>
    </xf>
    <xf numFmtId="175" fontId="25" fillId="6" borderId="22" xfId="10" applyNumberFormat="1" applyFont="1" applyFill="1" applyBorder="1" applyAlignment="1">
      <alignment horizontal="center" vertical="center"/>
    </xf>
    <xf numFmtId="175" fontId="25" fillId="6" borderId="2" xfId="10" applyNumberFormat="1" applyFont="1" applyFill="1" applyBorder="1" applyAlignment="1">
      <alignment horizontal="center" vertical="center"/>
    </xf>
    <xf numFmtId="10" fontId="25" fillId="9" borderId="22" xfId="16" applyNumberFormat="1" applyFont="1" applyFill="1" applyBorder="1" applyAlignment="1" applyProtection="1">
      <alignment horizontal="center" vertical="center"/>
    </xf>
    <xf numFmtId="10" fontId="25" fillId="9" borderId="2" xfId="16" applyNumberFormat="1" applyFont="1" applyFill="1" applyBorder="1" applyAlignment="1" applyProtection="1">
      <alignment horizontal="center" vertical="center"/>
    </xf>
    <xf numFmtId="0" fontId="25" fillId="11" borderId="22" xfId="10" applyFont="1" applyFill="1" applyBorder="1" applyAlignment="1">
      <alignment horizontal="center" vertical="center"/>
    </xf>
    <xf numFmtId="172" fontId="25" fillId="11" borderId="2" xfId="10" applyNumberFormat="1" applyFont="1" applyFill="1" applyBorder="1" applyAlignment="1">
      <alignment horizontal="center" vertical="center"/>
    </xf>
    <xf numFmtId="172" fontId="25" fillId="11" borderId="22" xfId="10" applyNumberFormat="1" applyFont="1" applyFill="1" applyBorder="1" applyAlignment="1">
      <alignment horizontal="center" vertical="center"/>
    </xf>
    <xf numFmtId="0" fontId="25" fillId="9" borderId="14" xfId="10" applyFont="1" applyFill="1" applyBorder="1" applyAlignment="1">
      <alignment horizontal="center" vertical="center"/>
    </xf>
    <xf numFmtId="175" fontId="24" fillId="6" borderId="17" xfId="10" applyNumberFormat="1" applyFont="1" applyFill="1" applyBorder="1" applyAlignment="1">
      <alignment horizontal="center" vertical="center"/>
    </xf>
    <xf numFmtId="175" fontId="24" fillId="6" borderId="21" xfId="10" applyNumberFormat="1" applyFont="1" applyFill="1" applyBorder="1" applyAlignment="1">
      <alignment horizontal="center" vertical="center"/>
    </xf>
    <xf numFmtId="175" fontId="25" fillId="9" borderId="17" xfId="10" applyNumberFormat="1" applyFont="1" applyFill="1" applyBorder="1" applyAlignment="1">
      <alignment horizontal="center" vertical="center"/>
    </xf>
    <xf numFmtId="175" fontId="25" fillId="9" borderId="21" xfId="10" applyNumberFormat="1" applyFont="1" applyFill="1" applyBorder="1" applyAlignment="1">
      <alignment horizontal="center" vertical="center"/>
    </xf>
    <xf numFmtId="0" fontId="24" fillId="11" borderId="17" xfId="10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horizontal="center" vertical="center"/>
    </xf>
    <xf numFmtId="175" fontId="25" fillId="0" borderId="14" xfId="10" applyNumberFormat="1" applyFont="1" applyBorder="1" applyAlignment="1">
      <alignment horizontal="center" vertical="center"/>
    </xf>
    <xf numFmtId="175" fontId="25" fillId="0" borderId="4" xfId="10" applyNumberFormat="1" applyFont="1" applyBorder="1" applyAlignment="1">
      <alignment horizontal="center" vertical="center"/>
    </xf>
    <xf numFmtId="175" fontId="25" fillId="0" borderId="17" xfId="10" applyNumberFormat="1" applyFont="1" applyBorder="1" applyAlignment="1">
      <alignment horizontal="center" vertical="center"/>
    </xf>
    <xf numFmtId="175" fontId="25" fillId="0" borderId="21" xfId="10" applyNumberFormat="1" applyFont="1" applyBorder="1" applyAlignment="1">
      <alignment horizontal="center" vertical="center"/>
    </xf>
    <xf numFmtId="175" fontId="25" fillId="19" borderId="35" xfId="10" applyNumberFormat="1" applyFont="1" applyFill="1" applyBorder="1" applyAlignment="1">
      <alignment horizontal="center" vertical="center"/>
    </xf>
    <xf numFmtId="175" fontId="25" fillId="19" borderId="41" xfId="10" applyNumberFormat="1" applyFont="1" applyFill="1" applyBorder="1" applyAlignment="1">
      <alignment horizontal="center" vertical="center"/>
    </xf>
    <xf numFmtId="175" fontId="25" fillId="19" borderId="36" xfId="10" applyNumberFormat="1" applyFont="1" applyFill="1" applyBorder="1" applyAlignment="1">
      <alignment horizontal="center" vertical="center"/>
    </xf>
    <xf numFmtId="0" fontId="25" fillId="19" borderId="35" xfId="10" applyFont="1" applyFill="1" applyBorder="1" applyAlignment="1">
      <alignment horizontal="center" vertical="center"/>
    </xf>
    <xf numFmtId="0" fontId="39" fillId="5" borderId="0" xfId="10" applyFont="1" applyFill="1" applyAlignment="1" applyProtection="1">
      <alignment horizontal="center"/>
      <protection locked="0"/>
    </xf>
    <xf numFmtId="0" fontId="24" fillId="19" borderId="35" xfId="10" applyFont="1" applyFill="1" applyBorder="1" applyAlignment="1">
      <alignment horizontal="center" vertical="center"/>
    </xf>
    <xf numFmtId="175" fontId="24" fillId="19" borderId="41" xfId="10" applyNumberFormat="1" applyFont="1" applyFill="1" applyBorder="1" applyAlignment="1">
      <alignment horizontal="center" vertical="center"/>
    </xf>
    <xf numFmtId="175" fontId="24" fillId="19" borderId="36" xfId="10" applyNumberFormat="1" applyFont="1" applyFill="1" applyBorder="1" applyAlignment="1">
      <alignment horizontal="center" vertical="center"/>
    </xf>
    <xf numFmtId="175" fontId="25" fillId="0" borderId="22" xfId="10" applyNumberFormat="1" applyFont="1" applyBorder="1" applyAlignment="1">
      <alignment horizontal="center" vertical="center"/>
    </xf>
    <xf numFmtId="175" fontId="25" fillId="0" borderId="23" xfId="10" applyNumberFormat="1" applyFont="1" applyBorder="1" applyAlignment="1">
      <alignment horizontal="center" vertical="center"/>
    </xf>
    <xf numFmtId="175" fontId="25" fillId="0" borderId="2" xfId="10" applyNumberFormat="1" applyFont="1" applyBorder="1" applyAlignment="1">
      <alignment horizontal="center" vertical="center"/>
    </xf>
    <xf numFmtId="175" fontId="25" fillId="0" borderId="0" xfId="10" applyNumberFormat="1" applyFont="1" applyAlignment="1">
      <alignment horizontal="center" vertical="center"/>
    </xf>
    <xf numFmtId="175" fontId="25" fillId="0" borderId="18" xfId="10" applyNumberFormat="1" applyFont="1" applyBorder="1" applyAlignment="1">
      <alignment horizontal="center" vertical="center"/>
    </xf>
    <xf numFmtId="0" fontId="24" fillId="0" borderId="22" xfId="10" applyFont="1" applyBorder="1" applyAlignment="1">
      <alignment horizontal="center" vertical="center"/>
    </xf>
    <xf numFmtId="0" fontId="24" fillId="0" borderId="14" xfId="10" applyFont="1" applyBorder="1" applyAlignment="1">
      <alignment horizontal="center" vertical="center"/>
    </xf>
    <xf numFmtId="0" fontId="24" fillId="0" borderId="17" xfId="10" applyFont="1" applyBorder="1" applyAlignment="1">
      <alignment horizontal="center" vertical="center"/>
    </xf>
    <xf numFmtId="0" fontId="24" fillId="0" borderId="21" xfId="10" applyFont="1" applyBorder="1" applyAlignment="1">
      <alignment horizontal="center" vertical="center"/>
    </xf>
    <xf numFmtId="2" fontId="24" fillId="0" borderId="22" xfId="10" applyNumberFormat="1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4" fillId="0" borderId="2" xfId="10" applyNumberFormat="1" applyFont="1" applyBorder="1" applyAlignment="1">
      <alignment horizontal="center" vertical="center"/>
    </xf>
    <xf numFmtId="2" fontId="24" fillId="0" borderId="14" xfId="10" applyNumberFormat="1" applyFont="1" applyBorder="1" applyAlignment="1">
      <alignment horizontal="center" vertical="center"/>
    </xf>
    <xf numFmtId="2" fontId="24" fillId="0" borderId="0" xfId="10" applyNumberFormat="1" applyFont="1" applyAlignment="1">
      <alignment horizontal="center" vertical="center"/>
    </xf>
    <xf numFmtId="2" fontId="24" fillId="0" borderId="4" xfId="10" applyNumberFormat="1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center" vertical="center"/>
    </xf>
    <xf numFmtId="2" fontId="24" fillId="0" borderId="18" xfId="10" applyNumberFormat="1" applyFont="1" applyBorder="1" applyAlignment="1">
      <alignment horizontal="center" vertical="center"/>
    </xf>
    <xf numFmtId="2" fontId="24" fillId="0" borderId="21" xfId="10" applyNumberFormat="1" applyFont="1" applyBorder="1" applyAlignment="1">
      <alignment horizontal="center" vertical="center"/>
    </xf>
    <xf numFmtId="184" fontId="25" fillId="6" borderId="14" xfId="1" applyNumberFormat="1" applyFont="1" applyFill="1" applyBorder="1" applyAlignment="1">
      <alignment horizontal="center" vertical="center"/>
    </xf>
    <xf numFmtId="184" fontId="25" fillId="6" borderId="4" xfId="1" applyNumberFormat="1" applyFont="1" applyFill="1" applyBorder="1" applyAlignment="1">
      <alignment horizontal="center" vertical="center"/>
    </xf>
    <xf numFmtId="184" fontId="24" fillId="6" borderId="17" xfId="1" applyNumberFormat="1" applyFont="1" applyFill="1" applyBorder="1" applyAlignment="1">
      <alignment horizontal="center" vertical="center"/>
    </xf>
    <xf numFmtId="184" fontId="24" fillId="6" borderId="21" xfId="1" applyNumberFormat="1" applyFont="1" applyFill="1" applyBorder="1" applyAlignment="1">
      <alignment horizontal="center" vertical="center"/>
    </xf>
    <xf numFmtId="184" fontId="25" fillId="9" borderId="14" xfId="1" applyNumberFormat="1" applyFont="1" applyFill="1" applyBorder="1" applyAlignment="1">
      <alignment horizontal="center" vertical="center"/>
    </xf>
    <xf numFmtId="184" fontId="25" fillId="9" borderId="4" xfId="1" applyNumberFormat="1" applyFont="1" applyFill="1" applyBorder="1" applyAlignment="1">
      <alignment horizontal="center" vertical="center"/>
    </xf>
    <xf numFmtId="184" fontId="24" fillId="11" borderId="14" xfId="1" applyNumberFormat="1" applyFont="1" applyFill="1" applyBorder="1" applyAlignment="1">
      <alignment horizontal="center" vertical="center"/>
    </xf>
    <xf numFmtId="184" fontId="24" fillId="11" borderId="4" xfId="1" applyNumberFormat="1" applyFont="1" applyFill="1" applyBorder="1" applyAlignment="1">
      <alignment horizontal="center" vertical="center"/>
    </xf>
    <xf numFmtId="184" fontId="25" fillId="6" borderId="22" xfId="1" applyNumberFormat="1" applyFont="1" applyFill="1" applyBorder="1" applyAlignment="1">
      <alignment horizontal="center" vertical="center"/>
    </xf>
    <xf numFmtId="184" fontId="25" fillId="6" borderId="2" xfId="1" applyNumberFormat="1" applyFont="1" applyFill="1" applyBorder="1" applyAlignment="1">
      <alignment horizontal="center" vertical="center"/>
    </xf>
    <xf numFmtId="184" fontId="25" fillId="0" borderId="89" xfId="1" applyNumberFormat="1" applyFont="1" applyBorder="1" applyAlignment="1">
      <alignment horizontal="center" vertical="center"/>
    </xf>
    <xf numFmtId="184" fontId="25" fillId="19" borderId="35" xfId="1" applyNumberFormat="1" applyFont="1" applyFill="1" applyBorder="1" applyAlignment="1">
      <alignment horizontal="center" vertical="center"/>
    </xf>
    <xf numFmtId="184" fontId="25" fillId="19" borderId="41" xfId="1" applyNumberFormat="1" applyFont="1" applyFill="1" applyBorder="1" applyAlignment="1">
      <alignment horizontal="center" vertical="center"/>
    </xf>
    <xf numFmtId="184" fontId="25" fillId="19" borderId="36" xfId="1" applyNumberFormat="1" applyFont="1" applyFill="1" applyBorder="1" applyAlignment="1">
      <alignment horizontal="center" vertical="center"/>
    </xf>
    <xf numFmtId="184" fontId="24" fillId="19" borderId="35" xfId="1" applyNumberFormat="1" applyFont="1" applyFill="1" applyBorder="1" applyAlignment="1">
      <alignment horizontal="center" vertical="center"/>
    </xf>
    <xf numFmtId="184" fontId="24" fillId="19" borderId="41" xfId="1" applyNumberFormat="1" applyFont="1" applyFill="1" applyBorder="1" applyAlignment="1">
      <alignment horizontal="center" vertical="center"/>
    </xf>
    <xf numFmtId="184" fontId="24" fillId="19" borderId="36" xfId="1" applyNumberFormat="1" applyFont="1" applyFill="1" applyBorder="1" applyAlignment="1">
      <alignment horizontal="center" vertical="center"/>
    </xf>
    <xf numFmtId="184" fontId="25" fillId="0" borderId="22" xfId="1" applyNumberFormat="1" applyFont="1" applyBorder="1" applyAlignment="1">
      <alignment horizontal="center" vertical="center"/>
    </xf>
    <xf numFmtId="184" fontId="25" fillId="0" borderId="23" xfId="1" applyNumberFormat="1" applyFont="1" applyBorder="1" applyAlignment="1">
      <alignment horizontal="center" vertical="center"/>
    </xf>
    <xf numFmtId="184" fontId="25" fillId="0" borderId="2" xfId="1" applyNumberFormat="1" applyFont="1" applyBorder="1" applyAlignment="1">
      <alignment horizontal="center" vertical="center"/>
    </xf>
    <xf numFmtId="184" fontId="25" fillId="0" borderId="14" xfId="1" applyNumberFormat="1" applyFont="1" applyBorder="1" applyAlignment="1">
      <alignment horizontal="center" vertical="center"/>
    </xf>
    <xf numFmtId="184" fontId="25" fillId="0" borderId="0" xfId="1" applyNumberFormat="1" applyFont="1" applyAlignment="1">
      <alignment horizontal="center" vertical="center"/>
    </xf>
    <xf numFmtId="184" fontId="25" fillId="0" borderId="4" xfId="1" applyNumberFormat="1" applyFont="1" applyBorder="1" applyAlignment="1">
      <alignment horizontal="center" vertical="center"/>
    </xf>
    <xf numFmtId="184" fontId="25" fillId="0" borderId="17" xfId="1" applyNumberFormat="1" applyFont="1" applyBorder="1" applyAlignment="1">
      <alignment horizontal="center" vertical="center"/>
    </xf>
    <xf numFmtId="184" fontId="25" fillId="0" borderId="18" xfId="1" applyNumberFormat="1" applyFont="1" applyBorder="1" applyAlignment="1">
      <alignment horizontal="center" vertical="center"/>
    </xf>
    <xf numFmtId="184" fontId="25" fillId="0" borderId="21" xfId="1" applyNumberFormat="1" applyFont="1" applyBorder="1" applyAlignment="1">
      <alignment horizontal="center" vertical="center"/>
    </xf>
    <xf numFmtId="184" fontId="24" fillId="0" borderId="89" xfId="1" applyNumberFormat="1" applyFont="1" applyBorder="1" applyAlignment="1">
      <alignment horizontal="center" vertical="center"/>
    </xf>
    <xf numFmtId="0" fontId="24" fillId="0" borderId="0" xfId="8" applyFont="1" applyAlignment="1">
      <alignment horizontal="center" wrapText="1"/>
    </xf>
    <xf numFmtId="0" fontId="24" fillId="0" borderId="0" xfId="8" applyFont="1" applyAlignment="1">
      <alignment vertical="top" wrapText="1"/>
    </xf>
    <xf numFmtId="0" fontId="24" fillId="0" borderId="15" xfId="8" applyFont="1" applyBorder="1" applyAlignment="1">
      <alignment vertical="top" wrapText="1"/>
    </xf>
    <xf numFmtId="0" fontId="24" fillId="0" borderId="0" xfId="8" applyFont="1" applyAlignment="1">
      <alignment wrapText="1"/>
    </xf>
    <xf numFmtId="0" fontId="24" fillId="0" borderId="15" xfId="8" applyFont="1" applyBorder="1" applyAlignment="1">
      <alignment wrapText="1"/>
    </xf>
    <xf numFmtId="174" fontId="25" fillId="0" borderId="0" xfId="8" applyNumberFormat="1" applyFont="1" applyAlignment="1">
      <alignment horizontal="left" vertical="top" wrapText="1"/>
    </xf>
    <xf numFmtId="174" fontId="25" fillId="0" borderId="15" xfId="8" applyNumberFormat="1" applyFont="1" applyBorder="1" applyAlignment="1">
      <alignment horizontal="left" vertical="top" wrapText="1"/>
    </xf>
    <xf numFmtId="0" fontId="24" fillId="0" borderId="9" xfId="8" applyFont="1" applyBorder="1"/>
    <xf numFmtId="0" fontId="24" fillId="0" borderId="10" xfId="8" applyFont="1" applyBorder="1"/>
    <xf numFmtId="0" fontId="24" fillId="0" borderId="8" xfId="8" applyFont="1" applyBorder="1"/>
    <xf numFmtId="0" fontId="42" fillId="3" borderId="70" xfId="8" applyFont="1" applyFill="1" applyBorder="1" applyAlignment="1">
      <alignment horizontal="left" vertical="center" wrapText="1"/>
    </xf>
    <xf numFmtId="0" fontId="33" fillId="3" borderId="0" xfId="8" applyFont="1" applyFill="1" applyAlignment="1">
      <alignment horizont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14" fontId="68" fillId="0" borderId="70" xfId="8" applyNumberFormat="1" applyFont="1" applyBorder="1" applyAlignment="1" applyProtection="1">
      <alignment horizontal="center" vertical="center"/>
      <protection locked="0"/>
    </xf>
    <xf numFmtId="0" fontId="67" fillId="3" borderId="70" xfId="8" applyFont="1" applyFill="1" applyBorder="1" applyAlignment="1">
      <alignment horizontal="center" vertical="center" wrapText="1"/>
    </xf>
    <xf numFmtId="0" fontId="68" fillId="0" borderId="70" xfId="8" applyFont="1" applyBorder="1" applyAlignment="1" applyProtection="1">
      <alignment horizontal="left" vertical="center"/>
      <protection locked="0"/>
    </xf>
    <xf numFmtId="0" fontId="41" fillId="3" borderId="70" xfId="8" applyFont="1" applyFill="1" applyBorder="1" applyAlignment="1">
      <alignment horizontal="left" vertical="center" wrapText="1"/>
    </xf>
    <xf numFmtId="0" fontId="24" fillId="0" borderId="53" xfId="5" applyFont="1" applyBorder="1" applyAlignment="1">
      <alignment horizontal="left"/>
    </xf>
    <xf numFmtId="0" fontId="24" fillId="0" borderId="54" xfId="5" applyFont="1" applyBorder="1" applyAlignment="1">
      <alignment horizontal="left"/>
    </xf>
    <xf numFmtId="0" fontId="25" fillId="0" borderId="53" xfId="5" applyFont="1" applyBorder="1" applyAlignment="1">
      <alignment horizontal="center"/>
    </xf>
    <xf numFmtId="0" fontId="25" fillId="0" borderId="54" xfId="5" applyFont="1" applyBorder="1" applyAlignment="1">
      <alignment horizontal="center"/>
    </xf>
    <xf numFmtId="0" fontId="24" fillId="0" borderId="53" xfId="5" applyFont="1" applyBorder="1" applyAlignment="1">
      <alignment horizontal="center" vertical="top"/>
    </xf>
    <xf numFmtId="0" fontId="24" fillId="0" borderId="54" xfId="5" applyFont="1" applyBorder="1" applyAlignment="1">
      <alignment horizontal="center" vertical="top"/>
    </xf>
    <xf numFmtId="0" fontId="24" fillId="0" borderId="90" xfId="8" applyFont="1" applyBorder="1" applyAlignment="1">
      <alignment horizontal="left" vertical="top"/>
    </xf>
    <xf numFmtId="0" fontId="25" fillId="2" borderId="53" xfId="5" applyFont="1" applyFill="1" applyBorder="1" applyAlignment="1">
      <alignment horizontal="center" vertical="center"/>
    </xf>
    <xf numFmtId="0" fontId="25" fillId="2" borderId="46" xfId="5" applyFont="1" applyFill="1" applyBorder="1" applyAlignment="1">
      <alignment horizontal="center" vertical="center"/>
    </xf>
    <xf numFmtId="0" fontId="25" fillId="2" borderId="54" xfId="5" applyFont="1" applyFill="1" applyBorder="1" applyAlignment="1">
      <alignment horizontal="center" vertical="center"/>
    </xf>
    <xf numFmtId="0" fontId="66" fillId="0" borderId="53" xfId="5" applyFont="1" applyBorder="1" applyAlignment="1" applyProtection="1">
      <alignment horizontal="left"/>
      <protection locked="0"/>
    </xf>
    <xf numFmtId="0" fontId="66" fillId="0" borderId="54" xfId="5" applyFont="1" applyBorder="1" applyAlignment="1" applyProtection="1">
      <alignment horizontal="left"/>
      <protection locked="0"/>
    </xf>
    <xf numFmtId="0" fontId="32" fillId="0" borderId="53" xfId="5" applyFont="1" applyBorder="1" applyAlignment="1">
      <alignment horizontal="center" vertical="top"/>
    </xf>
    <xf numFmtId="0" fontId="32" fillId="0" borderId="54" xfId="5" applyFont="1" applyBorder="1" applyAlignment="1">
      <alignment horizontal="center" vertical="top"/>
    </xf>
    <xf numFmtId="0" fontId="24" fillId="0" borderId="29" xfId="12" applyFont="1" applyBorder="1" applyAlignment="1">
      <alignment vertical="center"/>
    </xf>
  </cellXfs>
  <cellStyles count="22">
    <cellStyle name="Comma [0]_SevCo101PoL-08.05.01" xfId="2" xr:uid="{00000000-0005-0000-0000-000000000000}"/>
    <cellStyle name="Comma 2" xfId="21" xr:uid="{A11ED2AA-BAF3-5B40-A7BE-556D10A27758}"/>
    <cellStyle name="Comma_AOP 231  SHAPED  NTMK LA" xfId="3" xr:uid="{00000000-0005-0000-0000-000001000000}"/>
    <cellStyle name="Comma_OS00491" xfId="4" xr:uid="{00000000-0005-0000-0000-000002000000}"/>
    <cellStyle name="Migliaia" xfId="1" builtinId="3"/>
    <cellStyle name="Normal 2" xfId="5" xr:uid="{00000000-0005-0000-0000-000004000000}"/>
    <cellStyle name="Normal 3" xfId="6" xr:uid="{00000000-0005-0000-0000-000005000000}"/>
    <cellStyle name="Normal 3 2" xfId="7" xr:uid="{00000000-0005-0000-0000-000006000000}"/>
    <cellStyle name="Normal_AOP 231  SHAPED  NTMK LA" xfId="8" xr:uid="{00000000-0005-0000-0000-000007000000}"/>
    <cellStyle name="Normal_DATASHEETS" xfId="9" xr:uid="{00000000-0005-0000-0000-000008000000}"/>
    <cellStyle name="Normal_NTMK-LDL-222-0715-Calc-2003-07-08 2" xfId="10" xr:uid="{00000000-0005-0000-0000-00000B000000}"/>
    <cellStyle name="Normal_OEMK-EAF-313-0616-Spec-2003-04-08" xfId="11" xr:uid="{00000000-0005-0000-0000-00000C000000}"/>
    <cellStyle name="Normal_OS00491" xfId="12" xr:uid="{00000000-0005-0000-0000-00000D000000}"/>
    <cellStyle name="Normal_SevCo101PoL-08.05.01" xfId="13" xr:uid="{00000000-0005-0000-0000-00000E000000}"/>
    <cellStyle name="Normal_Spec-Temp" xfId="15" xr:uid="{00000000-0005-0000-0000-000010000000}"/>
    <cellStyle name="Normal_SPEC(Shapes)" xfId="14" xr:uid="{00000000-0005-0000-0000-000011000000}"/>
    <cellStyle name="Normale" xfId="0" builtinId="0"/>
    <cellStyle name="Normale 2" xfId="19" xr:uid="{D36D9870-7F92-AB40-A874-28644590063C}"/>
    <cellStyle name="Percent 2" xfId="16" xr:uid="{00000000-0005-0000-0000-000014000000}"/>
    <cellStyle name="Percentuale 2" xfId="20" xr:uid="{385256E9-6931-2A48-B96A-1CCCC46DC2B2}"/>
    <cellStyle name="Standard_Copy of L.Shaps" xfId="17" xr:uid="{00000000-0005-0000-0000-000015000000}"/>
    <cellStyle name="Обычный 2" xfId="18" xr:uid="{00000000-0005-0000-0000-000016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BFBFBF"/>
      <color rgb="FF769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43</xdr:row>
      <xdr:rowOff>38100</xdr:rowOff>
    </xdr:from>
    <xdr:to>
      <xdr:col>21</xdr:col>
      <xdr:colOff>73715</xdr:colOff>
      <xdr:row>45</xdr:row>
      <xdr:rowOff>127000</xdr:rowOff>
    </xdr:to>
    <xdr:pic>
      <xdr:nvPicPr>
        <xdr:cNvPr id="2" name="Picture 1" descr="LOGO_Refractory_Solutio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76" b="20364"/>
        <a:stretch>
          <a:fillRect/>
        </a:stretch>
      </xdr:blipFill>
      <xdr:spPr bwMode="auto">
        <a:xfrm>
          <a:off x="254000" y="10820400"/>
          <a:ext cx="222001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12700</xdr:colOff>
      <xdr:row>50</xdr:row>
      <xdr:rowOff>114300</xdr:rowOff>
    </xdr:from>
    <xdr:to>
      <xdr:col>51</xdr:col>
      <xdr:colOff>114300</xdr:colOff>
      <xdr:row>52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12369800"/>
          <a:ext cx="939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70C6-7CAD-F94B-97A5-D27015960C4B}">
  <sheetPr>
    <tabColor indexed="45"/>
    <pageSetUpPr fitToPage="1"/>
  </sheetPr>
  <dimension ref="A1:BM57"/>
  <sheetViews>
    <sheetView showZeros="0" zoomScale="185" zoomScaleNormal="39" workbookViewId="0">
      <selection activeCell="AT1" sqref="AT1:AT1048576"/>
    </sheetView>
  </sheetViews>
  <sheetFormatPr baseColWidth="10" defaultColWidth="9.19921875" defaultRowHeight="14"/>
  <cols>
    <col min="1" max="65" width="1.796875" style="28" customWidth="1"/>
    <col min="66" max="16384" width="9.19921875" style="28"/>
  </cols>
  <sheetData>
    <row r="1" spans="2:65" s="25" customFormat="1" ht="8.25" customHeight="1"/>
    <row r="2" spans="2:65" s="25" customFormat="1" ht="8.25" customHeight="1" thickBot="1">
      <c r="B2" s="142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5"/>
    </row>
    <row r="3" spans="2:65" s="25" customFormat="1" ht="7" customHeight="1">
      <c r="B3" s="123"/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8"/>
      <c r="BM3" s="135"/>
    </row>
    <row r="4" spans="2:65" s="25" customFormat="1" ht="24" customHeight="1">
      <c r="B4" s="123"/>
      <c r="C4" s="149"/>
      <c r="D4" s="150"/>
      <c r="E4" s="150"/>
      <c r="F4" s="150"/>
      <c r="G4" s="151"/>
      <c r="H4" s="151"/>
      <c r="I4" s="151"/>
      <c r="J4" s="151"/>
      <c r="K4" s="151"/>
      <c r="L4" s="151"/>
      <c r="M4" s="151"/>
      <c r="N4" s="151"/>
      <c r="O4" s="150"/>
      <c r="P4" s="150"/>
      <c r="Q4" s="151"/>
      <c r="R4" s="150"/>
      <c r="S4" s="150"/>
      <c r="T4" s="150"/>
      <c r="U4" s="150"/>
      <c r="V4" s="150"/>
      <c r="W4" s="150"/>
      <c r="X4" s="151"/>
      <c r="Y4" s="151"/>
      <c r="Z4" s="151"/>
      <c r="AA4" s="151"/>
      <c r="AB4" s="151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2"/>
      <c r="BM4" s="135"/>
    </row>
    <row r="5" spans="2:65" s="25" customFormat="1" ht="24" customHeight="1">
      <c r="B5" s="123"/>
      <c r="C5" s="149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1"/>
      <c r="AD5" s="151"/>
      <c r="AE5" s="151"/>
      <c r="AF5" s="151"/>
      <c r="AG5" s="151"/>
      <c r="AH5" s="151"/>
      <c r="AI5" s="151"/>
      <c r="AJ5" s="151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2"/>
      <c r="BM5" s="135"/>
    </row>
    <row r="6" spans="2:65" s="25" customFormat="1" ht="24" customHeight="1">
      <c r="B6" s="123"/>
      <c r="C6" s="149"/>
      <c r="D6" s="150"/>
      <c r="E6" s="150"/>
      <c r="F6" s="150"/>
      <c r="G6" s="150"/>
      <c r="H6" s="153"/>
      <c r="I6" s="153"/>
      <c r="J6" s="153"/>
      <c r="K6" s="153"/>
      <c r="L6" s="153"/>
      <c r="M6" s="153"/>
      <c r="N6" s="153"/>
      <c r="O6" s="154"/>
      <c r="P6" s="154"/>
      <c r="Q6" s="154"/>
      <c r="R6" s="154"/>
      <c r="S6" s="154"/>
      <c r="T6" s="155"/>
      <c r="U6" s="154"/>
      <c r="V6" s="154"/>
      <c r="W6" s="156"/>
      <c r="X6" s="156"/>
      <c r="Y6" s="156"/>
      <c r="Z6" s="156"/>
      <c r="AA6" s="156"/>
      <c r="AB6" s="156"/>
      <c r="AC6" s="150"/>
      <c r="AD6" s="155"/>
      <c r="AE6" s="155"/>
      <c r="AF6" s="155"/>
      <c r="AG6" s="155"/>
      <c r="AH6" s="155"/>
      <c r="AI6" s="155"/>
      <c r="AJ6" s="155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2"/>
      <c r="BM6" s="135"/>
    </row>
    <row r="7" spans="2:65" s="25" customFormat="1" ht="24" customHeight="1">
      <c r="B7" s="123"/>
      <c r="C7" s="149"/>
      <c r="D7" s="150"/>
      <c r="E7" s="150"/>
      <c r="F7" s="150"/>
      <c r="G7" s="150"/>
      <c r="H7" s="153"/>
      <c r="I7" s="153"/>
      <c r="J7" s="153"/>
      <c r="K7" s="153"/>
      <c r="L7" s="153"/>
      <c r="M7" s="153"/>
      <c r="N7" s="153"/>
      <c r="O7" s="154"/>
      <c r="P7" s="154"/>
      <c r="Q7" s="154"/>
      <c r="R7" s="154"/>
      <c r="S7" s="154"/>
      <c r="T7" s="155"/>
      <c r="U7" s="154"/>
      <c r="V7" s="154"/>
      <c r="W7" s="156"/>
      <c r="X7" s="156"/>
      <c r="Y7" s="156"/>
      <c r="Z7" s="156"/>
      <c r="AA7" s="156"/>
      <c r="AB7" s="156"/>
      <c r="AC7" s="150"/>
      <c r="AD7" s="155"/>
      <c r="AE7" s="155"/>
      <c r="AF7" s="155"/>
      <c r="AG7" s="155"/>
      <c r="AH7" s="155"/>
      <c r="AI7" s="155"/>
      <c r="AJ7" s="155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2"/>
      <c r="BM7" s="135"/>
    </row>
    <row r="8" spans="2:65" s="25" customFormat="1" ht="24" customHeight="1">
      <c r="B8" s="123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2"/>
      <c r="BM8" s="135"/>
    </row>
    <row r="9" spans="2:65" s="25" customFormat="1" ht="24" customHeight="1">
      <c r="B9" s="123"/>
      <c r="C9" s="149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2"/>
      <c r="BM9" s="135"/>
    </row>
    <row r="10" spans="2:65" s="25" customFormat="1" ht="24" customHeight="1">
      <c r="B10" s="123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2"/>
      <c r="BM10" s="135"/>
    </row>
    <row r="11" spans="2:65" s="25" customFormat="1" ht="24" customHeight="1">
      <c r="B11" s="123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2"/>
      <c r="BM11" s="135"/>
    </row>
    <row r="12" spans="2:65" s="25" customFormat="1" ht="24" customHeight="1">
      <c r="B12" s="123"/>
      <c r="C12" s="149"/>
      <c r="D12" s="150"/>
      <c r="E12" s="150"/>
      <c r="F12" s="150"/>
      <c r="G12" s="153"/>
      <c r="H12" s="153"/>
      <c r="I12" s="153"/>
      <c r="J12" s="153"/>
      <c r="K12" s="153"/>
      <c r="L12" s="153"/>
      <c r="M12" s="153"/>
      <c r="N12" s="153"/>
      <c r="O12" s="150"/>
      <c r="P12" s="150"/>
      <c r="Q12" s="150"/>
      <c r="R12" s="150"/>
      <c r="S12" s="150"/>
      <c r="T12" s="150"/>
      <c r="U12" s="150"/>
      <c r="V12" s="150"/>
      <c r="W12" s="156"/>
      <c r="X12" s="156"/>
      <c r="Y12" s="156"/>
      <c r="Z12" s="156"/>
      <c r="AA12" s="156"/>
      <c r="AB12" s="156"/>
      <c r="AC12" s="155"/>
      <c r="AD12" s="155"/>
      <c r="AE12" s="155"/>
      <c r="AF12" s="155"/>
      <c r="AG12" s="155"/>
      <c r="AH12" s="155"/>
      <c r="AI12" s="155"/>
      <c r="AJ12" s="155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2"/>
      <c r="BM12" s="135"/>
    </row>
    <row r="13" spans="2:65" s="25" customFormat="1" ht="24" customHeight="1">
      <c r="B13" s="123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4"/>
      <c r="BH13" s="150"/>
      <c r="BI13" s="150"/>
      <c r="BJ13" s="150"/>
      <c r="BK13" s="150"/>
      <c r="BL13" s="152"/>
      <c r="BM13" s="135"/>
    </row>
    <row r="14" spans="2:65" s="25" customFormat="1" ht="24" customHeight="1">
      <c r="B14" s="123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26"/>
      <c r="BH14" s="150"/>
      <c r="BI14" s="150"/>
      <c r="BJ14" s="150"/>
      <c r="BK14" s="150"/>
      <c r="BL14" s="152"/>
      <c r="BM14" s="135"/>
    </row>
    <row r="15" spans="2:65" s="25" customFormat="1" ht="24" customHeight="1">
      <c r="B15" s="123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4"/>
      <c r="BH15" s="150"/>
      <c r="BI15" s="150"/>
      <c r="BJ15" s="150"/>
      <c r="BK15" s="150"/>
      <c r="BL15" s="152"/>
      <c r="BM15" s="135"/>
    </row>
    <row r="16" spans="2:65" s="26" customFormat="1" ht="7" customHeight="1">
      <c r="B16" s="123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7"/>
      <c r="BM16" s="128"/>
    </row>
    <row r="17" spans="1:65" s="26" customFormat="1" ht="20.25" customHeight="1">
      <c r="B17" s="123"/>
      <c r="C17" s="124"/>
      <c r="D17" s="125"/>
      <c r="E17" s="787" t="s">
        <v>30</v>
      </c>
      <c r="F17" s="788"/>
      <c r="G17" s="775" t="s">
        <v>1</v>
      </c>
      <c r="H17" s="776"/>
      <c r="I17" s="776"/>
      <c r="J17" s="776"/>
      <c r="K17" s="776"/>
      <c r="L17" s="776"/>
      <c r="M17" s="776"/>
      <c r="N17" s="776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8"/>
      <c r="AY17" s="157"/>
      <c r="AZ17" s="157"/>
      <c r="BA17" s="779" t="s">
        <v>40</v>
      </c>
      <c r="BB17" s="776"/>
      <c r="BC17" s="776"/>
      <c r="BD17" s="776"/>
      <c r="BE17" s="776"/>
      <c r="BF17" s="775" t="s">
        <v>31</v>
      </c>
      <c r="BG17" s="776"/>
      <c r="BH17" s="776"/>
      <c r="BI17" s="776"/>
      <c r="BJ17" s="776"/>
      <c r="BK17" s="125"/>
      <c r="BL17" s="127"/>
      <c r="BM17" s="128"/>
    </row>
    <row r="18" spans="1:65" s="26" customFormat="1" ht="20.25" customHeight="1">
      <c r="B18" s="123"/>
      <c r="C18" s="124"/>
      <c r="D18" s="125"/>
      <c r="E18" s="788"/>
      <c r="F18" s="788"/>
      <c r="G18" s="776"/>
      <c r="H18" s="776"/>
      <c r="I18" s="776"/>
      <c r="J18" s="776"/>
      <c r="K18" s="776"/>
      <c r="L18" s="776"/>
      <c r="M18" s="776"/>
      <c r="N18" s="776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775" t="s">
        <v>66</v>
      </c>
      <c r="BB18" s="776"/>
      <c r="BC18" s="776"/>
      <c r="BD18" s="776"/>
      <c r="BE18" s="776"/>
      <c r="BF18" s="777" t="s">
        <v>41</v>
      </c>
      <c r="BG18" s="778"/>
      <c r="BH18" s="778"/>
      <c r="BI18" s="778"/>
      <c r="BJ18" s="779"/>
      <c r="BK18" s="125"/>
      <c r="BL18" s="127"/>
      <c r="BM18" s="128"/>
    </row>
    <row r="19" spans="1:65" s="26" customFormat="1" ht="20.25" customHeight="1">
      <c r="A19" s="27"/>
      <c r="B19" s="123"/>
      <c r="C19" s="124"/>
      <c r="D19" s="125"/>
      <c r="E19" s="780"/>
      <c r="F19" s="781"/>
      <c r="G19" s="781"/>
      <c r="H19" s="781"/>
      <c r="I19" s="781"/>
      <c r="J19" s="781"/>
      <c r="K19" s="781"/>
      <c r="L19" s="781"/>
      <c r="M19" s="781"/>
      <c r="N19" s="781"/>
      <c r="O19" s="781"/>
      <c r="P19" s="781"/>
      <c r="Q19" s="781"/>
      <c r="R19" s="782"/>
      <c r="S19" s="782"/>
      <c r="T19" s="782"/>
      <c r="U19" s="782"/>
      <c r="V19" s="782"/>
      <c r="W19" s="783" t="s">
        <v>67</v>
      </c>
      <c r="X19" s="783"/>
      <c r="Y19" s="783"/>
      <c r="Z19" s="783"/>
      <c r="AA19" s="784"/>
      <c r="AB19" s="784"/>
      <c r="AC19" s="784"/>
      <c r="AD19" s="784"/>
      <c r="AE19" s="784"/>
      <c r="AF19" s="784"/>
      <c r="AG19" s="784"/>
      <c r="AH19" s="784"/>
      <c r="AI19" s="784"/>
      <c r="AJ19" s="784"/>
      <c r="AK19" s="784"/>
      <c r="AL19" s="784"/>
      <c r="AM19" s="784"/>
      <c r="AN19" s="784"/>
      <c r="AO19" s="784"/>
      <c r="AP19" s="784"/>
      <c r="AQ19" s="784"/>
      <c r="AR19" s="784"/>
      <c r="AS19" s="784"/>
      <c r="AT19" s="784"/>
      <c r="AU19" s="784"/>
      <c r="AV19" s="784"/>
      <c r="AW19" s="784"/>
      <c r="AX19" s="784"/>
      <c r="AY19" s="784"/>
      <c r="AZ19" s="784"/>
      <c r="BA19" s="569"/>
      <c r="BB19" s="569"/>
      <c r="BC19" s="569"/>
      <c r="BD19" s="569"/>
      <c r="BE19" s="569"/>
      <c r="BF19" s="569"/>
      <c r="BG19" s="569"/>
      <c r="BH19" s="569"/>
      <c r="BI19" s="569"/>
      <c r="BJ19" s="570"/>
      <c r="BK19" s="125"/>
      <c r="BL19" s="127"/>
      <c r="BM19" s="128"/>
    </row>
    <row r="20" spans="1:65" s="26" customFormat="1" ht="20.25" customHeight="1">
      <c r="B20" s="123"/>
      <c r="C20" s="124"/>
      <c r="D20" s="125"/>
      <c r="E20" s="775"/>
      <c r="F20" s="776"/>
      <c r="G20" s="775"/>
      <c r="H20" s="785"/>
      <c r="I20" s="785"/>
      <c r="J20" s="785"/>
      <c r="K20" s="785"/>
      <c r="L20" s="785"/>
      <c r="M20" s="785"/>
      <c r="N20" s="785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568"/>
      <c r="AY20" s="157"/>
      <c r="AZ20" s="157"/>
      <c r="BA20" s="775"/>
      <c r="BB20" s="786"/>
      <c r="BC20" s="786"/>
      <c r="BD20" s="786"/>
      <c r="BE20" s="786"/>
      <c r="BF20" s="775"/>
      <c r="BG20" s="786"/>
      <c r="BH20" s="786"/>
      <c r="BI20" s="786"/>
      <c r="BJ20" s="786"/>
      <c r="BK20" s="125"/>
      <c r="BL20" s="127"/>
      <c r="BM20" s="128"/>
    </row>
    <row r="21" spans="1:65" s="26" customFormat="1" ht="20.25" customHeight="1">
      <c r="B21" s="123"/>
      <c r="C21" s="124"/>
      <c r="D21" s="125"/>
      <c r="E21" s="789"/>
      <c r="F21" s="790"/>
      <c r="G21" s="789"/>
      <c r="H21" s="791"/>
      <c r="I21" s="791"/>
      <c r="J21" s="791"/>
      <c r="K21" s="791"/>
      <c r="L21" s="791"/>
      <c r="M21" s="791"/>
      <c r="N21" s="791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789"/>
      <c r="BB21" s="792"/>
      <c r="BC21" s="792"/>
      <c r="BD21" s="792"/>
      <c r="BE21" s="792"/>
      <c r="BF21" s="789"/>
      <c r="BG21" s="792"/>
      <c r="BH21" s="792"/>
      <c r="BI21" s="792"/>
      <c r="BJ21" s="792"/>
      <c r="BK21" s="125"/>
      <c r="BL21" s="127"/>
      <c r="BM21" s="128"/>
    </row>
    <row r="22" spans="1:65" s="26" customFormat="1" ht="20.25" customHeight="1">
      <c r="B22" s="123"/>
      <c r="C22" s="124"/>
      <c r="D22" s="125"/>
      <c r="E22" s="789"/>
      <c r="F22" s="790"/>
      <c r="G22" s="789"/>
      <c r="H22" s="791"/>
      <c r="I22" s="791"/>
      <c r="J22" s="791"/>
      <c r="K22" s="791"/>
      <c r="L22" s="791"/>
      <c r="M22" s="791"/>
      <c r="N22" s="791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789"/>
      <c r="BB22" s="792"/>
      <c r="BC22" s="792"/>
      <c r="BD22" s="792"/>
      <c r="BE22" s="792"/>
      <c r="BF22" s="789"/>
      <c r="BG22" s="792"/>
      <c r="BH22" s="792"/>
      <c r="BI22" s="792"/>
      <c r="BJ22" s="792"/>
      <c r="BK22" s="125"/>
      <c r="BL22" s="127"/>
      <c r="BM22" s="128"/>
    </row>
    <row r="23" spans="1:65" s="26" customFormat="1" ht="20.25" customHeight="1">
      <c r="B23" s="123"/>
      <c r="C23" s="124"/>
      <c r="D23" s="125"/>
      <c r="E23" s="789"/>
      <c r="F23" s="790"/>
      <c r="G23" s="789"/>
      <c r="H23" s="791"/>
      <c r="I23" s="791"/>
      <c r="J23" s="791"/>
      <c r="K23" s="791"/>
      <c r="L23" s="791"/>
      <c r="M23" s="791"/>
      <c r="N23" s="791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789"/>
      <c r="BB23" s="792"/>
      <c r="BC23" s="792"/>
      <c r="BD23" s="792"/>
      <c r="BE23" s="792"/>
      <c r="BF23" s="789"/>
      <c r="BG23" s="792"/>
      <c r="BH23" s="792"/>
      <c r="BI23" s="792"/>
      <c r="BJ23" s="792"/>
      <c r="BK23" s="125"/>
      <c r="BL23" s="127"/>
      <c r="BM23" s="128"/>
    </row>
    <row r="24" spans="1:65" s="26" customFormat="1" ht="20.25" customHeight="1">
      <c r="B24" s="123"/>
      <c r="C24" s="124"/>
      <c r="D24" s="125"/>
      <c r="E24" s="789"/>
      <c r="F24" s="790"/>
      <c r="G24" s="789"/>
      <c r="H24" s="791"/>
      <c r="I24" s="791"/>
      <c r="J24" s="791"/>
      <c r="K24" s="791"/>
      <c r="L24" s="791"/>
      <c r="M24" s="791"/>
      <c r="N24" s="791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789"/>
      <c r="BB24" s="792"/>
      <c r="BC24" s="792"/>
      <c r="BD24" s="792"/>
      <c r="BE24" s="792"/>
      <c r="BF24" s="789"/>
      <c r="BG24" s="792"/>
      <c r="BH24" s="792"/>
      <c r="BI24" s="792"/>
      <c r="BJ24" s="792"/>
      <c r="BK24" s="125"/>
      <c r="BL24" s="127"/>
      <c r="BM24" s="128"/>
    </row>
    <row r="25" spans="1:65" s="26" customFormat="1" ht="20.25" customHeight="1">
      <c r="B25" s="123"/>
      <c r="C25" s="124"/>
      <c r="D25" s="125"/>
      <c r="E25" s="789"/>
      <c r="F25" s="790"/>
      <c r="G25" s="789"/>
      <c r="H25" s="791"/>
      <c r="I25" s="791"/>
      <c r="J25" s="791"/>
      <c r="K25" s="791"/>
      <c r="L25" s="791"/>
      <c r="M25" s="791"/>
      <c r="N25" s="791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789"/>
      <c r="BB25" s="792"/>
      <c r="BC25" s="792"/>
      <c r="BD25" s="792"/>
      <c r="BE25" s="792"/>
      <c r="BF25" s="789"/>
      <c r="BG25" s="792"/>
      <c r="BH25" s="792"/>
      <c r="BI25" s="792"/>
      <c r="BJ25" s="792"/>
      <c r="BK25" s="125"/>
      <c r="BL25" s="127"/>
      <c r="BM25" s="128"/>
    </row>
    <row r="26" spans="1:65" s="26" customFormat="1" ht="20.25" customHeight="1">
      <c r="B26" s="123"/>
      <c r="C26" s="124"/>
      <c r="D26" s="125"/>
      <c r="E26" s="789"/>
      <c r="F26" s="790"/>
      <c r="G26" s="789"/>
      <c r="H26" s="791"/>
      <c r="I26" s="791"/>
      <c r="J26" s="791"/>
      <c r="K26" s="791"/>
      <c r="L26" s="791"/>
      <c r="M26" s="791"/>
      <c r="N26" s="791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789"/>
      <c r="BB26" s="792"/>
      <c r="BC26" s="792"/>
      <c r="BD26" s="792"/>
      <c r="BE26" s="792"/>
      <c r="BF26" s="789"/>
      <c r="BG26" s="792"/>
      <c r="BH26" s="792"/>
      <c r="BI26" s="792"/>
      <c r="BJ26" s="792"/>
      <c r="BK26" s="125"/>
      <c r="BL26" s="127"/>
      <c r="BM26" s="128"/>
    </row>
    <row r="27" spans="1:65" s="26" customFormat="1" ht="20.25" customHeight="1">
      <c r="B27" s="123"/>
      <c r="C27" s="124"/>
      <c r="D27" s="125"/>
      <c r="E27" s="789"/>
      <c r="F27" s="790"/>
      <c r="G27" s="789"/>
      <c r="H27" s="791"/>
      <c r="I27" s="791"/>
      <c r="J27" s="791"/>
      <c r="K27" s="791"/>
      <c r="L27" s="791"/>
      <c r="M27" s="791"/>
      <c r="N27" s="791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789"/>
      <c r="BB27" s="792"/>
      <c r="BC27" s="792"/>
      <c r="BD27" s="792"/>
      <c r="BE27" s="792"/>
      <c r="BF27" s="789"/>
      <c r="BG27" s="792"/>
      <c r="BH27" s="792"/>
      <c r="BI27" s="792"/>
      <c r="BJ27" s="792"/>
      <c r="BK27" s="125"/>
      <c r="BL27" s="127"/>
      <c r="BM27" s="128"/>
    </row>
    <row r="28" spans="1:65" s="26" customFormat="1" ht="20.25" customHeight="1">
      <c r="B28" s="123"/>
      <c r="C28" s="124"/>
      <c r="D28" s="125"/>
      <c r="E28" s="789"/>
      <c r="F28" s="790"/>
      <c r="G28" s="789"/>
      <c r="H28" s="791"/>
      <c r="I28" s="791"/>
      <c r="J28" s="791"/>
      <c r="K28" s="791"/>
      <c r="L28" s="791"/>
      <c r="M28" s="791"/>
      <c r="N28" s="791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789"/>
      <c r="BB28" s="792"/>
      <c r="BC28" s="792"/>
      <c r="BD28" s="792"/>
      <c r="BE28" s="792"/>
      <c r="BF28" s="789"/>
      <c r="BG28" s="792"/>
      <c r="BH28" s="792"/>
      <c r="BI28" s="792"/>
      <c r="BJ28" s="792"/>
      <c r="BK28" s="125"/>
      <c r="BL28" s="127"/>
      <c r="BM28" s="128"/>
    </row>
    <row r="29" spans="1:65" s="26" customFormat="1" ht="20.25" customHeight="1">
      <c r="B29" s="123"/>
      <c r="C29" s="124"/>
      <c r="D29" s="125"/>
      <c r="E29" s="789"/>
      <c r="F29" s="790"/>
      <c r="G29" s="789"/>
      <c r="H29" s="791"/>
      <c r="I29" s="791"/>
      <c r="J29" s="791"/>
      <c r="K29" s="791"/>
      <c r="L29" s="791"/>
      <c r="M29" s="791"/>
      <c r="N29" s="791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789"/>
      <c r="BB29" s="792"/>
      <c r="BC29" s="792"/>
      <c r="BD29" s="792"/>
      <c r="BE29" s="792"/>
      <c r="BF29" s="789"/>
      <c r="BG29" s="792"/>
      <c r="BH29" s="792"/>
      <c r="BI29" s="792"/>
      <c r="BJ29" s="792"/>
      <c r="BK29" s="125"/>
      <c r="BL29" s="127"/>
      <c r="BM29" s="128"/>
    </row>
    <row r="30" spans="1:65" s="26" customFormat="1" ht="20.25" customHeight="1">
      <c r="B30" s="123"/>
      <c r="C30" s="124"/>
      <c r="D30" s="125"/>
      <c r="E30" s="789"/>
      <c r="F30" s="790"/>
      <c r="G30" s="789"/>
      <c r="H30" s="791"/>
      <c r="I30" s="791"/>
      <c r="J30" s="791"/>
      <c r="K30" s="791"/>
      <c r="L30" s="791"/>
      <c r="M30" s="791"/>
      <c r="N30" s="791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789"/>
      <c r="BB30" s="792"/>
      <c r="BC30" s="792"/>
      <c r="BD30" s="792"/>
      <c r="BE30" s="792"/>
      <c r="BF30" s="789"/>
      <c r="BG30" s="792"/>
      <c r="BH30" s="792"/>
      <c r="BI30" s="792"/>
      <c r="BJ30" s="792"/>
      <c r="BK30" s="129"/>
      <c r="BL30" s="127"/>
      <c r="BM30" s="128"/>
    </row>
    <row r="31" spans="1:65" s="26" customFormat="1" ht="19.5" customHeight="1">
      <c r="B31" s="123"/>
      <c r="C31" s="124"/>
      <c r="D31" s="125"/>
      <c r="E31" s="789"/>
      <c r="F31" s="790"/>
      <c r="G31" s="789"/>
      <c r="H31" s="791"/>
      <c r="I31" s="791"/>
      <c r="J31" s="791"/>
      <c r="K31" s="791"/>
      <c r="L31" s="791"/>
      <c r="M31" s="791"/>
      <c r="N31" s="791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789"/>
      <c r="BB31" s="792"/>
      <c r="BC31" s="792"/>
      <c r="BD31" s="792"/>
      <c r="BE31" s="792"/>
      <c r="BF31" s="789"/>
      <c r="BG31" s="792"/>
      <c r="BH31" s="792"/>
      <c r="BI31" s="792"/>
      <c r="BJ31" s="792"/>
      <c r="BK31" s="125"/>
      <c r="BL31" s="130"/>
      <c r="BM31" s="128"/>
    </row>
    <row r="32" spans="1:65" s="26" customFormat="1" ht="20.25" customHeight="1">
      <c r="B32" s="123"/>
      <c r="C32" s="124"/>
      <c r="D32" s="125"/>
      <c r="E32" s="789"/>
      <c r="F32" s="790"/>
      <c r="G32" s="789"/>
      <c r="H32" s="791"/>
      <c r="I32" s="791"/>
      <c r="J32" s="791"/>
      <c r="K32" s="791"/>
      <c r="L32" s="791"/>
      <c r="M32" s="791"/>
      <c r="N32" s="791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789"/>
      <c r="BB32" s="792"/>
      <c r="BC32" s="792"/>
      <c r="BD32" s="792"/>
      <c r="BE32" s="792"/>
      <c r="BF32" s="789"/>
      <c r="BG32" s="792"/>
      <c r="BH32" s="792"/>
      <c r="BI32" s="792"/>
      <c r="BJ32" s="792"/>
      <c r="BK32" s="131"/>
      <c r="BL32" s="130"/>
      <c r="BM32" s="128"/>
    </row>
    <row r="33" spans="2:65" s="26" customFormat="1" ht="20.25" customHeight="1">
      <c r="B33" s="123"/>
      <c r="C33" s="124"/>
      <c r="D33" s="125"/>
      <c r="E33" s="789"/>
      <c r="F33" s="790"/>
      <c r="G33" s="789"/>
      <c r="H33" s="791"/>
      <c r="I33" s="791"/>
      <c r="J33" s="791"/>
      <c r="K33" s="791"/>
      <c r="L33" s="791"/>
      <c r="M33" s="791"/>
      <c r="N33" s="791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789"/>
      <c r="BB33" s="792"/>
      <c r="BC33" s="792"/>
      <c r="BD33" s="792"/>
      <c r="BE33" s="792"/>
      <c r="BF33" s="789"/>
      <c r="BG33" s="792"/>
      <c r="BH33" s="792"/>
      <c r="BI33" s="792"/>
      <c r="BJ33" s="792"/>
      <c r="BK33" s="131"/>
      <c r="BL33" s="130"/>
      <c r="BM33" s="128"/>
    </row>
    <row r="34" spans="2:65" s="26" customFormat="1" ht="20.25" customHeight="1">
      <c r="B34" s="123"/>
      <c r="C34" s="124"/>
      <c r="D34" s="125"/>
      <c r="E34" s="789"/>
      <c r="F34" s="790"/>
      <c r="G34" s="789"/>
      <c r="H34" s="791"/>
      <c r="I34" s="791"/>
      <c r="J34" s="791"/>
      <c r="K34" s="791"/>
      <c r="L34" s="791"/>
      <c r="M34" s="791"/>
      <c r="N34" s="791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789"/>
      <c r="BB34" s="792"/>
      <c r="BC34" s="792"/>
      <c r="BD34" s="792"/>
      <c r="BE34" s="792"/>
      <c r="BF34" s="789"/>
      <c r="BG34" s="792"/>
      <c r="BH34" s="792"/>
      <c r="BI34" s="792"/>
      <c r="BJ34" s="792"/>
      <c r="BK34" s="131"/>
      <c r="BL34" s="130"/>
      <c r="BM34" s="128"/>
    </row>
    <row r="35" spans="2:65" s="26" customFormat="1" ht="20.25" customHeight="1">
      <c r="B35" s="123"/>
      <c r="C35" s="124"/>
      <c r="D35" s="125"/>
      <c r="E35" s="789"/>
      <c r="F35" s="790"/>
      <c r="G35" s="789"/>
      <c r="H35" s="791"/>
      <c r="I35" s="791"/>
      <c r="J35" s="791"/>
      <c r="K35" s="791"/>
      <c r="L35" s="791"/>
      <c r="M35" s="791"/>
      <c r="N35" s="791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789"/>
      <c r="BB35" s="792"/>
      <c r="BC35" s="792"/>
      <c r="BD35" s="792"/>
      <c r="BE35" s="792"/>
      <c r="BF35" s="789"/>
      <c r="BG35" s="792"/>
      <c r="BH35" s="792"/>
      <c r="BI35" s="792"/>
      <c r="BJ35" s="792"/>
      <c r="BK35" s="131"/>
      <c r="BL35" s="130"/>
      <c r="BM35" s="128"/>
    </row>
    <row r="36" spans="2:65" s="26" customFormat="1" ht="20.25" customHeight="1">
      <c r="B36" s="123"/>
      <c r="C36" s="124"/>
      <c r="D36" s="125"/>
      <c r="E36" s="789"/>
      <c r="F36" s="790"/>
      <c r="G36" s="789"/>
      <c r="H36" s="791"/>
      <c r="I36" s="791"/>
      <c r="J36" s="791"/>
      <c r="K36" s="791"/>
      <c r="L36" s="791"/>
      <c r="M36" s="791"/>
      <c r="N36" s="791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789"/>
      <c r="BB36" s="792"/>
      <c r="BC36" s="792"/>
      <c r="BD36" s="792"/>
      <c r="BE36" s="792"/>
      <c r="BF36" s="789"/>
      <c r="BG36" s="792"/>
      <c r="BH36" s="792"/>
      <c r="BI36" s="792"/>
      <c r="BJ36" s="792"/>
      <c r="BK36" s="131"/>
      <c r="BL36" s="130"/>
      <c r="BM36" s="128"/>
    </row>
    <row r="37" spans="2:65" s="26" customFormat="1" ht="20.25" customHeight="1">
      <c r="B37" s="123"/>
      <c r="C37" s="124"/>
      <c r="D37" s="125"/>
      <c r="E37" s="789"/>
      <c r="F37" s="790"/>
      <c r="G37" s="789"/>
      <c r="H37" s="791"/>
      <c r="I37" s="791"/>
      <c r="J37" s="791"/>
      <c r="K37" s="791"/>
      <c r="L37" s="791"/>
      <c r="M37" s="791"/>
      <c r="N37" s="791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789"/>
      <c r="BB37" s="792"/>
      <c r="BC37" s="792"/>
      <c r="BD37" s="792"/>
      <c r="BE37" s="792"/>
      <c r="BF37" s="789"/>
      <c r="BG37" s="792"/>
      <c r="BH37" s="792"/>
      <c r="BI37" s="792"/>
      <c r="BJ37" s="792"/>
      <c r="BK37" s="131"/>
      <c r="BL37" s="130"/>
      <c r="BM37" s="128"/>
    </row>
    <row r="38" spans="2:65" s="26" customFormat="1" ht="20.25" customHeight="1">
      <c r="B38" s="123"/>
      <c r="C38" s="124"/>
      <c r="D38" s="125"/>
      <c r="E38" s="789"/>
      <c r="F38" s="790"/>
      <c r="G38" s="789"/>
      <c r="H38" s="791"/>
      <c r="I38" s="791"/>
      <c r="J38" s="791"/>
      <c r="K38" s="791"/>
      <c r="L38" s="791"/>
      <c r="M38" s="791"/>
      <c r="N38" s="791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789"/>
      <c r="BB38" s="792"/>
      <c r="BC38" s="792"/>
      <c r="BD38" s="792"/>
      <c r="BE38" s="792"/>
      <c r="BF38" s="789"/>
      <c r="BG38" s="792"/>
      <c r="BH38" s="792"/>
      <c r="BI38" s="792"/>
      <c r="BJ38" s="792"/>
      <c r="BK38" s="131"/>
      <c r="BL38" s="130"/>
      <c r="BM38" s="128"/>
    </row>
    <row r="39" spans="2:65" s="26" customFormat="1" ht="20.25" customHeight="1">
      <c r="B39" s="123"/>
      <c r="C39" s="124"/>
      <c r="D39" s="125"/>
      <c r="E39" s="789"/>
      <c r="F39" s="790"/>
      <c r="G39" s="789"/>
      <c r="H39" s="791"/>
      <c r="I39" s="791"/>
      <c r="J39" s="791"/>
      <c r="K39" s="791"/>
      <c r="L39" s="791"/>
      <c r="M39" s="791"/>
      <c r="N39" s="791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789"/>
      <c r="BB39" s="792"/>
      <c r="BC39" s="792"/>
      <c r="BD39" s="792"/>
      <c r="BE39" s="792"/>
      <c r="BF39" s="789"/>
      <c r="BG39" s="792"/>
      <c r="BH39" s="792"/>
      <c r="BI39" s="792"/>
      <c r="BJ39" s="792"/>
      <c r="BK39" s="131"/>
      <c r="BL39" s="130"/>
      <c r="BM39" s="128"/>
    </row>
    <row r="40" spans="2:65" s="26" customFormat="1" ht="20.25" customHeight="1">
      <c r="B40" s="123"/>
      <c r="C40" s="124"/>
      <c r="D40" s="125"/>
      <c r="E40" s="789"/>
      <c r="F40" s="790"/>
      <c r="G40" s="789"/>
      <c r="H40" s="791"/>
      <c r="I40" s="791"/>
      <c r="J40" s="791"/>
      <c r="K40" s="791"/>
      <c r="L40" s="791"/>
      <c r="M40" s="791"/>
      <c r="N40" s="791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789"/>
      <c r="BB40" s="792"/>
      <c r="BC40" s="792"/>
      <c r="BD40" s="792"/>
      <c r="BE40" s="792"/>
      <c r="BF40" s="789"/>
      <c r="BG40" s="792"/>
      <c r="BH40" s="792"/>
      <c r="BI40" s="792"/>
      <c r="BJ40" s="792"/>
      <c r="BK40" s="131"/>
      <c r="BL40" s="130"/>
      <c r="BM40" s="128"/>
    </row>
    <row r="41" spans="2:65" s="26" customFormat="1" ht="20.25" customHeight="1">
      <c r="B41" s="123"/>
      <c r="C41" s="124"/>
      <c r="D41" s="125"/>
      <c r="E41" s="789"/>
      <c r="F41" s="790"/>
      <c r="G41" s="789"/>
      <c r="H41" s="791"/>
      <c r="I41" s="791"/>
      <c r="J41" s="791"/>
      <c r="K41" s="791"/>
      <c r="L41" s="791"/>
      <c r="M41" s="791"/>
      <c r="N41" s="791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789"/>
      <c r="BB41" s="792"/>
      <c r="BC41" s="792"/>
      <c r="BD41" s="792"/>
      <c r="BE41" s="792"/>
      <c r="BF41" s="789"/>
      <c r="BG41" s="792"/>
      <c r="BH41" s="792"/>
      <c r="BI41" s="792"/>
      <c r="BJ41" s="792"/>
      <c r="BK41" s="131"/>
      <c r="BL41" s="130"/>
      <c r="BM41" s="128"/>
    </row>
    <row r="42" spans="2:65" s="26" customFormat="1" ht="20.25" customHeight="1">
      <c r="B42" s="123"/>
      <c r="C42" s="124"/>
      <c r="D42" s="125"/>
      <c r="E42" s="126"/>
      <c r="F42" s="132"/>
      <c r="G42" s="126"/>
      <c r="H42" s="133"/>
      <c r="I42" s="133"/>
      <c r="J42" s="133"/>
      <c r="K42" s="133"/>
      <c r="L42" s="133"/>
      <c r="M42" s="133"/>
      <c r="N42" s="133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34"/>
      <c r="BC42" s="134"/>
      <c r="BD42" s="134"/>
      <c r="BE42" s="134"/>
      <c r="BF42" s="126"/>
      <c r="BG42" s="134"/>
      <c r="BH42" s="134"/>
      <c r="BI42" s="134"/>
      <c r="BJ42" s="134"/>
      <c r="BK42" s="131"/>
      <c r="BL42" s="130"/>
      <c r="BM42" s="128"/>
    </row>
    <row r="43" spans="2:65" s="26" customFormat="1" ht="20.25" customHeight="1" thickBot="1">
      <c r="B43" s="123"/>
      <c r="C43" s="124"/>
      <c r="D43" s="125"/>
      <c r="E43" s="789"/>
      <c r="F43" s="790"/>
      <c r="G43" s="789"/>
      <c r="H43" s="791"/>
      <c r="I43" s="791"/>
      <c r="J43" s="791"/>
      <c r="K43" s="791"/>
      <c r="L43" s="791"/>
      <c r="M43" s="791"/>
      <c r="N43" s="791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789"/>
      <c r="BB43" s="792"/>
      <c r="BC43" s="792"/>
      <c r="BD43" s="792"/>
      <c r="BE43" s="792"/>
      <c r="BF43" s="789"/>
      <c r="BG43" s="792"/>
      <c r="BH43" s="792"/>
      <c r="BI43" s="792"/>
      <c r="BJ43" s="792"/>
      <c r="BK43" s="131"/>
      <c r="BL43" s="130"/>
      <c r="BM43" s="128"/>
    </row>
    <row r="44" spans="2:65" s="25" customFormat="1" ht="20.25" customHeight="1">
      <c r="B44" s="123"/>
      <c r="C44" s="793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5"/>
      <c r="X44" s="801" t="s">
        <v>124</v>
      </c>
      <c r="Y44" s="802"/>
      <c r="Z44" s="802"/>
      <c r="AA44" s="802"/>
      <c r="AB44" s="802"/>
      <c r="AC44" s="802"/>
      <c r="AD44" s="802"/>
      <c r="AE44" s="802"/>
      <c r="AF44" s="802"/>
      <c r="AG44" s="802"/>
      <c r="AH44" s="802"/>
      <c r="AI44" s="802"/>
      <c r="AJ44" s="802"/>
      <c r="AK44" s="802"/>
      <c r="AL44" s="802"/>
      <c r="AM44" s="802"/>
      <c r="AN44" s="802"/>
      <c r="AO44" s="802"/>
      <c r="AP44" s="802"/>
      <c r="AQ44" s="802"/>
      <c r="AR44" s="802"/>
      <c r="AS44" s="803"/>
      <c r="AT44" s="810" t="s">
        <v>42</v>
      </c>
      <c r="AU44" s="811"/>
      <c r="AV44" s="811"/>
      <c r="AW44" s="811"/>
      <c r="AX44" s="811"/>
      <c r="AY44" s="811"/>
      <c r="AZ44" s="811"/>
      <c r="BA44" s="811"/>
      <c r="BB44" s="811"/>
      <c r="BC44" s="811"/>
      <c r="BD44" s="811"/>
      <c r="BE44" s="811"/>
      <c r="BF44" s="811"/>
      <c r="BG44" s="811"/>
      <c r="BH44" s="811"/>
      <c r="BI44" s="811"/>
      <c r="BJ44" s="811"/>
      <c r="BK44" s="811"/>
      <c r="BL44" s="812"/>
      <c r="BM44" s="135"/>
    </row>
    <row r="45" spans="2:65" ht="16.25" customHeight="1">
      <c r="B45" s="136"/>
      <c r="C45" s="796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97"/>
      <c r="X45" s="804"/>
      <c r="Y45" s="805"/>
      <c r="Z45" s="805"/>
      <c r="AA45" s="805"/>
      <c r="AB45" s="805"/>
      <c r="AC45" s="805"/>
      <c r="AD45" s="805"/>
      <c r="AE45" s="805"/>
      <c r="AF45" s="805"/>
      <c r="AG45" s="805"/>
      <c r="AH45" s="805"/>
      <c r="AI45" s="805"/>
      <c r="AJ45" s="805"/>
      <c r="AK45" s="805"/>
      <c r="AL45" s="805"/>
      <c r="AM45" s="805"/>
      <c r="AN45" s="805"/>
      <c r="AO45" s="805"/>
      <c r="AP45" s="805"/>
      <c r="AQ45" s="805"/>
      <c r="AR45" s="805"/>
      <c r="AS45" s="806"/>
      <c r="AT45" s="813"/>
      <c r="AU45" s="814"/>
      <c r="AV45" s="814"/>
      <c r="AW45" s="814"/>
      <c r="AX45" s="814"/>
      <c r="AY45" s="814"/>
      <c r="AZ45" s="814"/>
      <c r="BA45" s="814"/>
      <c r="BB45" s="814"/>
      <c r="BC45" s="814"/>
      <c r="BD45" s="814"/>
      <c r="BE45" s="814"/>
      <c r="BF45" s="814"/>
      <c r="BG45" s="814"/>
      <c r="BH45" s="814"/>
      <c r="BI45" s="814"/>
      <c r="BJ45" s="814"/>
      <c r="BK45" s="814"/>
      <c r="BL45" s="815"/>
      <c r="BM45" s="137"/>
    </row>
    <row r="46" spans="2:65" ht="16.25" customHeight="1" thickBot="1">
      <c r="B46" s="136"/>
      <c r="C46" s="798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800"/>
      <c r="X46" s="807"/>
      <c r="Y46" s="808"/>
      <c r="Z46" s="808"/>
      <c r="AA46" s="808"/>
      <c r="AB46" s="808"/>
      <c r="AC46" s="808"/>
      <c r="AD46" s="808"/>
      <c r="AE46" s="808"/>
      <c r="AF46" s="808"/>
      <c r="AG46" s="808"/>
      <c r="AH46" s="808"/>
      <c r="AI46" s="808"/>
      <c r="AJ46" s="808"/>
      <c r="AK46" s="808"/>
      <c r="AL46" s="808"/>
      <c r="AM46" s="808"/>
      <c r="AN46" s="808"/>
      <c r="AO46" s="808"/>
      <c r="AP46" s="808"/>
      <c r="AQ46" s="808"/>
      <c r="AR46" s="808"/>
      <c r="AS46" s="809"/>
      <c r="AT46" s="816"/>
      <c r="AU46" s="817"/>
      <c r="AV46" s="817"/>
      <c r="AW46" s="817"/>
      <c r="AX46" s="817"/>
      <c r="AY46" s="817"/>
      <c r="AZ46" s="817"/>
      <c r="BA46" s="817"/>
      <c r="BB46" s="817"/>
      <c r="BC46" s="817"/>
      <c r="BD46" s="817"/>
      <c r="BE46" s="817"/>
      <c r="BF46" s="817"/>
      <c r="BG46" s="817"/>
      <c r="BH46" s="817"/>
      <c r="BI46" s="817"/>
      <c r="BJ46" s="817"/>
      <c r="BK46" s="817"/>
      <c r="BL46" s="818"/>
      <c r="BM46" s="137"/>
    </row>
    <row r="47" spans="2:65" ht="16.25" customHeight="1" thickBot="1">
      <c r="B47" s="136"/>
      <c r="C47" s="810" t="s">
        <v>44</v>
      </c>
      <c r="D47" s="811"/>
      <c r="E47" s="811"/>
      <c r="F47" s="811"/>
      <c r="G47" s="811"/>
      <c r="H47" s="811"/>
      <c r="I47" s="811"/>
      <c r="J47" s="811"/>
      <c r="K47" s="811"/>
      <c r="L47" s="811"/>
      <c r="M47" s="811"/>
      <c r="N47" s="811"/>
      <c r="O47" s="811"/>
      <c r="P47" s="811"/>
      <c r="Q47" s="811"/>
      <c r="R47" s="811"/>
      <c r="S47" s="811"/>
      <c r="T47" s="811"/>
      <c r="U47" s="811"/>
      <c r="V47" s="811"/>
      <c r="W47" s="811"/>
      <c r="X47" s="811"/>
      <c r="Y47" s="811"/>
      <c r="Z47" s="811"/>
      <c r="AA47" s="811"/>
      <c r="AB47" s="811"/>
      <c r="AC47" s="811"/>
      <c r="AD47" s="811"/>
      <c r="AE47" s="811"/>
      <c r="AF47" s="811"/>
      <c r="AG47" s="811"/>
      <c r="AH47" s="811"/>
      <c r="AI47" s="811"/>
      <c r="AJ47" s="811"/>
      <c r="AK47" s="811"/>
      <c r="AL47" s="811"/>
      <c r="AM47" s="811"/>
      <c r="AN47" s="811"/>
      <c r="AO47" s="811"/>
      <c r="AP47" s="811"/>
      <c r="AQ47" s="811"/>
      <c r="AR47" s="811"/>
      <c r="AS47" s="812"/>
      <c r="AT47" s="819"/>
      <c r="AU47" s="820"/>
      <c r="AV47" s="820"/>
      <c r="AW47" s="820"/>
      <c r="AX47" s="820"/>
      <c r="AY47" s="820"/>
      <c r="AZ47" s="821"/>
      <c r="BA47" s="822" t="s">
        <v>52</v>
      </c>
      <c r="BB47" s="823"/>
      <c r="BC47" s="823"/>
      <c r="BD47" s="823"/>
      <c r="BE47" s="823"/>
      <c r="BF47" s="824"/>
      <c r="BG47" s="822" t="s">
        <v>43</v>
      </c>
      <c r="BH47" s="823"/>
      <c r="BI47" s="823"/>
      <c r="BJ47" s="823"/>
      <c r="BK47" s="823"/>
      <c r="BL47" s="824"/>
      <c r="BM47" s="137"/>
    </row>
    <row r="48" spans="2:65" ht="16.25" customHeight="1" thickBot="1">
      <c r="B48" s="136"/>
      <c r="C48" s="825"/>
      <c r="D48" s="826"/>
      <c r="E48" s="826"/>
      <c r="F48" s="826"/>
      <c r="G48" s="826"/>
      <c r="H48" s="826"/>
      <c r="I48" s="826"/>
      <c r="J48" s="826"/>
      <c r="K48" s="826"/>
      <c r="L48" s="826"/>
      <c r="M48" s="826"/>
      <c r="N48" s="826"/>
      <c r="O48" s="826"/>
      <c r="P48" s="826"/>
      <c r="Q48" s="826"/>
      <c r="R48" s="826"/>
      <c r="S48" s="826"/>
      <c r="T48" s="826"/>
      <c r="U48" s="826"/>
      <c r="V48" s="826"/>
      <c r="W48" s="826"/>
      <c r="X48" s="826"/>
      <c r="Y48" s="826"/>
      <c r="Z48" s="826"/>
      <c r="AA48" s="826"/>
      <c r="AB48" s="826"/>
      <c r="AC48" s="826"/>
      <c r="AD48" s="826"/>
      <c r="AE48" s="826"/>
      <c r="AF48" s="826"/>
      <c r="AG48" s="826"/>
      <c r="AH48" s="826"/>
      <c r="AI48" s="826"/>
      <c r="AJ48" s="826"/>
      <c r="AK48" s="826"/>
      <c r="AL48" s="826"/>
      <c r="AM48" s="826"/>
      <c r="AN48" s="826"/>
      <c r="AO48" s="826"/>
      <c r="AP48" s="826"/>
      <c r="AQ48" s="826"/>
      <c r="AR48" s="826"/>
      <c r="AS48" s="827"/>
      <c r="AT48" s="828" t="s">
        <v>50</v>
      </c>
      <c r="AU48" s="829"/>
      <c r="AV48" s="829"/>
      <c r="AW48" s="829"/>
      <c r="AX48" s="829"/>
      <c r="AY48" s="829"/>
      <c r="AZ48" s="830"/>
      <c r="BA48" s="831"/>
      <c r="BB48" s="832"/>
      <c r="BC48" s="832"/>
      <c r="BD48" s="832"/>
      <c r="BE48" s="832"/>
      <c r="BF48" s="833"/>
      <c r="BG48" s="834"/>
      <c r="BH48" s="835"/>
      <c r="BI48" s="835"/>
      <c r="BJ48" s="835"/>
      <c r="BK48" s="835"/>
      <c r="BL48" s="836"/>
      <c r="BM48" s="137"/>
    </row>
    <row r="49" spans="2:65" ht="16.25" customHeight="1" thickBot="1">
      <c r="B49" s="136"/>
      <c r="C49" s="837"/>
      <c r="D49" s="838"/>
      <c r="E49" s="838"/>
      <c r="F49" s="838"/>
      <c r="G49" s="838"/>
      <c r="H49" s="838"/>
      <c r="I49" s="838"/>
      <c r="J49" s="838"/>
      <c r="K49" s="838"/>
      <c r="L49" s="838"/>
      <c r="M49" s="838"/>
      <c r="N49" s="838"/>
      <c r="O49" s="838"/>
      <c r="P49" s="838"/>
      <c r="Q49" s="838"/>
      <c r="R49" s="838"/>
      <c r="S49" s="838"/>
      <c r="T49" s="838"/>
      <c r="U49" s="838"/>
      <c r="V49" s="838"/>
      <c r="W49" s="838"/>
      <c r="X49" s="838"/>
      <c r="Y49" s="838"/>
      <c r="Z49" s="838"/>
      <c r="AA49" s="838"/>
      <c r="AB49" s="838"/>
      <c r="AC49" s="838"/>
      <c r="AD49" s="838"/>
      <c r="AE49" s="838"/>
      <c r="AF49" s="838"/>
      <c r="AG49" s="838"/>
      <c r="AH49" s="838"/>
      <c r="AI49" s="838"/>
      <c r="AJ49" s="838"/>
      <c r="AK49" s="838"/>
      <c r="AL49" s="838"/>
      <c r="AM49" s="838"/>
      <c r="AN49" s="838"/>
      <c r="AO49" s="838"/>
      <c r="AP49" s="838"/>
      <c r="AQ49" s="838"/>
      <c r="AR49" s="838"/>
      <c r="AS49" s="839"/>
      <c r="AT49" s="828" t="s">
        <v>51</v>
      </c>
      <c r="AU49" s="829"/>
      <c r="AV49" s="829"/>
      <c r="AW49" s="829"/>
      <c r="AX49" s="829"/>
      <c r="AY49" s="829"/>
      <c r="AZ49" s="830"/>
      <c r="BA49" s="831"/>
      <c r="BB49" s="832"/>
      <c r="BC49" s="832"/>
      <c r="BD49" s="832"/>
      <c r="BE49" s="832"/>
      <c r="BF49" s="833"/>
      <c r="BG49" s="834"/>
      <c r="BH49" s="835"/>
      <c r="BI49" s="835"/>
      <c r="BJ49" s="835"/>
      <c r="BK49" s="835"/>
      <c r="BL49" s="836"/>
      <c r="BM49" s="137"/>
    </row>
    <row r="50" spans="2:65" ht="16.25" customHeight="1" thickBot="1">
      <c r="B50" s="136"/>
      <c r="C50" s="840"/>
      <c r="D50" s="841"/>
      <c r="E50" s="841"/>
      <c r="F50" s="841"/>
      <c r="G50" s="841"/>
      <c r="H50" s="841"/>
      <c r="I50" s="841"/>
      <c r="J50" s="841"/>
      <c r="K50" s="841"/>
      <c r="L50" s="841"/>
      <c r="M50" s="841"/>
      <c r="N50" s="841"/>
      <c r="O50" s="841"/>
      <c r="P50" s="841"/>
      <c r="Q50" s="841"/>
      <c r="R50" s="841"/>
      <c r="S50" s="841"/>
      <c r="T50" s="841"/>
      <c r="U50" s="841"/>
      <c r="V50" s="841"/>
      <c r="W50" s="841"/>
      <c r="X50" s="841"/>
      <c r="Y50" s="841"/>
      <c r="Z50" s="841"/>
      <c r="AA50" s="841"/>
      <c r="AB50" s="841"/>
      <c r="AC50" s="841"/>
      <c r="AD50" s="841"/>
      <c r="AE50" s="841"/>
      <c r="AF50" s="841"/>
      <c r="AG50" s="841"/>
      <c r="AH50" s="841"/>
      <c r="AI50" s="841"/>
      <c r="AJ50" s="841"/>
      <c r="AK50" s="841"/>
      <c r="AL50" s="841"/>
      <c r="AM50" s="841"/>
      <c r="AN50" s="841"/>
      <c r="AO50" s="841"/>
      <c r="AP50" s="841"/>
      <c r="AQ50" s="841"/>
      <c r="AR50" s="841"/>
      <c r="AS50" s="842"/>
      <c r="AT50" s="828" t="s">
        <v>475</v>
      </c>
      <c r="AU50" s="829"/>
      <c r="AV50" s="829"/>
      <c r="AW50" s="829"/>
      <c r="AX50" s="829"/>
      <c r="AY50" s="829"/>
      <c r="AZ50" s="830"/>
      <c r="BA50" s="831"/>
      <c r="BB50" s="832"/>
      <c r="BC50" s="832"/>
      <c r="BD50" s="832"/>
      <c r="BE50" s="832"/>
      <c r="BF50" s="833"/>
      <c r="BG50" s="834"/>
      <c r="BH50" s="835"/>
      <c r="BI50" s="835"/>
      <c r="BJ50" s="835"/>
      <c r="BK50" s="835"/>
      <c r="BL50" s="836"/>
      <c r="BM50" s="137"/>
    </row>
    <row r="51" spans="2:65" ht="16.25" customHeight="1" thickBot="1">
      <c r="B51" s="136"/>
      <c r="C51" s="822" t="s">
        <v>46</v>
      </c>
      <c r="D51" s="824"/>
      <c r="E51" s="822" t="s">
        <v>43</v>
      </c>
      <c r="F51" s="823"/>
      <c r="G51" s="823"/>
      <c r="H51" s="823"/>
      <c r="I51" s="823"/>
      <c r="J51" s="824"/>
      <c r="K51" s="843"/>
      <c r="L51" s="844"/>
      <c r="M51" s="844"/>
      <c r="N51" s="844"/>
      <c r="O51" s="844"/>
      <c r="P51" s="844"/>
      <c r="Q51" s="844"/>
      <c r="R51" s="844"/>
      <c r="S51" s="844"/>
      <c r="T51" s="844"/>
      <c r="U51" s="844"/>
      <c r="V51" s="844"/>
      <c r="W51" s="844"/>
      <c r="X51" s="844"/>
      <c r="Y51" s="844"/>
      <c r="Z51" s="844"/>
      <c r="AA51" s="844"/>
      <c r="AB51" s="844"/>
      <c r="AC51" s="844"/>
      <c r="AD51" s="844"/>
      <c r="AE51" s="844"/>
      <c r="AF51" s="844"/>
      <c r="AG51" s="845"/>
      <c r="AH51" s="846" t="s">
        <v>50</v>
      </c>
      <c r="AI51" s="847"/>
      <c r="AJ51" s="847"/>
      <c r="AK51" s="847"/>
      <c r="AL51" s="847"/>
      <c r="AM51" s="848"/>
      <c r="AN51" s="846" t="s">
        <v>51</v>
      </c>
      <c r="AO51" s="847"/>
      <c r="AP51" s="847"/>
      <c r="AQ51" s="847"/>
      <c r="AR51" s="847"/>
      <c r="AS51" s="848"/>
      <c r="AT51" s="852"/>
      <c r="AU51" s="853"/>
      <c r="AV51" s="853"/>
      <c r="AW51" s="853"/>
      <c r="AX51" s="853"/>
      <c r="AY51" s="853"/>
      <c r="AZ51" s="854"/>
      <c r="BA51" s="861" t="s">
        <v>47</v>
      </c>
      <c r="BB51" s="862"/>
      <c r="BC51" s="862"/>
      <c r="BD51" s="862"/>
      <c r="BE51" s="862"/>
      <c r="BF51" s="863"/>
      <c r="BG51" s="828" t="s">
        <v>45</v>
      </c>
      <c r="BH51" s="829"/>
      <c r="BI51" s="829"/>
      <c r="BJ51" s="829"/>
      <c r="BK51" s="829"/>
      <c r="BL51" s="830"/>
      <c r="BM51" s="137"/>
    </row>
    <row r="52" spans="2:65" ht="18" customHeight="1" thickBot="1">
      <c r="B52" s="136"/>
      <c r="C52" s="822"/>
      <c r="D52" s="824"/>
      <c r="E52" s="822"/>
      <c r="F52" s="823"/>
      <c r="G52" s="823"/>
      <c r="H52" s="823">
        <v>0</v>
      </c>
      <c r="I52" s="823"/>
      <c r="J52" s="824"/>
      <c r="K52" s="843"/>
      <c r="L52" s="844"/>
      <c r="M52" s="844"/>
      <c r="N52" s="844"/>
      <c r="O52" s="844"/>
      <c r="P52" s="844"/>
      <c r="Q52" s="844"/>
      <c r="R52" s="844"/>
      <c r="S52" s="844"/>
      <c r="T52" s="844"/>
      <c r="U52" s="844"/>
      <c r="V52" s="844"/>
      <c r="W52" s="844"/>
      <c r="X52" s="844"/>
      <c r="Y52" s="844"/>
      <c r="Z52" s="844"/>
      <c r="AA52" s="844"/>
      <c r="AB52" s="844"/>
      <c r="AC52" s="844"/>
      <c r="AD52" s="844"/>
      <c r="AE52" s="844"/>
      <c r="AF52" s="844"/>
      <c r="AG52" s="845"/>
      <c r="AH52" s="846"/>
      <c r="AI52" s="847"/>
      <c r="AJ52" s="847"/>
      <c r="AK52" s="847"/>
      <c r="AL52" s="847"/>
      <c r="AM52" s="848"/>
      <c r="AN52" s="846"/>
      <c r="AO52" s="847"/>
      <c r="AP52" s="847"/>
      <c r="AQ52" s="847"/>
      <c r="AR52" s="847"/>
      <c r="AS52" s="848"/>
      <c r="AT52" s="855"/>
      <c r="AU52" s="856"/>
      <c r="AV52" s="856"/>
      <c r="AW52" s="856"/>
      <c r="AX52" s="856"/>
      <c r="AY52" s="856"/>
      <c r="AZ52" s="857"/>
      <c r="BA52" s="849" t="s">
        <v>48</v>
      </c>
      <c r="BB52" s="850"/>
      <c r="BC52" s="850"/>
      <c r="BD52" s="850"/>
      <c r="BE52" s="850"/>
      <c r="BF52" s="851"/>
      <c r="BG52" s="849"/>
      <c r="BH52" s="850"/>
      <c r="BI52" s="850"/>
      <c r="BJ52" s="850"/>
      <c r="BK52" s="850"/>
      <c r="BL52" s="851"/>
      <c r="BM52" s="137"/>
    </row>
    <row r="53" spans="2:65" ht="18" customHeight="1" thickBot="1">
      <c r="B53" s="136"/>
      <c r="C53" s="822"/>
      <c r="D53" s="824"/>
      <c r="E53" s="822"/>
      <c r="F53" s="823"/>
      <c r="G53" s="823"/>
      <c r="H53" s="823"/>
      <c r="I53" s="823"/>
      <c r="J53" s="824"/>
      <c r="K53" s="843"/>
      <c r="L53" s="844"/>
      <c r="M53" s="844"/>
      <c r="N53" s="844"/>
      <c r="O53" s="844"/>
      <c r="P53" s="844"/>
      <c r="Q53" s="844"/>
      <c r="R53" s="844"/>
      <c r="S53" s="844"/>
      <c r="T53" s="844"/>
      <c r="U53" s="844"/>
      <c r="V53" s="844"/>
      <c r="W53" s="844"/>
      <c r="X53" s="844"/>
      <c r="Y53" s="844"/>
      <c r="Z53" s="844"/>
      <c r="AA53" s="844"/>
      <c r="AB53" s="844"/>
      <c r="AC53" s="844"/>
      <c r="AD53" s="844"/>
      <c r="AE53" s="844"/>
      <c r="AF53" s="844"/>
      <c r="AG53" s="845"/>
      <c r="AH53" s="846"/>
      <c r="AI53" s="847"/>
      <c r="AJ53" s="847"/>
      <c r="AK53" s="847"/>
      <c r="AL53" s="847"/>
      <c r="AM53" s="848"/>
      <c r="AN53" s="846"/>
      <c r="AO53" s="847"/>
      <c r="AP53" s="847"/>
      <c r="AQ53" s="847"/>
      <c r="AR53" s="847"/>
      <c r="AS53" s="848"/>
      <c r="AT53" s="858"/>
      <c r="AU53" s="859"/>
      <c r="AV53" s="859"/>
      <c r="AW53" s="859"/>
      <c r="AX53" s="859"/>
      <c r="AY53" s="859"/>
      <c r="AZ53" s="860"/>
      <c r="BA53" s="822"/>
      <c r="BB53" s="823"/>
      <c r="BC53" s="823"/>
      <c r="BD53" s="823"/>
      <c r="BE53" s="823"/>
      <c r="BF53" s="824"/>
      <c r="BG53" s="822"/>
      <c r="BH53" s="823"/>
      <c r="BI53" s="823"/>
      <c r="BJ53" s="823"/>
      <c r="BK53" s="823"/>
      <c r="BL53" s="824"/>
      <c r="BM53" s="137"/>
    </row>
    <row r="54" spans="2:65" ht="18" customHeight="1" thickBot="1">
      <c r="B54" s="136"/>
      <c r="C54" s="822"/>
      <c r="D54" s="824"/>
      <c r="E54" s="822"/>
      <c r="F54" s="823"/>
      <c r="G54" s="823"/>
      <c r="H54" s="823">
        <v>0</v>
      </c>
      <c r="I54" s="823"/>
      <c r="J54" s="824"/>
      <c r="K54" s="843"/>
      <c r="L54" s="844"/>
      <c r="M54" s="844"/>
      <c r="N54" s="844"/>
      <c r="O54" s="844"/>
      <c r="P54" s="844"/>
      <c r="Q54" s="844"/>
      <c r="R54" s="844"/>
      <c r="S54" s="844"/>
      <c r="T54" s="844"/>
      <c r="U54" s="844"/>
      <c r="V54" s="844"/>
      <c r="W54" s="844"/>
      <c r="X54" s="844"/>
      <c r="Y54" s="844"/>
      <c r="Z54" s="844"/>
      <c r="AA54" s="844"/>
      <c r="AB54" s="844"/>
      <c r="AC54" s="844"/>
      <c r="AD54" s="844"/>
      <c r="AE54" s="844"/>
      <c r="AF54" s="844"/>
      <c r="AG54" s="845"/>
      <c r="AH54" s="846"/>
      <c r="AI54" s="847"/>
      <c r="AJ54" s="847"/>
      <c r="AK54" s="847"/>
      <c r="AL54" s="847"/>
      <c r="AM54" s="848"/>
      <c r="AN54" s="846"/>
      <c r="AO54" s="847"/>
      <c r="AP54" s="847"/>
      <c r="AQ54" s="847"/>
      <c r="AR54" s="847"/>
      <c r="AS54" s="848"/>
      <c r="AT54" s="864" t="s">
        <v>447</v>
      </c>
      <c r="AU54" s="865"/>
      <c r="AV54" s="865"/>
      <c r="AW54" s="865"/>
      <c r="AX54" s="865"/>
      <c r="AY54" s="865"/>
      <c r="AZ54" s="865"/>
      <c r="BA54" s="865"/>
      <c r="BB54" s="865"/>
      <c r="BC54" s="865"/>
      <c r="BD54" s="865"/>
      <c r="BE54" s="865"/>
      <c r="BF54" s="865"/>
      <c r="BG54" s="865"/>
      <c r="BH54" s="865"/>
      <c r="BI54" s="865"/>
      <c r="BJ54" s="865"/>
      <c r="BK54" s="865"/>
      <c r="BL54" s="866"/>
      <c r="BM54" s="137"/>
    </row>
    <row r="55" spans="2:65" ht="18" customHeight="1" thickBot="1">
      <c r="B55" s="138"/>
      <c r="C55" s="822"/>
      <c r="D55" s="824"/>
      <c r="E55" s="822"/>
      <c r="F55" s="823"/>
      <c r="G55" s="823"/>
      <c r="H55" s="823">
        <v>0</v>
      </c>
      <c r="I55" s="823"/>
      <c r="J55" s="824"/>
      <c r="K55" s="843"/>
      <c r="L55" s="844"/>
      <c r="M55" s="844"/>
      <c r="N55" s="844"/>
      <c r="O55" s="844"/>
      <c r="P55" s="844"/>
      <c r="Q55" s="844"/>
      <c r="R55" s="844"/>
      <c r="S55" s="844"/>
      <c r="T55" s="844"/>
      <c r="U55" s="844"/>
      <c r="V55" s="844"/>
      <c r="W55" s="844"/>
      <c r="X55" s="844"/>
      <c r="Y55" s="844"/>
      <c r="Z55" s="844"/>
      <c r="AA55" s="844"/>
      <c r="AB55" s="844"/>
      <c r="AC55" s="844"/>
      <c r="AD55" s="844"/>
      <c r="AE55" s="844"/>
      <c r="AF55" s="844"/>
      <c r="AG55" s="845"/>
      <c r="AH55" s="846"/>
      <c r="AI55" s="847"/>
      <c r="AJ55" s="847"/>
      <c r="AK55" s="847"/>
      <c r="AL55" s="847"/>
      <c r="AM55" s="848"/>
      <c r="AN55" s="846"/>
      <c r="AO55" s="847"/>
      <c r="AP55" s="847"/>
      <c r="AQ55" s="847"/>
      <c r="AR55" s="847"/>
      <c r="AS55" s="848"/>
      <c r="AT55" s="867"/>
      <c r="AU55" s="868"/>
      <c r="AV55" s="868"/>
      <c r="AW55" s="868"/>
      <c r="AX55" s="868"/>
      <c r="AY55" s="868"/>
      <c r="AZ55" s="868"/>
      <c r="BA55" s="868"/>
      <c r="BB55" s="868"/>
      <c r="BC55" s="868"/>
      <c r="BD55" s="868"/>
      <c r="BE55" s="868"/>
      <c r="BF55" s="868"/>
      <c r="BG55" s="868"/>
      <c r="BH55" s="868"/>
      <c r="BI55" s="868"/>
      <c r="BJ55" s="868"/>
      <c r="BK55" s="868"/>
      <c r="BL55" s="869"/>
      <c r="BM55" s="137"/>
    </row>
    <row r="56" spans="2:65" ht="9" customHeight="1"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1"/>
    </row>
    <row r="57" spans="2:65" ht="16.25" customHeight="1"/>
  </sheetData>
  <mergeCells count="151">
    <mergeCell ref="AT54:BL55"/>
    <mergeCell ref="C55:D55"/>
    <mergeCell ref="E55:J55"/>
    <mergeCell ref="K55:AG55"/>
    <mergeCell ref="AH55:AM55"/>
    <mergeCell ref="AN55:AS55"/>
    <mergeCell ref="C53:D53"/>
    <mergeCell ref="E53:J53"/>
    <mergeCell ref="K53:AG53"/>
    <mergeCell ref="AH53:AM53"/>
    <mergeCell ref="AN53:AS53"/>
    <mergeCell ref="C54:D54"/>
    <mergeCell ref="E54:J54"/>
    <mergeCell ref="K54:AG54"/>
    <mergeCell ref="AH54:AM54"/>
    <mergeCell ref="AN54:AS54"/>
    <mergeCell ref="E52:J52"/>
    <mergeCell ref="K52:AG52"/>
    <mergeCell ref="AH52:AM52"/>
    <mergeCell ref="AN52:AS52"/>
    <mergeCell ref="BA52:BF53"/>
    <mergeCell ref="BG52:BL53"/>
    <mergeCell ref="BG50:BL50"/>
    <mergeCell ref="C51:D51"/>
    <mergeCell ref="E51:J51"/>
    <mergeCell ref="K51:AG51"/>
    <mergeCell ref="AH51:AM51"/>
    <mergeCell ref="AN51:AS51"/>
    <mergeCell ref="AT51:AZ53"/>
    <mergeCell ref="BA51:BF51"/>
    <mergeCell ref="BG51:BL51"/>
    <mergeCell ref="C52:D52"/>
    <mergeCell ref="C48:AS48"/>
    <mergeCell ref="AT48:AZ48"/>
    <mergeCell ref="BA48:BF48"/>
    <mergeCell ref="BG48:BL48"/>
    <mergeCell ref="C49:AS50"/>
    <mergeCell ref="AT49:AZ49"/>
    <mergeCell ref="BA49:BF49"/>
    <mergeCell ref="BG49:BL49"/>
    <mergeCell ref="AT50:AZ50"/>
    <mergeCell ref="BA50:BF50"/>
    <mergeCell ref="C44:W46"/>
    <mergeCell ref="X44:AS46"/>
    <mergeCell ref="AT44:BL44"/>
    <mergeCell ref="AT45:BL46"/>
    <mergeCell ref="C47:AS47"/>
    <mergeCell ref="AT47:AZ47"/>
    <mergeCell ref="BA47:BF47"/>
    <mergeCell ref="BG47:BL47"/>
    <mergeCell ref="E41:F41"/>
    <mergeCell ref="G41:N41"/>
    <mergeCell ref="BA41:BE41"/>
    <mergeCell ref="BF41:BJ41"/>
    <mergeCell ref="E43:F43"/>
    <mergeCell ref="G43:N43"/>
    <mergeCell ref="BA43:BE43"/>
    <mergeCell ref="BF43:BJ43"/>
    <mergeCell ref="E39:F39"/>
    <mergeCell ref="G39:N39"/>
    <mergeCell ref="BA39:BE39"/>
    <mergeCell ref="BF39:BJ39"/>
    <mergeCell ref="E40:F40"/>
    <mergeCell ref="G40:N40"/>
    <mergeCell ref="BA40:BE40"/>
    <mergeCell ref="BF40:BJ40"/>
    <mergeCell ref="E37:F37"/>
    <mergeCell ref="G37:N37"/>
    <mergeCell ref="BA37:BE37"/>
    <mergeCell ref="BF37:BJ37"/>
    <mergeCell ref="E38:F38"/>
    <mergeCell ref="G38:N38"/>
    <mergeCell ref="BA38:BE38"/>
    <mergeCell ref="BF38:BJ38"/>
    <mergeCell ref="E35:F35"/>
    <mergeCell ref="G35:N35"/>
    <mergeCell ref="BA35:BE35"/>
    <mergeCell ref="BF35:BJ35"/>
    <mergeCell ref="E36:F36"/>
    <mergeCell ref="G36:N36"/>
    <mergeCell ref="BA36:BE36"/>
    <mergeCell ref="BF36:BJ36"/>
    <mergeCell ref="E33:F33"/>
    <mergeCell ref="G33:N33"/>
    <mergeCell ref="BA33:BE33"/>
    <mergeCell ref="BF33:BJ33"/>
    <mergeCell ref="E34:F34"/>
    <mergeCell ref="G34:N34"/>
    <mergeCell ref="BA34:BE34"/>
    <mergeCell ref="BF34:BJ34"/>
    <mergeCell ref="E31:F31"/>
    <mergeCell ref="G31:N31"/>
    <mergeCell ref="BA31:BE31"/>
    <mergeCell ref="BF31:BJ31"/>
    <mergeCell ref="E32:F32"/>
    <mergeCell ref="G32:N32"/>
    <mergeCell ref="BA32:BE32"/>
    <mergeCell ref="BF32:BJ32"/>
    <mergeCell ref="E29:F29"/>
    <mergeCell ref="G29:N29"/>
    <mergeCell ref="BA29:BE29"/>
    <mergeCell ref="BF29:BJ29"/>
    <mergeCell ref="E30:F30"/>
    <mergeCell ref="G30:N30"/>
    <mergeCell ref="BA30:BE30"/>
    <mergeCell ref="BF30:BJ30"/>
    <mergeCell ref="E27:F27"/>
    <mergeCell ref="G27:N27"/>
    <mergeCell ref="BA27:BE27"/>
    <mergeCell ref="BF27:BJ27"/>
    <mergeCell ref="E28:F28"/>
    <mergeCell ref="G28:N28"/>
    <mergeCell ref="BA28:BE28"/>
    <mergeCell ref="BF28:BJ28"/>
    <mergeCell ref="E25:F25"/>
    <mergeCell ref="G25:N25"/>
    <mergeCell ref="BA25:BE25"/>
    <mergeCell ref="BF25:BJ25"/>
    <mergeCell ref="E26:F26"/>
    <mergeCell ref="G26:N26"/>
    <mergeCell ref="BA26:BE26"/>
    <mergeCell ref="BF26:BJ26"/>
    <mergeCell ref="E23:F23"/>
    <mergeCell ref="G23:N23"/>
    <mergeCell ref="BA23:BE23"/>
    <mergeCell ref="BF23:BJ23"/>
    <mergeCell ref="E24:F24"/>
    <mergeCell ref="G24:N24"/>
    <mergeCell ref="BA24:BE24"/>
    <mergeCell ref="BF24:BJ24"/>
    <mergeCell ref="BF20:BJ20"/>
    <mergeCell ref="E21:F21"/>
    <mergeCell ref="G21:N21"/>
    <mergeCell ref="BA21:BE21"/>
    <mergeCell ref="BF21:BJ21"/>
    <mergeCell ref="E22:F22"/>
    <mergeCell ref="G22:N22"/>
    <mergeCell ref="BA22:BE22"/>
    <mergeCell ref="BF22:BJ22"/>
    <mergeCell ref="BF17:BJ17"/>
    <mergeCell ref="BA18:BE18"/>
    <mergeCell ref="BF18:BJ18"/>
    <mergeCell ref="E19:Q19"/>
    <mergeCell ref="R19:V19"/>
    <mergeCell ref="W19:AZ19"/>
    <mergeCell ref="E20:F20"/>
    <mergeCell ref="G20:N20"/>
    <mergeCell ref="BA20:BE20"/>
    <mergeCell ref="E17:F18"/>
    <mergeCell ref="G17:N18"/>
    <mergeCell ref="BA17:BE17"/>
  </mergeCells>
  <conditionalFormatting sqref="E20:N43 BA20:BJ43">
    <cfRule type="cellIs" dxfId="0" priority="1" stopIfTrue="1" operator="notEqual">
      <formula>0</formula>
    </cfRule>
  </conditionalFormatting>
  <printOptions horizontalCentered="1" verticalCentered="1"/>
  <pageMargins left="0.78740157480314965" right="0" top="0.39370078740157483" bottom="0.70866141732283472" header="0" footer="0.70866141732283472"/>
  <pageSetup paperSize="9" scale="70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EBB3-DE9F-ED4E-96C7-EE643A2E718D}">
  <sheetPr>
    <tabColor indexed="60"/>
    <outlinePr summaryBelow="0" summaryRight="0"/>
    <pageSetUpPr fitToPage="1"/>
  </sheetPr>
  <dimension ref="A1:AD31"/>
  <sheetViews>
    <sheetView showZeros="0" zoomScale="200" zoomScaleNormal="85" zoomScaleSheetLayoutView="86" workbookViewId="0">
      <selection activeCell="J16" sqref="J16"/>
    </sheetView>
  </sheetViews>
  <sheetFormatPr baseColWidth="10" defaultColWidth="10.3984375" defaultRowHeight="14"/>
  <cols>
    <col min="1" max="2" width="1.3984375" style="8" customWidth="1"/>
    <col min="3" max="3" width="10.3984375" style="8" customWidth="1"/>
    <col min="4" max="4" width="9.796875" style="8" customWidth="1"/>
    <col min="5" max="5" width="4" style="8" customWidth="1"/>
    <col min="6" max="6" width="5.3984375" style="8" customWidth="1"/>
    <col min="7" max="7" width="1.19921875" style="8" customWidth="1"/>
    <col min="8" max="8" width="4.3984375" style="8" customWidth="1"/>
    <col min="9" max="9" width="8.59765625" style="8" customWidth="1"/>
    <col min="10" max="10" width="10.3984375" style="8" customWidth="1"/>
    <col min="11" max="11" width="4.3984375" style="8" customWidth="1"/>
    <col min="12" max="12" width="6.796875" style="8" customWidth="1"/>
    <col min="13" max="14" width="7.19921875" style="8" customWidth="1"/>
    <col min="15" max="15" width="9.796875" style="8" customWidth="1"/>
    <col min="16" max="16" width="1.59765625" style="8" customWidth="1"/>
    <col min="17" max="17" width="1.3984375" style="8" customWidth="1"/>
    <col min="18" max="16384" width="10.3984375" style="8"/>
  </cols>
  <sheetData>
    <row r="1" spans="1:30" ht="7" customHeight="1"/>
    <row r="2" spans="1:30" ht="10" customHeight="1"/>
    <row r="3" spans="1:30" ht="69" customHeight="1">
      <c r="C3" s="888"/>
      <c r="D3" s="888"/>
      <c r="F3" s="889"/>
      <c r="G3" s="889"/>
      <c r="H3" s="889"/>
      <c r="I3" s="889"/>
      <c r="J3" s="889"/>
      <c r="K3" s="889"/>
      <c r="L3" s="889"/>
      <c r="M3" s="890" t="s">
        <v>124</v>
      </c>
      <c r="N3" s="891"/>
      <c r="O3" s="891"/>
    </row>
    <row r="4" spans="1:30" ht="1.25" customHeight="1">
      <c r="M4" s="892"/>
      <c r="N4" s="892"/>
      <c r="O4" s="892"/>
    </row>
    <row r="5" spans="1:30" ht="20.25" customHeight="1">
      <c r="C5" s="893" t="s">
        <v>13</v>
      </c>
      <c r="D5" s="893"/>
      <c r="E5" s="893"/>
      <c r="F5" s="893"/>
      <c r="G5" s="893"/>
      <c r="H5" s="893"/>
      <c r="I5" s="893"/>
      <c r="J5" s="893"/>
      <c r="K5" s="893"/>
      <c r="L5" s="893"/>
      <c r="M5" s="893"/>
      <c r="N5" s="893"/>
      <c r="O5" s="893"/>
    </row>
    <row r="6" spans="1:30" ht="24" customHeight="1"/>
    <row r="7" spans="1:30" ht="20" customHeight="1">
      <c r="C7" s="879" t="s">
        <v>14</v>
      </c>
      <c r="D7" s="879"/>
      <c r="E7" s="879"/>
      <c r="F7" s="879"/>
      <c r="G7" s="29"/>
      <c r="H7" s="29"/>
      <c r="I7" s="30"/>
      <c r="J7" s="884"/>
      <c r="K7" s="884"/>
      <c r="L7" s="884"/>
      <c r="M7" s="884"/>
      <c r="N7" s="884"/>
      <c r="O7" s="884"/>
    </row>
    <row r="8" spans="1:30" ht="1.25" customHeight="1">
      <c r="C8" s="9"/>
      <c r="D8" s="9"/>
      <c r="E8" s="9"/>
      <c r="F8" s="10"/>
      <c r="G8" s="29"/>
      <c r="H8" s="29"/>
      <c r="I8" s="31"/>
      <c r="J8" s="32"/>
      <c r="K8" s="32"/>
      <c r="L8" s="32"/>
    </row>
    <row r="9" spans="1:30" ht="1.25" customHeight="1" thickBot="1">
      <c r="C9" s="11"/>
      <c r="D9" s="11"/>
      <c r="E9" s="11"/>
      <c r="F9" s="24"/>
      <c r="G9" s="33"/>
      <c r="H9" s="33"/>
      <c r="I9" s="34"/>
      <c r="J9" s="35"/>
      <c r="K9" s="35"/>
      <c r="L9" s="35"/>
      <c r="M9" s="24"/>
      <c r="N9" s="24"/>
      <c r="O9" s="24"/>
    </row>
    <row r="10" spans="1:30" ht="15" customHeight="1" thickTop="1"/>
    <row r="11" spans="1:30" ht="50" customHeight="1">
      <c r="C11" s="885" t="s">
        <v>15</v>
      </c>
      <c r="D11" s="885"/>
      <c r="E11" s="885"/>
      <c r="F11" s="885"/>
      <c r="G11" s="36"/>
      <c r="H11" s="37"/>
      <c r="I11" s="886"/>
      <c r="J11" s="886"/>
      <c r="K11" s="886"/>
      <c r="L11" s="886"/>
      <c r="M11" s="886"/>
      <c r="N11" s="886"/>
      <c r="O11" s="886"/>
    </row>
    <row r="12" spans="1:30" s="69" customFormat="1" ht="5.25" customHeight="1">
      <c r="A12" s="8"/>
      <c r="B12" s="8"/>
      <c r="C12" s="58"/>
      <c r="D12" s="58"/>
      <c r="E12" s="58"/>
      <c r="F12" s="58"/>
      <c r="G12" s="38"/>
      <c r="H12" s="39"/>
      <c r="I12" s="40"/>
      <c r="J12" s="40"/>
      <c r="K12" s="40"/>
      <c r="L12" s="40"/>
      <c r="M12" s="40"/>
      <c r="N12" s="40"/>
      <c r="O12" s="4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69" customFormat="1" ht="30" customHeight="1">
      <c r="A13" s="8"/>
      <c r="B13" s="8"/>
      <c r="C13" s="887" t="s">
        <v>16</v>
      </c>
      <c r="D13" s="887"/>
      <c r="E13" s="887"/>
      <c r="F13" s="887"/>
      <c r="G13" s="36"/>
      <c r="H13" s="37"/>
      <c r="I13" s="886"/>
      <c r="J13" s="886"/>
      <c r="K13" s="886"/>
      <c r="L13" s="886"/>
      <c r="M13" s="886"/>
      <c r="N13" s="886"/>
      <c r="O13" s="88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69" customFormat="1" ht="5" customHeight="1">
      <c r="A14" s="8"/>
      <c r="B14" s="8"/>
      <c r="C14" s="59"/>
      <c r="D14" s="59"/>
      <c r="E14" s="59"/>
      <c r="F14" s="59"/>
      <c r="G14" s="41"/>
      <c r="H14" s="41"/>
      <c r="I14" s="42"/>
      <c r="J14" s="43"/>
      <c r="K14" s="43"/>
      <c r="L14" s="43"/>
      <c r="M14" s="43"/>
      <c r="N14" s="43"/>
      <c r="O14" s="43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" customHeight="1">
      <c r="C15" s="60"/>
      <c r="D15" s="60"/>
      <c r="E15" s="60"/>
      <c r="F15" s="60"/>
      <c r="G15" s="44"/>
      <c r="H15" s="44"/>
      <c r="I15" s="45"/>
      <c r="J15" s="46"/>
      <c r="K15" s="46"/>
      <c r="L15" s="46"/>
      <c r="M15" s="46"/>
      <c r="N15" s="46"/>
      <c r="O15" s="46"/>
    </row>
    <row r="16" spans="1:30" ht="17.25" customHeight="1">
      <c r="C16" s="879" t="s">
        <v>17</v>
      </c>
      <c r="D16" s="879"/>
      <c r="E16" s="879"/>
      <c r="F16" s="879"/>
      <c r="G16" s="32"/>
      <c r="H16" s="32"/>
      <c r="I16" s="47"/>
      <c r="J16" s="773"/>
      <c r="K16" s="32"/>
      <c r="L16" s="32"/>
      <c r="M16" s="32"/>
      <c r="N16" s="880"/>
      <c r="O16" s="880"/>
    </row>
    <row r="17" spans="1:15" ht="1.25" customHeight="1" thickBot="1">
      <c r="C17" s="12"/>
      <c r="D17" s="13"/>
      <c r="E17" s="13"/>
      <c r="F17" s="14"/>
      <c r="G17" s="48"/>
      <c r="H17" s="48"/>
      <c r="I17" s="48"/>
      <c r="J17" s="24"/>
      <c r="K17" s="24"/>
      <c r="L17" s="24"/>
      <c r="M17" s="24"/>
      <c r="N17" s="24"/>
      <c r="O17" s="24"/>
    </row>
    <row r="18" spans="1:15" ht="15.75" customHeight="1" thickTop="1">
      <c r="C18" s="61"/>
      <c r="D18" s="60"/>
      <c r="E18" s="60"/>
      <c r="F18" s="62"/>
      <c r="G18" s="44"/>
      <c r="H18" s="44"/>
      <c r="I18" s="44"/>
    </row>
    <row r="19" spans="1:15" ht="17.25" customHeight="1">
      <c r="C19" s="768"/>
      <c r="D19" s="769"/>
      <c r="E19" s="769"/>
      <c r="F19" s="769"/>
      <c r="G19" s="769"/>
      <c r="H19" s="769"/>
      <c r="I19" s="769"/>
      <c r="J19" s="881"/>
      <c r="K19" s="881"/>
      <c r="L19" s="881"/>
      <c r="M19" s="882"/>
      <c r="N19" s="882"/>
      <c r="O19" s="770"/>
    </row>
    <row r="20" spans="1:15" ht="1" customHeight="1">
      <c r="J20" s="883"/>
      <c r="K20" s="883"/>
      <c r="L20" s="883"/>
      <c r="M20" s="767"/>
      <c r="N20" s="767"/>
    </row>
    <row r="21" spans="1:15" ht="15" customHeight="1"/>
    <row r="22" spans="1:15" ht="14.25" customHeight="1">
      <c r="C22" s="876" t="s">
        <v>18</v>
      </c>
      <c r="D22" s="876"/>
      <c r="E22" s="876"/>
      <c r="F22" s="876"/>
      <c r="G22" s="49"/>
      <c r="H22" s="877" t="s">
        <v>19</v>
      </c>
      <c r="I22" s="877"/>
      <c r="J22" s="877"/>
      <c r="K22" s="877"/>
      <c r="L22" s="49"/>
      <c r="M22" s="877" t="s">
        <v>20</v>
      </c>
      <c r="N22" s="877"/>
      <c r="O22" s="877"/>
    </row>
    <row r="23" spans="1:15" ht="1.25" customHeight="1" thickBot="1">
      <c r="C23" s="878"/>
      <c r="D23" s="878"/>
      <c r="E23" s="878"/>
      <c r="F23" s="878"/>
      <c r="G23" s="71"/>
      <c r="H23" s="878"/>
      <c r="I23" s="878"/>
      <c r="J23" s="878"/>
      <c r="K23" s="878"/>
      <c r="L23" s="50"/>
      <c r="M23" s="878"/>
      <c r="N23" s="878"/>
      <c r="O23" s="878"/>
    </row>
    <row r="24" spans="1:15" ht="24.75" customHeight="1" thickTop="1">
      <c r="C24" s="874"/>
      <c r="D24" s="874"/>
      <c r="E24" s="874"/>
      <c r="F24" s="874"/>
      <c r="G24" s="51"/>
      <c r="H24" s="875"/>
      <c r="I24" s="875"/>
      <c r="J24" s="875"/>
      <c r="K24" s="875"/>
      <c r="L24" s="52"/>
      <c r="M24" s="874"/>
      <c r="N24" s="874"/>
      <c r="O24" s="874"/>
    </row>
    <row r="25" spans="1:15" ht="5.25" customHeight="1">
      <c r="C25" s="63"/>
      <c r="D25" s="870"/>
      <c r="E25" s="870"/>
      <c r="F25" s="870"/>
      <c r="G25" s="53"/>
      <c r="H25" s="53"/>
      <c r="I25" s="53"/>
      <c r="J25" s="54"/>
      <c r="K25" s="54"/>
      <c r="L25" s="54"/>
      <c r="M25" s="55"/>
      <c r="N25" s="55"/>
      <c r="O25" s="55"/>
    </row>
    <row r="26" spans="1:15" ht="5.25" customHeight="1">
      <c r="C26" s="64"/>
    </row>
    <row r="27" spans="1:15" ht="5.25" customHeight="1">
      <c r="C27" s="6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</row>
    <row r="28" spans="1:15" ht="36" customHeight="1">
      <c r="C28" s="871" t="s">
        <v>123</v>
      </c>
      <c r="D28" s="872"/>
      <c r="E28" s="872"/>
      <c r="F28" s="872"/>
      <c r="G28" s="872"/>
      <c r="H28" s="872"/>
      <c r="I28" s="872"/>
      <c r="J28" s="872"/>
      <c r="K28" s="872"/>
      <c r="L28" s="872"/>
      <c r="M28" s="872"/>
      <c r="N28" s="872"/>
      <c r="O28" s="873"/>
    </row>
    <row r="29" spans="1:15" ht="5.25" customHeight="1">
      <c r="A29" s="159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</row>
    <row r="30" spans="1:15" ht="9.75" customHeight="1"/>
    <row r="31" spans="1:15" ht="7" customHeight="1"/>
  </sheetData>
  <mergeCells count="27">
    <mergeCell ref="C3:D3"/>
    <mergeCell ref="F3:L3"/>
    <mergeCell ref="M3:O3"/>
    <mergeCell ref="M4:O4"/>
    <mergeCell ref="C5:O5"/>
    <mergeCell ref="C7:F7"/>
    <mergeCell ref="J7:O7"/>
    <mergeCell ref="C11:F11"/>
    <mergeCell ref="I11:O11"/>
    <mergeCell ref="C13:F13"/>
    <mergeCell ref="I13:O13"/>
    <mergeCell ref="C16:F16"/>
    <mergeCell ref="N16:O16"/>
    <mergeCell ref="J19:L19"/>
    <mergeCell ref="M19:N19"/>
    <mergeCell ref="J20:L20"/>
    <mergeCell ref="C22:F22"/>
    <mergeCell ref="H22:K22"/>
    <mergeCell ref="M22:O22"/>
    <mergeCell ref="C23:F23"/>
    <mergeCell ref="H23:K23"/>
    <mergeCell ref="M23:O23"/>
    <mergeCell ref="D25:F25"/>
    <mergeCell ref="C28:O28"/>
    <mergeCell ref="C24:F24"/>
    <mergeCell ref="H24:K24"/>
    <mergeCell ref="M24:O24"/>
  </mergeCells>
  <printOptions horizontalCentered="1" verticalCentered="1"/>
  <pageMargins left="0" right="0" top="0" bottom="0" header="0" footer="0"/>
  <pageSetup paperSize="9" orientation="portrait"/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7967-41C3-FD45-9FE7-F9B5E00CF41F}">
  <sheetPr>
    <tabColor indexed="51"/>
    <outlinePr summaryBelow="0" summaryRight="0"/>
    <pageSetUpPr fitToPage="1"/>
  </sheetPr>
  <dimension ref="B1:P1005"/>
  <sheetViews>
    <sheetView showZeros="0" tabSelected="1" zoomScale="115" zoomScaleNormal="115" zoomScaleSheetLayoutView="55" workbookViewId="0">
      <selection activeCell="F7" sqref="F7"/>
    </sheetView>
  </sheetViews>
  <sheetFormatPr baseColWidth="10" defaultColWidth="10.59765625" defaultRowHeight="16" outlineLevelRow="1" outlineLevelCol="1"/>
  <cols>
    <col min="1" max="1" width="5" style="15" customWidth="1"/>
    <col min="2" max="2" width="10.59765625" style="15" customWidth="1"/>
    <col min="3" max="3" width="10.796875" style="15" hidden="1" customWidth="1"/>
    <col min="4" max="4" width="19.3984375" style="15" customWidth="1"/>
    <col min="5" max="5" width="12.59765625" style="15" customWidth="1"/>
    <col min="6" max="6" width="14.796875" style="15" customWidth="1"/>
    <col min="7" max="7" width="11.59765625" style="15" hidden="1" customWidth="1"/>
    <col min="8" max="9" width="13.59765625" style="15" customWidth="1"/>
    <col min="10" max="10" width="2.59765625" style="15" customWidth="1" collapsed="1"/>
    <col min="11" max="11" width="10" style="15" hidden="1" customWidth="1" outlineLevel="1"/>
    <col min="12" max="12" width="17.3984375" style="15" hidden="1" customWidth="1" outlineLevel="1"/>
    <col min="13" max="13" width="2" style="15" customWidth="1"/>
    <col min="14" max="14" width="14.796875" style="15" customWidth="1"/>
    <col min="15" max="15" width="19.19921875" style="15" hidden="1" customWidth="1"/>
    <col min="16" max="16" width="13.3984375" style="15" customWidth="1"/>
    <col min="17" max="20" width="10.59765625" style="15" customWidth="1"/>
    <col min="21" max="16384" width="10.59765625" style="15"/>
  </cols>
  <sheetData>
    <row r="1" spans="2:16">
      <c r="N1" s="733">
        <v>1</v>
      </c>
      <c r="O1" s="734"/>
      <c r="P1" s="735" t="s">
        <v>470</v>
      </c>
    </row>
    <row r="2" spans="2:16" ht="12" customHeight="1"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N2" s="733" t="s">
        <v>68</v>
      </c>
      <c r="O2" s="734"/>
      <c r="P2" s="735" t="s">
        <v>131</v>
      </c>
    </row>
    <row r="3" spans="2:16" ht="17.25" customHeight="1" outlineLevel="1">
      <c r="B3" s="909" t="s">
        <v>58</v>
      </c>
      <c r="C3" s="909"/>
      <c r="D3" s="909"/>
      <c r="E3" s="909"/>
      <c r="F3" s="909"/>
      <c r="G3" s="909"/>
      <c r="H3" s="909"/>
      <c r="I3" s="909"/>
      <c r="J3" s="909"/>
      <c r="K3" s="910" t="str">
        <f>"Sets in delivery - "&amp;N1</f>
        <v>Sets in delivery - 1</v>
      </c>
      <c r="L3" s="910"/>
    </row>
    <row r="4" spans="2:16" ht="17" customHeight="1" outlineLevel="1">
      <c r="B4" s="909" t="s">
        <v>65</v>
      </c>
      <c r="C4" s="909"/>
      <c r="D4" s="909"/>
      <c r="E4" s="909"/>
      <c r="F4" s="909"/>
      <c r="G4" s="909"/>
      <c r="H4" s="909"/>
      <c r="I4" s="909"/>
      <c r="J4" s="909"/>
      <c r="K4" s="910"/>
      <c r="L4" s="910"/>
    </row>
    <row r="5" spans="2:16" ht="12" customHeight="1" thickBot="1">
      <c r="B5" s="909"/>
      <c r="C5" s="909"/>
      <c r="D5" s="909"/>
      <c r="E5" s="909"/>
      <c r="F5" s="909"/>
      <c r="G5" s="909"/>
      <c r="H5" s="909"/>
      <c r="I5" s="909"/>
      <c r="J5" s="909"/>
      <c r="K5" s="909"/>
      <c r="L5" s="909"/>
    </row>
    <row r="6" spans="2:16" ht="5" customHeight="1">
      <c r="B6" s="745"/>
      <c r="C6" s="746"/>
      <c r="D6" s="747"/>
      <c r="E6" s="747"/>
      <c r="F6" s="747"/>
      <c r="G6" s="747"/>
      <c r="H6" s="906"/>
      <c r="I6" s="907"/>
      <c r="J6" s="738"/>
      <c r="K6" s="906"/>
      <c r="L6" s="908"/>
      <c r="N6" s="736"/>
      <c r="O6" s="737"/>
      <c r="P6" s="738"/>
    </row>
    <row r="7" spans="2:16" ht="17.25" customHeight="1">
      <c r="B7" s="899" t="s">
        <v>54</v>
      </c>
      <c r="C7" s="748"/>
      <c r="D7" s="901" t="s">
        <v>0</v>
      </c>
      <c r="E7" s="901" t="s">
        <v>1</v>
      </c>
      <c r="F7" s="1167" t="s">
        <v>31</v>
      </c>
      <c r="G7" s="903" t="s">
        <v>33</v>
      </c>
      <c r="H7" s="897" t="s">
        <v>56</v>
      </c>
      <c r="I7" s="905"/>
      <c r="J7" s="749"/>
      <c r="K7" s="897" t="s">
        <v>34</v>
      </c>
      <c r="L7" s="898"/>
      <c r="N7" s="894" t="s">
        <v>469</v>
      </c>
      <c r="O7" s="895"/>
      <c r="P7" s="896"/>
    </row>
    <row r="8" spans="2:16" ht="17.25" customHeight="1">
      <c r="B8" s="900"/>
      <c r="C8" s="750"/>
      <c r="D8" s="902"/>
      <c r="E8" s="902"/>
      <c r="F8" s="774" t="s">
        <v>55</v>
      </c>
      <c r="G8" s="904"/>
      <c r="H8" s="751" t="s">
        <v>57</v>
      </c>
      <c r="I8" s="727" t="s">
        <v>24</v>
      </c>
      <c r="J8" s="749"/>
      <c r="K8" s="751" t="s">
        <v>57</v>
      </c>
      <c r="L8" s="752" t="s">
        <v>24</v>
      </c>
      <c r="N8" s="739" t="str">
        <f>$N$2&amp;"/MT"</f>
        <v>USD/MT</v>
      </c>
      <c r="O8" s="740" t="str">
        <f>$N$2&amp;"/pc"</f>
        <v>USD/pc</v>
      </c>
      <c r="P8" s="741" t="str">
        <f>$N$2</f>
        <v>USD</v>
      </c>
    </row>
    <row r="9" spans="2:16" ht="5" customHeight="1" thickBot="1">
      <c r="B9" s="753"/>
      <c r="C9" s="754"/>
      <c r="D9" s="755"/>
      <c r="E9" s="755"/>
      <c r="F9" s="755"/>
      <c r="G9" s="755"/>
      <c r="H9" s="756"/>
      <c r="I9" s="757"/>
      <c r="J9" s="758"/>
      <c r="K9" s="756"/>
      <c r="L9" s="759"/>
      <c r="N9" s="742"/>
      <c r="O9" s="743"/>
      <c r="P9" s="744"/>
    </row>
    <row r="10" spans="2:16" s="16" customFormat="1" ht="30" customHeight="1">
      <c r="B10" s="696" t="s">
        <v>22</v>
      </c>
      <c r="F10" s="697"/>
      <c r="G10" s="697"/>
      <c r="H10" s="698"/>
      <c r="I10" s="698"/>
      <c r="K10" s="698"/>
      <c r="L10" s="698"/>
      <c r="N10" s="698"/>
      <c r="O10" s="698"/>
      <c r="P10" s="698"/>
    </row>
    <row r="11" spans="2:16" ht="5.25" customHeight="1">
      <c r="B11" s="699"/>
      <c r="C11" s="699"/>
      <c r="D11" s="700"/>
      <c r="E11" s="700"/>
      <c r="F11" s="70"/>
      <c r="G11" s="70"/>
      <c r="H11" s="701"/>
      <c r="I11" s="701"/>
      <c r="L11" s="701"/>
      <c r="N11" s="701"/>
      <c r="O11" s="701"/>
      <c r="P11" s="701"/>
    </row>
    <row r="12" spans="2:16" ht="19" customHeight="1" thickBot="1">
      <c r="B12" s="702" t="s">
        <v>59</v>
      </c>
      <c r="C12" s="703"/>
      <c r="D12" s="704"/>
      <c r="E12" s="704"/>
      <c r="F12" s="705"/>
      <c r="G12" s="706"/>
      <c r="H12" s="707"/>
      <c r="I12" s="708"/>
      <c r="J12" s="707"/>
      <c r="K12" s="708"/>
      <c r="L12" s="708"/>
      <c r="N12" s="707"/>
      <c r="O12" s="707"/>
      <c r="P12" s="708"/>
    </row>
    <row r="13" spans="2:16" ht="19" customHeight="1">
      <c r="B13" s="699">
        <v>1</v>
      </c>
      <c r="C13" s="699"/>
      <c r="D13" s="700">
        <v>1</v>
      </c>
      <c r="E13" s="700">
        <v>1</v>
      </c>
      <c r="F13" s="70">
        <v>1</v>
      </c>
      <c r="G13" s="70"/>
      <c r="H13" s="15">
        <v>1</v>
      </c>
      <c r="I13" s="760">
        <v>1</v>
      </c>
      <c r="K13" s="701">
        <v>1</v>
      </c>
      <c r="L13" s="760">
        <v>1</v>
      </c>
      <c r="N13" s="686">
        <v>1</v>
      </c>
      <c r="O13" s="686"/>
      <c r="P13" s="687">
        <v>1</v>
      </c>
    </row>
    <row r="14" spans="2:16" ht="5.25" customHeight="1" thickBot="1">
      <c r="B14" s="699"/>
      <c r="C14" s="699"/>
      <c r="D14" s="700"/>
      <c r="E14" s="700"/>
      <c r="F14" s="70"/>
      <c r="G14" s="70"/>
      <c r="H14" s="701"/>
      <c r="I14" s="760"/>
      <c r="L14" s="760"/>
      <c r="N14" s="687"/>
      <c r="O14" s="687"/>
      <c r="P14" s="687"/>
    </row>
    <row r="15" spans="2:16" ht="19" customHeight="1">
      <c r="B15" s="709">
        <f>IF(MIN(B12:B14)=MAX(B12:B14),MIN(B12:B14),MIN(B12:B14)&amp;"-"&amp;MAX(B12:B14))</f>
        <v>1</v>
      </c>
      <c r="C15" s="709"/>
      <c r="D15" s="710"/>
      <c r="E15" s="710"/>
      <c r="F15" s="711"/>
      <c r="G15" s="711"/>
      <c r="H15" s="712">
        <f>SUM(H12:H14)</f>
        <v>1</v>
      </c>
      <c r="I15" s="761">
        <f>SUM(I12:I14)</f>
        <v>1</v>
      </c>
      <c r="J15" s="713"/>
      <c r="K15" s="712">
        <f>SUM(K12:K14)</f>
        <v>1</v>
      </c>
      <c r="L15" s="761">
        <f>SUM(L12:L14)</f>
        <v>1</v>
      </c>
      <c r="N15" s="688"/>
      <c r="O15" s="688"/>
      <c r="P15" s="688">
        <f>SUM(P12:P14)</f>
        <v>1</v>
      </c>
    </row>
    <row r="16" spans="2:16" ht="5.25" customHeight="1">
      <c r="B16" s="714"/>
      <c r="C16" s="714"/>
      <c r="D16" s="714"/>
      <c r="E16" s="714"/>
      <c r="F16" s="715"/>
      <c r="G16" s="715"/>
      <c r="H16" s="714"/>
      <c r="I16" s="762"/>
      <c r="K16" s="714"/>
      <c r="L16" s="762"/>
      <c r="N16" s="689"/>
      <c r="O16" s="689"/>
      <c r="P16" s="689"/>
    </row>
    <row r="17" spans="2:16" ht="5.25" customHeight="1">
      <c r="B17" s="699"/>
      <c r="C17" s="699"/>
      <c r="D17" s="714"/>
      <c r="E17" s="716"/>
      <c r="F17" s="717"/>
      <c r="G17" s="717"/>
      <c r="H17" s="714"/>
      <c r="I17" s="763"/>
      <c r="K17" s="714"/>
      <c r="L17" s="763"/>
      <c r="N17" s="689"/>
      <c r="O17" s="689"/>
      <c r="P17" s="690"/>
    </row>
    <row r="18" spans="2:16" ht="19" customHeight="1">
      <c r="B18" s="719" t="s">
        <v>61</v>
      </c>
      <c r="C18" s="719"/>
      <c r="D18" s="720"/>
      <c r="E18" s="720"/>
      <c r="F18" s="721"/>
      <c r="G18" s="721"/>
      <c r="H18" s="771">
        <f>SUMIF($F$10:$F$17,"&gt;0",H10:H17)</f>
        <v>1</v>
      </c>
      <c r="I18" s="764">
        <f>SUMIF($F$10:$F$17,"&gt;0",I10:I17)</f>
        <v>1</v>
      </c>
      <c r="J18" s="720"/>
      <c r="K18" s="764">
        <f>SUMIF($F$10:$F$17,"&gt;0",K10:K17)</f>
        <v>1</v>
      </c>
      <c r="L18" s="764">
        <f>SUMIF($F$10:$F$17,"&gt;0",L10:L17)</f>
        <v>1</v>
      </c>
      <c r="N18" s="691"/>
      <c r="O18" s="691"/>
      <c r="P18" s="772">
        <f>SUMIF($F$10:$F$17,"&gt;0",P10:P17)</f>
        <v>1</v>
      </c>
    </row>
    <row r="19" spans="2:16" ht="5.25" customHeight="1">
      <c r="B19" s="699"/>
      <c r="C19" s="699"/>
      <c r="D19" s="714"/>
      <c r="E19" s="716"/>
      <c r="F19" s="717"/>
      <c r="G19" s="717"/>
      <c r="H19" s="714"/>
      <c r="I19" s="763"/>
      <c r="K19" s="714"/>
      <c r="L19" s="763"/>
      <c r="N19" s="689"/>
      <c r="O19" s="689"/>
      <c r="P19" s="690"/>
    </row>
    <row r="20" spans="2:16" s="16" customFormat="1" ht="30" customHeight="1">
      <c r="B20" s="696" t="s">
        <v>26</v>
      </c>
      <c r="C20" s="697"/>
      <c r="E20" s="723"/>
      <c r="F20" s="724"/>
      <c r="G20" s="724"/>
      <c r="H20" s="696"/>
      <c r="I20" s="765"/>
      <c r="K20" s="696"/>
      <c r="L20" s="765"/>
      <c r="N20" s="692"/>
      <c r="O20" s="692"/>
      <c r="P20" s="693"/>
    </row>
    <row r="21" spans="2:16" ht="5.25" customHeight="1">
      <c r="B21" s="699"/>
      <c r="C21" s="699"/>
      <c r="D21" s="700"/>
      <c r="E21" s="700"/>
      <c r="F21" s="70"/>
      <c r="G21" s="70"/>
      <c r="H21" s="701"/>
      <c r="I21" s="760"/>
      <c r="L21" s="760"/>
      <c r="N21" s="687"/>
      <c r="O21" s="687"/>
      <c r="P21" s="687"/>
    </row>
    <row r="22" spans="2:16" ht="19" customHeight="1" thickBot="1">
      <c r="B22" s="702" t="s">
        <v>59</v>
      </c>
      <c r="C22" s="703"/>
      <c r="D22" s="704"/>
      <c r="E22" s="704"/>
      <c r="F22" s="705"/>
      <c r="G22" s="706"/>
      <c r="H22" s="707"/>
      <c r="I22" s="766"/>
      <c r="J22" s="707"/>
      <c r="K22" s="708"/>
      <c r="L22" s="766"/>
      <c r="N22" s="694"/>
      <c r="O22" s="694"/>
      <c r="P22" s="695"/>
    </row>
    <row r="23" spans="2:16" ht="19" customHeight="1">
      <c r="B23" s="699">
        <v>1</v>
      </c>
      <c r="C23" s="699"/>
      <c r="D23" s="700">
        <v>1</v>
      </c>
      <c r="E23" s="700">
        <v>1</v>
      </c>
      <c r="F23" s="70">
        <v>1</v>
      </c>
      <c r="G23" s="70"/>
      <c r="H23" s="15">
        <v>1</v>
      </c>
      <c r="I23" s="760">
        <v>1</v>
      </c>
      <c r="K23" s="701">
        <v>1</v>
      </c>
      <c r="L23" s="760">
        <v>1</v>
      </c>
      <c r="N23" s="686">
        <v>1</v>
      </c>
      <c r="O23" s="686"/>
      <c r="P23" s="687">
        <v>1</v>
      </c>
    </row>
    <row r="24" spans="2:16" ht="5.25" customHeight="1" thickBot="1">
      <c r="B24" s="699"/>
      <c r="C24" s="699"/>
      <c r="D24" s="700"/>
      <c r="E24" s="700"/>
      <c r="F24" s="70"/>
      <c r="G24" s="70"/>
      <c r="H24" s="701"/>
      <c r="I24" s="760"/>
      <c r="L24" s="760"/>
      <c r="N24" s="687"/>
      <c r="O24" s="687"/>
      <c r="P24" s="687"/>
    </row>
    <row r="25" spans="2:16" ht="19" customHeight="1">
      <c r="B25" s="709">
        <f>IF(MIN(B22:B24)=MAX(B22:B24),MIN(B22:B24),MIN(B22:B24)&amp;"-"&amp;MAX(B22:B24))</f>
        <v>1</v>
      </c>
      <c r="C25" s="709"/>
      <c r="D25" s="710"/>
      <c r="E25" s="710"/>
      <c r="F25" s="711"/>
      <c r="G25" s="711"/>
      <c r="H25" s="712">
        <f>SUM(H22:H24)</f>
        <v>1</v>
      </c>
      <c r="I25" s="761">
        <f>SUM(I22:I24)</f>
        <v>1</v>
      </c>
      <c r="J25" s="713"/>
      <c r="K25" s="712">
        <f>SUM(K22:K24)</f>
        <v>1</v>
      </c>
      <c r="L25" s="761">
        <f>SUM(L22:L24)</f>
        <v>1</v>
      </c>
      <c r="N25" s="688"/>
      <c r="O25" s="688"/>
      <c r="P25" s="688">
        <f>SUM(P22:P24)</f>
        <v>1</v>
      </c>
    </row>
    <row r="26" spans="2:16" ht="5.25" customHeight="1">
      <c r="B26" s="714"/>
      <c r="C26" s="714"/>
      <c r="D26" s="714"/>
      <c r="E26" s="714"/>
      <c r="F26" s="715"/>
      <c r="G26" s="715"/>
      <c r="H26" s="714"/>
      <c r="I26" s="762"/>
      <c r="K26" s="714"/>
      <c r="L26" s="762"/>
      <c r="N26" s="689"/>
      <c r="O26" s="689"/>
      <c r="P26" s="689"/>
    </row>
    <row r="27" spans="2:16" ht="5.25" customHeight="1">
      <c r="B27" s="699"/>
      <c r="C27" s="699"/>
      <c r="D27" s="714"/>
      <c r="E27" s="716"/>
      <c r="F27" s="717"/>
      <c r="G27" s="717"/>
      <c r="H27" s="714"/>
      <c r="I27" s="763"/>
      <c r="K27" s="714"/>
      <c r="L27" s="763"/>
      <c r="N27" s="689"/>
      <c r="O27" s="689"/>
      <c r="P27" s="690"/>
    </row>
    <row r="28" spans="2:16" ht="19" customHeight="1">
      <c r="B28" s="725" t="s">
        <v>62</v>
      </c>
      <c r="C28" s="719"/>
      <c r="D28" s="720"/>
      <c r="E28" s="720"/>
      <c r="F28" s="721"/>
      <c r="G28" s="721"/>
      <c r="H28" s="771">
        <f>SUM(H20:H26)</f>
        <v>2</v>
      </c>
      <c r="I28" s="764">
        <f>SUM(I20:I26)</f>
        <v>2</v>
      </c>
      <c r="J28" s="720"/>
      <c r="K28" s="764">
        <f>SUM(K20:K26)</f>
        <v>2</v>
      </c>
      <c r="L28" s="764">
        <f>SUM(L20:L26)</f>
        <v>2</v>
      </c>
      <c r="N28" s="691"/>
      <c r="O28" s="691"/>
      <c r="P28" s="772">
        <f>SUM(P20:P26)</f>
        <v>2</v>
      </c>
    </row>
    <row r="29" spans="2:16" ht="5.25" customHeight="1">
      <c r="B29" s="714"/>
      <c r="C29" s="714"/>
      <c r="D29" s="726"/>
      <c r="F29" s="715"/>
      <c r="G29" s="715"/>
      <c r="H29" s="718"/>
      <c r="I29" s="763"/>
      <c r="K29" s="715"/>
      <c r="L29" s="763"/>
      <c r="N29" s="690"/>
      <c r="O29" s="690"/>
      <c r="P29" s="690"/>
    </row>
    <row r="30" spans="2:16" ht="5.25" customHeight="1">
      <c r="B30" s="716"/>
      <c r="C30" s="699"/>
      <c r="D30" s="714"/>
      <c r="E30" s="716"/>
      <c r="F30" s="717"/>
      <c r="G30" s="717"/>
      <c r="H30" s="714"/>
      <c r="I30" s="763"/>
      <c r="K30" s="714"/>
      <c r="L30" s="763"/>
      <c r="N30" s="689"/>
      <c r="O30" s="689"/>
      <c r="P30" s="690"/>
    </row>
    <row r="31" spans="2:16" ht="19" customHeight="1">
      <c r="B31" s="725" t="s">
        <v>63</v>
      </c>
      <c r="C31" s="719"/>
      <c r="D31" s="720"/>
      <c r="E31" s="720"/>
      <c r="F31" s="721"/>
      <c r="G31" s="721"/>
      <c r="H31" s="771">
        <f>H28+H18</f>
        <v>3</v>
      </c>
      <c r="I31" s="764">
        <f>I28+I18</f>
        <v>3</v>
      </c>
      <c r="J31" s="720"/>
      <c r="K31" s="764">
        <f>K28+K18</f>
        <v>3</v>
      </c>
      <c r="L31" s="764">
        <f>L28+L18</f>
        <v>3</v>
      </c>
      <c r="N31" s="691"/>
      <c r="O31" s="691"/>
      <c r="P31" s="772">
        <f>P28+P18</f>
        <v>3</v>
      </c>
    </row>
    <row r="32" spans="2:16" ht="5.25" customHeight="1">
      <c r="D32" s="714"/>
      <c r="F32" s="699"/>
      <c r="G32" s="699"/>
      <c r="H32" s="716"/>
      <c r="I32" s="718"/>
      <c r="K32" s="716"/>
      <c r="L32" s="718"/>
    </row>
    <row r="33" spans="2:10" ht="8.25" customHeight="1">
      <c r="D33" s="716"/>
      <c r="F33" s="716"/>
      <c r="G33" s="716"/>
      <c r="H33" s="716"/>
      <c r="I33" s="716"/>
      <c r="J33" s="716"/>
    </row>
    <row r="34" spans="2:10" ht="17.25" customHeight="1">
      <c r="B34" s="727" t="s">
        <v>27</v>
      </c>
      <c r="C34" s="716"/>
      <c r="D34" s="716" t="s">
        <v>125</v>
      </c>
      <c r="F34" s="727"/>
      <c r="G34" s="727"/>
    </row>
    <row r="35" spans="2:10" ht="17.25" customHeight="1">
      <c r="B35" s="727"/>
      <c r="C35" s="716"/>
      <c r="E35" s="716"/>
      <c r="H35" s="727"/>
    </row>
    <row r="36" spans="2:10" ht="16" customHeight="1"/>
    <row r="37" spans="2:10" ht="16" customHeight="1">
      <c r="D37" s="728" t="s">
        <v>471</v>
      </c>
      <c r="E37" s="729"/>
      <c r="F37" s="729"/>
      <c r="G37" s="729"/>
      <c r="H37" s="730"/>
    </row>
    <row r="38" spans="2:10" ht="16" customHeight="1">
      <c r="D38" s="731" t="s">
        <v>0</v>
      </c>
      <c r="E38" s="731" t="s">
        <v>472</v>
      </c>
      <c r="F38" s="731" t="s">
        <v>473</v>
      </c>
      <c r="G38" s="731"/>
      <c r="H38" s="731" t="s">
        <v>474</v>
      </c>
    </row>
    <row r="39" spans="2:10" ht="16" customHeight="1">
      <c r="D39" s="732"/>
      <c r="E39" s="732"/>
      <c r="F39" s="732"/>
      <c r="G39" s="732"/>
      <c r="H39" s="732"/>
    </row>
    <row r="40" spans="2:10" ht="16" customHeight="1"/>
    <row r="1000" spans="2:16" ht="19" customHeight="1" thickBot="1">
      <c r="B1000" s="702" t="s">
        <v>59</v>
      </c>
      <c r="C1000" s="703"/>
      <c r="D1000" s="704"/>
      <c r="E1000" s="704"/>
      <c r="F1000" s="705"/>
      <c r="G1000" s="706"/>
      <c r="H1000" s="707"/>
      <c r="I1000" s="708"/>
      <c r="J1000" s="707"/>
      <c r="K1000" s="708"/>
      <c r="L1000" s="708"/>
      <c r="N1000" s="707"/>
      <c r="O1000" s="707"/>
      <c r="P1000" s="708"/>
    </row>
    <row r="1001" spans="2:16" ht="19" customHeight="1">
      <c r="B1001" s="699"/>
      <c r="C1001" s="699"/>
      <c r="D1001" s="700"/>
      <c r="E1001" s="700"/>
      <c r="F1001" s="70"/>
      <c r="G1001" s="70"/>
      <c r="I1001" s="701">
        <f>ROUND(F1001*H1001/1000,3)</f>
        <v>0</v>
      </c>
      <c r="K1001" s="701">
        <f>$N$1*H1001</f>
        <v>0</v>
      </c>
      <c r="L1001" s="701">
        <f>ROUND(0.001*F1001*K1001,3)</f>
        <v>0</v>
      </c>
      <c r="P1001" s="701">
        <f>ROUND(L1001*N1001/1000,3)</f>
        <v>0</v>
      </c>
    </row>
    <row r="1002" spans="2:16" ht="5.25" customHeight="1" thickBot="1">
      <c r="B1002" s="699"/>
      <c r="C1002" s="699"/>
      <c r="D1002" s="700"/>
      <c r="E1002" s="700"/>
      <c r="F1002" s="70"/>
      <c r="G1002" s="70"/>
      <c r="H1002" s="701"/>
      <c r="I1002" s="701"/>
      <c r="L1002" s="701"/>
      <c r="N1002" s="701"/>
      <c r="O1002" s="701"/>
      <c r="P1002" s="701"/>
    </row>
    <row r="1003" spans="2:16" ht="19" customHeight="1">
      <c r="B1003" s="709">
        <f>IF(MIN(B1000:B1002)=MAX(B1000:B1002),MIN(B1000:B1002),MIN(B1000:B1002)&amp;"-"&amp;MAX(B1000:B1002))</f>
        <v>0</v>
      </c>
      <c r="C1003" s="709"/>
      <c r="D1003" s="710"/>
      <c r="E1003" s="710"/>
      <c r="F1003" s="711"/>
      <c r="G1003" s="711"/>
      <c r="H1003" s="712">
        <f>SUM(H1000:H1002)</f>
        <v>0</v>
      </c>
      <c r="I1003" s="712">
        <f>SUM(I1000:I1002)</f>
        <v>0</v>
      </c>
      <c r="J1003" s="713"/>
      <c r="K1003" s="712">
        <f>SUM(K1000:K1002)</f>
        <v>0</v>
      </c>
      <c r="L1003" s="712">
        <f>SUM(L1000:L1002)</f>
        <v>0</v>
      </c>
      <c r="N1003" s="712"/>
      <c r="O1003" s="712"/>
      <c r="P1003" s="712">
        <f>SUM(P1000:P1002)</f>
        <v>0</v>
      </c>
    </row>
    <row r="1004" spans="2:16" ht="5.25" customHeight="1">
      <c r="B1004" s="714"/>
      <c r="C1004" s="714"/>
      <c r="D1004" s="714"/>
      <c r="E1004" s="714"/>
      <c r="F1004" s="715"/>
      <c r="G1004" s="715"/>
      <c r="H1004" s="714"/>
      <c r="I1004" s="714"/>
      <c r="K1004" s="714"/>
      <c r="L1004" s="714"/>
      <c r="N1004" s="714"/>
      <c r="O1004" s="714"/>
      <c r="P1004" s="714"/>
    </row>
    <row r="1005" spans="2:16" ht="19" customHeight="1">
      <c r="B1005" s="719"/>
      <c r="C1005" s="719"/>
      <c r="D1005" s="720"/>
      <c r="E1005" s="720"/>
      <c r="F1005" s="721"/>
      <c r="G1005" s="721"/>
      <c r="H1005" s="722">
        <f>SUMIF($F$10:$F$17,"&gt;0",H10:H17)</f>
        <v>1</v>
      </c>
      <c r="I1005" s="722">
        <f>SUMIF($F$10:$F$17,"&gt;0",I10:I17)</f>
        <v>1</v>
      </c>
      <c r="J1005" s="720"/>
      <c r="K1005" s="722">
        <f>SUMIF($F$10:$F$17,"&gt;0",K10:K17)</f>
        <v>1</v>
      </c>
      <c r="L1005" s="722">
        <f>SUMIF($F$10:$F$17,"&gt;0",L10:L17)</f>
        <v>1</v>
      </c>
      <c r="N1005" s="722">
        <f>SUMIF($F$10:$F$17,"&gt;0",N10:N17)</f>
        <v>1</v>
      </c>
      <c r="O1005" s="722"/>
      <c r="P1005" s="722">
        <f>SUMIF($F$10:$F$17,"&gt;0",P10:P17)</f>
        <v>1</v>
      </c>
    </row>
  </sheetData>
  <mergeCells count="14">
    <mergeCell ref="H6:I6"/>
    <mergeCell ref="K6:L6"/>
    <mergeCell ref="B2:L2"/>
    <mergeCell ref="B3:J3"/>
    <mergeCell ref="K3:L4"/>
    <mergeCell ref="B4:J4"/>
    <mergeCell ref="B5:L5"/>
    <mergeCell ref="N7:P7"/>
    <mergeCell ref="K7:L7"/>
    <mergeCell ref="B7:B8"/>
    <mergeCell ref="D7:D8"/>
    <mergeCell ref="E7:E8"/>
    <mergeCell ref="G7:G8"/>
    <mergeCell ref="H7:I7"/>
  </mergeCells>
  <printOptions horizontalCentered="1"/>
  <pageMargins left="0.56999999999999995" right="0" top="0.46" bottom="0.6692913385826772" header="0" footer="0.6692913385826772"/>
  <pageSetup paperSize="9" scale="92" orientation="portrait" horizontalDpi="180" verticalDpi="180"/>
  <headerFooter alignWithMargins="0">
    <oddFooter xml:space="preserve">&amp;L&amp;"NTHarmonica,Regular"&amp;6&amp;F/&amp;A/&amp;D/&amp;T&amp;R&amp;"TimesET,Regular"
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CB1-EE01-D247-84AB-71B27CE65D50}">
  <sheetPr>
    <tabColor indexed="51"/>
    <outlinePr summaryBelow="0" summaryRight="0"/>
    <pageSetUpPr fitToPage="1"/>
  </sheetPr>
  <dimension ref="A1:U38"/>
  <sheetViews>
    <sheetView zoomScaleNormal="100" workbookViewId="0">
      <pane xSplit="3" ySplit="8" topLeftCell="E10" activePane="bottomRight" state="frozen"/>
      <selection pane="topRight" activeCell="D1" sqref="D1"/>
      <selection pane="bottomLeft" activeCell="A11" sqref="A11"/>
      <selection pane="bottomRight" activeCell="B20" sqref="B20:C20"/>
    </sheetView>
  </sheetViews>
  <sheetFormatPr baseColWidth="10" defaultColWidth="10.59765625" defaultRowHeight="15" customHeight="1" outlineLevelRow="1"/>
  <cols>
    <col min="1" max="1" width="1.3984375" style="1" customWidth="1"/>
    <col min="2" max="3" width="6.59765625" style="1" customWidth="1"/>
    <col min="4" max="4" width="6.19921875" style="1" hidden="1" customWidth="1"/>
    <col min="5" max="58" width="6.59765625" style="1" customWidth="1"/>
    <col min="59" max="16384" width="10.59765625" style="1"/>
  </cols>
  <sheetData>
    <row r="1" spans="1:21" ht="13">
      <c r="A1" s="2"/>
      <c r="B1" s="2"/>
      <c r="C1" s="2"/>
      <c r="D1" s="2"/>
      <c r="E1" s="2"/>
      <c r="F1" s="2"/>
    </row>
    <row r="2" spans="1:21" ht="13">
      <c r="A2" s="2"/>
      <c r="B2" s="2"/>
      <c r="C2" s="2"/>
      <c r="D2" s="2"/>
      <c r="E2" s="2"/>
      <c r="F2" s="2"/>
    </row>
    <row r="3" spans="1:21" ht="17.25" customHeight="1" outlineLevel="1">
      <c r="A3" s="2"/>
      <c r="B3" s="17" t="s">
        <v>64</v>
      </c>
      <c r="C3" s="18"/>
      <c r="D3" s="18"/>
      <c r="E3" s="18"/>
      <c r="F3" s="18"/>
    </row>
    <row r="4" spans="1:21" ht="17.25" customHeight="1" outlineLevel="1">
      <c r="A4" s="2"/>
      <c r="B4" s="17" t="s">
        <v>29</v>
      </c>
      <c r="C4" s="19"/>
      <c r="D4" s="19"/>
      <c r="E4" s="19"/>
      <c r="F4" s="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5" customHeight="1">
      <c r="A5" s="2"/>
      <c r="B5" s="17"/>
      <c r="C5" s="19"/>
      <c r="D5" s="19"/>
      <c r="E5" s="19"/>
      <c r="F5" s="1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" customHeight="1" thickBot="1">
      <c r="A6" s="2"/>
      <c r="B6" s="20"/>
      <c r="C6" s="20"/>
      <c r="D6" s="20"/>
      <c r="E6" s="20"/>
      <c r="F6" s="20"/>
    </row>
    <row r="7" spans="1:21" ht="45" customHeight="1">
      <c r="A7" s="2"/>
      <c r="B7" s="958" t="s">
        <v>59</v>
      </c>
      <c r="C7" s="959"/>
      <c r="D7" s="164"/>
      <c r="E7" s="919"/>
      <c r="F7" s="920"/>
    </row>
    <row r="8" spans="1:21" ht="20" customHeight="1" collapsed="1">
      <c r="A8" s="2"/>
      <c r="B8" s="960" t="s">
        <v>30</v>
      </c>
      <c r="C8" s="961"/>
      <c r="D8" s="165"/>
      <c r="E8" s="921">
        <v>0</v>
      </c>
      <c r="F8" s="922"/>
      <c r="H8" s="4"/>
    </row>
    <row r="9" spans="1:21" ht="20" hidden="1" customHeight="1" outlineLevel="1">
      <c r="A9" s="2"/>
      <c r="B9" s="960" t="s">
        <v>37</v>
      </c>
      <c r="C9" s="964"/>
      <c r="D9" s="166"/>
      <c r="E9" s="940"/>
      <c r="F9" s="941"/>
    </row>
    <row r="10" spans="1:21" ht="101.25" customHeight="1">
      <c r="A10" s="2"/>
      <c r="B10" s="942" t="s">
        <v>115</v>
      </c>
      <c r="C10" s="943"/>
      <c r="D10" s="167"/>
      <c r="E10" s="174"/>
      <c r="F10" s="163"/>
      <c r="G10" s="5"/>
    </row>
    <row r="11" spans="1:21" ht="20" customHeight="1">
      <c r="A11" s="2"/>
      <c r="B11" s="944" t="s">
        <v>1</v>
      </c>
      <c r="C11" s="945"/>
      <c r="D11" s="168"/>
      <c r="E11" s="946"/>
      <c r="F11" s="947"/>
    </row>
    <row r="12" spans="1:21" ht="20" customHeight="1">
      <c r="A12" s="2"/>
      <c r="B12" s="944" t="s">
        <v>35</v>
      </c>
      <c r="C12" s="945"/>
      <c r="D12" s="168"/>
      <c r="E12" s="923"/>
      <c r="F12" s="924"/>
    </row>
    <row r="13" spans="1:21" ht="20" customHeight="1">
      <c r="A13" s="2"/>
      <c r="B13" s="962" t="s">
        <v>38</v>
      </c>
      <c r="C13" s="963"/>
      <c r="D13" s="168"/>
      <c r="E13" s="925" t="s">
        <v>23</v>
      </c>
      <c r="F13" s="926"/>
    </row>
    <row r="14" spans="1:21" ht="0.75" customHeight="1">
      <c r="A14" s="2"/>
      <c r="B14" s="950"/>
      <c r="C14" s="951"/>
      <c r="D14" s="169"/>
      <c r="E14" s="952"/>
      <c r="F14" s="953"/>
    </row>
    <row r="15" spans="1:21" ht="18" customHeight="1" thickBot="1">
      <c r="A15" s="2"/>
      <c r="B15" s="954"/>
      <c r="C15" s="955"/>
      <c r="D15" s="180"/>
      <c r="E15" s="956"/>
      <c r="F15" s="957"/>
    </row>
    <row r="16" spans="1:21" ht="16" hidden="1" customHeight="1" thickBot="1">
      <c r="A16" s="2"/>
      <c r="B16" s="175"/>
      <c r="C16" s="176"/>
      <c r="D16" s="177"/>
      <c r="E16" s="178"/>
      <c r="F16" s="179"/>
    </row>
    <row r="17" spans="1:9" ht="20" customHeight="1">
      <c r="A17" s="2"/>
      <c r="B17" s="938" t="s">
        <v>23</v>
      </c>
      <c r="C17" s="939"/>
      <c r="D17" s="170"/>
      <c r="E17" s="927">
        <f xml:space="preserve"> SUM(E14:E15)</f>
        <v>0</v>
      </c>
      <c r="F17" s="928"/>
    </row>
    <row r="18" spans="1:9" ht="20" customHeight="1">
      <c r="A18" s="2"/>
      <c r="B18" s="948" t="s">
        <v>60</v>
      </c>
      <c r="C18" s="949"/>
      <c r="D18" s="171"/>
      <c r="E18" s="929"/>
      <c r="F18" s="930"/>
    </row>
    <row r="19" spans="1:9" ht="20" customHeight="1" thickBot="1">
      <c r="A19" s="2"/>
      <c r="B19" s="934"/>
      <c r="C19" s="935"/>
      <c r="D19" s="172"/>
      <c r="E19" s="911">
        <f>ROUND((1+E18)*E17,0)</f>
        <v>0</v>
      </c>
      <c r="F19" s="912"/>
      <c r="G19" s="7"/>
      <c r="I19" s="6"/>
    </row>
    <row r="20" spans="1:9" ht="20" customHeight="1" thickBot="1">
      <c r="A20" s="2"/>
      <c r="B20" s="936" t="s">
        <v>39</v>
      </c>
      <c r="C20" s="937"/>
      <c r="D20" s="173"/>
      <c r="E20" s="913">
        <f>ROUND(E12*E19/1000,3)</f>
        <v>0</v>
      </c>
      <c r="F20" s="914"/>
    </row>
    <row r="21" spans="1:9" ht="5" customHeight="1">
      <c r="A21" s="2"/>
      <c r="B21" s="931"/>
      <c r="C21" s="931"/>
      <c r="D21" s="162"/>
      <c r="E21" s="21"/>
      <c r="F21" s="21"/>
    </row>
    <row r="22" spans="1:9" ht="7" customHeight="1">
      <c r="A22" s="2"/>
      <c r="B22" s="22"/>
      <c r="C22" s="22"/>
      <c r="D22" s="22"/>
      <c r="E22" s="22"/>
      <c r="F22" s="22"/>
    </row>
    <row r="23" spans="1:9" ht="12" customHeight="1">
      <c r="B23" s="22"/>
      <c r="E23" s="23"/>
      <c r="F23" s="23"/>
    </row>
    <row r="24" spans="1:9" ht="13">
      <c r="B24" s="22"/>
      <c r="C24" s="22"/>
      <c r="D24" s="22"/>
      <c r="E24" s="22"/>
      <c r="F24" s="22"/>
    </row>
    <row r="25" spans="1:9" ht="14" thickBot="1">
      <c r="B25" s="22"/>
      <c r="C25" s="22"/>
      <c r="D25" s="22"/>
      <c r="E25" s="22"/>
      <c r="F25" s="22"/>
    </row>
    <row r="26" spans="1:9" ht="30" customHeight="1">
      <c r="A26" s="2"/>
      <c r="B26" s="932" t="s">
        <v>36</v>
      </c>
      <c r="C26" s="933"/>
      <c r="D26" s="161"/>
      <c r="E26" s="927">
        <f>COUNT(E14:E15)</f>
        <v>0</v>
      </c>
      <c r="F26" s="928"/>
    </row>
    <row r="27" spans="1:9" ht="30" customHeight="1" thickBot="1">
      <c r="A27" s="2"/>
      <c r="B27" s="915" t="s">
        <v>126</v>
      </c>
      <c r="C27" s="916"/>
      <c r="D27" s="160"/>
      <c r="E27" s="917" t="e">
        <f>E17/E26</f>
        <v>#DIV/0!</v>
      </c>
      <c r="F27" s="918"/>
    </row>
    <row r="28" spans="1:9" ht="12" customHeight="1"/>
    <row r="29" spans="1:9" ht="12" customHeight="1"/>
    <row r="30" spans="1:9" ht="12" customHeight="1"/>
    <row r="31" spans="1:9" ht="12" customHeight="1"/>
    <row r="32" spans="1:9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</sheetData>
  <dataConsolidate/>
  <mergeCells count="30">
    <mergeCell ref="B7:C7"/>
    <mergeCell ref="B8:C8"/>
    <mergeCell ref="B12:C12"/>
    <mergeCell ref="B13:C13"/>
    <mergeCell ref="B9:C9"/>
    <mergeCell ref="E9:F9"/>
    <mergeCell ref="B10:C10"/>
    <mergeCell ref="B11:C11"/>
    <mergeCell ref="E11:F11"/>
    <mergeCell ref="B18:C18"/>
    <mergeCell ref="B14:C14"/>
    <mergeCell ref="E14:F14"/>
    <mergeCell ref="B15:C15"/>
    <mergeCell ref="E15:F15"/>
    <mergeCell ref="E19:F19"/>
    <mergeCell ref="E20:F20"/>
    <mergeCell ref="B27:C27"/>
    <mergeCell ref="E27:F27"/>
    <mergeCell ref="E7:F7"/>
    <mergeCell ref="E8:F8"/>
    <mergeCell ref="E12:F12"/>
    <mergeCell ref="E13:F13"/>
    <mergeCell ref="E17:F17"/>
    <mergeCell ref="E18:F18"/>
    <mergeCell ref="B21:C21"/>
    <mergeCell ref="B26:C26"/>
    <mergeCell ref="E26:F26"/>
    <mergeCell ref="B19:C19"/>
    <mergeCell ref="B20:C20"/>
    <mergeCell ref="B17:C17"/>
  </mergeCells>
  <printOptions horizontalCentered="1" verticalCentered="1"/>
  <pageMargins left="0.56000000000000005" right="0" top="0" bottom="0.78740157480314965" header="0" footer="0.55118110236220474"/>
  <pageSetup paperSize="9" orientation="portrait" horizontalDpi="180" verticalDpi="180"/>
  <headerFooter alignWithMargins="0">
    <oddFooter>&amp;L&amp;"Arial,Standard"&amp;6&amp;F/&amp;A/&amp;D/&amp;T&amp;C&amp;"Arial,Standard"&amp;P/&amp;N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AE3-7A78-6D43-8B58-DDDDA1C8B1F5}">
  <sheetPr>
    <tabColor theme="8" tint="0.59999389629810485"/>
    <pageSetUpPr fitToPage="1"/>
  </sheetPr>
  <dimension ref="B1:BD62"/>
  <sheetViews>
    <sheetView topLeftCell="AR19" zoomScale="135" zoomScaleNormal="100" workbookViewId="0">
      <selection activeCell="BB35" sqref="BB35"/>
    </sheetView>
  </sheetViews>
  <sheetFormatPr baseColWidth="10" defaultColWidth="11" defaultRowHeight="21" customHeight="1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2" width="21" style="200" hidden="1" customWidth="1"/>
    <col min="53" max="53" width="29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967" t="s">
        <v>132</v>
      </c>
      <c r="E4" s="967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967"/>
      <c r="E5" s="967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968" t="s">
        <v>137</v>
      </c>
      <c r="E6" s="969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970" t="s">
        <v>92</v>
      </c>
      <c r="E7" s="967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970" t="s">
        <v>93</v>
      </c>
      <c r="E8" s="967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965" t="s">
        <v>96</v>
      </c>
      <c r="E9" s="966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972" t="s">
        <v>95</v>
      </c>
      <c r="X9" s="973"/>
      <c r="Y9" s="978" t="s">
        <v>146</v>
      </c>
      <c r="Z9" s="978" t="s">
        <v>147</v>
      </c>
      <c r="AA9" s="978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988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974"/>
      <c r="X10" s="975"/>
      <c r="Y10" s="979"/>
      <c r="Z10" s="979"/>
      <c r="AA10" s="979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988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976"/>
      <c r="X11" s="977"/>
      <c r="Y11" s="980"/>
      <c r="Z11" s="980"/>
      <c r="AA11" s="980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988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981">
        <v>24</v>
      </c>
      <c r="X12" s="982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988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978" t="s">
        <v>162</v>
      </c>
      <c r="X13" s="978" t="s">
        <v>163</v>
      </c>
      <c r="Y13" s="978" t="s">
        <v>122</v>
      </c>
      <c r="Z13" s="983" t="s">
        <v>164</v>
      </c>
      <c r="AA13" s="983" t="s">
        <v>165</v>
      </c>
      <c r="AB13" s="983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988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979"/>
      <c r="X14" s="979"/>
      <c r="Y14" s="979"/>
      <c r="Z14" s="983"/>
      <c r="AA14" s="983"/>
      <c r="AB14" s="983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984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980"/>
      <c r="X15" s="980"/>
      <c r="Y15" s="979"/>
      <c r="Z15" s="983"/>
      <c r="AA15" s="983"/>
      <c r="AB15" s="983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984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980"/>
      <c r="Z16" s="300" t="s">
        <v>135</v>
      </c>
      <c r="AA16" s="985" t="s">
        <v>135</v>
      </c>
      <c r="AB16" s="985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984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986">
        <v>0</v>
      </c>
      <c r="AB17" s="986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987" t="s">
        <v>69</v>
      </c>
      <c r="AB18" s="987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971" t="e">
        <f>$AA$17/$N$30*VLOOKUP($AA$16,$AG$13:$AI$18,3,FALSE)</f>
        <v>#DIV/0!</v>
      </c>
      <c r="AB19" s="971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989" t="s">
        <v>174</v>
      </c>
      <c r="Y20" s="989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990" t="s">
        <v>116</v>
      </c>
      <c r="Y21" s="991"/>
      <c r="AB21" s="992" t="s">
        <v>101</v>
      </c>
      <c r="AC21" s="993"/>
      <c r="AD21" s="336" t="s">
        <v>121</v>
      </c>
      <c r="AE21" s="994" t="s">
        <v>179</v>
      </c>
      <c r="AF21" s="995"/>
      <c r="AG21" s="996"/>
      <c r="AH21" s="997" t="s">
        <v>180</v>
      </c>
      <c r="AI21" s="1019" t="s">
        <v>181</v>
      </c>
      <c r="AJ21" s="1020"/>
      <c r="AK21" s="1020"/>
      <c r="AL21" s="1020"/>
      <c r="AM21" s="1021"/>
      <c r="AN21" s="337"/>
      <c r="AO21" s="338"/>
      <c r="AP21" s="1007" t="s">
        <v>182</v>
      </c>
      <c r="AQ21" s="1008"/>
      <c r="AR21" s="339" t="s">
        <v>68</v>
      </c>
      <c r="AS21" s="340"/>
      <c r="AT21" s="1009" t="s">
        <v>103</v>
      </c>
      <c r="AU21" s="1010"/>
      <c r="AV21" s="341" t="s">
        <v>104</v>
      </c>
      <c r="AW21" s="1011" t="s">
        <v>105</v>
      </c>
      <c r="AX21" s="1012"/>
      <c r="AY21" s="201"/>
      <c r="AZ21" s="201"/>
      <c r="BB21" s="1011" t="s">
        <v>183</v>
      </c>
      <c r="BC21" s="1012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13" t="s">
        <v>184</v>
      </c>
      <c r="Q22" s="1014"/>
      <c r="R22" s="343"/>
      <c r="S22" s="1013" t="s">
        <v>185</v>
      </c>
      <c r="T22" s="1014"/>
      <c r="U22" s="1013" t="s">
        <v>186</v>
      </c>
      <c r="V22" s="1014"/>
      <c r="W22" s="1013" t="s">
        <v>187</v>
      </c>
      <c r="X22" s="1017" t="s">
        <v>117</v>
      </c>
      <c r="Y22" s="1000" t="s">
        <v>118</v>
      </c>
      <c r="Z22" s="1000" t="s">
        <v>188</v>
      </c>
      <c r="AA22" s="1002" t="s">
        <v>100</v>
      </c>
      <c r="AB22" s="344"/>
      <c r="AC22" s="345"/>
      <c r="AD22" s="1002" t="s">
        <v>189</v>
      </c>
      <c r="AE22" s="1005" t="s">
        <v>106</v>
      </c>
      <c r="AF22" s="1029" t="s">
        <v>190</v>
      </c>
      <c r="AG22" s="1031" t="s">
        <v>102</v>
      </c>
      <c r="AH22" s="998"/>
      <c r="AI22" s="1033" t="str">
        <f>CONCATENATE(I12," ",H12)</f>
        <v>DAP Origin</v>
      </c>
      <c r="AJ22" s="1034"/>
      <c r="AK22" s="1033" t="s">
        <v>191</v>
      </c>
      <c r="AL22" s="1037"/>
      <c r="AM22" s="1041" t="s">
        <v>192</v>
      </c>
      <c r="AN22" s="1034" t="s">
        <v>193</v>
      </c>
      <c r="AO22" s="1037"/>
      <c r="AP22" s="1053" t="s">
        <v>107</v>
      </c>
      <c r="AQ22" s="1053" t="s">
        <v>194</v>
      </c>
      <c r="AR22" s="1053" t="s">
        <v>195</v>
      </c>
      <c r="AS22" s="1053" t="s">
        <v>196</v>
      </c>
      <c r="AT22" s="1022" t="s">
        <v>194</v>
      </c>
      <c r="AU22" s="1023"/>
      <c r="AV22" s="1026" t="s">
        <v>197</v>
      </c>
      <c r="AW22" s="1057"/>
      <c r="AX22" s="1058"/>
      <c r="AY22" s="346" t="s">
        <v>198</v>
      </c>
      <c r="AZ22" s="346"/>
      <c r="BA22" s="346"/>
      <c r="BB22" s="1057"/>
      <c r="BC22" s="1058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15"/>
      <c r="Q23" s="1016"/>
      <c r="R23" s="348"/>
      <c r="S23" s="1015"/>
      <c r="T23" s="1016"/>
      <c r="U23" s="1015"/>
      <c r="V23" s="1016"/>
      <c r="W23" s="1015"/>
      <c r="X23" s="1018"/>
      <c r="Y23" s="1001"/>
      <c r="Z23" s="1001"/>
      <c r="AA23" s="1003"/>
      <c r="AB23" s="344"/>
      <c r="AC23" s="345"/>
      <c r="AD23" s="1003"/>
      <c r="AE23" s="1006"/>
      <c r="AF23" s="1030"/>
      <c r="AG23" s="1032"/>
      <c r="AH23" s="998"/>
      <c r="AI23" s="1035"/>
      <c r="AJ23" s="1036"/>
      <c r="AK23" s="1035"/>
      <c r="AL23" s="1038"/>
      <c r="AM23" s="1042"/>
      <c r="AN23" s="1036"/>
      <c r="AO23" s="1038"/>
      <c r="AP23" s="1054"/>
      <c r="AQ23" s="1054"/>
      <c r="AR23" s="1054"/>
      <c r="AS23" s="1054"/>
      <c r="AT23" s="1024"/>
      <c r="AU23" s="1025"/>
      <c r="AV23" s="1027"/>
      <c r="AW23" s="1059"/>
      <c r="AX23" s="1060"/>
      <c r="AY23" s="1036" t="s">
        <v>200</v>
      </c>
      <c r="AZ23" s="1036" t="s">
        <v>201</v>
      </c>
      <c r="BA23" s="1036" t="s">
        <v>202</v>
      </c>
      <c r="BB23" s="1059"/>
      <c r="BC23" s="1060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47" t="s">
        <v>135</v>
      </c>
      <c r="Q24" s="1048"/>
      <c r="R24" s="353" t="str">
        <f>CONCATENATE(P24,(" / Pc"))</f>
        <v>EUR / Pc</v>
      </c>
      <c r="S24" s="1049" t="str">
        <f>CONCATENATE(I17," ",H17)</f>
        <v>FCA Destination</v>
      </c>
      <c r="T24" s="1050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51" t="str">
        <f>CONCATENATE(X16,(" / MT"))</f>
        <v>EUR / MT</v>
      </c>
      <c r="Y24" s="1052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04"/>
      <c r="AE24" s="359" t="s">
        <v>212</v>
      </c>
      <c r="AF24" s="360" t="s">
        <v>212</v>
      </c>
      <c r="AG24" s="360" t="s">
        <v>212</v>
      </c>
      <c r="AH24" s="999"/>
      <c r="AI24" s="361" t="s">
        <v>213</v>
      </c>
      <c r="AJ24" s="362" t="s">
        <v>135</v>
      </c>
      <c r="AK24" s="1039"/>
      <c r="AL24" s="1040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28"/>
      <c r="AW24" s="1061"/>
      <c r="AX24" s="1062"/>
      <c r="AY24" s="1036"/>
      <c r="AZ24" s="1036"/>
      <c r="BA24" s="1036"/>
      <c r="BB24" s="1061"/>
      <c r="BC24" s="1062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63"/>
      <c r="E26" s="1064"/>
      <c r="F26" s="1064"/>
      <c r="G26" s="1064"/>
      <c r="H26" s="1064"/>
      <c r="I26" s="1064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 t="s">
        <v>217</v>
      </c>
      <c r="G28" s="200"/>
      <c r="J28" s="274"/>
      <c r="K28" s="335"/>
      <c r="P28" s="1065" t="e">
        <f>P29/$N$29</f>
        <v>#DIV/0!</v>
      </c>
      <c r="Q28" s="1066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67" t="e">
        <f>AT29/$AG$29</f>
        <v>#DIV/0!</v>
      </c>
      <c r="AU28" s="1068"/>
      <c r="AV28" s="504" t="e">
        <f>AV29/S29</f>
        <v>#DIV/0!</v>
      </c>
      <c r="AW28" s="1069" t="e">
        <f>AW29/N29</f>
        <v>#DIV/0!</v>
      </c>
      <c r="AX28" s="1070"/>
      <c r="AY28" s="505"/>
      <c r="AZ28" s="505"/>
      <c r="BA28" s="506"/>
      <c r="BB28" s="1071" t="e">
        <f>BB29/P29</f>
        <v>#DIV/0!</v>
      </c>
      <c r="BC28" s="1070"/>
    </row>
    <row r="29" spans="2:55" ht="21" customHeight="1">
      <c r="D29" s="485" t="s">
        <v>218</v>
      </c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1043">
        <f>SUMPRODUCT($O$25:$O$27,P25:P27)</f>
        <v>0</v>
      </c>
      <c r="Q29" s="1044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45" t="e">
        <f>SUMPRODUCT(AT25:AT27,$AG$25:$AG$27,$N$25:$N$27)</f>
        <v>#DIV/0!</v>
      </c>
      <c r="AU29" s="1046"/>
      <c r="AV29" s="518">
        <f>SUMPRODUCT(AV25:AV27,$S$25:$S$27,$O$25:$O$27)</f>
        <v>0</v>
      </c>
      <c r="AW29" s="1055">
        <f>SUMPRODUCT(AW25:AW27,$O$25:$O$27)</f>
        <v>0</v>
      </c>
      <c r="AX29" s="1056"/>
      <c r="AY29" s="501"/>
      <c r="AZ29" s="501"/>
      <c r="BA29" s="519"/>
      <c r="BB29" s="1055">
        <f>SUMPRODUCT(BB25:BB27,$O$25:$O$27)</f>
        <v>0</v>
      </c>
      <c r="BC29" s="1056"/>
    </row>
    <row r="30" spans="2:55" ht="21" customHeight="1">
      <c r="D30" s="520" t="str">
        <f>CONCATENATE(G19, " ", "- Total Cost, Profit, Price")</f>
        <v>1 - Total Cost, Profit, Price</v>
      </c>
      <c r="G30" s="200"/>
      <c r="I30" s="335"/>
      <c r="M30" s="507">
        <f>$G$19*M29</f>
        <v>0</v>
      </c>
      <c r="N30" s="508">
        <f>$G$19*N29</f>
        <v>0</v>
      </c>
      <c r="O30" s="508"/>
      <c r="P30" s="1043">
        <f>P29*$G$19</f>
        <v>0</v>
      </c>
      <c r="Q30" s="1044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1072" t="e">
        <f>AT29*$G$19</f>
        <v>#DIV/0!</v>
      </c>
      <c r="AU30" s="1046"/>
      <c r="AV30" s="518">
        <f>AV29*$G$19</f>
        <v>0</v>
      </c>
      <c r="AW30" s="1055">
        <f>AW29*$G$19</f>
        <v>0</v>
      </c>
      <c r="AX30" s="1056"/>
      <c r="AY30" s="501"/>
      <c r="AZ30" s="501"/>
      <c r="BA30" s="519"/>
      <c r="BB30" s="1055">
        <f>BB29*$G$19</f>
        <v>0</v>
      </c>
      <c r="BC30" s="1056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73"/>
      <c r="Q31" s="1074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75"/>
      <c r="AU31" s="1076"/>
      <c r="AV31" s="536"/>
      <c r="AW31" s="1077"/>
      <c r="AX31" s="1078"/>
      <c r="AY31" s="501"/>
      <c r="AZ31" s="501"/>
      <c r="BA31" s="519"/>
      <c r="BB31" s="1077"/>
      <c r="BC31" s="1078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 t="s">
        <v>190</v>
      </c>
      <c r="S32" s="1088" t="e">
        <f>S30*VLOOKUP($P$24,$AG$13:$AI$18,3,FALSE)+V30*VLOOKUP($U$24,$AG$13:$AI$18,3,FALSE)+W30*VLOOKUP($W$16,$AG$13:$AI$18,3,FALSE)</f>
        <v>#DIV/0!</v>
      </c>
      <c r="T32" s="1089"/>
      <c r="U32" s="1089"/>
      <c r="V32" s="1089"/>
      <c r="W32" s="1090"/>
      <c r="X32" s="219"/>
      <c r="Y32" s="537"/>
      <c r="Z32" s="537"/>
      <c r="AA32" s="537"/>
      <c r="AB32" s="537"/>
      <c r="AC32" s="538"/>
      <c r="AD32" s="335"/>
      <c r="AE32" s="1091" t="e">
        <f>AG30</f>
        <v>#DIV/0!</v>
      </c>
      <c r="AF32" s="1092"/>
      <c r="AG32" s="1093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1096"/>
      <c r="AO32" s="1041"/>
      <c r="AP32" s="1100" t="e">
        <f>AP30+AQ30+AR30</f>
        <v>#DIV/0!</v>
      </c>
      <c r="AQ32" s="1101"/>
      <c r="AR32" s="1101"/>
      <c r="AS32" s="1102"/>
      <c r="AT32" s="1091" t="e">
        <f>AT30</f>
        <v>#DIV/0!</v>
      </c>
      <c r="AU32" s="1093"/>
      <c r="AV32" s="1091">
        <f>AV30</f>
        <v>0</v>
      </c>
      <c r="AW32" s="1079">
        <f>AW30</f>
        <v>0</v>
      </c>
      <c r="AX32" s="1080"/>
      <c r="AY32" s="501"/>
      <c r="AZ32" s="501"/>
      <c r="BA32" s="519"/>
      <c r="BB32" s="1079">
        <f>BB30</f>
        <v>0</v>
      </c>
      <c r="BC32" s="1080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 t="s">
        <v>219</v>
      </c>
      <c r="S33" s="1083" t="e">
        <f>S32+X30*VLOOKUP($X$16,$AG$13:$AI$18,3,FALSE)+Y30*VLOOKUP($X$16,$AG$13:$AI$18,3,FALSE)+Z30*VLOOKUP($Z$16,$AG$13:$AI$18,3,FALSE)</f>
        <v>#DIV/0!</v>
      </c>
      <c r="T33" s="1084"/>
      <c r="U33" s="1084"/>
      <c r="V33" s="1084"/>
      <c r="W33" s="1084"/>
      <c r="X33" s="1084"/>
      <c r="Y33" s="1084"/>
      <c r="Z33" s="1085"/>
      <c r="AA33" s="571"/>
      <c r="AB33" s="542"/>
      <c r="AC33" s="543"/>
      <c r="AD33" s="335"/>
      <c r="AE33" s="1079"/>
      <c r="AF33" s="1094"/>
      <c r="AG33" s="1080"/>
      <c r="AH33" s="216"/>
      <c r="AI33" s="544"/>
      <c r="AJ33" s="232"/>
      <c r="AK33" s="545"/>
      <c r="AL33" s="545"/>
      <c r="AM33" s="266"/>
      <c r="AN33" s="1097"/>
      <c r="AO33" s="1042"/>
      <c r="AP33" s="1103"/>
      <c r="AQ33" s="1104"/>
      <c r="AR33" s="1104"/>
      <c r="AS33" s="1105"/>
      <c r="AT33" s="1079"/>
      <c r="AU33" s="1080"/>
      <c r="AV33" s="1079"/>
      <c r="AW33" s="1079"/>
      <c r="AX33" s="1080"/>
      <c r="AY33" s="501"/>
      <c r="AZ33" s="501"/>
      <c r="BA33" s="519"/>
      <c r="BB33" s="1079"/>
      <c r="BC33" s="1080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 t="s">
        <v>28</v>
      </c>
      <c r="S34" s="1086" t="e">
        <f>S33+AA30*VLOOKUP($AA$16,$AG$13:$AI$18,3,FALSE)+AC30*VLOOKUP($AA$16,$AG$13:$AI$18,3,FALSE)</f>
        <v>#DIV/0!</v>
      </c>
      <c r="T34" s="1084"/>
      <c r="U34" s="1084"/>
      <c r="V34" s="1084"/>
      <c r="W34" s="1084"/>
      <c r="X34" s="1084"/>
      <c r="Y34" s="1084"/>
      <c r="Z34" s="1084"/>
      <c r="AA34" s="1084"/>
      <c r="AB34" s="1084"/>
      <c r="AC34" s="1085"/>
      <c r="AD34" s="335"/>
      <c r="AE34" s="1081"/>
      <c r="AF34" s="1095"/>
      <c r="AG34" s="1082"/>
      <c r="AH34" s="546"/>
      <c r="AI34" s="547"/>
      <c r="AJ34" s="248"/>
      <c r="AK34" s="548"/>
      <c r="AL34" s="548"/>
      <c r="AM34" s="299"/>
      <c r="AN34" s="1098"/>
      <c r="AO34" s="1099"/>
      <c r="AP34" s="1106"/>
      <c r="AQ34" s="1107"/>
      <c r="AR34" s="1107"/>
      <c r="AS34" s="1108"/>
      <c r="AT34" s="1081"/>
      <c r="AU34" s="1082"/>
      <c r="AV34" s="1081"/>
      <c r="AW34" s="1081"/>
      <c r="AX34" s="1082"/>
      <c r="AY34" s="501"/>
      <c r="AZ34" s="501"/>
      <c r="BA34" s="519"/>
      <c r="BB34" s="1081"/>
      <c r="BC34" s="1082"/>
    </row>
    <row r="35" spans="4:56" ht="21" customHeight="1">
      <c r="H35" s="201" t="s">
        <v>32</v>
      </c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1087"/>
      <c r="AG37" s="1087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1087"/>
      <c r="AG38" s="1087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1087"/>
      <c r="AF39" s="1087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1087"/>
      <c r="AF40" s="1087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1087"/>
      <c r="AF41" s="1087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1087"/>
      <c r="AF42" s="1087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sheetProtection formatCells="0" formatColumns="0" formatRows="0" insertRows="0" insertHyperlinks="0" deleteRows="0" sort="0" autoFilter="0" pivotTables="0"/>
  <dataConsolidate/>
  <mergeCells count="95">
    <mergeCell ref="AE39:AF39"/>
    <mergeCell ref="AE40:AF40"/>
    <mergeCell ref="AE41:AF41"/>
    <mergeCell ref="AE42:AF42"/>
    <mergeCell ref="AW32:AX34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D26:I26"/>
    <mergeCell ref="P28:Q28"/>
    <mergeCell ref="AT28:AU28"/>
    <mergeCell ref="AW28:AX28"/>
    <mergeCell ref="BB28:BC28"/>
    <mergeCell ref="AW29:AX29"/>
    <mergeCell ref="BB29:BC29"/>
    <mergeCell ref="AW22:AX24"/>
    <mergeCell ref="BB22:BC24"/>
    <mergeCell ref="AY23:AY24"/>
    <mergeCell ref="AZ23:AZ24"/>
    <mergeCell ref="BA23:BA24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B15:B17"/>
    <mergeCell ref="AA16:AB16"/>
    <mergeCell ref="AA17:AB17"/>
    <mergeCell ref="AA18:AB18"/>
    <mergeCell ref="B10:B14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D9:E9"/>
    <mergeCell ref="D4:E4"/>
    <mergeCell ref="D5:E5"/>
    <mergeCell ref="D6:E6"/>
    <mergeCell ref="D7:E7"/>
    <mergeCell ref="D8:E8"/>
  </mergeCells>
  <dataValidations count="5"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F2F5F56-F351-244D-9BAA-D31AF02BADB3}"/>
    <dataValidation type="list" allowBlank="1" showInputMessage="1" showErrorMessage="1" sqref="AJ24 L10:L13 W16:X16 U24 P24:Q24 Z16:AA16 AC16 L4:L5 AR21" xr:uid="{6E20EC88-AE94-DA4A-A512-FBB8B15F2B0C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F6045BA-A769-C746-B04B-FDB0F0A53CF1}"/>
    <dataValidation allowBlank="1" showInputMessage="1" showErrorMessage="1" errorTitle="Term of Payment error" error="Select right Term of Payment" sqref="C25" xr:uid="{16256A56-C23F-3745-8DAE-B58D2E558A53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5B298422-98E6-214F-AEC4-C524B5EE4E8E}"/>
  </dataValidations>
  <pageMargins left="0.23622047244094491" right="0.23622047244094491" top="0.74803149606299213" bottom="0.74803149606299213" header="0.31496062992125984" footer="0.31496062992125984"/>
  <pageSetup paperSize="8" scale="2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8324BC-628B-EE44-ABA5-EDADF18BEE26}">
          <x14:formula1>
            <xm:f>'Master Codes'!$C$3:$C$30</xm:f>
          </x14:formula1>
          <xm:sqref>G17</xm:sqref>
        </x14:dataValidation>
        <x14:dataValidation type="list" allowBlank="1" showInputMessage="1" showErrorMessage="1" xr:uid="{EC6F84F2-9AAC-2541-8110-40B23338F09A}">
          <x14:formula1>
            <xm:f>'Master Codes'!C3:C30</xm:f>
          </x14:formula1>
          <xm:sqref>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1A59-5B8D-9349-842D-39005E27DEFD}">
  <dimension ref="B1:BC62"/>
  <sheetViews>
    <sheetView topLeftCell="X11" zoomScale="136" workbookViewId="0">
      <selection activeCell="AF22" sqref="AF22:AF23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1.39843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967" t="s">
        <v>132</v>
      </c>
      <c r="E4" s="967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967"/>
      <c r="E5" s="967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968" t="s">
        <v>137</v>
      </c>
      <c r="E6" s="969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970" t="s">
        <v>92</v>
      </c>
      <c r="E7" s="967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970" t="s">
        <v>93</v>
      </c>
      <c r="E8" s="967"/>
      <c r="G8" s="235"/>
      <c r="H8" s="205"/>
      <c r="I8" s="229"/>
      <c r="K8" s="230" t="s">
        <v>142</v>
      </c>
      <c r="L8" s="231" t="str">
        <f>$P$24</f>
        <v>EUR</v>
      </c>
      <c r="M8" s="232">
        <f>$S$34*$N$8*$O$8/12</f>
        <v>0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965" t="s">
        <v>96</v>
      </c>
      <c r="E9" s="966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972" t="s">
        <v>95</v>
      </c>
      <c r="X9" s="973"/>
      <c r="Y9" s="978" t="s">
        <v>146</v>
      </c>
      <c r="Z9" s="978" t="s">
        <v>147</v>
      </c>
      <c r="AA9" s="978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988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974"/>
      <c r="X10" s="975"/>
      <c r="Y10" s="979"/>
      <c r="Z10" s="979"/>
      <c r="AA10" s="979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988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976"/>
      <c r="X11" s="977"/>
      <c r="Y11" s="980"/>
      <c r="Z11" s="980"/>
      <c r="AA11" s="980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988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981">
        <v>24</v>
      </c>
      <c r="X12" s="982"/>
      <c r="Y12" s="272">
        <f>CEILING(N30/W12,1)</f>
        <v>1</v>
      </c>
      <c r="Z12" s="273">
        <v>24</v>
      </c>
      <c r="AA12" s="272">
        <f>CEILING(N30/Z12,1)</f>
        <v>1</v>
      </c>
      <c r="AB12" s="274"/>
      <c r="AC12" s="208"/>
      <c r="AD12" s="275"/>
      <c r="AE12" s="275"/>
      <c r="AF12" s="275"/>
      <c r="AG12" s="264" t="s">
        <v>457</v>
      </c>
      <c r="AM12" s="200"/>
      <c r="AW12" s="203"/>
      <c r="BA12" s="200"/>
    </row>
    <row r="13" spans="2:53" ht="21" customHeight="1" thickBot="1">
      <c r="B13" s="988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978" t="s">
        <v>162</v>
      </c>
      <c r="X13" s="978" t="s">
        <v>163</v>
      </c>
      <c r="Y13" s="978" t="s">
        <v>122</v>
      </c>
      <c r="Z13" s="983" t="s">
        <v>164</v>
      </c>
      <c r="AA13" s="983" t="s">
        <v>165</v>
      </c>
      <c r="AB13" s="983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988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0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979"/>
      <c r="X14" s="979"/>
      <c r="Y14" s="979"/>
      <c r="Z14" s="983"/>
      <c r="AA14" s="983"/>
      <c r="AB14" s="983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984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>
        <f>M14/AG30</f>
        <v>0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980"/>
      <c r="X15" s="980"/>
      <c r="Y15" s="979"/>
      <c r="Z15" s="983"/>
      <c r="AA15" s="983"/>
      <c r="AB15" s="983"/>
      <c r="AC15" s="278"/>
      <c r="AD15" s="275"/>
      <c r="AE15" s="275"/>
      <c r="AF15" s="275"/>
      <c r="AG15" s="286" t="s">
        <v>135</v>
      </c>
      <c r="AH15" s="293"/>
      <c r="AI15" s="588">
        <v>1</v>
      </c>
      <c r="AJ15" s="200"/>
      <c r="AK15" s="288"/>
      <c r="AM15" s="200"/>
      <c r="AW15" s="203"/>
      <c r="BA15" s="200"/>
    </row>
    <row r="16" spans="2:53" ht="21" customHeight="1" thickBot="1">
      <c r="B16" s="984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>
        <f>M14/N30</f>
        <v>0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980"/>
      <c r="Z16" s="300" t="s">
        <v>135</v>
      </c>
      <c r="AA16" s="985" t="s">
        <v>135</v>
      </c>
      <c r="AB16" s="985"/>
      <c r="AC16" s="301"/>
      <c r="AD16" s="275"/>
      <c r="AE16" s="275"/>
      <c r="AF16" s="275"/>
      <c r="AG16" s="286" t="s">
        <v>169</v>
      </c>
      <c r="AH16" s="293"/>
      <c r="AI16" s="588">
        <v>1</v>
      </c>
      <c r="AJ16" s="200"/>
      <c r="AK16" s="208"/>
      <c r="AM16" s="200"/>
      <c r="AW16" s="203"/>
      <c r="BA16" s="200"/>
    </row>
    <row r="17" spans="2:55" ht="21" customHeight="1">
      <c r="B17" s="984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>
        <f>N30/Y12</f>
        <v>2</v>
      </c>
      <c r="Z17" s="311">
        <v>0</v>
      </c>
      <c r="AA17" s="986">
        <v>0</v>
      </c>
      <c r="AB17" s="986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987" t="s">
        <v>69</v>
      </c>
      <c r="AB18" s="987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>
        <f>M17/N30</f>
        <v>0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>
        <f>CEILING($N$30/$W$12,1)*$W$17/$N$30*VLOOKUP($W$16,$AG$13:$AI$18,3,FALSE)</f>
        <v>0</v>
      </c>
      <c r="X19" s="334">
        <f>CEILING($N$30/$W$12,1)*$X$17/$N$30*VLOOKUP($X$16,$AG$13:$AI$18,3,FALSE)</f>
        <v>0</v>
      </c>
      <c r="Y19" s="334">
        <f>$Y$28*VLOOKUP($X$16,$AG$13:$AI$18,3,FALSE)</f>
        <v>0</v>
      </c>
      <c r="Z19" s="334">
        <f>CEILING($N$30/$Z$12,1)*$Z$17/$N$30*VLOOKUP($Z$16,$AG$13:$AI$18,3,FALSE)</f>
        <v>0</v>
      </c>
      <c r="AA19" s="971">
        <f>$AA$17/$N$30*VLOOKUP($AA$16,$AG$13:$AI$18,3,FALSE)</f>
        <v>0</v>
      </c>
      <c r="AB19" s="971"/>
      <c r="AC19" s="334">
        <f>$AC$28*VLOOKUP($AA$16,$AG$13:$AI$18,3,FALSE)</f>
        <v>0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989" t="s">
        <v>174</v>
      </c>
      <c r="Y20" s="989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990" t="s">
        <v>116</v>
      </c>
      <c r="Y21" s="991"/>
      <c r="AB21" s="992" t="s">
        <v>101</v>
      </c>
      <c r="AC21" s="993"/>
      <c r="AD21" s="336" t="s">
        <v>121</v>
      </c>
      <c r="AE21" s="994" t="s">
        <v>179</v>
      </c>
      <c r="AF21" s="995"/>
      <c r="AG21" s="996"/>
      <c r="AH21" s="997" t="s">
        <v>180</v>
      </c>
      <c r="AI21" s="1019" t="s">
        <v>181</v>
      </c>
      <c r="AJ21" s="1020"/>
      <c r="AK21" s="1020"/>
      <c r="AL21" s="1020"/>
      <c r="AM21" s="1021"/>
      <c r="AN21" s="337"/>
      <c r="AO21" s="338"/>
      <c r="AP21" s="1007" t="s">
        <v>182</v>
      </c>
      <c r="AQ21" s="1008"/>
      <c r="AR21" s="339" t="s">
        <v>68</v>
      </c>
      <c r="AS21" s="340"/>
      <c r="AT21" s="1009" t="s">
        <v>103</v>
      </c>
      <c r="AU21" s="1010"/>
      <c r="AV21" s="341" t="s">
        <v>104</v>
      </c>
      <c r="AW21" s="1011" t="s">
        <v>105</v>
      </c>
      <c r="AX21" s="1012"/>
      <c r="AY21" s="201"/>
      <c r="AZ21" s="201"/>
      <c r="BB21" s="1011" t="s">
        <v>183</v>
      </c>
      <c r="BC21" s="1012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13" t="s">
        <v>184</v>
      </c>
      <c r="Q22" s="1014"/>
      <c r="R22" s="343"/>
      <c r="S22" s="1013" t="s">
        <v>185</v>
      </c>
      <c r="T22" s="1014"/>
      <c r="U22" s="1013" t="s">
        <v>186</v>
      </c>
      <c r="V22" s="1014"/>
      <c r="W22" s="1013" t="s">
        <v>187</v>
      </c>
      <c r="X22" s="1017" t="s">
        <v>117</v>
      </c>
      <c r="Y22" s="1000" t="s">
        <v>118</v>
      </c>
      <c r="Z22" s="1000" t="s">
        <v>188</v>
      </c>
      <c r="AA22" s="1002" t="s">
        <v>100</v>
      </c>
      <c r="AB22" s="344"/>
      <c r="AC22" s="345"/>
      <c r="AD22" s="1002" t="s">
        <v>189</v>
      </c>
      <c r="AE22" s="1005" t="s">
        <v>106</v>
      </c>
      <c r="AF22" s="1029" t="s">
        <v>190</v>
      </c>
      <c r="AG22" s="1031" t="s">
        <v>102</v>
      </c>
      <c r="AH22" s="998"/>
      <c r="AI22" s="1033" t="str">
        <f>CONCATENATE(I12," ",H12)</f>
        <v>DAP Origin</v>
      </c>
      <c r="AJ22" s="1034"/>
      <c r="AK22" s="1033" t="s">
        <v>191</v>
      </c>
      <c r="AL22" s="1037"/>
      <c r="AM22" s="1041" t="s">
        <v>192</v>
      </c>
      <c r="AN22" s="1034" t="s">
        <v>193</v>
      </c>
      <c r="AO22" s="1037"/>
      <c r="AP22" s="1053" t="s">
        <v>107</v>
      </c>
      <c r="AQ22" s="1053" t="s">
        <v>194</v>
      </c>
      <c r="AR22" s="1053" t="s">
        <v>195</v>
      </c>
      <c r="AS22" s="1053" t="s">
        <v>196</v>
      </c>
      <c r="AT22" s="1022" t="s">
        <v>194</v>
      </c>
      <c r="AU22" s="1023"/>
      <c r="AV22" s="1026" t="s">
        <v>197</v>
      </c>
      <c r="AW22" s="1057"/>
      <c r="AX22" s="1058"/>
      <c r="AY22" s="346" t="s">
        <v>198</v>
      </c>
      <c r="AZ22" s="346"/>
      <c r="BA22" s="346"/>
      <c r="BB22" s="1057"/>
      <c r="BC22" s="1058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15"/>
      <c r="Q23" s="1016"/>
      <c r="R23" s="348"/>
      <c r="S23" s="1015"/>
      <c r="T23" s="1016"/>
      <c r="U23" s="1015"/>
      <c r="V23" s="1016"/>
      <c r="W23" s="1015"/>
      <c r="X23" s="1018"/>
      <c r="Y23" s="1001"/>
      <c r="Z23" s="1001"/>
      <c r="AA23" s="1003"/>
      <c r="AB23" s="344"/>
      <c r="AC23" s="345"/>
      <c r="AD23" s="1003"/>
      <c r="AE23" s="1006"/>
      <c r="AF23" s="1030"/>
      <c r="AG23" s="1032"/>
      <c r="AH23" s="998"/>
      <c r="AI23" s="1035"/>
      <c r="AJ23" s="1036"/>
      <c r="AK23" s="1035"/>
      <c r="AL23" s="1038"/>
      <c r="AM23" s="1042"/>
      <c r="AN23" s="1036"/>
      <c r="AO23" s="1038"/>
      <c r="AP23" s="1054"/>
      <c r="AQ23" s="1054"/>
      <c r="AR23" s="1054"/>
      <c r="AS23" s="1054"/>
      <c r="AT23" s="1024"/>
      <c r="AU23" s="1025"/>
      <c r="AV23" s="1027"/>
      <c r="AW23" s="1059"/>
      <c r="AX23" s="1060"/>
      <c r="AY23" s="1036" t="s">
        <v>200</v>
      </c>
      <c r="AZ23" s="1036" t="s">
        <v>201</v>
      </c>
      <c r="BA23" s="1036" t="s">
        <v>202</v>
      </c>
      <c r="BB23" s="1059"/>
      <c r="BC23" s="1060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244</v>
      </c>
      <c r="N24" s="351" t="s">
        <v>211</v>
      </c>
      <c r="O24" s="351"/>
      <c r="P24" s="1047" t="s">
        <v>135</v>
      </c>
      <c r="Q24" s="1048"/>
      <c r="R24" s="353" t="str">
        <f>CONCATENATE(P24,(" / Pc"))</f>
        <v>EUR / Pc</v>
      </c>
      <c r="S24" s="1049" t="str">
        <f>CONCATENATE(I17," ",H17)</f>
        <v>FCA Destination</v>
      </c>
      <c r="T24" s="1050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51" t="str">
        <f>CONCATENATE(X16,(" / MT"))</f>
        <v>EUR / MT</v>
      </c>
      <c r="Y24" s="1052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04"/>
      <c r="AE24" s="359" t="s">
        <v>212</v>
      </c>
      <c r="AF24" s="360" t="s">
        <v>212</v>
      </c>
      <c r="AG24" s="360" t="s">
        <v>212</v>
      </c>
      <c r="AH24" s="999"/>
      <c r="AI24" s="361" t="s">
        <v>213</v>
      </c>
      <c r="AJ24" s="362" t="s">
        <v>135</v>
      </c>
      <c r="AK24" s="1039"/>
      <c r="AL24" s="1040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28"/>
      <c r="AW24" s="1061"/>
      <c r="AX24" s="1062"/>
      <c r="AY24" s="1036"/>
      <c r="AZ24" s="1036"/>
      <c r="BA24" s="1036"/>
      <c r="BB24" s="1061"/>
      <c r="BC24" s="1062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63"/>
      <c r="E26" s="1064"/>
      <c r="F26" s="1064"/>
      <c r="G26" s="1064"/>
      <c r="H26" s="1064"/>
      <c r="I26" s="1064"/>
      <c r="J26" s="408"/>
      <c r="K26" s="409" t="s">
        <v>216</v>
      </c>
      <c r="L26" s="410"/>
      <c r="M26" s="411">
        <v>2</v>
      </c>
      <c r="N26" s="412">
        <v>2</v>
      </c>
      <c r="O26" s="413">
        <f t="shared" ref="O26" si="1">IF(Q26=$M$24,M26,N26)</f>
        <v>2</v>
      </c>
      <c r="P26" s="414">
        <v>1</v>
      </c>
      <c r="Q26" s="415" t="s">
        <v>24</v>
      </c>
      <c r="R26" s="416">
        <f t="shared" ref="R26" si="2">IF(Q26=$M$24,P26, P26*N26/M26)</f>
        <v>1</v>
      </c>
      <c r="S26" s="417">
        <f t="shared" ref="S26" si="3">P26/(1-AV26)</f>
        <v>1</v>
      </c>
      <c r="T26" s="418" t="str">
        <f t="shared" ref="T26" si="4">CONCATENATE($P$24," / ", Q26)</f>
        <v>EUR / MT</v>
      </c>
      <c r="U26" s="419">
        <v>0</v>
      </c>
      <c r="V26" s="420">
        <f t="shared" ref="V26" si="5">U26*S26*O26/N26</f>
        <v>0</v>
      </c>
      <c r="W26" s="418">
        <f>CEILING($N$30/$W$12,1)*$W$17/$N$30</f>
        <v>0</v>
      </c>
      <c r="X26" s="421">
        <f>CEILING($N$30/$W$12,1)*$X$17/$N$30</f>
        <v>0</v>
      </c>
      <c r="Y26" s="422">
        <v>0</v>
      </c>
      <c r="Z26" s="421">
        <f>CEILING($N$30/$Z$12,1)*$Z$17/$N$30</f>
        <v>0</v>
      </c>
      <c r="AA26" s="421">
        <f>$AA$17/$N$30</f>
        <v>0</v>
      </c>
      <c r="AB26" s="423">
        <v>0</v>
      </c>
      <c r="AC26" s="424">
        <f>(S26*O26/N26*VLOOKUP($P$24,$AG$13:$AI$18,3,FALSE)+W26*VLOOKUP($W$16,$AG$13:$AI$18,3,FALSE)+X26*VLOOKUP($X$16,$AG$13:$AI$18,3,FALSE)+Y26*VLOOKUP($X$16,$AG$13:$AI$18,3,FALSE))*AB26/VLOOKUP($AA$16,$AG$13:$AI$18,3,FALSE)</f>
        <v>0</v>
      </c>
      <c r="AD26" s="425">
        <f t="shared" ref="AD26" si="6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0</v>
      </c>
      <c r="AE26" s="426">
        <f>AF26-W26*VLOOKUP($W$16,$AG$13:$AI$18,3,FALSE)</f>
        <v>1</v>
      </c>
      <c r="AF26" s="427">
        <f t="shared" ref="AF26" si="7">AG26-Z26*VLOOKUP($Z$16,$AG$13:$AI$18,3,FALSE)-AA26*VLOOKUP($AA$16,$AG$13:$AI$18,3,FALSE)-AC26*VLOOKUP($AA$16,$AG$13:$AI$18,3,FALSE)-Y26*VLOOKUP($X$16,$AG$13:$AI$18,3,FALSE)-X26*VLOOKUP($X$16,$AG$13:$AI$18,3,FALSE)</f>
        <v>1</v>
      </c>
      <c r="AG26" s="428">
        <f t="shared" ref="AG26" si="8">AI26*VLOOKUP($AJ$24,$AG$13:$AI$18,3,FALSE)*AH26/N26</f>
        <v>1</v>
      </c>
      <c r="AH26" s="429">
        <f>IF(AJ26=$M$24,M26,N26)</f>
        <v>2</v>
      </c>
      <c r="AI26" s="430">
        <v>1</v>
      </c>
      <c r="AJ26" s="431" t="s">
        <v>24</v>
      </c>
      <c r="AK26" s="432"/>
      <c r="AL26" s="433" t="str">
        <f t="shared" ref="AL26" si="9">CONCATENATE($AJ$24," / ",AJ26)</f>
        <v>EUR / MT</v>
      </c>
      <c r="AM26" s="434"/>
      <c r="AN26" s="435">
        <v>0</v>
      </c>
      <c r="AO26" s="436" t="e">
        <f t="shared" ref="AO26" si="10">(AN26-AI26)/AN26</f>
        <v>#DIV/0!</v>
      </c>
      <c r="AP26" s="437">
        <v>0</v>
      </c>
      <c r="AQ26" s="438">
        <v>0</v>
      </c>
      <c r="AR26" s="439">
        <v>0</v>
      </c>
      <c r="AS26" s="440">
        <f t="shared" ref="AS26" si="11">AP26*AE26/VLOOKUP($AR$21,$AG$13:$AI$18,3,FALSE)+AQ26*AG26/VLOOKUP($AR$21,$AG$13:$AI$18,3,FALSE)+AR26</f>
        <v>0</v>
      </c>
      <c r="AT26" s="441">
        <f t="shared" ref="AT26" si="12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0</v>
      </c>
      <c r="AU26" s="442">
        <f t="shared" ref="AU26" si="13">AT26*AI26*AH26/N26</f>
        <v>0</v>
      </c>
      <c r="AV26" s="443">
        <v>0</v>
      </c>
      <c r="AW26" s="444">
        <f>IF(BA26='Master Codes'!$M$4,P26/(1-AV26),0)</f>
        <v>0</v>
      </c>
      <c r="AX26" s="445" t="str">
        <f t="shared" ref="AX26" si="14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1</v>
      </c>
      <c r="BC26" s="445" t="str">
        <f t="shared" ref="BC26" si="15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596"/>
      <c r="E28" s="597"/>
      <c r="F28" s="597"/>
      <c r="G28" s="598"/>
      <c r="H28" s="598"/>
      <c r="I28" s="598"/>
      <c r="J28" s="599"/>
      <c r="K28" s="600"/>
      <c r="L28" s="598"/>
      <c r="M28" s="598"/>
      <c r="N28" s="598"/>
      <c r="O28" s="597"/>
      <c r="P28" s="1117">
        <f>P29/$N$29</f>
        <v>1</v>
      </c>
      <c r="Q28" s="1118"/>
      <c r="R28" s="602"/>
      <c r="S28" s="602">
        <f>S29/$N$29</f>
        <v>1</v>
      </c>
      <c r="T28" s="603"/>
      <c r="U28" s="601"/>
      <c r="V28" s="602">
        <f t="shared" ref="V28" si="16">V29/$N$29</f>
        <v>0</v>
      </c>
      <c r="W28" s="602">
        <f>W29/$N$29</f>
        <v>0</v>
      </c>
      <c r="X28" s="604">
        <f>X29/$N$29</f>
        <v>0</v>
      </c>
      <c r="Y28" s="605">
        <f>Y29/$N$29</f>
        <v>0</v>
      </c>
      <c r="Z28" s="605">
        <f>Z29/$N$29</f>
        <v>0</v>
      </c>
      <c r="AA28" s="605">
        <f>AA29/$N$29</f>
        <v>0</v>
      </c>
      <c r="AB28" s="606"/>
      <c r="AC28" s="607">
        <f>AC29/$N$29</f>
        <v>0</v>
      </c>
      <c r="AD28" s="604">
        <f>AD29/$N$29</f>
        <v>0</v>
      </c>
      <c r="AE28" s="608">
        <f>AE29/$N$29</f>
        <v>1</v>
      </c>
      <c r="AF28" s="609">
        <f>AF29/$N$29</f>
        <v>1</v>
      </c>
      <c r="AG28" s="610">
        <f>AG29/$N$29</f>
        <v>1</v>
      </c>
      <c r="AH28" s="611"/>
      <c r="AI28" s="612">
        <f t="shared" ref="AI28" si="17">AI29/$N$29</f>
        <v>1</v>
      </c>
      <c r="AJ28" s="613"/>
      <c r="AK28" s="614"/>
      <c r="AL28" s="615"/>
      <c r="AM28" s="616"/>
      <c r="AN28" s="617"/>
      <c r="AO28" s="617"/>
      <c r="AP28" s="618">
        <f>AP29/$AE$29*VLOOKUP($AR$21,$AG$13:$AI$18,3,FALSE)</f>
        <v>0</v>
      </c>
      <c r="AQ28" s="619">
        <f>AQ29/$AG$29*VLOOKUP($AR$21,$AG$13:$AI$18,3,FALSE)</f>
        <v>0</v>
      </c>
      <c r="AR28" s="620">
        <f>AR29/N29</f>
        <v>0</v>
      </c>
      <c r="AS28" s="621"/>
      <c r="AT28" s="622">
        <f>AT29/$AG$29</f>
        <v>0</v>
      </c>
      <c r="AU28" s="623"/>
      <c r="AV28" s="624">
        <f>AV29/S29</f>
        <v>0</v>
      </c>
      <c r="AW28" s="625">
        <f>AW29/N29</f>
        <v>0</v>
      </c>
      <c r="AX28" s="626"/>
      <c r="AY28" s="627"/>
      <c r="AZ28" s="627"/>
      <c r="BA28" s="628"/>
      <c r="BB28" s="625">
        <f>BB29/P29</f>
        <v>1</v>
      </c>
      <c r="BC28" s="626"/>
    </row>
    <row r="29" spans="2:55" ht="21" customHeight="1">
      <c r="D29" s="596"/>
      <c r="E29" s="597"/>
      <c r="F29" s="597"/>
      <c r="G29" s="598"/>
      <c r="H29" s="598"/>
      <c r="I29" s="598"/>
      <c r="J29" s="599"/>
      <c r="K29" s="600"/>
      <c r="L29" s="598"/>
      <c r="M29" s="617">
        <f>SUM(M25:M27)</f>
        <v>2</v>
      </c>
      <c r="N29" s="617">
        <f>SUM(N25:N27)</f>
        <v>2</v>
      </c>
      <c r="O29" s="617"/>
      <c r="P29" s="1109">
        <f>SUMPRODUCT($O$25:$O$27,P25:P27)</f>
        <v>2</v>
      </c>
      <c r="Q29" s="1110"/>
      <c r="R29" s="602"/>
      <c r="S29" s="603">
        <f>SUMPRODUCT($O$25:$O$27,S25:S27)</f>
        <v>2</v>
      </c>
      <c r="T29" s="603"/>
      <c r="U29" s="603"/>
      <c r="V29" s="603">
        <f t="shared" ref="V29:AA29" si="18">SUMPRODUCT($N$25:$N$27,V25:V27)</f>
        <v>0</v>
      </c>
      <c r="W29" s="603">
        <f t="shared" si="18"/>
        <v>0</v>
      </c>
      <c r="X29" s="629">
        <f t="shared" si="18"/>
        <v>0</v>
      </c>
      <c r="Y29" s="630">
        <f t="shared" si="18"/>
        <v>0</v>
      </c>
      <c r="Z29" s="630">
        <f t="shared" si="18"/>
        <v>0</v>
      </c>
      <c r="AA29" s="630">
        <f t="shared" si="18"/>
        <v>0</v>
      </c>
      <c r="AB29" s="631"/>
      <c r="AC29" s="632">
        <f>SUMPRODUCT($N$25:$N$27,AC25:AC27)</f>
        <v>0</v>
      </c>
      <c r="AD29" s="629">
        <f>SUMPRODUCT(AD25:AD27,$AG$25:$AG$27,$N$25:$N$27)</f>
        <v>0</v>
      </c>
      <c r="AE29" s="633">
        <f>SUMPRODUCT($N$25:$N$27,AE25:AE27)</f>
        <v>2</v>
      </c>
      <c r="AF29" s="634">
        <f>SUMPRODUCT($N$25:$N$27,AF25:AF27)</f>
        <v>2</v>
      </c>
      <c r="AG29" s="635">
        <f>SUMPRODUCT($N$25:$N$27,AG25:AG27)</f>
        <v>2</v>
      </c>
      <c r="AH29" s="636">
        <f t="shared" ref="AH29" si="19">SUMPRODUCT($N$25:$N$27,AH25:AH27)</f>
        <v>4</v>
      </c>
      <c r="AI29" s="637">
        <f>SUMPRODUCT($AH$25:$AH$27,AI25:AI27)</f>
        <v>2</v>
      </c>
      <c r="AJ29" s="638"/>
      <c r="AK29" s="639"/>
      <c r="AL29" s="615"/>
      <c r="AM29" s="616"/>
      <c r="AN29" s="617">
        <f>SUMPRODUCT(AH25:AH27,AN25:AN27)</f>
        <v>0</v>
      </c>
      <c r="AO29" s="627" t="e">
        <f>(AN29-AI29)/AN29</f>
        <v>#DIV/0!</v>
      </c>
      <c r="AP29" s="640">
        <f>SUMPRODUCT(AP25:AP27,$AE$25:$AE$27,$N$25:$N$27)/VLOOKUP($AR$21,$AG$13:$AI$18,3,FALSE)</f>
        <v>0</v>
      </c>
      <c r="AQ29" s="620">
        <f>SUMPRODUCT(AQ25:AQ27,$AG$25:$AG$27,$N$25:$N$27)/VLOOKUP($AR$21,$AG$13:$AI$18,3,FALSE)</f>
        <v>0</v>
      </c>
      <c r="AR29" s="620">
        <f>SUMPRODUCT(AR25:AR27,$N$25:$N$27)</f>
        <v>0</v>
      </c>
      <c r="AS29" s="620"/>
      <c r="AT29" s="641">
        <f>SUMPRODUCT(AT25:AT27,$AG$25:$AG$27,$N$25:$N$27)</f>
        <v>0</v>
      </c>
      <c r="AU29" s="642"/>
      <c r="AV29" s="643">
        <f>SUMPRODUCT(AV25:AV27,$S$25:$S$27,$O$25:$O$27)</f>
        <v>0</v>
      </c>
      <c r="AW29" s="644">
        <f>SUMPRODUCT(AW25:AW27,$O$25:$O$27)</f>
        <v>0</v>
      </c>
      <c r="AX29" s="645"/>
      <c r="AY29" s="617"/>
      <c r="AZ29" s="617"/>
      <c r="BA29" s="646"/>
      <c r="BB29" s="644">
        <f>SUMPRODUCT(BB25:BB27,$O$25:$O$27)</f>
        <v>2</v>
      </c>
      <c r="BC29" s="645"/>
    </row>
    <row r="30" spans="2:55" ht="21" customHeight="1">
      <c r="D30" s="596"/>
      <c r="E30" s="597"/>
      <c r="F30" s="597"/>
      <c r="G30" s="598"/>
      <c r="H30" s="598"/>
      <c r="I30" s="600"/>
      <c r="J30" s="597"/>
      <c r="K30" s="598"/>
      <c r="L30" s="598"/>
      <c r="M30" s="617">
        <f>$G$19*M29</f>
        <v>2</v>
      </c>
      <c r="N30" s="617">
        <f>$G$19*N29</f>
        <v>2</v>
      </c>
      <c r="O30" s="617"/>
      <c r="P30" s="1109">
        <f>P29*$G$19</f>
        <v>2</v>
      </c>
      <c r="Q30" s="1110"/>
      <c r="R30" s="602"/>
      <c r="S30" s="602">
        <f>S29*$G$19</f>
        <v>2</v>
      </c>
      <c r="T30" s="603"/>
      <c r="U30" s="603"/>
      <c r="V30" s="602">
        <f t="shared" ref="V30" si="20">V29*$G$19</f>
        <v>0</v>
      </c>
      <c r="W30" s="602">
        <f>W29*$G$19</f>
        <v>0</v>
      </c>
      <c r="X30" s="629">
        <f>X29*$G$19</f>
        <v>0</v>
      </c>
      <c r="Y30" s="630">
        <f>Y29*$G$19</f>
        <v>0</v>
      </c>
      <c r="Z30" s="629">
        <f>Z29*$G$19</f>
        <v>0</v>
      </c>
      <c r="AA30" s="629">
        <f>AA29*$G$19</f>
        <v>0</v>
      </c>
      <c r="AB30" s="631"/>
      <c r="AC30" s="632">
        <f>AC29*$G$19</f>
        <v>0</v>
      </c>
      <c r="AD30" s="629">
        <f>AD29*$G$19</f>
        <v>0</v>
      </c>
      <c r="AE30" s="633">
        <f>AE29*$G$19</f>
        <v>2</v>
      </c>
      <c r="AF30" s="634">
        <f>AF29*$G$19</f>
        <v>2</v>
      </c>
      <c r="AG30" s="635">
        <f>AG29*$G$19</f>
        <v>2</v>
      </c>
      <c r="AH30" s="636"/>
      <c r="AI30" s="637">
        <f>AI29*$G$19</f>
        <v>2</v>
      </c>
      <c r="AJ30" s="638"/>
      <c r="AK30" s="639"/>
      <c r="AL30" s="615"/>
      <c r="AM30" s="616"/>
      <c r="AN30" s="617">
        <f>AN29*$G$19</f>
        <v>0</v>
      </c>
      <c r="AO30" s="617"/>
      <c r="AP30" s="640">
        <f>AP29*$G$19</f>
        <v>0</v>
      </c>
      <c r="AQ30" s="620">
        <f>AQ29*$G$19</f>
        <v>0</v>
      </c>
      <c r="AR30" s="620">
        <f>AR29*$G$19</f>
        <v>0</v>
      </c>
      <c r="AS30" s="620"/>
      <c r="AT30" s="641">
        <f>AT29*$G$19</f>
        <v>0</v>
      </c>
      <c r="AU30" s="642"/>
      <c r="AV30" s="643">
        <f>AV29*$G$19</f>
        <v>0</v>
      </c>
      <c r="AW30" s="644">
        <f>AW29*$G$19</f>
        <v>0</v>
      </c>
      <c r="AX30" s="645"/>
      <c r="AY30" s="617"/>
      <c r="AZ30" s="617"/>
      <c r="BA30" s="646"/>
      <c r="BB30" s="644">
        <f>BB29*$G$19</f>
        <v>2</v>
      </c>
      <c r="BC30" s="645"/>
    </row>
    <row r="31" spans="2:55" ht="21" customHeight="1" thickBot="1">
      <c r="D31" s="647"/>
      <c r="E31" s="648"/>
      <c r="F31" s="648"/>
      <c r="G31" s="649"/>
      <c r="H31" s="649"/>
      <c r="I31" s="650"/>
      <c r="J31" s="648"/>
      <c r="K31" s="649"/>
      <c r="L31" s="649"/>
      <c r="M31" s="649"/>
      <c r="N31" s="649"/>
      <c r="O31" s="648"/>
      <c r="P31" s="1111"/>
      <c r="Q31" s="1112"/>
      <c r="R31" s="653"/>
      <c r="S31" s="653"/>
      <c r="T31" s="651"/>
      <c r="U31" s="651"/>
      <c r="V31" s="652"/>
      <c r="W31" s="654"/>
      <c r="X31" s="655"/>
      <c r="Y31" s="656"/>
      <c r="Z31" s="656"/>
      <c r="AA31" s="656"/>
      <c r="AB31" s="657"/>
      <c r="AC31" s="658"/>
      <c r="AD31" s="659"/>
      <c r="AE31" s="660"/>
      <c r="AF31" s="661"/>
      <c r="AG31" s="661"/>
      <c r="AH31" s="662"/>
      <c r="AI31" s="663"/>
      <c r="AJ31" s="664"/>
      <c r="AK31" s="663"/>
      <c r="AL31" s="665"/>
      <c r="AM31" s="665"/>
      <c r="AN31" s="617"/>
      <c r="AO31" s="617"/>
      <c r="AP31" s="640" t="str">
        <f>AR21</f>
        <v>USD</v>
      </c>
      <c r="AQ31" s="620" t="str">
        <f>AR21</f>
        <v>USD</v>
      </c>
      <c r="AR31" s="620" t="str">
        <f>AR24</f>
        <v>USD/MT</v>
      </c>
      <c r="AS31" s="620"/>
      <c r="AT31" s="1113"/>
      <c r="AU31" s="1114"/>
      <c r="AV31" s="643"/>
      <c r="AW31" s="666"/>
      <c r="AX31" s="667"/>
      <c r="AY31" s="617"/>
      <c r="AZ31" s="617"/>
      <c r="BA31" s="646"/>
      <c r="BB31" s="1115"/>
      <c r="BC31" s="1116"/>
    </row>
    <row r="32" spans="2:55" ht="21" customHeight="1" thickBot="1">
      <c r="D32" s="668"/>
      <c r="E32" s="597"/>
      <c r="F32" s="597"/>
      <c r="G32" s="598"/>
      <c r="H32" s="598"/>
      <c r="I32" s="600"/>
      <c r="J32" s="597"/>
      <c r="K32" s="598"/>
      <c r="L32" s="598"/>
      <c r="M32" s="598"/>
      <c r="N32" s="599"/>
      <c r="O32" s="599"/>
      <c r="P32" s="599"/>
      <c r="Q32" s="599"/>
      <c r="R32" s="617"/>
      <c r="S32" s="1123">
        <f>S30*VLOOKUP($P$24,$AG$13:$AI$18,3,FALSE)+V30*VLOOKUP($U$24,$AG$13:$AI$18,3,FALSE)+W30*VLOOKUP($W$16,$AG$13:$AI$18,3,FALSE)</f>
        <v>2</v>
      </c>
      <c r="T32" s="1124"/>
      <c r="U32" s="1124"/>
      <c r="V32" s="1124"/>
      <c r="W32" s="1125"/>
      <c r="X32" s="669"/>
      <c r="Y32" s="670"/>
      <c r="Z32" s="670"/>
      <c r="AA32" s="670"/>
      <c r="AB32" s="670"/>
      <c r="AC32" s="671"/>
      <c r="AD32" s="600"/>
      <c r="AE32" s="1126">
        <f>AG30</f>
        <v>2</v>
      </c>
      <c r="AF32" s="1127"/>
      <c r="AG32" s="1128"/>
      <c r="AH32" s="670"/>
      <c r="AI32" s="674">
        <f>AI30</f>
        <v>2</v>
      </c>
      <c r="AJ32" s="672" t="str">
        <f>AJ24</f>
        <v>EUR</v>
      </c>
      <c r="AK32" s="675"/>
      <c r="AL32" s="675"/>
      <c r="AM32" s="673"/>
      <c r="AN32" s="1135"/>
      <c r="AO32" s="1135"/>
      <c r="AP32" s="1135">
        <f>AP30+AQ30+AR30</f>
        <v>0</v>
      </c>
      <c r="AQ32" s="1135"/>
      <c r="AR32" s="1135"/>
      <c r="AS32" s="1135"/>
      <c r="AT32" s="1119">
        <f>AT30</f>
        <v>0</v>
      </c>
      <c r="AU32" s="1119"/>
      <c r="AV32" s="1119">
        <f>AV30</f>
        <v>0</v>
      </c>
      <c r="AW32" s="1119">
        <f>AW30</f>
        <v>0</v>
      </c>
      <c r="AX32" s="1119"/>
      <c r="AY32" s="676"/>
      <c r="AZ32" s="676"/>
      <c r="BA32" s="677"/>
      <c r="BB32" s="1119">
        <f>BB30</f>
        <v>2</v>
      </c>
      <c r="BC32" s="1119"/>
    </row>
    <row r="33" spans="4:55" ht="21" customHeight="1" thickBot="1">
      <c r="D33" s="598"/>
      <c r="E33" s="597"/>
      <c r="F33" s="597"/>
      <c r="G33" s="597"/>
      <c r="H33" s="597"/>
      <c r="I33" s="617"/>
      <c r="J33" s="617"/>
      <c r="K33" s="617"/>
      <c r="L33" s="678"/>
      <c r="M33" s="678"/>
      <c r="N33" s="678"/>
      <c r="O33" s="678"/>
      <c r="P33" s="599"/>
      <c r="Q33" s="599"/>
      <c r="R33" s="617"/>
      <c r="S33" s="1120">
        <f>S32+X30*VLOOKUP($X$16,$AG$13:$AI$18,3,FALSE)+Y30*VLOOKUP($X$16,$AG$13:$AI$18,3,FALSE)+Z30*VLOOKUP($Z$16,$AG$13:$AI$18,3,FALSE)</f>
        <v>2</v>
      </c>
      <c r="T33" s="1121"/>
      <c r="U33" s="1121"/>
      <c r="V33" s="1121"/>
      <c r="W33" s="1121"/>
      <c r="X33" s="1121"/>
      <c r="Y33" s="1121"/>
      <c r="Z33" s="1122"/>
      <c r="AA33" s="679"/>
      <c r="AB33" s="668"/>
      <c r="AC33" s="680"/>
      <c r="AD33" s="600"/>
      <c r="AE33" s="1129"/>
      <c r="AF33" s="1130"/>
      <c r="AG33" s="1131"/>
      <c r="AH33" s="668"/>
      <c r="AI33" s="681"/>
      <c r="AJ33" s="617"/>
      <c r="AK33" s="682"/>
      <c r="AL33" s="682"/>
      <c r="AM33" s="616"/>
      <c r="AN33" s="1135"/>
      <c r="AO33" s="1135"/>
      <c r="AP33" s="1135"/>
      <c r="AQ33" s="1135"/>
      <c r="AR33" s="1135"/>
      <c r="AS33" s="1135"/>
      <c r="AT33" s="1119"/>
      <c r="AU33" s="1119"/>
      <c r="AV33" s="1119"/>
      <c r="AW33" s="1119"/>
      <c r="AX33" s="1119"/>
      <c r="AY33" s="676"/>
      <c r="AZ33" s="676"/>
      <c r="BA33" s="677"/>
      <c r="BB33" s="1119"/>
      <c r="BC33" s="1119"/>
    </row>
    <row r="34" spans="4:55" ht="21" customHeight="1" thickBot="1">
      <c r="D34" s="598"/>
      <c r="E34" s="597"/>
      <c r="F34" s="597"/>
      <c r="G34" s="597"/>
      <c r="H34" s="597"/>
      <c r="I34" s="598"/>
      <c r="J34" s="598"/>
      <c r="K34" s="598"/>
      <c r="L34" s="617"/>
      <c r="M34" s="678"/>
      <c r="N34" s="678"/>
      <c r="O34" s="678"/>
      <c r="P34" s="599"/>
      <c r="Q34" s="599"/>
      <c r="R34" s="617"/>
      <c r="S34" s="1120">
        <f>S33+AA30*VLOOKUP($AA$16,$AG$13:$AI$18,3,FALSE)+AC30*VLOOKUP($AA$16,$AG$13:$AI$18,3,FALSE)</f>
        <v>2</v>
      </c>
      <c r="T34" s="1121"/>
      <c r="U34" s="1121"/>
      <c r="V34" s="1121"/>
      <c r="W34" s="1121"/>
      <c r="X34" s="1121"/>
      <c r="Y34" s="1121"/>
      <c r="Z34" s="1121"/>
      <c r="AA34" s="1121"/>
      <c r="AB34" s="1121"/>
      <c r="AC34" s="1122"/>
      <c r="AD34" s="600"/>
      <c r="AE34" s="1132"/>
      <c r="AF34" s="1133"/>
      <c r="AG34" s="1134"/>
      <c r="AH34" s="683"/>
      <c r="AI34" s="684"/>
      <c r="AJ34" s="664"/>
      <c r="AK34" s="685"/>
      <c r="AL34" s="685"/>
      <c r="AM34" s="665"/>
      <c r="AN34" s="1135"/>
      <c r="AO34" s="1135"/>
      <c r="AP34" s="1135"/>
      <c r="AQ34" s="1135"/>
      <c r="AR34" s="1135"/>
      <c r="AS34" s="1135"/>
      <c r="AT34" s="1119"/>
      <c r="AU34" s="1119"/>
      <c r="AV34" s="1119"/>
      <c r="AW34" s="1119"/>
      <c r="AX34" s="1119"/>
      <c r="AY34" s="676"/>
      <c r="AZ34" s="676"/>
      <c r="BA34" s="677"/>
      <c r="BB34" s="1119"/>
      <c r="BC34" s="1119"/>
    </row>
    <row r="35" spans="4:55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5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5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E37" s="201"/>
      <c r="AF37" s="555"/>
      <c r="AJ37" s="200"/>
      <c r="AM37" s="200"/>
      <c r="BA37" s="200"/>
    </row>
    <row r="38" spans="4:55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E38" s="201"/>
      <c r="AF38" s="555"/>
      <c r="AJ38" s="200"/>
      <c r="AM38" s="200"/>
      <c r="BA38" s="200"/>
    </row>
    <row r="39" spans="4:55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555"/>
      <c r="AG39" s="201"/>
      <c r="AJ39" s="200"/>
      <c r="AM39" s="200"/>
      <c r="BA39" s="200"/>
    </row>
    <row r="40" spans="4:55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555"/>
      <c r="AG40" s="201"/>
      <c r="AJ40" s="200"/>
      <c r="AM40" s="200"/>
      <c r="BA40" s="200"/>
    </row>
    <row r="41" spans="4:55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555"/>
      <c r="AG41" s="201"/>
      <c r="AJ41" s="200"/>
      <c r="AM41" s="200"/>
      <c r="BA41" s="200"/>
    </row>
    <row r="42" spans="4:55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555"/>
      <c r="AG42" s="201"/>
      <c r="AJ42" s="200"/>
      <c r="AM42" s="200"/>
      <c r="BA42" s="200"/>
    </row>
    <row r="43" spans="4:55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G43" s="201"/>
      <c r="AH43" s="200"/>
      <c r="AJ43" s="200"/>
      <c r="AM43" s="200"/>
      <c r="BA43" s="200"/>
    </row>
    <row r="44" spans="4:55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BA44" s="200"/>
    </row>
    <row r="45" spans="4:55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BA45" s="200"/>
    </row>
    <row r="46" spans="4:55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5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5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79">
    <mergeCell ref="AW32:AX34"/>
    <mergeCell ref="BB32:BC34"/>
    <mergeCell ref="S33:Z33"/>
    <mergeCell ref="S34:AC34"/>
    <mergeCell ref="S32:W32"/>
    <mergeCell ref="AE32:AG34"/>
    <mergeCell ref="AN32:AO34"/>
    <mergeCell ref="AP32:AS34"/>
    <mergeCell ref="AT32:AU34"/>
    <mergeCell ref="AV32:AV34"/>
    <mergeCell ref="P30:Q30"/>
    <mergeCell ref="P31:Q31"/>
    <mergeCell ref="AT31:AU31"/>
    <mergeCell ref="BB31:BC31"/>
    <mergeCell ref="D26:I26"/>
    <mergeCell ref="P28:Q28"/>
    <mergeCell ref="P29:Q29"/>
    <mergeCell ref="AP22:AP23"/>
    <mergeCell ref="AQ22:AQ23"/>
    <mergeCell ref="AW22:AX24"/>
    <mergeCell ref="BB22:BC24"/>
    <mergeCell ref="AY23:AY24"/>
    <mergeCell ref="AZ23:AZ24"/>
    <mergeCell ref="BA23:BA24"/>
    <mergeCell ref="AI22:AJ23"/>
    <mergeCell ref="AK22:AL24"/>
    <mergeCell ref="AM22:AM23"/>
    <mergeCell ref="AN22:AO23"/>
    <mergeCell ref="P24:Q24"/>
    <mergeCell ref="S24:T24"/>
    <mergeCell ref="X24:Y24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R22:AR23"/>
    <mergeCell ref="AS22:AS23"/>
    <mergeCell ref="AT22:AU23"/>
    <mergeCell ref="AV22:AV24"/>
    <mergeCell ref="AF22:AF23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G22:AG23"/>
    <mergeCell ref="B15:B17"/>
    <mergeCell ref="AA16:AB16"/>
    <mergeCell ref="AA17:AB17"/>
    <mergeCell ref="AA18:AB18"/>
    <mergeCell ref="B10:B14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D9:E9"/>
    <mergeCell ref="D4:E4"/>
    <mergeCell ref="D5:E5"/>
    <mergeCell ref="D6:E6"/>
    <mergeCell ref="D7:E7"/>
    <mergeCell ref="D8:E8"/>
  </mergeCells>
  <dataValidations count="5">
    <dataValidation allowBlank="1" showInputMessage="1" showErrorMessage="1" errorTitle="Term of Payment error" error="Select right Term of Payment" sqref="C25" xr:uid="{9F2F1A94-ABD8-604B-A52C-D67A52027E79}"/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080242AE-A348-8646-9922-D4BF4FD5B570}"/>
    <dataValidation type="list" allowBlank="1" showInputMessage="1" showErrorMessage="1" sqref="AJ24 L10:L13 W16:X16 U24 P24:Q24 Z16:AA16 AC16 L4:L5 AR21" xr:uid="{4279EB51-450F-CE4D-A44A-303C9B50180E}">
      <formula1>$AG$13:$AG$18</formula1>
    </dataValidation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2C74A145-CE72-A84A-8A54-C7CA626B1802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673AEF35-1591-9042-8BBE-DB782D45356B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CA06B-6588-1348-ADB6-CECF0C3FF782}">
          <x14:formula1>
            <xm:f>'Master Codes'!$C$3:$C$30</xm:f>
          </x14:formula1>
          <xm:sqref>G17</xm:sqref>
        </x14:dataValidation>
        <x14:dataValidation type="list" allowBlank="1" showInputMessage="1" showErrorMessage="1" xr:uid="{54055412-0444-6C48-A0B3-9B77253E6129}">
          <x14:formula1>
            <xm:f>'Master Codes'!C3:C30</xm:f>
          </x14:formula1>
          <xm:sqref>G12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CF4C-CD10-D348-A8BF-5CF7884F05BE}">
  <dimension ref="B1:BD62"/>
  <sheetViews>
    <sheetView topLeftCell="M17" workbookViewId="0">
      <selection activeCell="BB32" sqref="BB32:BC34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967" t="s">
        <v>132</v>
      </c>
      <c r="E4" s="967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967"/>
      <c r="E5" s="967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968" t="s">
        <v>137</v>
      </c>
      <c r="E6" s="969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970" t="s">
        <v>92</v>
      </c>
      <c r="E7" s="967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970" t="s">
        <v>93</v>
      </c>
      <c r="E8" s="967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965" t="s">
        <v>96</v>
      </c>
      <c r="E9" s="966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972" t="s">
        <v>95</v>
      </c>
      <c r="X9" s="973"/>
      <c r="Y9" s="978" t="s">
        <v>146</v>
      </c>
      <c r="Z9" s="978" t="s">
        <v>147</v>
      </c>
      <c r="AA9" s="978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988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974"/>
      <c r="X10" s="975"/>
      <c r="Y10" s="979"/>
      <c r="Z10" s="979"/>
      <c r="AA10" s="979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988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976"/>
      <c r="X11" s="977"/>
      <c r="Y11" s="980"/>
      <c r="Z11" s="980"/>
      <c r="AA11" s="980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988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981">
        <v>24</v>
      </c>
      <c r="X12" s="982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988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978" t="s">
        <v>162</v>
      </c>
      <c r="X13" s="978" t="s">
        <v>163</v>
      </c>
      <c r="Y13" s="978" t="s">
        <v>122</v>
      </c>
      <c r="Z13" s="983" t="s">
        <v>164</v>
      </c>
      <c r="AA13" s="983" t="s">
        <v>165</v>
      </c>
      <c r="AB13" s="983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988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979"/>
      <c r="X14" s="979"/>
      <c r="Y14" s="979"/>
      <c r="Z14" s="983"/>
      <c r="AA14" s="983"/>
      <c r="AB14" s="983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984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980"/>
      <c r="X15" s="980"/>
      <c r="Y15" s="979"/>
      <c r="Z15" s="983"/>
      <c r="AA15" s="983"/>
      <c r="AB15" s="983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984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980"/>
      <c r="Z16" s="300" t="s">
        <v>135</v>
      </c>
      <c r="AA16" s="985" t="s">
        <v>135</v>
      </c>
      <c r="AB16" s="985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984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986">
        <v>0</v>
      </c>
      <c r="AB17" s="986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987" t="s">
        <v>69</v>
      </c>
      <c r="AB18" s="987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971" t="e">
        <f>$AA$17/$N$30*VLOOKUP($AA$16,$AG$13:$AI$18,3,FALSE)</f>
        <v>#DIV/0!</v>
      </c>
      <c r="AB19" s="971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989" t="s">
        <v>174</v>
      </c>
      <c r="Y20" s="989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990" t="s">
        <v>116</v>
      </c>
      <c r="Y21" s="991"/>
      <c r="AB21" s="992" t="s">
        <v>101</v>
      </c>
      <c r="AC21" s="993"/>
      <c r="AD21" s="336" t="s">
        <v>121</v>
      </c>
      <c r="AE21" s="994" t="s">
        <v>179</v>
      </c>
      <c r="AF21" s="995"/>
      <c r="AG21" s="996"/>
      <c r="AH21" s="997" t="s">
        <v>180</v>
      </c>
      <c r="AI21" s="1019" t="s">
        <v>181</v>
      </c>
      <c r="AJ21" s="1020"/>
      <c r="AK21" s="1020"/>
      <c r="AL21" s="1020"/>
      <c r="AM21" s="1021"/>
      <c r="AN21" s="337"/>
      <c r="AO21" s="338"/>
      <c r="AP21" s="1007" t="s">
        <v>182</v>
      </c>
      <c r="AQ21" s="1008"/>
      <c r="AR21" s="339" t="s">
        <v>68</v>
      </c>
      <c r="AS21" s="340"/>
      <c r="AT21" s="1009" t="s">
        <v>103</v>
      </c>
      <c r="AU21" s="1010"/>
      <c r="AV21" s="341" t="s">
        <v>104</v>
      </c>
      <c r="AW21" s="1011" t="s">
        <v>105</v>
      </c>
      <c r="AX21" s="1012"/>
      <c r="AY21" s="201"/>
      <c r="AZ21" s="201"/>
      <c r="BB21" s="1011" t="s">
        <v>183</v>
      </c>
      <c r="BC21" s="1012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13" t="s">
        <v>184</v>
      </c>
      <c r="Q22" s="1014"/>
      <c r="R22" s="343"/>
      <c r="S22" s="1013" t="s">
        <v>185</v>
      </c>
      <c r="T22" s="1014"/>
      <c r="U22" s="1013" t="s">
        <v>186</v>
      </c>
      <c r="V22" s="1014"/>
      <c r="W22" s="1013" t="s">
        <v>187</v>
      </c>
      <c r="X22" s="1017" t="s">
        <v>117</v>
      </c>
      <c r="Y22" s="1000" t="s">
        <v>118</v>
      </c>
      <c r="Z22" s="1000" t="s">
        <v>188</v>
      </c>
      <c r="AA22" s="1002" t="s">
        <v>100</v>
      </c>
      <c r="AB22" s="344"/>
      <c r="AC22" s="345"/>
      <c r="AD22" s="1002" t="s">
        <v>189</v>
      </c>
      <c r="AE22" s="1005" t="s">
        <v>106</v>
      </c>
      <c r="AF22" s="1029" t="s">
        <v>190</v>
      </c>
      <c r="AG22" s="1031" t="s">
        <v>102</v>
      </c>
      <c r="AH22" s="998"/>
      <c r="AI22" s="1033" t="str">
        <f>CONCATENATE(I12," ",H12)</f>
        <v>DAP Origin</v>
      </c>
      <c r="AJ22" s="1034"/>
      <c r="AK22" s="1033" t="s">
        <v>191</v>
      </c>
      <c r="AL22" s="1037"/>
      <c r="AM22" s="1041" t="s">
        <v>192</v>
      </c>
      <c r="AN22" s="1034" t="s">
        <v>193</v>
      </c>
      <c r="AO22" s="1037"/>
      <c r="AP22" s="1053" t="s">
        <v>107</v>
      </c>
      <c r="AQ22" s="1053" t="s">
        <v>194</v>
      </c>
      <c r="AR22" s="1053" t="s">
        <v>195</v>
      </c>
      <c r="AS22" s="1053" t="s">
        <v>196</v>
      </c>
      <c r="AT22" s="1022" t="s">
        <v>194</v>
      </c>
      <c r="AU22" s="1023"/>
      <c r="AV22" s="1026" t="s">
        <v>197</v>
      </c>
      <c r="AW22" s="1057"/>
      <c r="AX22" s="1058"/>
      <c r="AY22" s="346" t="s">
        <v>198</v>
      </c>
      <c r="AZ22" s="346"/>
      <c r="BA22" s="346"/>
      <c r="BB22" s="1057"/>
      <c r="BC22" s="1058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15"/>
      <c r="Q23" s="1016"/>
      <c r="R23" s="348"/>
      <c r="S23" s="1015"/>
      <c r="T23" s="1016"/>
      <c r="U23" s="1015"/>
      <c r="V23" s="1016"/>
      <c r="W23" s="1015"/>
      <c r="X23" s="1018"/>
      <c r="Y23" s="1001"/>
      <c r="Z23" s="1001"/>
      <c r="AA23" s="1003"/>
      <c r="AB23" s="344"/>
      <c r="AC23" s="345"/>
      <c r="AD23" s="1003"/>
      <c r="AE23" s="1006"/>
      <c r="AF23" s="1030"/>
      <c r="AG23" s="1032"/>
      <c r="AH23" s="998"/>
      <c r="AI23" s="1035"/>
      <c r="AJ23" s="1036"/>
      <c r="AK23" s="1035"/>
      <c r="AL23" s="1038"/>
      <c r="AM23" s="1042"/>
      <c r="AN23" s="1036"/>
      <c r="AO23" s="1038"/>
      <c r="AP23" s="1054"/>
      <c r="AQ23" s="1054"/>
      <c r="AR23" s="1054"/>
      <c r="AS23" s="1054"/>
      <c r="AT23" s="1024"/>
      <c r="AU23" s="1025"/>
      <c r="AV23" s="1027"/>
      <c r="AW23" s="1059"/>
      <c r="AX23" s="1060"/>
      <c r="AY23" s="1036" t="s">
        <v>200</v>
      </c>
      <c r="AZ23" s="1036" t="s">
        <v>201</v>
      </c>
      <c r="BA23" s="1036" t="s">
        <v>202</v>
      </c>
      <c r="BB23" s="1059"/>
      <c r="BC23" s="1060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47" t="s">
        <v>135</v>
      </c>
      <c r="Q24" s="1048"/>
      <c r="R24" s="353" t="str">
        <f>CONCATENATE(P24,(" / Pc"))</f>
        <v>EUR / Pc</v>
      </c>
      <c r="S24" s="1049" t="str">
        <f>CONCATENATE(I17," ",H17)</f>
        <v>FCA Destination</v>
      </c>
      <c r="T24" s="1050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51" t="str">
        <f>CONCATENATE(X16,(" / MT"))</f>
        <v>EUR / MT</v>
      </c>
      <c r="Y24" s="1052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04"/>
      <c r="AE24" s="359" t="s">
        <v>212</v>
      </c>
      <c r="AF24" s="360" t="s">
        <v>212</v>
      </c>
      <c r="AG24" s="360" t="s">
        <v>212</v>
      </c>
      <c r="AH24" s="999"/>
      <c r="AI24" s="361" t="s">
        <v>213</v>
      </c>
      <c r="AJ24" s="362" t="s">
        <v>135</v>
      </c>
      <c r="AK24" s="1039"/>
      <c r="AL24" s="1040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28"/>
      <c r="AW24" s="1061"/>
      <c r="AX24" s="1062"/>
      <c r="AY24" s="1036"/>
      <c r="AZ24" s="1036"/>
      <c r="BA24" s="1036"/>
      <c r="BB24" s="1061"/>
      <c r="BC24" s="1062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63"/>
      <c r="E26" s="1064"/>
      <c r="F26" s="1064"/>
      <c r="G26" s="1064"/>
      <c r="H26" s="1064"/>
      <c r="I26" s="1064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/>
      <c r="G28" s="200"/>
      <c r="J28" s="274"/>
      <c r="K28" s="335"/>
      <c r="P28" s="1065" t="e">
        <f>P29/$N$29</f>
        <v>#DIV/0!</v>
      </c>
      <c r="Q28" s="1066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67" t="e">
        <f>AT29/$AG$29</f>
        <v>#DIV/0!</v>
      </c>
      <c r="AU28" s="1068"/>
      <c r="AV28" s="504" t="e">
        <f>AV29/S29</f>
        <v>#DIV/0!</v>
      </c>
      <c r="AW28" s="1069" t="e">
        <f>AW29/N29</f>
        <v>#DIV/0!</v>
      </c>
      <c r="AX28" s="1070"/>
      <c r="AY28" s="505"/>
      <c r="AZ28" s="505"/>
      <c r="BA28" s="506"/>
      <c r="BB28" s="1071" t="e">
        <f>BB29/P29</f>
        <v>#DIV/0!</v>
      </c>
      <c r="BC28" s="1070"/>
    </row>
    <row r="29" spans="2:55" ht="21" customHeight="1">
      <c r="D29" s="485"/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1043">
        <f>SUMPRODUCT($O$25:$O$27,P25:P27)</f>
        <v>0</v>
      </c>
      <c r="Q29" s="1044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45" t="e">
        <f>SUMPRODUCT(AT25:AT27,$AG$25:$AG$27,$N$25:$N$27)</f>
        <v>#DIV/0!</v>
      </c>
      <c r="AU29" s="1046"/>
      <c r="AV29" s="518">
        <f>SUMPRODUCT(AV25:AV27,$S$25:$S$27,$O$25:$O$27)</f>
        <v>0</v>
      </c>
      <c r="AW29" s="1055">
        <f>SUMPRODUCT(AW25:AW27,$O$25:$O$27)</f>
        <v>0</v>
      </c>
      <c r="AX29" s="1056"/>
      <c r="AY29" s="501"/>
      <c r="AZ29" s="501"/>
      <c r="BA29" s="519"/>
      <c r="BB29" s="1055">
        <f>SUMPRODUCT(BB25:BB27,$O$25:$O$27)</f>
        <v>0</v>
      </c>
      <c r="BC29" s="1056"/>
    </row>
    <row r="30" spans="2:55" ht="21" customHeight="1">
      <c r="D30" s="520"/>
      <c r="G30" s="200"/>
      <c r="I30" s="335"/>
      <c r="M30" s="507">
        <f>$G$19*M29</f>
        <v>0</v>
      </c>
      <c r="N30" s="508">
        <f>$G$19*N29</f>
        <v>0</v>
      </c>
      <c r="O30" s="508"/>
      <c r="P30" s="1043">
        <f>P29*$G$19</f>
        <v>0</v>
      </c>
      <c r="Q30" s="1044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1072" t="e">
        <f>AT29*$G$19</f>
        <v>#DIV/0!</v>
      </c>
      <c r="AU30" s="1046"/>
      <c r="AV30" s="518">
        <f>AV29*$G$19</f>
        <v>0</v>
      </c>
      <c r="AW30" s="1055">
        <f>AW29*$G$19</f>
        <v>0</v>
      </c>
      <c r="AX30" s="1056"/>
      <c r="AY30" s="501"/>
      <c r="AZ30" s="501"/>
      <c r="BA30" s="519"/>
      <c r="BB30" s="1055">
        <f>BB29*$G$19</f>
        <v>0</v>
      </c>
      <c r="BC30" s="1056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73"/>
      <c r="Q31" s="1074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75"/>
      <c r="AU31" s="1076"/>
      <c r="AV31" s="536"/>
      <c r="AW31" s="1077"/>
      <c r="AX31" s="1078"/>
      <c r="AY31" s="501"/>
      <c r="AZ31" s="501"/>
      <c r="BA31" s="519"/>
      <c r="BB31" s="1077"/>
      <c r="BC31" s="1078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/>
      <c r="S32" s="1088" t="e">
        <f>S30*VLOOKUP($P$24,$AG$13:$AI$18,3,FALSE)+V30*VLOOKUP($U$24,$AG$13:$AI$18,3,FALSE)+W30*VLOOKUP($W$16,$AG$13:$AI$18,3,FALSE)</f>
        <v>#DIV/0!</v>
      </c>
      <c r="T32" s="1089"/>
      <c r="U32" s="1089"/>
      <c r="V32" s="1089"/>
      <c r="W32" s="1090"/>
      <c r="X32" s="219"/>
      <c r="Y32" s="537"/>
      <c r="Z32" s="537"/>
      <c r="AA32" s="537"/>
      <c r="AB32" s="537"/>
      <c r="AC32" s="538"/>
      <c r="AD32" s="335"/>
      <c r="AE32" s="1091" t="e">
        <f>AG30</f>
        <v>#DIV/0!</v>
      </c>
      <c r="AF32" s="1092"/>
      <c r="AG32" s="1093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1096"/>
      <c r="AO32" s="1041"/>
      <c r="AP32" s="1100" t="e">
        <f>AP30+AQ30+AR30</f>
        <v>#DIV/0!</v>
      </c>
      <c r="AQ32" s="1101"/>
      <c r="AR32" s="1101"/>
      <c r="AS32" s="1102"/>
      <c r="AT32" s="1091" t="e">
        <f>AT30</f>
        <v>#DIV/0!</v>
      </c>
      <c r="AU32" s="1093"/>
      <c r="AV32" s="1091">
        <f>AV30</f>
        <v>0</v>
      </c>
      <c r="AW32" s="1079">
        <f>AW30</f>
        <v>0</v>
      </c>
      <c r="AX32" s="1080"/>
      <c r="AY32" s="501"/>
      <c r="AZ32" s="501"/>
      <c r="BA32" s="519"/>
      <c r="BB32" s="1079">
        <f>BB30</f>
        <v>0</v>
      </c>
      <c r="BC32" s="1080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/>
      <c r="S33" s="1083" t="e">
        <f>S32+X30*VLOOKUP($X$16,$AG$13:$AI$18,3,FALSE)+Y30*VLOOKUP($X$16,$AG$13:$AI$18,3,FALSE)+Z30*VLOOKUP($Z$16,$AG$13:$AI$18,3,FALSE)</f>
        <v>#DIV/0!</v>
      </c>
      <c r="T33" s="1084"/>
      <c r="U33" s="1084"/>
      <c r="V33" s="1084"/>
      <c r="W33" s="1084"/>
      <c r="X33" s="1084"/>
      <c r="Y33" s="1084"/>
      <c r="Z33" s="1085"/>
      <c r="AA33" s="571"/>
      <c r="AB33" s="542"/>
      <c r="AC33" s="543"/>
      <c r="AD33" s="335"/>
      <c r="AE33" s="1079"/>
      <c r="AF33" s="1094"/>
      <c r="AG33" s="1080"/>
      <c r="AH33" s="216"/>
      <c r="AI33" s="544"/>
      <c r="AJ33" s="232"/>
      <c r="AK33" s="545"/>
      <c r="AL33" s="545"/>
      <c r="AM33" s="266"/>
      <c r="AN33" s="1097"/>
      <c r="AO33" s="1042"/>
      <c r="AP33" s="1103"/>
      <c r="AQ33" s="1104"/>
      <c r="AR33" s="1104"/>
      <c r="AS33" s="1105"/>
      <c r="AT33" s="1079"/>
      <c r="AU33" s="1080"/>
      <c r="AV33" s="1079"/>
      <c r="AW33" s="1079"/>
      <c r="AX33" s="1080"/>
      <c r="AY33" s="501"/>
      <c r="AZ33" s="501"/>
      <c r="BA33" s="519"/>
      <c r="BB33" s="1079"/>
      <c r="BC33" s="1080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/>
      <c r="S34" s="1086" t="e">
        <f>S33+AA30*VLOOKUP($AA$16,$AG$13:$AI$18,3,FALSE)+AC30*VLOOKUP($AA$16,$AG$13:$AI$18,3,FALSE)</f>
        <v>#DIV/0!</v>
      </c>
      <c r="T34" s="1084"/>
      <c r="U34" s="1084"/>
      <c r="V34" s="1084"/>
      <c r="W34" s="1084"/>
      <c r="X34" s="1084"/>
      <c r="Y34" s="1084"/>
      <c r="Z34" s="1084"/>
      <c r="AA34" s="1084"/>
      <c r="AB34" s="1084"/>
      <c r="AC34" s="1085"/>
      <c r="AD34" s="335"/>
      <c r="AE34" s="1081"/>
      <c r="AF34" s="1095"/>
      <c r="AG34" s="1082"/>
      <c r="AH34" s="546"/>
      <c r="AI34" s="547"/>
      <c r="AJ34" s="248"/>
      <c r="AK34" s="548"/>
      <c r="AL34" s="548"/>
      <c r="AM34" s="299"/>
      <c r="AN34" s="1098"/>
      <c r="AO34" s="1099"/>
      <c r="AP34" s="1106"/>
      <c r="AQ34" s="1107"/>
      <c r="AR34" s="1107"/>
      <c r="AS34" s="1108"/>
      <c r="AT34" s="1081"/>
      <c r="AU34" s="1082"/>
      <c r="AV34" s="1081"/>
      <c r="AW34" s="1081"/>
      <c r="AX34" s="1082"/>
      <c r="AY34" s="501"/>
      <c r="AZ34" s="501"/>
      <c r="BA34" s="519"/>
      <c r="BB34" s="1081"/>
      <c r="BC34" s="1082"/>
    </row>
    <row r="35" spans="4:56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1087"/>
      <c r="AG37" s="1087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1087"/>
      <c r="AG38" s="1087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1087"/>
      <c r="AF39" s="1087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1087"/>
      <c r="AF40" s="1087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1087"/>
      <c r="AF41" s="1087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1087"/>
      <c r="AF42" s="1087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95">
    <mergeCell ref="AE39:AF39"/>
    <mergeCell ref="AE40:AF40"/>
    <mergeCell ref="AE41:AF41"/>
    <mergeCell ref="AE42:AF42"/>
    <mergeCell ref="AW32:AX34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D26:I26"/>
    <mergeCell ref="P28:Q28"/>
    <mergeCell ref="AT28:AU28"/>
    <mergeCell ref="AW28:AX28"/>
    <mergeCell ref="BB28:BC28"/>
    <mergeCell ref="AW29:AX29"/>
    <mergeCell ref="BB29:BC29"/>
    <mergeCell ref="AW22:AX24"/>
    <mergeCell ref="BB22:BC24"/>
    <mergeCell ref="AY23:AY24"/>
    <mergeCell ref="AZ23:AZ24"/>
    <mergeCell ref="BA23:BA24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B15:B17"/>
    <mergeCell ref="AA16:AB16"/>
    <mergeCell ref="AA17:AB17"/>
    <mergeCell ref="AA18:AB18"/>
    <mergeCell ref="B10:B14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D9:E9"/>
    <mergeCell ref="D4:E4"/>
    <mergeCell ref="D5:E5"/>
    <mergeCell ref="D6:E6"/>
    <mergeCell ref="D7:E7"/>
    <mergeCell ref="D8:E8"/>
  </mergeCells>
  <dataValidations count="5"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70645A4B-DEDC-884A-91A6-884E51773340}"/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19ED4D5-627A-A945-BD0B-0C718E7E8C50}"/>
    <dataValidation type="list" allowBlank="1" showInputMessage="1" showErrorMessage="1" sqref="AJ24 L10:L13 W16:X16 U24 P24:Q24 Z16:AA16 AC16 L4:L5 AR21" xr:uid="{7CA6F988-636E-774F-86C6-3D13C86BCC33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12F853C-AA53-5346-AADC-E95C9F5C71E2}"/>
    <dataValidation allowBlank="1" showInputMessage="1" showErrorMessage="1" errorTitle="Term of Payment error" error="Select right Term of Payment" sqref="C25" xr:uid="{4E271D7E-DE67-D54D-954E-FAF181DAFA4E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66947-2C42-EB4E-974D-8C6D6112FB1C}">
          <x14:formula1>
            <xm:f>'Master Codes'!$C$3:$C$30</xm:f>
          </x14:formula1>
          <xm:sqref>G17</xm:sqref>
        </x14:dataValidation>
        <x14:dataValidation type="list" allowBlank="1" showInputMessage="1" showErrorMessage="1" xr:uid="{18A4678F-3E5C-3640-B651-3E27E04AB4C1}">
          <x14:formula1>
            <xm:f>'Master Codes'!C3:C30</xm:f>
          </x14:formula1>
          <xm:sqref>G12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CEAA-7926-5F40-98D6-1909C74E3FB2}">
  <sheetPr>
    <tabColor theme="8" tint="0.79998168889431442"/>
  </sheetPr>
  <dimension ref="A1:Z2515"/>
  <sheetViews>
    <sheetView topLeftCell="Q1" workbookViewId="0">
      <selection activeCell="AA33" sqref="AA33"/>
    </sheetView>
  </sheetViews>
  <sheetFormatPr baseColWidth="10" defaultColWidth="10.59765625" defaultRowHeight="15"/>
  <cols>
    <col min="1" max="1" width="20.19921875" style="185" bestFit="1" customWidth="1"/>
    <col min="2" max="2" width="2.19921875" style="185" customWidth="1"/>
    <col min="3" max="4" width="46.3984375" style="185" bestFit="1" customWidth="1"/>
    <col min="5" max="5" width="2.19921875" style="185" customWidth="1"/>
    <col min="6" max="6" width="74.3984375" style="185" bestFit="1" customWidth="1"/>
    <col min="7" max="7" width="7.19921875" style="185" bestFit="1" customWidth="1"/>
    <col min="8" max="8" width="1.59765625" style="185" customWidth="1"/>
    <col min="9" max="9" width="71.19921875" style="185" bestFit="1" customWidth="1"/>
    <col min="10" max="10" width="27.59765625" style="185" bestFit="1" customWidth="1"/>
    <col min="11" max="12" width="2.796875" style="185" customWidth="1"/>
    <col min="13" max="13" width="66.19921875" style="185" bestFit="1" customWidth="1"/>
    <col min="14" max="14" width="27.796875" style="185" bestFit="1" customWidth="1"/>
    <col min="15" max="15" width="2.3984375" style="185" customWidth="1"/>
    <col min="16" max="16" width="22.3984375" style="185" customWidth="1"/>
    <col min="17" max="17" width="27" style="185" bestFit="1" customWidth="1"/>
    <col min="18" max="18" width="3" style="185" customWidth="1"/>
    <col min="19" max="19" width="24.3984375" style="185" customWidth="1"/>
    <col min="20" max="20" width="29.796875" style="185" bestFit="1" customWidth="1"/>
    <col min="21" max="22" width="10.59765625" style="185"/>
    <col min="23" max="23" width="14.19921875" style="185" customWidth="1"/>
    <col min="24" max="24" width="10.59765625" style="185"/>
    <col min="25" max="25" width="31.3984375" style="199" bestFit="1" customWidth="1"/>
    <col min="26" max="26" width="15" style="199" bestFit="1" customWidth="1"/>
    <col min="27" max="16384" width="10.59765625" style="185"/>
  </cols>
  <sheetData>
    <row r="1" spans="1:26">
      <c r="A1" s="181" t="s">
        <v>437</v>
      </c>
      <c r="B1" s="182"/>
      <c r="C1" s="183" t="s">
        <v>438</v>
      </c>
      <c r="D1" s="184">
        <v>0</v>
      </c>
      <c r="E1" s="182"/>
      <c r="F1" s="183" t="s">
        <v>439</v>
      </c>
      <c r="G1" s="184">
        <v>0</v>
      </c>
      <c r="H1" s="182"/>
      <c r="I1" s="183"/>
      <c r="J1" s="184"/>
      <c r="K1" s="182"/>
      <c r="L1" s="182"/>
      <c r="M1" s="183" t="s">
        <v>440</v>
      </c>
      <c r="N1" s="184">
        <v>0</v>
      </c>
      <c r="P1" s="183" t="s">
        <v>441</v>
      </c>
      <c r="Q1" s="184">
        <v>0</v>
      </c>
      <c r="S1" s="183" t="s">
        <v>442</v>
      </c>
      <c r="T1" s="184">
        <v>0</v>
      </c>
      <c r="V1" s="183" t="s">
        <v>443</v>
      </c>
      <c r="W1" s="184">
        <v>0</v>
      </c>
      <c r="Y1" s="186"/>
      <c r="Z1" s="186"/>
    </row>
    <row r="2" spans="1:26">
      <c r="A2" s="187" t="s">
        <v>444</v>
      </c>
      <c r="B2" s="182"/>
      <c r="C2" s="187" t="s">
        <v>445</v>
      </c>
      <c r="D2" s="187" t="s">
        <v>53</v>
      </c>
      <c r="E2" s="182"/>
      <c r="F2" s="187" t="s">
        <v>445</v>
      </c>
      <c r="G2" s="187" t="s">
        <v>53</v>
      </c>
      <c r="H2" s="182"/>
      <c r="I2" s="187"/>
      <c r="J2" s="187"/>
      <c r="K2" s="182"/>
      <c r="L2" s="182"/>
      <c r="M2" s="187" t="s">
        <v>444</v>
      </c>
      <c r="N2" s="187" t="s">
        <v>446</v>
      </c>
      <c r="P2" s="187" t="s">
        <v>444</v>
      </c>
      <c r="Q2" s="187" t="s">
        <v>53</v>
      </c>
      <c r="S2" s="187" t="s">
        <v>444</v>
      </c>
      <c r="T2" s="187" t="s">
        <v>53</v>
      </c>
      <c r="V2" s="187" t="s">
        <v>444</v>
      </c>
      <c r="W2" s="187" t="s">
        <v>53</v>
      </c>
      <c r="Y2" s="187"/>
      <c r="Z2" s="187"/>
    </row>
    <row r="3" spans="1:26" ht="16">
      <c r="A3" s="188" t="s">
        <v>223</v>
      </c>
      <c r="B3" s="189"/>
      <c r="C3" s="190" t="s">
        <v>224</v>
      </c>
      <c r="D3" s="190" t="s">
        <v>225</v>
      </c>
      <c r="E3" s="191"/>
      <c r="F3" s="192" t="s">
        <v>226</v>
      </c>
      <c r="G3" s="192" t="s">
        <v>227</v>
      </c>
      <c r="I3" s="193"/>
      <c r="J3" s="194"/>
      <c r="K3" s="195"/>
      <c r="M3" s="192" t="s">
        <v>228</v>
      </c>
      <c r="N3" s="194" t="s">
        <v>229</v>
      </c>
      <c r="P3" s="190" t="s">
        <v>230</v>
      </c>
      <c r="Q3" s="196" t="s">
        <v>231</v>
      </c>
      <c r="S3" s="190" t="s">
        <v>232</v>
      </c>
      <c r="T3" s="196" t="s">
        <v>233</v>
      </c>
      <c r="V3" s="197" t="s">
        <v>24</v>
      </c>
      <c r="W3" s="192" t="s">
        <v>234</v>
      </c>
      <c r="Y3" s="188"/>
      <c r="Z3" s="188"/>
    </row>
    <row r="4" spans="1:26" ht="16">
      <c r="A4" s="188" t="s">
        <v>235</v>
      </c>
      <c r="B4" s="189"/>
      <c r="C4" s="190" t="s">
        <v>236</v>
      </c>
      <c r="D4" s="190" t="s">
        <v>237</v>
      </c>
      <c r="E4" s="191"/>
      <c r="F4" s="192" t="s">
        <v>238</v>
      </c>
      <c r="G4" s="192" t="s">
        <v>239</v>
      </c>
      <c r="I4" s="193"/>
      <c r="J4" s="194"/>
      <c r="K4" s="195"/>
      <c r="M4" s="192" t="s">
        <v>240</v>
      </c>
      <c r="N4" s="194" t="s">
        <v>241</v>
      </c>
      <c r="P4" s="190" t="s">
        <v>167</v>
      </c>
      <c r="Q4" s="196" t="s">
        <v>242</v>
      </c>
      <c r="S4" s="190" t="s">
        <v>214</v>
      </c>
      <c r="T4" s="196" t="s">
        <v>243</v>
      </c>
      <c r="V4" s="197" t="s">
        <v>244</v>
      </c>
      <c r="W4" s="192" t="s">
        <v>245</v>
      </c>
      <c r="Y4" s="188"/>
      <c r="Z4" s="188"/>
    </row>
    <row r="5" spans="1:26" ht="16">
      <c r="A5" s="188" t="s">
        <v>246</v>
      </c>
      <c r="B5" s="189"/>
      <c r="C5" s="190" t="s">
        <v>247</v>
      </c>
      <c r="D5" s="190" t="s">
        <v>248</v>
      </c>
      <c r="E5" s="191"/>
      <c r="F5" s="192" t="s">
        <v>249</v>
      </c>
      <c r="G5" s="192" t="s">
        <v>250</v>
      </c>
      <c r="I5" s="193"/>
      <c r="J5" s="194"/>
      <c r="K5" s="195"/>
      <c r="M5" s="192" t="s">
        <v>251</v>
      </c>
      <c r="N5" s="194" t="s">
        <v>252</v>
      </c>
      <c r="P5" s="190" t="s">
        <v>253</v>
      </c>
      <c r="Q5" s="196" t="s">
        <v>254</v>
      </c>
      <c r="S5" s="190" t="s">
        <v>255</v>
      </c>
      <c r="T5" s="196" t="s">
        <v>256</v>
      </c>
      <c r="V5" s="197" t="s">
        <v>257</v>
      </c>
      <c r="W5" s="192" t="s">
        <v>257</v>
      </c>
      <c r="Y5" s="188"/>
      <c r="Z5" s="188"/>
    </row>
    <row r="6" spans="1:26">
      <c r="A6" s="188" t="s">
        <v>258</v>
      </c>
      <c r="B6" s="189"/>
      <c r="C6" s="190" t="s">
        <v>259</v>
      </c>
      <c r="D6" s="190" t="s">
        <v>260</v>
      </c>
      <c r="E6" s="191"/>
      <c r="F6" s="192" t="s">
        <v>261</v>
      </c>
      <c r="G6" s="192" t="s">
        <v>262</v>
      </c>
      <c r="I6" s="193"/>
      <c r="J6" s="194"/>
      <c r="K6" s="195"/>
      <c r="M6" s="192" t="s">
        <v>263</v>
      </c>
      <c r="N6" s="194" t="s">
        <v>264</v>
      </c>
      <c r="P6" s="190" t="s">
        <v>265</v>
      </c>
      <c r="Q6" s="196" t="s">
        <v>266</v>
      </c>
      <c r="S6" s="190" t="s">
        <v>253</v>
      </c>
      <c r="T6" s="196" t="s">
        <v>267</v>
      </c>
      <c r="Y6" s="188"/>
      <c r="Z6" s="188"/>
    </row>
    <row r="7" spans="1:26">
      <c r="A7" s="188" t="s">
        <v>268</v>
      </c>
      <c r="B7" s="189"/>
      <c r="C7" s="190" t="s">
        <v>269</v>
      </c>
      <c r="D7" s="190" t="s">
        <v>190</v>
      </c>
      <c r="E7" s="191"/>
      <c r="F7" s="192" t="s">
        <v>270</v>
      </c>
      <c r="G7" s="192" t="s">
        <v>271</v>
      </c>
      <c r="I7" s="193"/>
      <c r="J7" s="194"/>
      <c r="K7" s="195"/>
      <c r="M7" s="192" t="s">
        <v>272</v>
      </c>
      <c r="N7" s="194" t="s">
        <v>273</v>
      </c>
      <c r="P7" s="190" t="s">
        <v>274</v>
      </c>
      <c r="Q7" s="196" t="s">
        <v>275</v>
      </c>
      <c r="S7" s="190" t="s">
        <v>265</v>
      </c>
      <c r="T7" s="196" t="s">
        <v>276</v>
      </c>
      <c r="Y7" s="188"/>
      <c r="Z7" s="188"/>
    </row>
    <row r="8" spans="1:26">
      <c r="A8" s="188" t="s">
        <v>277</v>
      </c>
      <c r="C8" s="190" t="s">
        <v>278</v>
      </c>
      <c r="D8" s="190" t="s">
        <v>279</v>
      </c>
      <c r="E8" s="191"/>
      <c r="F8" s="192" t="s">
        <v>280</v>
      </c>
      <c r="G8" s="192" t="s">
        <v>281</v>
      </c>
      <c r="I8" s="193"/>
      <c r="J8" s="194"/>
      <c r="K8" s="195"/>
      <c r="M8" s="192" t="s">
        <v>282</v>
      </c>
      <c r="N8" s="194" t="s">
        <v>283</v>
      </c>
      <c r="P8" s="190" t="s">
        <v>255</v>
      </c>
      <c r="Q8" s="196" t="s">
        <v>284</v>
      </c>
      <c r="S8" s="190" t="s">
        <v>285</v>
      </c>
      <c r="T8" s="196" t="s">
        <v>286</v>
      </c>
      <c r="Y8" s="188"/>
      <c r="Z8" s="188"/>
    </row>
    <row r="9" spans="1:26">
      <c r="A9" s="188" t="s">
        <v>287</v>
      </c>
      <c r="C9" s="190" t="s">
        <v>288</v>
      </c>
      <c r="D9" s="190" t="s">
        <v>289</v>
      </c>
      <c r="E9" s="191"/>
      <c r="F9" s="192" t="s">
        <v>290</v>
      </c>
      <c r="G9" s="192" t="s">
        <v>291</v>
      </c>
      <c r="I9" s="193"/>
      <c r="J9" s="194"/>
      <c r="K9" s="195"/>
      <c r="M9" s="192" t="s">
        <v>292</v>
      </c>
      <c r="N9" s="194" t="s">
        <v>293</v>
      </c>
      <c r="P9" s="190" t="s">
        <v>294</v>
      </c>
      <c r="Q9" s="196" t="s">
        <v>295</v>
      </c>
      <c r="S9" s="190" t="s">
        <v>294</v>
      </c>
      <c r="T9" s="196" t="s">
        <v>296</v>
      </c>
      <c r="Y9" s="188"/>
      <c r="Z9" s="188"/>
    </row>
    <row r="10" spans="1:26">
      <c r="A10" s="188"/>
      <c r="C10" s="190" t="s">
        <v>297</v>
      </c>
      <c r="D10" s="190" t="s">
        <v>298</v>
      </c>
      <c r="E10" s="191"/>
      <c r="F10" s="192" t="s">
        <v>299</v>
      </c>
      <c r="G10" s="192" t="s">
        <v>300</v>
      </c>
      <c r="I10" s="193"/>
      <c r="J10" s="194"/>
      <c r="K10" s="195"/>
      <c r="M10" s="192" t="s">
        <v>301</v>
      </c>
      <c r="N10" s="194" t="s">
        <v>302</v>
      </c>
      <c r="P10" s="190"/>
      <c r="Q10" s="196"/>
      <c r="S10" s="190" t="s">
        <v>303</v>
      </c>
      <c r="T10" s="196" t="s">
        <v>304</v>
      </c>
      <c r="Y10" s="188"/>
      <c r="Z10" s="188"/>
    </row>
    <row r="11" spans="1:26">
      <c r="A11" s="188"/>
      <c r="C11" s="190" t="s">
        <v>305</v>
      </c>
      <c r="D11" s="190" t="s">
        <v>306</v>
      </c>
      <c r="E11" s="191"/>
      <c r="F11" s="192" t="s">
        <v>159</v>
      </c>
      <c r="G11" s="192" t="s">
        <v>307</v>
      </c>
      <c r="I11" s="193"/>
      <c r="J11" s="194"/>
      <c r="K11" s="195"/>
      <c r="M11" s="192" t="s">
        <v>308</v>
      </c>
      <c r="N11" s="194" t="s">
        <v>309</v>
      </c>
      <c r="P11" s="190"/>
      <c r="Q11" s="196"/>
      <c r="S11" s="190"/>
      <c r="T11" s="196"/>
      <c r="Y11" s="188"/>
      <c r="Z11" s="188"/>
    </row>
    <row r="12" spans="1:26">
      <c r="A12" s="188"/>
      <c r="C12" s="190" t="s">
        <v>310</v>
      </c>
      <c r="D12" s="190" t="s">
        <v>311</v>
      </c>
      <c r="E12" s="191"/>
      <c r="F12" s="192" t="s">
        <v>312</v>
      </c>
      <c r="G12" s="192" t="s">
        <v>313</v>
      </c>
      <c r="I12" s="193"/>
      <c r="J12" s="194"/>
      <c r="K12" s="195"/>
      <c r="M12" s="192" t="s">
        <v>314</v>
      </c>
      <c r="N12" s="194" t="s">
        <v>315</v>
      </c>
      <c r="P12" s="190"/>
      <c r="Q12" s="196"/>
      <c r="S12" s="190"/>
      <c r="T12" s="196"/>
      <c r="Y12" s="188"/>
      <c r="Z12" s="188"/>
    </row>
    <row r="13" spans="1:26">
      <c r="A13" s="188"/>
      <c r="C13" s="190" t="s">
        <v>316</v>
      </c>
      <c r="D13" s="190" t="s">
        <v>317</v>
      </c>
      <c r="E13" s="191"/>
      <c r="F13" s="192" t="s">
        <v>318</v>
      </c>
      <c r="G13" s="192" t="s">
        <v>319</v>
      </c>
      <c r="I13" s="193"/>
      <c r="J13" s="194"/>
      <c r="K13" s="195"/>
      <c r="M13" s="192" t="s">
        <v>320</v>
      </c>
      <c r="N13" s="194" t="s">
        <v>321</v>
      </c>
      <c r="P13" s="190"/>
      <c r="Q13" s="196"/>
      <c r="S13" s="190"/>
      <c r="T13" s="196"/>
      <c r="Y13" s="188"/>
      <c r="Z13" s="188"/>
    </row>
    <row r="14" spans="1:26">
      <c r="A14" s="188"/>
      <c r="C14" s="190" t="s">
        <v>222</v>
      </c>
      <c r="D14" s="190" t="s">
        <v>219</v>
      </c>
      <c r="E14" s="191"/>
      <c r="F14" s="192" t="s">
        <v>322</v>
      </c>
      <c r="G14" s="192" t="s">
        <v>323</v>
      </c>
      <c r="I14" s="193"/>
      <c r="J14" s="194"/>
      <c r="K14" s="195"/>
      <c r="M14" s="192" t="s">
        <v>324</v>
      </c>
      <c r="N14" s="194" t="s">
        <v>325</v>
      </c>
      <c r="P14" s="190"/>
      <c r="Q14" s="196"/>
      <c r="S14" s="190"/>
      <c r="T14" s="196"/>
      <c r="Y14" s="188"/>
      <c r="Z14" s="188"/>
    </row>
    <row r="15" spans="1:26">
      <c r="A15" s="188"/>
      <c r="C15" s="190" t="s">
        <v>326</v>
      </c>
      <c r="D15" s="190" t="s">
        <v>327</v>
      </c>
      <c r="E15" s="191"/>
      <c r="F15" s="192" t="s">
        <v>328</v>
      </c>
      <c r="G15" s="192" t="s">
        <v>329</v>
      </c>
      <c r="I15" s="193"/>
      <c r="J15" s="194"/>
      <c r="K15" s="195"/>
      <c r="M15" s="192" t="s">
        <v>330</v>
      </c>
      <c r="N15" s="194" t="s">
        <v>331</v>
      </c>
      <c r="P15" s="190"/>
      <c r="Q15" s="196"/>
      <c r="S15" s="190"/>
      <c r="T15" s="196"/>
      <c r="Y15" s="188"/>
      <c r="Z15" s="188"/>
    </row>
    <row r="16" spans="1:26">
      <c r="A16" s="188"/>
      <c r="C16" s="190" t="s">
        <v>332</v>
      </c>
      <c r="D16" s="190" t="s">
        <v>28</v>
      </c>
      <c r="E16" s="191"/>
      <c r="F16" s="192" t="s">
        <v>333</v>
      </c>
      <c r="G16" s="192" t="s">
        <v>334</v>
      </c>
      <c r="I16" s="193"/>
      <c r="J16" s="194"/>
      <c r="K16" s="195"/>
      <c r="M16" s="192" t="s">
        <v>335</v>
      </c>
      <c r="N16" s="194" t="s">
        <v>336</v>
      </c>
      <c r="P16" s="190"/>
      <c r="Q16" s="196"/>
      <c r="S16" s="190"/>
      <c r="T16" s="196"/>
      <c r="Y16" s="188"/>
      <c r="Z16" s="188"/>
    </row>
    <row r="17" spans="1:26">
      <c r="A17" s="188"/>
      <c r="C17" s="190" t="s">
        <v>337</v>
      </c>
      <c r="D17" s="190" t="s">
        <v>338</v>
      </c>
      <c r="E17" s="191"/>
      <c r="F17" s="192" t="s">
        <v>339</v>
      </c>
      <c r="G17" s="192" t="s">
        <v>340</v>
      </c>
      <c r="I17" s="193"/>
      <c r="J17" s="194"/>
      <c r="K17" s="195"/>
      <c r="M17" s="192" t="s">
        <v>341</v>
      </c>
      <c r="N17" s="194" t="s">
        <v>342</v>
      </c>
      <c r="S17" s="190"/>
      <c r="T17" s="196"/>
      <c r="Y17" s="188"/>
      <c r="Z17" s="188"/>
    </row>
    <row r="18" spans="1:26">
      <c r="A18" s="188"/>
      <c r="C18" s="190" t="s">
        <v>343</v>
      </c>
      <c r="D18" s="190" t="s">
        <v>344</v>
      </c>
      <c r="E18" s="191"/>
      <c r="F18" s="192" t="s">
        <v>345</v>
      </c>
      <c r="G18" s="192" t="s">
        <v>346</v>
      </c>
      <c r="I18" s="193"/>
      <c r="J18" s="194"/>
      <c r="K18" s="195"/>
      <c r="M18" s="192" t="s">
        <v>347</v>
      </c>
      <c r="N18" s="194" t="s">
        <v>348</v>
      </c>
      <c r="S18" s="190"/>
      <c r="T18" s="196"/>
      <c r="Y18" s="188"/>
      <c r="Z18" s="188"/>
    </row>
    <row r="19" spans="1:26">
      <c r="A19" s="188"/>
      <c r="C19" s="190" t="s">
        <v>349</v>
      </c>
      <c r="D19" s="190" t="s">
        <v>350</v>
      </c>
      <c r="E19" s="191"/>
      <c r="F19" s="192" t="s">
        <v>351</v>
      </c>
      <c r="G19" s="192" t="s">
        <v>352</v>
      </c>
      <c r="I19" s="193"/>
      <c r="J19" s="194"/>
      <c r="K19" s="195"/>
      <c r="M19" s="192" t="s">
        <v>353</v>
      </c>
      <c r="N19" s="194" t="s">
        <v>354</v>
      </c>
      <c r="S19" s="190"/>
      <c r="T19" s="196"/>
      <c r="Y19" s="188"/>
      <c r="Z19" s="188"/>
    </row>
    <row r="20" spans="1:26">
      <c r="A20" s="188"/>
      <c r="C20" s="190" t="s">
        <v>355</v>
      </c>
      <c r="D20" s="190" t="s">
        <v>356</v>
      </c>
      <c r="E20" s="191"/>
      <c r="F20" s="192" t="s">
        <v>357</v>
      </c>
      <c r="G20" s="192" t="s">
        <v>358</v>
      </c>
      <c r="I20" s="193"/>
      <c r="J20" s="194"/>
      <c r="M20" s="192"/>
      <c r="N20" s="194"/>
      <c r="S20" s="190"/>
      <c r="T20" s="196"/>
      <c r="Y20" s="188"/>
      <c r="Z20" s="188"/>
    </row>
    <row r="21" spans="1:26">
      <c r="A21" s="188"/>
      <c r="C21" s="190" t="s">
        <v>359</v>
      </c>
      <c r="D21" s="190" t="s">
        <v>360</v>
      </c>
      <c r="E21" s="191"/>
      <c r="F21" s="192" t="s">
        <v>361</v>
      </c>
      <c r="G21" s="192" t="s">
        <v>362</v>
      </c>
      <c r="I21" s="193"/>
      <c r="J21" s="194"/>
      <c r="M21" s="192"/>
      <c r="N21" s="194"/>
      <c r="Y21" s="188"/>
      <c r="Z21" s="188"/>
    </row>
    <row r="22" spans="1:26">
      <c r="A22" s="188"/>
      <c r="C22" s="190" t="s">
        <v>170</v>
      </c>
      <c r="D22" s="190" t="s">
        <v>363</v>
      </c>
      <c r="E22" s="191"/>
      <c r="F22" s="192" t="s">
        <v>364</v>
      </c>
      <c r="G22" s="192" t="s">
        <v>365</v>
      </c>
      <c r="I22" s="193"/>
      <c r="J22" s="194"/>
      <c r="M22" s="192"/>
      <c r="N22" s="194"/>
      <c r="Y22" s="188"/>
      <c r="Z22" s="188"/>
    </row>
    <row r="23" spans="1:26">
      <c r="A23" s="188"/>
      <c r="C23" s="190" t="s">
        <v>366</v>
      </c>
      <c r="D23" s="190" t="s">
        <v>367</v>
      </c>
      <c r="E23" s="191"/>
      <c r="F23" s="192" t="s">
        <v>368</v>
      </c>
      <c r="G23" s="192" t="s">
        <v>369</v>
      </c>
      <c r="I23" s="193"/>
      <c r="J23" s="194"/>
      <c r="M23" s="192"/>
      <c r="N23" s="194"/>
      <c r="Y23" s="188"/>
      <c r="Z23" s="188"/>
    </row>
    <row r="24" spans="1:26">
      <c r="A24" s="188"/>
      <c r="C24" s="190" t="s">
        <v>366</v>
      </c>
      <c r="D24" s="190" t="s">
        <v>370</v>
      </c>
      <c r="E24" s="191"/>
      <c r="F24" s="192" t="s">
        <v>371</v>
      </c>
      <c r="G24" s="192" t="s">
        <v>372</v>
      </c>
      <c r="I24" s="193"/>
      <c r="J24" s="194"/>
      <c r="M24" s="192"/>
      <c r="N24" s="194"/>
      <c r="Y24" s="188"/>
      <c r="Z24" s="188"/>
    </row>
    <row r="25" spans="1:26">
      <c r="A25" s="188"/>
      <c r="C25" s="190" t="s">
        <v>373</v>
      </c>
      <c r="D25" s="190" t="s">
        <v>374</v>
      </c>
      <c r="E25" s="191"/>
      <c r="F25" s="192" t="s">
        <v>375</v>
      </c>
      <c r="G25" s="192" t="s">
        <v>376</v>
      </c>
      <c r="I25" s="193"/>
      <c r="J25" s="194"/>
      <c r="M25" s="192"/>
      <c r="N25" s="194"/>
      <c r="Y25" s="188"/>
      <c r="Z25" s="188"/>
    </row>
    <row r="26" spans="1:26">
      <c r="A26" s="188"/>
      <c r="C26" s="190" t="s">
        <v>377</v>
      </c>
      <c r="D26" s="190" t="s">
        <v>378</v>
      </c>
      <c r="E26" s="191"/>
      <c r="F26" s="192" t="s">
        <v>379</v>
      </c>
      <c r="G26" s="192" t="s">
        <v>380</v>
      </c>
      <c r="I26" s="193"/>
      <c r="J26" s="194"/>
      <c r="M26" s="192"/>
      <c r="N26" s="194"/>
      <c r="Y26" s="188"/>
      <c r="Z26" s="188"/>
    </row>
    <row r="27" spans="1:26">
      <c r="A27" s="188"/>
      <c r="C27" s="190"/>
      <c r="D27" s="190"/>
      <c r="F27" s="192" t="s">
        <v>381</v>
      </c>
      <c r="G27" s="192" t="s">
        <v>382</v>
      </c>
      <c r="I27" s="193"/>
      <c r="J27" s="194"/>
      <c r="M27" s="192"/>
      <c r="N27" s="194"/>
      <c r="Y27" s="188"/>
      <c r="Z27" s="188"/>
    </row>
    <row r="28" spans="1:26">
      <c r="A28" s="188"/>
      <c r="C28" s="190"/>
      <c r="D28" s="190"/>
      <c r="F28" s="192" t="s">
        <v>383</v>
      </c>
      <c r="G28" s="192" t="s">
        <v>384</v>
      </c>
      <c r="I28" s="193"/>
      <c r="J28" s="194"/>
      <c r="M28" s="192"/>
      <c r="N28" s="194"/>
      <c r="Y28" s="188"/>
      <c r="Z28" s="188"/>
    </row>
    <row r="29" spans="1:26">
      <c r="A29" s="188"/>
      <c r="C29" s="190"/>
      <c r="D29" s="190"/>
      <c r="F29" s="192" t="s">
        <v>385</v>
      </c>
      <c r="G29" s="192" t="s">
        <v>386</v>
      </c>
      <c r="I29" s="193"/>
      <c r="J29" s="194"/>
      <c r="M29" s="192"/>
      <c r="N29" s="194"/>
      <c r="Y29" s="188"/>
      <c r="Z29" s="188"/>
    </row>
    <row r="30" spans="1:26">
      <c r="A30" s="188"/>
      <c r="C30" s="190"/>
      <c r="D30" s="190"/>
      <c r="F30" s="192" t="s">
        <v>387</v>
      </c>
      <c r="G30" s="192" t="s">
        <v>388</v>
      </c>
      <c r="I30" s="193"/>
      <c r="J30" s="194"/>
      <c r="M30" s="192"/>
      <c r="N30" s="194"/>
      <c r="Y30" s="188"/>
      <c r="Z30" s="188"/>
    </row>
    <row r="31" spans="1:26">
      <c r="F31" s="192" t="s">
        <v>389</v>
      </c>
      <c r="G31" s="192" t="s">
        <v>390</v>
      </c>
      <c r="I31" s="193"/>
      <c r="J31" s="194"/>
      <c r="M31" s="192"/>
      <c r="N31" s="194"/>
      <c r="Y31" s="188"/>
      <c r="Z31" s="188"/>
    </row>
    <row r="32" spans="1:26">
      <c r="F32" s="192" t="s">
        <v>391</v>
      </c>
      <c r="G32" s="192" t="s">
        <v>392</v>
      </c>
      <c r="I32" s="193"/>
      <c r="J32" s="194"/>
      <c r="M32" s="192"/>
      <c r="N32" s="194"/>
      <c r="Y32" s="188"/>
      <c r="Z32" s="188"/>
    </row>
    <row r="33" spans="6:26">
      <c r="F33" s="192" t="s">
        <v>393</v>
      </c>
      <c r="G33" s="192" t="s">
        <v>394</v>
      </c>
      <c r="I33" s="193"/>
      <c r="J33" s="194"/>
      <c r="M33" s="192"/>
      <c r="N33" s="194"/>
      <c r="Y33" s="188"/>
      <c r="Z33" s="188"/>
    </row>
    <row r="34" spans="6:26">
      <c r="F34" s="192" t="s">
        <v>395</v>
      </c>
      <c r="G34" s="192" t="s">
        <v>396</v>
      </c>
      <c r="I34" s="193"/>
      <c r="J34" s="194"/>
      <c r="M34" s="192"/>
      <c r="N34" s="194"/>
      <c r="Y34" s="188"/>
      <c r="Z34" s="188"/>
    </row>
    <row r="35" spans="6:26">
      <c r="F35" s="192" t="s">
        <v>391</v>
      </c>
      <c r="G35" s="192" t="s">
        <v>397</v>
      </c>
      <c r="I35" s="193"/>
      <c r="J35" s="194"/>
      <c r="M35" s="192"/>
      <c r="N35" s="194"/>
      <c r="Y35" s="188"/>
      <c r="Z35" s="188"/>
    </row>
    <row r="36" spans="6:26">
      <c r="F36" s="192" t="s">
        <v>280</v>
      </c>
      <c r="G36" s="192" t="s">
        <v>398</v>
      </c>
      <c r="I36" s="193"/>
      <c r="J36" s="194"/>
      <c r="M36" s="192"/>
      <c r="N36" s="194"/>
      <c r="Y36" s="188"/>
      <c r="Z36" s="188"/>
    </row>
    <row r="37" spans="6:26">
      <c r="F37" s="192" t="s">
        <v>399</v>
      </c>
      <c r="G37" s="192" t="s">
        <v>400</v>
      </c>
      <c r="I37" s="193"/>
      <c r="J37" s="194"/>
      <c r="M37" s="192"/>
      <c r="N37" s="194"/>
      <c r="Y37" s="188"/>
      <c r="Z37" s="188"/>
    </row>
    <row r="38" spans="6:26">
      <c r="F38" s="192" t="s">
        <v>401</v>
      </c>
      <c r="G38" s="192" t="s">
        <v>402</v>
      </c>
      <c r="I38" s="193"/>
      <c r="J38" s="194"/>
      <c r="M38" s="192"/>
      <c r="N38" s="194"/>
      <c r="Y38" s="188"/>
      <c r="Z38" s="188"/>
    </row>
    <row r="39" spans="6:26">
      <c r="F39" s="192" t="s">
        <v>403</v>
      </c>
      <c r="G39" s="192" t="s">
        <v>404</v>
      </c>
      <c r="I39" s="193"/>
      <c r="J39" s="194"/>
      <c r="M39" s="192"/>
      <c r="N39" s="194"/>
      <c r="Y39" s="188"/>
      <c r="Z39" s="188"/>
    </row>
    <row r="40" spans="6:26">
      <c r="F40" s="192" t="s">
        <v>405</v>
      </c>
      <c r="G40" s="192" t="s">
        <v>406</v>
      </c>
      <c r="I40" s="193"/>
      <c r="J40" s="194"/>
      <c r="M40" s="192"/>
      <c r="N40" s="194"/>
      <c r="Y40" s="188"/>
      <c r="Z40" s="188"/>
    </row>
    <row r="41" spans="6:26">
      <c r="F41" s="192" t="s">
        <v>381</v>
      </c>
      <c r="G41" s="192" t="s">
        <v>407</v>
      </c>
      <c r="I41" s="193"/>
      <c r="J41" s="194"/>
      <c r="M41" s="192"/>
      <c r="N41" s="194"/>
      <c r="Y41" s="188"/>
      <c r="Z41" s="188"/>
    </row>
    <row r="42" spans="6:26">
      <c r="F42" s="192" t="s">
        <v>408</v>
      </c>
      <c r="G42" s="192" t="s">
        <v>409</v>
      </c>
      <c r="I42" s="193"/>
      <c r="J42" s="194"/>
      <c r="Y42" s="188"/>
      <c r="Z42" s="188"/>
    </row>
    <row r="43" spans="6:26">
      <c r="F43" s="192" t="s">
        <v>410</v>
      </c>
      <c r="G43" s="192" t="s">
        <v>411</v>
      </c>
      <c r="I43" s="193"/>
      <c r="J43" s="194"/>
      <c r="Y43" s="188"/>
      <c r="Z43" s="188"/>
    </row>
    <row r="44" spans="6:26">
      <c r="F44" s="192" t="s">
        <v>412</v>
      </c>
      <c r="G44" s="192" t="s">
        <v>413</v>
      </c>
      <c r="I44" s="193"/>
      <c r="J44" s="194"/>
      <c r="Y44" s="188"/>
      <c r="Z44" s="188"/>
    </row>
    <row r="45" spans="6:26">
      <c r="F45" s="192" t="s">
        <v>414</v>
      </c>
      <c r="G45" s="192" t="s">
        <v>415</v>
      </c>
      <c r="I45" s="193"/>
      <c r="J45" s="194"/>
      <c r="Y45" s="188"/>
      <c r="Z45" s="188"/>
    </row>
    <row r="46" spans="6:26">
      <c r="F46" s="192" t="s">
        <v>416</v>
      </c>
      <c r="G46" s="192" t="s">
        <v>417</v>
      </c>
      <c r="I46" s="193"/>
      <c r="J46" s="194"/>
      <c r="Y46" s="188"/>
      <c r="Z46" s="188"/>
    </row>
    <row r="47" spans="6:26">
      <c r="F47" s="192" t="s">
        <v>339</v>
      </c>
      <c r="G47" s="192" t="s">
        <v>418</v>
      </c>
      <c r="I47" s="193"/>
      <c r="J47" s="194"/>
      <c r="Y47" s="188"/>
      <c r="Z47" s="188"/>
    </row>
    <row r="48" spans="6:26">
      <c r="F48" s="192" t="s">
        <v>419</v>
      </c>
      <c r="G48" s="192" t="s">
        <v>420</v>
      </c>
      <c r="I48" s="193"/>
      <c r="J48" s="194"/>
      <c r="Y48" s="188"/>
      <c r="Z48" s="188"/>
    </row>
    <row r="49" spans="6:26">
      <c r="F49" s="192" t="s">
        <v>421</v>
      </c>
      <c r="G49" s="192" t="s">
        <v>422</v>
      </c>
      <c r="I49" s="193"/>
      <c r="J49" s="194"/>
      <c r="Y49" s="188"/>
      <c r="Z49" s="188"/>
    </row>
    <row r="50" spans="6:26">
      <c r="F50" s="192" t="s">
        <v>423</v>
      </c>
      <c r="G50" s="192" t="s">
        <v>424</v>
      </c>
      <c r="I50" s="193"/>
      <c r="J50" s="194"/>
      <c r="Y50" s="188"/>
      <c r="Z50" s="188"/>
    </row>
    <row r="51" spans="6:26">
      <c r="F51" s="192" t="s">
        <v>425</v>
      </c>
      <c r="G51" s="192" t="s">
        <v>426</v>
      </c>
      <c r="I51" s="193"/>
      <c r="J51" s="194"/>
      <c r="Y51" s="188"/>
      <c r="Z51" s="188"/>
    </row>
    <row r="52" spans="6:26">
      <c r="F52" s="192" t="s">
        <v>427</v>
      </c>
      <c r="G52" s="192" t="s">
        <v>428</v>
      </c>
      <c r="I52" s="193"/>
      <c r="J52" s="194"/>
      <c r="Y52" s="188"/>
      <c r="Z52" s="188"/>
    </row>
    <row r="53" spans="6:26">
      <c r="F53" s="192" t="s">
        <v>429</v>
      </c>
      <c r="G53" s="192" t="s">
        <v>430</v>
      </c>
      <c r="I53" s="193"/>
      <c r="J53" s="194"/>
      <c r="Y53" s="188"/>
      <c r="Z53" s="188"/>
    </row>
    <row r="54" spans="6:26">
      <c r="F54" s="192" t="s">
        <v>431</v>
      </c>
      <c r="G54" s="192" t="s">
        <v>432</v>
      </c>
      <c r="I54" s="193"/>
      <c r="J54" s="194"/>
      <c r="Y54" s="188"/>
      <c r="Z54" s="188"/>
    </row>
    <row r="55" spans="6:26">
      <c r="F55" s="192" t="s">
        <v>433</v>
      </c>
      <c r="G55" s="192" t="s">
        <v>434</v>
      </c>
      <c r="I55" s="193"/>
      <c r="J55" s="194"/>
      <c r="Y55" s="188"/>
      <c r="Z55" s="188"/>
    </row>
    <row r="56" spans="6:26">
      <c r="F56" s="192" t="s">
        <v>435</v>
      </c>
      <c r="G56" s="192" t="s">
        <v>436</v>
      </c>
      <c r="I56" s="193"/>
      <c r="J56" s="194"/>
      <c r="Y56" s="188"/>
      <c r="Z56" s="188"/>
    </row>
    <row r="57" spans="6:26">
      <c r="F57" s="192" t="s">
        <v>127</v>
      </c>
      <c r="G57" s="192">
        <v>0</v>
      </c>
      <c r="I57" s="193"/>
      <c r="J57" s="194"/>
      <c r="Y57" s="188"/>
      <c r="Z57" s="188"/>
    </row>
    <row r="58" spans="6:26">
      <c r="F58" s="192" t="s">
        <v>128</v>
      </c>
      <c r="G58" s="192">
        <v>0</v>
      </c>
      <c r="I58" s="193"/>
      <c r="J58" s="194"/>
      <c r="Y58" s="188"/>
      <c r="Z58" s="188"/>
    </row>
    <row r="59" spans="6:26">
      <c r="F59" s="192" t="s">
        <v>129</v>
      </c>
      <c r="G59" s="192">
        <v>0</v>
      </c>
      <c r="I59" s="193"/>
      <c r="J59" s="194"/>
      <c r="Y59" s="188"/>
      <c r="Z59" s="188"/>
    </row>
    <row r="60" spans="6:26">
      <c r="F60" s="192" t="s">
        <v>130</v>
      </c>
      <c r="G60" s="192">
        <v>0</v>
      </c>
      <c r="I60" s="193"/>
      <c r="J60" s="194"/>
      <c r="Y60" s="188"/>
      <c r="Z60" s="188"/>
    </row>
    <row r="61" spans="6:26">
      <c r="F61" s="198"/>
      <c r="G61" s="191"/>
      <c r="I61" s="193"/>
      <c r="J61" s="194"/>
      <c r="Y61" s="188"/>
      <c r="Z61" s="188"/>
    </row>
    <row r="62" spans="6:26">
      <c r="F62" s="198"/>
      <c r="G62" s="191"/>
      <c r="I62" s="193"/>
      <c r="J62" s="194"/>
      <c r="Y62" s="188"/>
      <c r="Z62" s="188"/>
    </row>
    <row r="63" spans="6:26">
      <c r="F63" s="198"/>
      <c r="G63" s="191"/>
      <c r="I63" s="193"/>
      <c r="J63" s="194"/>
      <c r="Y63" s="188"/>
      <c r="Z63" s="188"/>
    </row>
    <row r="64" spans="6:26">
      <c r="F64" s="198"/>
      <c r="G64" s="191"/>
      <c r="I64" s="193"/>
      <c r="J64" s="194"/>
      <c r="Y64" s="188"/>
      <c r="Z64" s="188"/>
    </row>
    <row r="65" spans="6:26">
      <c r="F65" s="198"/>
      <c r="G65" s="191"/>
      <c r="I65" s="193"/>
      <c r="J65" s="194"/>
      <c r="Y65" s="188"/>
      <c r="Z65" s="188"/>
    </row>
    <row r="66" spans="6:26">
      <c r="F66" s="198"/>
      <c r="G66" s="191"/>
      <c r="I66" s="193"/>
      <c r="J66" s="194"/>
      <c r="Y66" s="188"/>
      <c r="Z66" s="188"/>
    </row>
    <row r="67" spans="6:26">
      <c r="F67" s="198"/>
      <c r="G67" s="191"/>
      <c r="I67" s="193"/>
      <c r="J67" s="194"/>
      <c r="Y67" s="188"/>
      <c r="Z67" s="188"/>
    </row>
    <row r="68" spans="6:26">
      <c r="F68" s="198"/>
      <c r="G68" s="191"/>
      <c r="I68" s="193"/>
      <c r="J68" s="194"/>
      <c r="Y68" s="188"/>
      <c r="Z68" s="188"/>
    </row>
    <row r="69" spans="6:26">
      <c r="F69" s="198"/>
      <c r="G69" s="191"/>
      <c r="I69" s="193"/>
      <c r="J69" s="194"/>
      <c r="Y69" s="188"/>
      <c r="Z69" s="188"/>
    </row>
    <row r="70" spans="6:26">
      <c r="F70" s="198"/>
      <c r="G70" s="191"/>
      <c r="I70" s="193"/>
      <c r="J70" s="194"/>
      <c r="Y70" s="188"/>
      <c r="Z70" s="188"/>
    </row>
    <row r="71" spans="6:26">
      <c r="F71" s="198"/>
      <c r="G71" s="191"/>
      <c r="I71" s="193"/>
      <c r="J71" s="194"/>
      <c r="Y71" s="188"/>
      <c r="Z71" s="188"/>
    </row>
    <row r="72" spans="6:26">
      <c r="F72" s="198"/>
      <c r="G72" s="191"/>
      <c r="I72" s="193"/>
      <c r="J72" s="194"/>
      <c r="Y72" s="188"/>
      <c r="Z72" s="188"/>
    </row>
    <row r="73" spans="6:26">
      <c r="F73" s="198"/>
      <c r="G73" s="191"/>
      <c r="I73" s="193"/>
      <c r="J73" s="194"/>
      <c r="Y73" s="188"/>
      <c r="Z73" s="188"/>
    </row>
    <row r="74" spans="6:26">
      <c r="F74" s="198"/>
      <c r="G74" s="191"/>
      <c r="I74" s="193"/>
      <c r="J74" s="194"/>
      <c r="Y74" s="188"/>
      <c r="Z74" s="188"/>
    </row>
    <row r="75" spans="6:26">
      <c r="F75" s="198"/>
      <c r="G75" s="191"/>
      <c r="I75" s="193"/>
      <c r="J75" s="194"/>
      <c r="Y75" s="188"/>
      <c r="Z75" s="188"/>
    </row>
    <row r="76" spans="6:26">
      <c r="F76" s="198"/>
      <c r="G76" s="191"/>
      <c r="I76" s="193"/>
      <c r="J76" s="194"/>
      <c r="Y76" s="188"/>
      <c r="Z76" s="188"/>
    </row>
    <row r="77" spans="6:26">
      <c r="F77" s="198"/>
      <c r="G77" s="191"/>
      <c r="I77" s="193"/>
      <c r="J77" s="194"/>
      <c r="Y77" s="188"/>
      <c r="Z77" s="188"/>
    </row>
    <row r="78" spans="6:26">
      <c r="F78" s="198"/>
      <c r="G78" s="191"/>
      <c r="I78" s="193"/>
      <c r="J78" s="194"/>
      <c r="Y78" s="188"/>
      <c r="Z78" s="188"/>
    </row>
    <row r="79" spans="6:26">
      <c r="F79" s="198"/>
      <c r="G79" s="191"/>
      <c r="I79" s="193"/>
      <c r="J79" s="194"/>
      <c r="Y79" s="188"/>
      <c r="Z79" s="188"/>
    </row>
    <row r="80" spans="6:26">
      <c r="F80" s="198"/>
      <c r="G80" s="191"/>
      <c r="I80" s="193"/>
      <c r="J80" s="194"/>
      <c r="Y80" s="188"/>
      <c r="Z80" s="188"/>
    </row>
    <row r="81" spans="6:26">
      <c r="F81" s="198"/>
      <c r="G81" s="191"/>
      <c r="I81" s="193"/>
      <c r="J81" s="194"/>
      <c r="Y81" s="188"/>
      <c r="Z81" s="188"/>
    </row>
    <row r="82" spans="6:26">
      <c r="F82" s="198"/>
      <c r="G82" s="191"/>
      <c r="I82" s="193"/>
      <c r="J82" s="194"/>
      <c r="Y82" s="188"/>
      <c r="Z82" s="188"/>
    </row>
    <row r="83" spans="6:26">
      <c r="F83" s="198"/>
      <c r="G83" s="191"/>
      <c r="I83" s="193"/>
      <c r="J83" s="194"/>
      <c r="Y83" s="188"/>
      <c r="Z83" s="188"/>
    </row>
    <row r="84" spans="6:26">
      <c r="F84" s="198"/>
      <c r="G84" s="191"/>
      <c r="I84" s="193"/>
      <c r="J84" s="194"/>
      <c r="Y84" s="188"/>
      <c r="Z84" s="188"/>
    </row>
    <row r="85" spans="6:26">
      <c r="F85" s="198"/>
      <c r="G85" s="191"/>
      <c r="I85" s="193"/>
      <c r="J85" s="194"/>
      <c r="Y85" s="188"/>
      <c r="Z85" s="188"/>
    </row>
    <row r="86" spans="6:26">
      <c r="F86" s="198"/>
      <c r="G86" s="191"/>
      <c r="I86" s="193"/>
      <c r="J86" s="194"/>
      <c r="Y86" s="188"/>
      <c r="Z86" s="188"/>
    </row>
    <row r="87" spans="6:26">
      <c r="F87" s="198"/>
      <c r="G87" s="191"/>
      <c r="I87" s="193"/>
      <c r="J87" s="194"/>
      <c r="Y87" s="188"/>
      <c r="Z87" s="188"/>
    </row>
    <row r="88" spans="6:26">
      <c r="F88" s="198"/>
      <c r="G88" s="191"/>
      <c r="I88" s="193"/>
      <c r="J88" s="194"/>
      <c r="Y88" s="188"/>
      <c r="Z88" s="188"/>
    </row>
    <row r="89" spans="6:26">
      <c r="F89" s="198"/>
      <c r="G89" s="191"/>
      <c r="I89" s="193"/>
      <c r="J89" s="194"/>
      <c r="Y89" s="188"/>
      <c r="Z89" s="188"/>
    </row>
    <row r="90" spans="6:26">
      <c r="F90" s="198"/>
      <c r="G90" s="191"/>
      <c r="I90" s="193"/>
      <c r="J90" s="194"/>
      <c r="Y90" s="188"/>
      <c r="Z90" s="188"/>
    </row>
    <row r="91" spans="6:26">
      <c r="F91" s="198"/>
      <c r="G91" s="191"/>
      <c r="I91" s="193"/>
      <c r="J91" s="194"/>
      <c r="Y91" s="188"/>
      <c r="Z91" s="188"/>
    </row>
    <row r="92" spans="6:26">
      <c r="F92" s="198"/>
      <c r="G92" s="191"/>
      <c r="I92" s="193"/>
      <c r="J92" s="194"/>
      <c r="Y92" s="188"/>
      <c r="Z92" s="188"/>
    </row>
    <row r="93" spans="6:26">
      <c r="F93" s="198"/>
      <c r="G93" s="191"/>
      <c r="I93" s="193"/>
      <c r="J93" s="194"/>
      <c r="Y93" s="188"/>
      <c r="Z93" s="188"/>
    </row>
    <row r="94" spans="6:26">
      <c r="F94" s="198"/>
      <c r="G94" s="191"/>
      <c r="I94" s="193"/>
      <c r="J94" s="194"/>
      <c r="Y94" s="188"/>
      <c r="Z94" s="188"/>
    </row>
    <row r="95" spans="6:26">
      <c r="F95" s="198"/>
      <c r="G95" s="191"/>
      <c r="I95" s="193"/>
      <c r="J95" s="194"/>
      <c r="Y95" s="188"/>
      <c r="Z95" s="188"/>
    </row>
    <row r="96" spans="6:26">
      <c r="F96" s="198"/>
      <c r="G96" s="191"/>
      <c r="I96" s="193"/>
      <c r="J96" s="194"/>
      <c r="Y96" s="188"/>
      <c r="Z96" s="188"/>
    </row>
    <row r="97" spans="6:26">
      <c r="F97" s="198"/>
      <c r="G97" s="191"/>
      <c r="I97" s="193"/>
      <c r="J97" s="194"/>
      <c r="Y97" s="188"/>
      <c r="Z97" s="188"/>
    </row>
    <row r="98" spans="6:26">
      <c r="F98" s="198"/>
      <c r="G98" s="191"/>
      <c r="I98" s="193"/>
      <c r="J98" s="194"/>
      <c r="Y98" s="188"/>
      <c r="Z98" s="188"/>
    </row>
    <row r="99" spans="6:26">
      <c r="F99" s="198"/>
      <c r="G99" s="191"/>
      <c r="I99" s="193"/>
      <c r="J99" s="194"/>
      <c r="Y99" s="188"/>
      <c r="Z99" s="188"/>
    </row>
    <row r="100" spans="6:26">
      <c r="F100" s="198"/>
      <c r="G100" s="191"/>
      <c r="I100" s="193"/>
      <c r="J100" s="194"/>
      <c r="Y100" s="188"/>
      <c r="Z100" s="188"/>
    </row>
    <row r="101" spans="6:26">
      <c r="F101" s="198"/>
      <c r="G101" s="191"/>
      <c r="I101" s="193"/>
      <c r="J101" s="194"/>
      <c r="Y101" s="188"/>
      <c r="Z101" s="188"/>
    </row>
    <row r="102" spans="6:26">
      <c r="F102" s="198"/>
      <c r="G102" s="191"/>
      <c r="I102" s="193"/>
      <c r="J102" s="194"/>
      <c r="Y102" s="188"/>
      <c r="Z102" s="188"/>
    </row>
    <row r="103" spans="6:26">
      <c r="I103" s="193"/>
      <c r="J103" s="194"/>
      <c r="Y103" s="188"/>
      <c r="Z103" s="188"/>
    </row>
    <row r="104" spans="6:26">
      <c r="I104" s="193"/>
      <c r="J104" s="194"/>
      <c r="Y104" s="188"/>
      <c r="Z104" s="188"/>
    </row>
    <row r="105" spans="6:26">
      <c r="I105" s="193"/>
      <c r="J105" s="194"/>
      <c r="Y105" s="188"/>
      <c r="Z105" s="188"/>
    </row>
    <row r="106" spans="6:26">
      <c r="I106" s="193"/>
      <c r="J106" s="194"/>
      <c r="Y106" s="188"/>
      <c r="Z106" s="188"/>
    </row>
    <row r="107" spans="6:26">
      <c r="I107" s="193"/>
      <c r="J107" s="194"/>
      <c r="Y107" s="188"/>
      <c r="Z107" s="188"/>
    </row>
    <row r="108" spans="6:26">
      <c r="I108" s="193"/>
      <c r="J108" s="194"/>
      <c r="Y108" s="188"/>
      <c r="Z108" s="188"/>
    </row>
    <row r="109" spans="6:26">
      <c r="I109" s="193"/>
      <c r="J109" s="194"/>
      <c r="Y109" s="188"/>
      <c r="Z109" s="188"/>
    </row>
    <row r="110" spans="6:26">
      <c r="I110" s="193"/>
      <c r="J110" s="194"/>
      <c r="Y110" s="188"/>
      <c r="Z110" s="188"/>
    </row>
    <row r="111" spans="6:26">
      <c r="I111" s="193"/>
      <c r="J111" s="194"/>
      <c r="Y111" s="188"/>
      <c r="Z111" s="188"/>
    </row>
    <row r="112" spans="6:26">
      <c r="I112" s="193"/>
      <c r="J112" s="194"/>
      <c r="Y112" s="188"/>
      <c r="Z112" s="188"/>
    </row>
    <row r="113" spans="9:26">
      <c r="I113" s="193"/>
      <c r="J113" s="194"/>
      <c r="Y113" s="188"/>
      <c r="Z113" s="188"/>
    </row>
    <row r="114" spans="9:26">
      <c r="I114" s="193"/>
      <c r="J114" s="194"/>
      <c r="Y114" s="188"/>
      <c r="Z114" s="188"/>
    </row>
    <row r="115" spans="9:26">
      <c r="I115" s="193"/>
      <c r="J115" s="194"/>
      <c r="Y115" s="188"/>
      <c r="Z115" s="188"/>
    </row>
    <row r="116" spans="9:26">
      <c r="I116" s="193"/>
      <c r="J116" s="194"/>
      <c r="Y116" s="188"/>
      <c r="Z116" s="188"/>
    </row>
    <row r="117" spans="9:26">
      <c r="I117" s="193"/>
      <c r="J117" s="194"/>
      <c r="Y117" s="188"/>
      <c r="Z117" s="188"/>
    </row>
    <row r="118" spans="9:26">
      <c r="I118" s="193"/>
      <c r="J118" s="194"/>
      <c r="Y118" s="188"/>
      <c r="Z118" s="188"/>
    </row>
    <row r="119" spans="9:26">
      <c r="I119" s="193"/>
      <c r="J119" s="194"/>
      <c r="Y119" s="188"/>
      <c r="Z119" s="188"/>
    </row>
    <row r="120" spans="9:26">
      <c r="I120" s="193"/>
      <c r="J120" s="194"/>
      <c r="Y120" s="188"/>
      <c r="Z120" s="188"/>
    </row>
    <row r="121" spans="9:26">
      <c r="I121" s="193"/>
      <c r="J121" s="194"/>
      <c r="Y121" s="188"/>
      <c r="Z121" s="188"/>
    </row>
    <row r="122" spans="9:26">
      <c r="I122" s="193"/>
      <c r="J122" s="194"/>
      <c r="Y122" s="188"/>
      <c r="Z122" s="188"/>
    </row>
    <row r="123" spans="9:26">
      <c r="I123" s="193"/>
      <c r="J123" s="194"/>
      <c r="Y123" s="188"/>
      <c r="Z123" s="188"/>
    </row>
    <row r="124" spans="9:26">
      <c r="I124" s="193"/>
      <c r="J124" s="194"/>
      <c r="Y124" s="188"/>
      <c r="Z124" s="188"/>
    </row>
    <row r="125" spans="9:26">
      <c r="I125" s="193"/>
      <c r="J125" s="194"/>
      <c r="Y125" s="188"/>
      <c r="Z125" s="188"/>
    </row>
    <row r="126" spans="9:26">
      <c r="I126" s="193"/>
      <c r="J126" s="194"/>
      <c r="Y126" s="188"/>
      <c r="Z126" s="188"/>
    </row>
    <row r="127" spans="9:26">
      <c r="I127" s="193"/>
      <c r="J127" s="194"/>
      <c r="Y127" s="188"/>
      <c r="Z127" s="188"/>
    </row>
    <row r="128" spans="9:26">
      <c r="I128" s="193"/>
      <c r="J128" s="194"/>
      <c r="Y128" s="188"/>
      <c r="Z128" s="188"/>
    </row>
    <row r="129" spans="9:26">
      <c r="I129" s="193"/>
      <c r="J129" s="194"/>
      <c r="Y129" s="188"/>
      <c r="Z129" s="188"/>
    </row>
    <row r="130" spans="9:26">
      <c r="I130" s="193"/>
      <c r="J130" s="194"/>
      <c r="Y130" s="188"/>
      <c r="Z130" s="188"/>
    </row>
    <row r="131" spans="9:26">
      <c r="I131" s="193"/>
      <c r="J131" s="194"/>
      <c r="Y131" s="188"/>
      <c r="Z131" s="188"/>
    </row>
    <row r="132" spans="9:26">
      <c r="I132" s="193"/>
      <c r="J132" s="194"/>
      <c r="Y132" s="188"/>
      <c r="Z132" s="188"/>
    </row>
    <row r="133" spans="9:26">
      <c r="I133" s="193"/>
      <c r="J133" s="194"/>
      <c r="Y133" s="188"/>
      <c r="Z133" s="188"/>
    </row>
    <row r="134" spans="9:26">
      <c r="I134" s="193"/>
      <c r="J134" s="194"/>
      <c r="Y134" s="188"/>
      <c r="Z134" s="188"/>
    </row>
    <row r="135" spans="9:26">
      <c r="I135" s="193"/>
      <c r="J135" s="194"/>
      <c r="Y135" s="188"/>
      <c r="Z135" s="188"/>
    </row>
    <row r="136" spans="9:26">
      <c r="I136" s="193"/>
      <c r="J136" s="194"/>
      <c r="Y136" s="188"/>
      <c r="Z136" s="188"/>
    </row>
    <row r="137" spans="9:26">
      <c r="I137" s="193"/>
      <c r="J137" s="194"/>
      <c r="Y137" s="188"/>
      <c r="Z137" s="188"/>
    </row>
    <row r="138" spans="9:26">
      <c r="I138" s="193"/>
      <c r="J138" s="194"/>
      <c r="Y138" s="188"/>
      <c r="Z138" s="188"/>
    </row>
    <row r="139" spans="9:26">
      <c r="I139" s="193"/>
      <c r="J139" s="194"/>
      <c r="Y139" s="188"/>
      <c r="Z139" s="188"/>
    </row>
    <row r="140" spans="9:26">
      <c r="I140" s="193"/>
      <c r="J140" s="194"/>
      <c r="Y140" s="188"/>
      <c r="Z140" s="188"/>
    </row>
    <row r="141" spans="9:26">
      <c r="I141" s="193"/>
      <c r="J141" s="194"/>
      <c r="Y141" s="188"/>
      <c r="Z141" s="188"/>
    </row>
    <row r="142" spans="9:26">
      <c r="I142" s="193"/>
      <c r="J142" s="194"/>
      <c r="Y142" s="188"/>
      <c r="Z142" s="188"/>
    </row>
    <row r="143" spans="9:26">
      <c r="I143" s="193"/>
      <c r="J143" s="194"/>
      <c r="Y143" s="188"/>
      <c r="Z143" s="188"/>
    </row>
    <row r="144" spans="9:26">
      <c r="I144" s="193"/>
      <c r="J144" s="194"/>
      <c r="Y144" s="188"/>
      <c r="Z144" s="188"/>
    </row>
    <row r="145" spans="9:26">
      <c r="I145" s="193"/>
      <c r="J145" s="194"/>
      <c r="Y145" s="188"/>
      <c r="Z145" s="188"/>
    </row>
    <row r="146" spans="9:26">
      <c r="I146" s="193"/>
      <c r="J146" s="194"/>
      <c r="Y146" s="188"/>
      <c r="Z146" s="188"/>
    </row>
    <row r="147" spans="9:26">
      <c r="I147" s="193"/>
      <c r="J147" s="194"/>
      <c r="Y147" s="188"/>
      <c r="Z147" s="188"/>
    </row>
    <row r="148" spans="9:26">
      <c r="I148" s="193"/>
      <c r="J148" s="194"/>
      <c r="Y148" s="188"/>
      <c r="Z148" s="188"/>
    </row>
    <row r="149" spans="9:26">
      <c r="I149" s="193"/>
      <c r="J149" s="194"/>
      <c r="Y149" s="188"/>
      <c r="Z149" s="188"/>
    </row>
    <row r="150" spans="9:26">
      <c r="I150" s="193"/>
      <c r="J150" s="194"/>
      <c r="Y150" s="188"/>
      <c r="Z150" s="188"/>
    </row>
    <row r="151" spans="9:26">
      <c r="I151" s="193"/>
      <c r="J151" s="194"/>
      <c r="Y151" s="188"/>
      <c r="Z151" s="188"/>
    </row>
    <row r="152" spans="9:26">
      <c r="I152" s="193"/>
      <c r="J152" s="194"/>
      <c r="Y152" s="188"/>
      <c r="Z152" s="188"/>
    </row>
    <row r="153" spans="9:26">
      <c r="I153" s="193"/>
      <c r="J153" s="194"/>
      <c r="Y153" s="188"/>
      <c r="Z153" s="188"/>
    </row>
    <row r="154" spans="9:26">
      <c r="I154" s="193"/>
      <c r="J154" s="194"/>
      <c r="Y154" s="188"/>
      <c r="Z154" s="188"/>
    </row>
    <row r="155" spans="9:26">
      <c r="I155" s="193"/>
      <c r="J155" s="194"/>
      <c r="Y155" s="188"/>
      <c r="Z155" s="188"/>
    </row>
    <row r="156" spans="9:26">
      <c r="I156" s="193"/>
      <c r="J156" s="194"/>
      <c r="Y156" s="188"/>
      <c r="Z156" s="188"/>
    </row>
    <row r="157" spans="9:26">
      <c r="I157" s="193"/>
      <c r="J157" s="194"/>
      <c r="Y157" s="188"/>
      <c r="Z157" s="188"/>
    </row>
    <row r="158" spans="9:26">
      <c r="I158" s="193"/>
      <c r="J158" s="194"/>
      <c r="Y158" s="188"/>
      <c r="Z158" s="188"/>
    </row>
    <row r="159" spans="9:26">
      <c r="I159" s="193"/>
      <c r="J159" s="194"/>
      <c r="Y159" s="188"/>
      <c r="Z159" s="188"/>
    </row>
    <row r="160" spans="9:26">
      <c r="I160" s="193"/>
      <c r="J160" s="194"/>
      <c r="Y160" s="188"/>
      <c r="Z160" s="188"/>
    </row>
    <row r="161" spans="9:26">
      <c r="I161" s="193"/>
      <c r="J161" s="194"/>
      <c r="Y161" s="188"/>
      <c r="Z161" s="188"/>
    </row>
    <row r="162" spans="9:26">
      <c r="I162" s="193"/>
      <c r="J162" s="194"/>
      <c r="Y162" s="188"/>
      <c r="Z162" s="188"/>
    </row>
    <row r="163" spans="9:26">
      <c r="I163" s="193"/>
      <c r="J163" s="194"/>
      <c r="Y163" s="188"/>
      <c r="Z163" s="188"/>
    </row>
    <row r="164" spans="9:26">
      <c r="I164" s="193"/>
      <c r="J164" s="194"/>
      <c r="Y164" s="188"/>
      <c r="Z164" s="188"/>
    </row>
    <row r="165" spans="9:26">
      <c r="I165" s="193"/>
      <c r="J165" s="194"/>
      <c r="Y165" s="188"/>
      <c r="Z165" s="188"/>
    </row>
    <row r="166" spans="9:26">
      <c r="I166" s="193"/>
      <c r="J166" s="194"/>
      <c r="Y166" s="188"/>
      <c r="Z166" s="188"/>
    </row>
    <row r="167" spans="9:26">
      <c r="I167" s="193"/>
      <c r="J167" s="194"/>
      <c r="Y167" s="188"/>
      <c r="Z167" s="188"/>
    </row>
    <row r="168" spans="9:26">
      <c r="I168" s="193"/>
      <c r="J168" s="194"/>
      <c r="Y168" s="188"/>
      <c r="Z168" s="188"/>
    </row>
    <row r="169" spans="9:26">
      <c r="I169" s="193"/>
      <c r="J169" s="194"/>
      <c r="Y169" s="188"/>
      <c r="Z169" s="188"/>
    </row>
    <row r="170" spans="9:26">
      <c r="I170" s="193"/>
      <c r="J170" s="194"/>
      <c r="Y170" s="188"/>
      <c r="Z170" s="188"/>
    </row>
    <row r="171" spans="9:26">
      <c r="I171" s="193"/>
      <c r="J171" s="194"/>
      <c r="Y171" s="188"/>
      <c r="Z171" s="188"/>
    </row>
    <row r="172" spans="9:26">
      <c r="I172" s="193"/>
      <c r="J172" s="194"/>
      <c r="Y172" s="188"/>
      <c r="Z172" s="188"/>
    </row>
    <row r="173" spans="9:26">
      <c r="I173" s="193"/>
      <c r="J173" s="194"/>
      <c r="Y173" s="188"/>
      <c r="Z173" s="188"/>
    </row>
    <row r="174" spans="9:26">
      <c r="I174" s="193"/>
      <c r="J174" s="194"/>
      <c r="Y174" s="188"/>
      <c r="Z174" s="188"/>
    </row>
    <row r="175" spans="9:26">
      <c r="I175" s="193"/>
      <c r="J175" s="194"/>
      <c r="Y175" s="188"/>
      <c r="Z175" s="188"/>
    </row>
    <row r="176" spans="9:26">
      <c r="I176" s="193"/>
      <c r="J176" s="194"/>
      <c r="Y176" s="188"/>
      <c r="Z176" s="188"/>
    </row>
    <row r="177" spans="9:26">
      <c r="I177" s="193"/>
      <c r="J177" s="194"/>
      <c r="Y177" s="188"/>
      <c r="Z177" s="188"/>
    </row>
    <row r="178" spans="9:26">
      <c r="I178" s="193"/>
      <c r="J178" s="194"/>
      <c r="Y178" s="188"/>
      <c r="Z178" s="188"/>
    </row>
    <row r="179" spans="9:26">
      <c r="I179" s="193"/>
      <c r="J179" s="194"/>
      <c r="Y179" s="188"/>
      <c r="Z179" s="188"/>
    </row>
    <row r="180" spans="9:26">
      <c r="I180" s="193"/>
      <c r="J180" s="194"/>
      <c r="Y180" s="188"/>
      <c r="Z180" s="188"/>
    </row>
    <row r="181" spans="9:26">
      <c r="I181" s="193"/>
      <c r="J181" s="194"/>
      <c r="Y181" s="188"/>
      <c r="Z181" s="188"/>
    </row>
    <row r="182" spans="9:26">
      <c r="I182" s="193"/>
      <c r="J182" s="194"/>
      <c r="Y182" s="188"/>
      <c r="Z182" s="188"/>
    </row>
    <row r="183" spans="9:26">
      <c r="I183" s="193"/>
      <c r="J183" s="194"/>
      <c r="Y183" s="188"/>
      <c r="Z183" s="188"/>
    </row>
    <row r="184" spans="9:26">
      <c r="I184" s="193"/>
      <c r="J184" s="194"/>
      <c r="Y184" s="188"/>
      <c r="Z184" s="188"/>
    </row>
    <row r="185" spans="9:26">
      <c r="I185" s="193"/>
      <c r="J185" s="194"/>
      <c r="Y185" s="188"/>
      <c r="Z185" s="188"/>
    </row>
    <row r="186" spans="9:26">
      <c r="I186" s="193"/>
      <c r="J186" s="194"/>
      <c r="Y186" s="188"/>
      <c r="Z186" s="188"/>
    </row>
    <row r="187" spans="9:26">
      <c r="I187" s="193"/>
      <c r="J187" s="194"/>
      <c r="Y187" s="188"/>
      <c r="Z187" s="188"/>
    </row>
    <row r="188" spans="9:26">
      <c r="I188" s="193"/>
      <c r="J188" s="194"/>
      <c r="Y188" s="188"/>
      <c r="Z188" s="188"/>
    </row>
    <row r="189" spans="9:26">
      <c r="I189" s="193"/>
      <c r="J189" s="194"/>
      <c r="Y189" s="188"/>
      <c r="Z189" s="188"/>
    </row>
    <row r="190" spans="9:26">
      <c r="I190" s="193"/>
      <c r="J190" s="194"/>
      <c r="Y190" s="188"/>
      <c r="Z190" s="188"/>
    </row>
    <row r="191" spans="9:26">
      <c r="I191" s="193"/>
      <c r="J191" s="194"/>
      <c r="Y191" s="188"/>
      <c r="Z191" s="188"/>
    </row>
    <row r="192" spans="9:26">
      <c r="I192" s="193"/>
      <c r="J192" s="194"/>
      <c r="Y192" s="188"/>
      <c r="Z192" s="188"/>
    </row>
    <row r="193" spans="9:26">
      <c r="I193" s="193"/>
      <c r="J193" s="194"/>
      <c r="Y193" s="188"/>
      <c r="Z193" s="188"/>
    </row>
    <row r="194" spans="9:26">
      <c r="I194" s="193"/>
      <c r="J194" s="194"/>
      <c r="Y194" s="188"/>
      <c r="Z194" s="188"/>
    </row>
    <row r="195" spans="9:26">
      <c r="I195" s="193"/>
      <c r="J195" s="194"/>
      <c r="Y195" s="188"/>
      <c r="Z195" s="188"/>
    </row>
    <row r="196" spans="9:26">
      <c r="I196" s="193"/>
      <c r="J196" s="194"/>
      <c r="Y196" s="188"/>
      <c r="Z196" s="188"/>
    </row>
    <row r="197" spans="9:26">
      <c r="I197" s="193"/>
      <c r="J197" s="194"/>
      <c r="Y197" s="188"/>
      <c r="Z197" s="188"/>
    </row>
    <row r="198" spans="9:26">
      <c r="I198" s="193"/>
      <c r="J198" s="194"/>
      <c r="Y198" s="188"/>
      <c r="Z198" s="188"/>
    </row>
    <row r="199" spans="9:26">
      <c r="I199" s="193"/>
      <c r="J199" s="194"/>
      <c r="Y199" s="188"/>
      <c r="Z199" s="188"/>
    </row>
    <row r="200" spans="9:26">
      <c r="I200" s="193"/>
      <c r="J200" s="194"/>
      <c r="Y200" s="188"/>
      <c r="Z200" s="188"/>
    </row>
    <row r="201" spans="9:26">
      <c r="I201" s="193"/>
      <c r="J201" s="194"/>
      <c r="Y201" s="188"/>
      <c r="Z201" s="188"/>
    </row>
    <row r="202" spans="9:26">
      <c r="I202" s="193"/>
      <c r="J202" s="194"/>
      <c r="Y202" s="188"/>
      <c r="Z202" s="188"/>
    </row>
    <row r="203" spans="9:26">
      <c r="I203" s="193"/>
      <c r="J203" s="194"/>
      <c r="Y203" s="188"/>
      <c r="Z203" s="188"/>
    </row>
    <row r="204" spans="9:26">
      <c r="I204" s="193"/>
      <c r="J204" s="194"/>
      <c r="Y204" s="188"/>
      <c r="Z204" s="188"/>
    </row>
    <row r="205" spans="9:26">
      <c r="I205" s="193"/>
      <c r="J205" s="194"/>
      <c r="Y205" s="188"/>
      <c r="Z205" s="188"/>
    </row>
    <row r="206" spans="9:26">
      <c r="I206" s="193"/>
      <c r="J206" s="194"/>
      <c r="Y206" s="188"/>
      <c r="Z206" s="188"/>
    </row>
    <row r="207" spans="9:26">
      <c r="I207" s="193"/>
      <c r="J207" s="194"/>
      <c r="Y207" s="188"/>
      <c r="Z207" s="188"/>
    </row>
    <row r="208" spans="9:26">
      <c r="I208" s="193"/>
      <c r="J208" s="194"/>
      <c r="Y208" s="188"/>
      <c r="Z208" s="188"/>
    </row>
    <row r="209" spans="9:26">
      <c r="I209" s="193"/>
      <c r="J209" s="194"/>
      <c r="Y209" s="188"/>
      <c r="Z209" s="188"/>
    </row>
    <row r="210" spans="9:26">
      <c r="I210" s="193"/>
      <c r="J210" s="194"/>
      <c r="Y210" s="188"/>
      <c r="Z210" s="188"/>
    </row>
    <row r="211" spans="9:26">
      <c r="I211" s="193"/>
      <c r="J211" s="194"/>
      <c r="Y211" s="188"/>
      <c r="Z211" s="188"/>
    </row>
    <row r="212" spans="9:26">
      <c r="I212" s="193"/>
      <c r="J212" s="194"/>
      <c r="Y212" s="188"/>
      <c r="Z212" s="188"/>
    </row>
    <row r="213" spans="9:26">
      <c r="I213" s="193"/>
      <c r="J213" s="194"/>
      <c r="Y213" s="188"/>
      <c r="Z213" s="188"/>
    </row>
    <row r="214" spans="9:26">
      <c r="I214" s="193"/>
      <c r="J214" s="194"/>
      <c r="Y214" s="188"/>
      <c r="Z214" s="188"/>
    </row>
    <row r="215" spans="9:26">
      <c r="I215" s="193"/>
      <c r="J215" s="194"/>
      <c r="Y215" s="188"/>
      <c r="Z215" s="188"/>
    </row>
    <row r="216" spans="9:26">
      <c r="I216" s="193"/>
      <c r="J216" s="194"/>
      <c r="Y216" s="188"/>
      <c r="Z216" s="188"/>
    </row>
    <row r="217" spans="9:26">
      <c r="I217" s="193"/>
      <c r="J217" s="194"/>
      <c r="Y217" s="188"/>
      <c r="Z217" s="188"/>
    </row>
    <row r="218" spans="9:26">
      <c r="I218" s="193"/>
      <c r="J218" s="194"/>
      <c r="Y218" s="188"/>
      <c r="Z218" s="188"/>
    </row>
    <row r="219" spans="9:26">
      <c r="I219" s="193"/>
      <c r="J219" s="194"/>
      <c r="Y219" s="188"/>
      <c r="Z219" s="188"/>
    </row>
    <row r="220" spans="9:26">
      <c r="I220" s="193"/>
      <c r="J220" s="194"/>
      <c r="Y220" s="188"/>
      <c r="Z220" s="188"/>
    </row>
    <row r="221" spans="9:26">
      <c r="I221" s="193"/>
      <c r="J221" s="194"/>
      <c r="Y221" s="188"/>
      <c r="Z221" s="188"/>
    </row>
    <row r="222" spans="9:26">
      <c r="I222" s="193"/>
      <c r="J222" s="194"/>
      <c r="Y222" s="188"/>
      <c r="Z222" s="188"/>
    </row>
    <row r="223" spans="9:26">
      <c r="I223" s="193"/>
      <c r="J223" s="194"/>
      <c r="Y223" s="188"/>
      <c r="Z223" s="188"/>
    </row>
    <row r="224" spans="9:26">
      <c r="I224" s="193"/>
      <c r="J224" s="194"/>
      <c r="Y224" s="188"/>
      <c r="Z224" s="188"/>
    </row>
    <row r="225" spans="9:26">
      <c r="I225" s="193"/>
      <c r="J225" s="194"/>
      <c r="Y225" s="188"/>
      <c r="Z225" s="188"/>
    </row>
    <row r="226" spans="9:26">
      <c r="I226" s="193"/>
      <c r="J226" s="194"/>
      <c r="Y226" s="188"/>
      <c r="Z226" s="188"/>
    </row>
    <row r="227" spans="9:26">
      <c r="I227" s="193"/>
      <c r="J227" s="194"/>
      <c r="Y227" s="188"/>
      <c r="Z227" s="188"/>
    </row>
    <row r="228" spans="9:26">
      <c r="I228" s="193"/>
      <c r="J228" s="194"/>
      <c r="Y228" s="188"/>
      <c r="Z228" s="188"/>
    </row>
    <row r="229" spans="9:26">
      <c r="I229" s="193"/>
      <c r="J229" s="194"/>
      <c r="Y229" s="188"/>
      <c r="Z229" s="188"/>
    </row>
    <row r="230" spans="9:26">
      <c r="I230" s="193"/>
      <c r="J230" s="194"/>
      <c r="Y230" s="188"/>
      <c r="Z230" s="188"/>
    </row>
    <row r="231" spans="9:26">
      <c r="I231" s="193"/>
      <c r="J231" s="194"/>
      <c r="Y231" s="188"/>
      <c r="Z231" s="188"/>
    </row>
    <row r="232" spans="9:26">
      <c r="I232" s="193"/>
      <c r="J232" s="194"/>
      <c r="Y232" s="188"/>
      <c r="Z232" s="188"/>
    </row>
    <row r="233" spans="9:26">
      <c r="I233" s="193"/>
      <c r="J233" s="194"/>
      <c r="Y233" s="188"/>
      <c r="Z233" s="188"/>
    </row>
    <row r="234" spans="9:26">
      <c r="I234" s="193"/>
      <c r="J234" s="194"/>
      <c r="Y234" s="188"/>
      <c r="Z234" s="188"/>
    </row>
    <row r="235" spans="9:26">
      <c r="I235" s="193"/>
      <c r="J235" s="194"/>
      <c r="Y235" s="188"/>
      <c r="Z235" s="188"/>
    </row>
    <row r="236" spans="9:26">
      <c r="I236" s="193"/>
      <c r="J236" s="194"/>
      <c r="Y236" s="188"/>
      <c r="Z236" s="188"/>
    </row>
    <row r="237" spans="9:26">
      <c r="I237" s="193"/>
      <c r="J237" s="194"/>
      <c r="Y237" s="188"/>
      <c r="Z237" s="188"/>
    </row>
    <row r="238" spans="9:26">
      <c r="I238" s="193"/>
      <c r="J238" s="194"/>
      <c r="Y238" s="188"/>
      <c r="Z238" s="188"/>
    </row>
    <row r="239" spans="9:26">
      <c r="I239" s="193"/>
      <c r="J239" s="194"/>
      <c r="Y239" s="188"/>
      <c r="Z239" s="188"/>
    </row>
    <row r="240" spans="9:26">
      <c r="I240" s="193"/>
      <c r="J240" s="194"/>
      <c r="Y240" s="188"/>
      <c r="Z240" s="188"/>
    </row>
    <row r="241" spans="9:26">
      <c r="I241" s="193"/>
      <c r="J241" s="194"/>
      <c r="Y241" s="188"/>
      <c r="Z241" s="188"/>
    </row>
    <row r="242" spans="9:26">
      <c r="I242" s="193"/>
      <c r="J242" s="194"/>
      <c r="Y242" s="188"/>
      <c r="Z242" s="188"/>
    </row>
    <row r="243" spans="9:26">
      <c r="I243" s="193"/>
      <c r="J243" s="194"/>
      <c r="Y243" s="188"/>
      <c r="Z243" s="188"/>
    </row>
    <row r="244" spans="9:26">
      <c r="I244" s="193"/>
      <c r="J244" s="194"/>
      <c r="Y244" s="188"/>
      <c r="Z244" s="188"/>
    </row>
    <row r="245" spans="9:26">
      <c r="I245" s="193"/>
      <c r="J245" s="194"/>
      <c r="Y245" s="188"/>
      <c r="Z245" s="188"/>
    </row>
    <row r="246" spans="9:26">
      <c r="I246" s="193"/>
      <c r="J246" s="194"/>
      <c r="Y246" s="188"/>
      <c r="Z246" s="188"/>
    </row>
    <row r="247" spans="9:26">
      <c r="I247" s="193"/>
      <c r="J247" s="194"/>
      <c r="Y247" s="188"/>
      <c r="Z247" s="188"/>
    </row>
    <row r="248" spans="9:26">
      <c r="I248" s="193"/>
      <c r="J248" s="194"/>
      <c r="Y248" s="188"/>
      <c r="Z248" s="188"/>
    </row>
    <row r="249" spans="9:26">
      <c r="I249" s="193"/>
      <c r="J249" s="194"/>
      <c r="Y249" s="188"/>
      <c r="Z249" s="188"/>
    </row>
    <row r="250" spans="9:26">
      <c r="I250" s="193"/>
      <c r="J250" s="194"/>
      <c r="Y250" s="188"/>
      <c r="Z250" s="188"/>
    </row>
    <row r="251" spans="9:26">
      <c r="I251" s="193"/>
      <c r="J251" s="194"/>
      <c r="Y251" s="188"/>
      <c r="Z251" s="188"/>
    </row>
    <row r="252" spans="9:26">
      <c r="I252" s="193"/>
      <c r="J252" s="194"/>
      <c r="Y252" s="188"/>
      <c r="Z252" s="188"/>
    </row>
    <row r="253" spans="9:26">
      <c r="I253" s="193"/>
      <c r="J253" s="194"/>
      <c r="Y253" s="188"/>
      <c r="Z253" s="188"/>
    </row>
    <row r="254" spans="9:26">
      <c r="I254" s="193"/>
      <c r="J254" s="194"/>
      <c r="Y254" s="188"/>
      <c r="Z254" s="188"/>
    </row>
    <row r="255" spans="9:26">
      <c r="I255" s="193"/>
      <c r="J255" s="194"/>
      <c r="Y255" s="188"/>
      <c r="Z255" s="188"/>
    </row>
    <row r="256" spans="9:26">
      <c r="I256" s="193"/>
      <c r="J256" s="194"/>
      <c r="Y256" s="188"/>
      <c r="Z256" s="188"/>
    </row>
    <row r="257" spans="9:26">
      <c r="I257" s="193"/>
      <c r="J257" s="194"/>
      <c r="Y257" s="188"/>
      <c r="Z257" s="188"/>
    </row>
    <row r="258" spans="9:26">
      <c r="I258" s="193"/>
      <c r="J258" s="194"/>
      <c r="Y258" s="188"/>
      <c r="Z258" s="188"/>
    </row>
    <row r="259" spans="9:26">
      <c r="I259" s="193"/>
      <c r="J259" s="194"/>
      <c r="Y259" s="188"/>
      <c r="Z259" s="188"/>
    </row>
    <row r="260" spans="9:26">
      <c r="I260" s="193"/>
      <c r="J260" s="194"/>
      <c r="Y260" s="188"/>
      <c r="Z260" s="188"/>
    </row>
    <row r="261" spans="9:26">
      <c r="I261" s="193"/>
      <c r="J261" s="194"/>
      <c r="Y261" s="188"/>
      <c r="Z261" s="188"/>
    </row>
    <row r="262" spans="9:26">
      <c r="I262" s="193"/>
      <c r="J262" s="194"/>
      <c r="Y262" s="188"/>
      <c r="Z262" s="188"/>
    </row>
    <row r="263" spans="9:26">
      <c r="I263" s="193"/>
      <c r="J263" s="194"/>
      <c r="Y263" s="188"/>
      <c r="Z263" s="188"/>
    </row>
    <row r="264" spans="9:26">
      <c r="I264" s="193"/>
      <c r="J264" s="194"/>
      <c r="Y264" s="188"/>
      <c r="Z264" s="188"/>
    </row>
    <row r="265" spans="9:26">
      <c r="I265" s="193"/>
      <c r="J265" s="194"/>
      <c r="Y265" s="188"/>
      <c r="Z265" s="188"/>
    </row>
    <row r="266" spans="9:26">
      <c r="I266" s="193"/>
      <c r="J266" s="194"/>
      <c r="Y266" s="188"/>
      <c r="Z266" s="188"/>
    </row>
    <row r="267" spans="9:26">
      <c r="I267" s="193"/>
      <c r="J267" s="194"/>
      <c r="Y267" s="188"/>
      <c r="Z267" s="188"/>
    </row>
    <row r="268" spans="9:26">
      <c r="I268" s="193"/>
      <c r="J268" s="194"/>
      <c r="Y268" s="188"/>
      <c r="Z268" s="188"/>
    </row>
    <row r="269" spans="9:26">
      <c r="I269" s="193"/>
      <c r="J269" s="194"/>
      <c r="Y269" s="188"/>
      <c r="Z269" s="188"/>
    </row>
    <row r="270" spans="9:26">
      <c r="I270" s="193"/>
      <c r="J270" s="194"/>
      <c r="Y270" s="188"/>
      <c r="Z270" s="188"/>
    </row>
    <row r="271" spans="9:26">
      <c r="I271" s="193"/>
      <c r="J271" s="194"/>
      <c r="Y271" s="188"/>
      <c r="Z271" s="188"/>
    </row>
    <row r="272" spans="9:26">
      <c r="I272" s="193"/>
      <c r="J272" s="194"/>
      <c r="Y272" s="188"/>
      <c r="Z272" s="188"/>
    </row>
    <row r="273" spans="9:26">
      <c r="I273" s="193"/>
      <c r="J273" s="194"/>
      <c r="Y273" s="188"/>
      <c r="Z273" s="188"/>
    </row>
    <row r="274" spans="9:26">
      <c r="I274" s="193"/>
      <c r="J274" s="194"/>
      <c r="Y274" s="188"/>
      <c r="Z274" s="188"/>
    </row>
    <row r="275" spans="9:26">
      <c r="I275" s="193"/>
      <c r="J275" s="194"/>
      <c r="Y275" s="188"/>
      <c r="Z275" s="188"/>
    </row>
    <row r="276" spans="9:26">
      <c r="I276" s="193"/>
      <c r="J276" s="194"/>
      <c r="Y276" s="188"/>
      <c r="Z276" s="188"/>
    </row>
    <row r="277" spans="9:26">
      <c r="I277" s="193"/>
      <c r="J277" s="194"/>
      <c r="Y277" s="188"/>
      <c r="Z277" s="188"/>
    </row>
    <row r="278" spans="9:26">
      <c r="I278" s="193"/>
      <c r="J278" s="194"/>
      <c r="Y278" s="188"/>
      <c r="Z278" s="188"/>
    </row>
    <row r="279" spans="9:26">
      <c r="I279" s="193"/>
      <c r="J279" s="194"/>
      <c r="Y279" s="188"/>
      <c r="Z279" s="188"/>
    </row>
    <row r="280" spans="9:26">
      <c r="I280" s="193"/>
      <c r="J280" s="194"/>
      <c r="Y280" s="188"/>
      <c r="Z280" s="188"/>
    </row>
    <row r="281" spans="9:26">
      <c r="I281" s="193"/>
      <c r="J281" s="194"/>
      <c r="Y281" s="188"/>
      <c r="Z281" s="188"/>
    </row>
    <row r="282" spans="9:26">
      <c r="I282" s="193"/>
      <c r="J282" s="194"/>
      <c r="Y282" s="188"/>
      <c r="Z282" s="188"/>
    </row>
    <row r="283" spans="9:26">
      <c r="I283" s="193"/>
      <c r="J283" s="194"/>
      <c r="Y283" s="188"/>
      <c r="Z283" s="188"/>
    </row>
    <row r="284" spans="9:26">
      <c r="I284" s="193"/>
      <c r="J284" s="194"/>
      <c r="Y284" s="188"/>
      <c r="Z284" s="188"/>
    </row>
    <row r="285" spans="9:26">
      <c r="I285" s="193"/>
      <c r="J285" s="194"/>
      <c r="Y285" s="188"/>
      <c r="Z285" s="188"/>
    </row>
    <row r="286" spans="9:26">
      <c r="I286" s="193"/>
      <c r="J286" s="194"/>
      <c r="Y286" s="188"/>
      <c r="Z286" s="188"/>
    </row>
    <row r="287" spans="9:26">
      <c r="I287" s="193"/>
      <c r="J287" s="194"/>
      <c r="Y287" s="188"/>
      <c r="Z287" s="188"/>
    </row>
    <row r="288" spans="9:26">
      <c r="I288" s="193"/>
      <c r="J288" s="194"/>
      <c r="Y288" s="188"/>
      <c r="Z288" s="188"/>
    </row>
    <row r="289" spans="9:26">
      <c r="I289" s="193"/>
      <c r="J289" s="194"/>
      <c r="Y289" s="188"/>
      <c r="Z289" s="188"/>
    </row>
    <row r="290" spans="9:26">
      <c r="I290" s="193"/>
      <c r="J290" s="194"/>
      <c r="Y290" s="188"/>
      <c r="Z290" s="188"/>
    </row>
    <row r="291" spans="9:26">
      <c r="I291" s="193"/>
      <c r="J291" s="194"/>
      <c r="Y291" s="188"/>
      <c r="Z291" s="188"/>
    </row>
    <row r="292" spans="9:26">
      <c r="I292" s="193"/>
      <c r="J292" s="194"/>
      <c r="Y292" s="188"/>
      <c r="Z292" s="188"/>
    </row>
    <row r="293" spans="9:26">
      <c r="I293" s="193"/>
      <c r="J293" s="194"/>
      <c r="Y293" s="188"/>
      <c r="Z293" s="188"/>
    </row>
    <row r="294" spans="9:26">
      <c r="I294" s="193"/>
      <c r="J294" s="194"/>
      <c r="Y294" s="188"/>
      <c r="Z294" s="188"/>
    </row>
    <row r="295" spans="9:26">
      <c r="I295" s="193"/>
      <c r="J295" s="194"/>
      <c r="Y295" s="188"/>
      <c r="Z295" s="188"/>
    </row>
    <row r="296" spans="9:26">
      <c r="I296" s="193"/>
      <c r="J296" s="194"/>
      <c r="Y296" s="188"/>
      <c r="Z296" s="188"/>
    </row>
    <row r="297" spans="9:26">
      <c r="I297" s="193"/>
      <c r="J297" s="194"/>
      <c r="Y297" s="188"/>
      <c r="Z297" s="188"/>
    </row>
    <row r="298" spans="9:26">
      <c r="I298" s="193"/>
      <c r="J298" s="194"/>
      <c r="Y298" s="188"/>
      <c r="Z298" s="188"/>
    </row>
    <row r="299" spans="9:26">
      <c r="I299" s="193"/>
      <c r="J299" s="194"/>
      <c r="Y299" s="188"/>
      <c r="Z299" s="188"/>
    </row>
    <row r="300" spans="9:26">
      <c r="I300" s="193"/>
      <c r="J300" s="194"/>
      <c r="Y300" s="188"/>
      <c r="Z300" s="188"/>
    </row>
    <row r="301" spans="9:26">
      <c r="I301" s="193"/>
      <c r="J301" s="194"/>
      <c r="Y301" s="188"/>
      <c r="Z301" s="188"/>
    </row>
    <row r="302" spans="9:26">
      <c r="I302" s="193"/>
      <c r="J302" s="194"/>
      <c r="Y302" s="188"/>
      <c r="Z302" s="188"/>
    </row>
    <row r="303" spans="9:26">
      <c r="I303" s="193"/>
      <c r="J303" s="194"/>
      <c r="Y303" s="188"/>
      <c r="Z303" s="188"/>
    </row>
    <row r="304" spans="9:26">
      <c r="I304" s="193"/>
      <c r="J304" s="194"/>
      <c r="Y304" s="188"/>
      <c r="Z304" s="188"/>
    </row>
    <row r="305" spans="9:26">
      <c r="I305" s="193"/>
      <c r="J305" s="194"/>
      <c r="Y305" s="188"/>
      <c r="Z305" s="188"/>
    </row>
    <row r="306" spans="9:26">
      <c r="I306" s="193"/>
      <c r="J306" s="194"/>
      <c r="Y306" s="188"/>
      <c r="Z306" s="188"/>
    </row>
    <row r="307" spans="9:26">
      <c r="I307" s="193"/>
      <c r="J307" s="194"/>
      <c r="Y307" s="188"/>
      <c r="Z307" s="188"/>
    </row>
    <row r="308" spans="9:26">
      <c r="I308" s="193"/>
      <c r="J308" s="194"/>
      <c r="Y308" s="188"/>
      <c r="Z308" s="188"/>
    </row>
    <row r="309" spans="9:26">
      <c r="I309" s="193"/>
      <c r="J309" s="194"/>
      <c r="Y309" s="188"/>
      <c r="Z309" s="188"/>
    </row>
    <row r="310" spans="9:26">
      <c r="I310" s="193"/>
      <c r="J310" s="194"/>
      <c r="Y310" s="188"/>
      <c r="Z310" s="188"/>
    </row>
    <row r="311" spans="9:26">
      <c r="I311" s="193"/>
      <c r="J311" s="194"/>
      <c r="Y311" s="188"/>
      <c r="Z311" s="188"/>
    </row>
    <row r="312" spans="9:26">
      <c r="I312" s="193"/>
      <c r="J312" s="194"/>
      <c r="Y312" s="188"/>
      <c r="Z312" s="188"/>
    </row>
    <row r="313" spans="9:26">
      <c r="I313" s="193"/>
      <c r="J313" s="194"/>
      <c r="Y313" s="188"/>
      <c r="Z313" s="188"/>
    </row>
    <row r="314" spans="9:26">
      <c r="I314" s="193"/>
      <c r="J314" s="194"/>
      <c r="Y314" s="188"/>
      <c r="Z314" s="188"/>
    </row>
    <row r="315" spans="9:26">
      <c r="I315" s="193"/>
      <c r="J315" s="194"/>
      <c r="Y315" s="188"/>
      <c r="Z315" s="188"/>
    </row>
    <row r="316" spans="9:26">
      <c r="I316" s="193"/>
      <c r="J316" s="194"/>
      <c r="Y316" s="188"/>
      <c r="Z316" s="188"/>
    </row>
    <row r="317" spans="9:26">
      <c r="I317" s="193"/>
      <c r="J317" s="194"/>
      <c r="Y317" s="188"/>
      <c r="Z317" s="188"/>
    </row>
    <row r="318" spans="9:26">
      <c r="I318" s="193"/>
      <c r="J318" s="194"/>
      <c r="Y318" s="188"/>
      <c r="Z318" s="188"/>
    </row>
    <row r="319" spans="9:26">
      <c r="I319" s="193"/>
      <c r="J319" s="194"/>
      <c r="Y319" s="188"/>
      <c r="Z319" s="188"/>
    </row>
    <row r="320" spans="9:26">
      <c r="I320" s="193"/>
      <c r="J320" s="194"/>
      <c r="Y320" s="188"/>
      <c r="Z320" s="188"/>
    </row>
    <row r="321" spans="9:26">
      <c r="I321" s="193"/>
      <c r="J321" s="194"/>
      <c r="Y321" s="188"/>
      <c r="Z321" s="188"/>
    </row>
    <row r="322" spans="9:26">
      <c r="I322" s="193"/>
      <c r="J322" s="194"/>
      <c r="Y322" s="188"/>
      <c r="Z322" s="188"/>
    </row>
    <row r="323" spans="9:26">
      <c r="I323" s="193"/>
      <c r="J323" s="194"/>
      <c r="Y323" s="188"/>
      <c r="Z323" s="188"/>
    </row>
    <row r="324" spans="9:26">
      <c r="I324" s="193"/>
      <c r="J324" s="194"/>
      <c r="Y324" s="188"/>
      <c r="Z324" s="188"/>
    </row>
    <row r="325" spans="9:26">
      <c r="I325" s="193"/>
      <c r="J325" s="194"/>
      <c r="Y325" s="188"/>
      <c r="Z325" s="188"/>
    </row>
    <row r="326" spans="9:26">
      <c r="I326" s="193"/>
      <c r="J326" s="194"/>
      <c r="Y326" s="188"/>
      <c r="Z326" s="188"/>
    </row>
    <row r="327" spans="9:26">
      <c r="I327" s="193"/>
      <c r="J327" s="194"/>
      <c r="Y327" s="188"/>
      <c r="Z327" s="188"/>
    </row>
    <row r="328" spans="9:26">
      <c r="I328" s="193"/>
      <c r="J328" s="194"/>
      <c r="Y328" s="188"/>
      <c r="Z328" s="188"/>
    </row>
    <row r="329" spans="9:26">
      <c r="I329" s="193"/>
      <c r="J329" s="194"/>
      <c r="Y329" s="188"/>
      <c r="Z329" s="188"/>
    </row>
    <row r="330" spans="9:26">
      <c r="I330" s="193"/>
      <c r="J330" s="194"/>
      <c r="Y330" s="188"/>
      <c r="Z330" s="188"/>
    </row>
    <row r="331" spans="9:26">
      <c r="I331" s="193"/>
      <c r="J331" s="194"/>
      <c r="Y331" s="188"/>
      <c r="Z331" s="188"/>
    </row>
    <row r="332" spans="9:26">
      <c r="I332" s="193"/>
      <c r="J332" s="194"/>
      <c r="Y332" s="188"/>
      <c r="Z332" s="188"/>
    </row>
    <row r="333" spans="9:26">
      <c r="I333" s="193"/>
      <c r="J333" s="194"/>
      <c r="Y333" s="188"/>
      <c r="Z333" s="188"/>
    </row>
    <row r="334" spans="9:26">
      <c r="I334" s="193"/>
      <c r="J334" s="194"/>
      <c r="Y334" s="188"/>
      <c r="Z334" s="188"/>
    </row>
    <row r="335" spans="9:26">
      <c r="I335" s="193"/>
      <c r="J335" s="194"/>
      <c r="Y335" s="188"/>
      <c r="Z335" s="188"/>
    </row>
    <row r="336" spans="9:26">
      <c r="I336" s="193"/>
      <c r="J336" s="194"/>
      <c r="Y336" s="188"/>
      <c r="Z336" s="188"/>
    </row>
    <row r="337" spans="9:26">
      <c r="I337" s="193"/>
      <c r="J337" s="194"/>
      <c r="Y337" s="188"/>
      <c r="Z337" s="188"/>
    </row>
    <row r="338" spans="9:26">
      <c r="I338" s="193"/>
      <c r="J338" s="194"/>
      <c r="Y338" s="188"/>
      <c r="Z338" s="188"/>
    </row>
    <row r="339" spans="9:26">
      <c r="I339" s="193"/>
      <c r="J339" s="194"/>
      <c r="Y339" s="188"/>
      <c r="Z339" s="188"/>
    </row>
    <row r="340" spans="9:26">
      <c r="I340" s="193"/>
      <c r="J340" s="194"/>
      <c r="Y340" s="188"/>
      <c r="Z340" s="188"/>
    </row>
    <row r="341" spans="9:26">
      <c r="I341" s="193"/>
      <c r="J341" s="194"/>
      <c r="Y341" s="188"/>
      <c r="Z341" s="188"/>
    </row>
    <row r="342" spans="9:26">
      <c r="I342" s="193"/>
      <c r="J342" s="194"/>
      <c r="Y342" s="188"/>
      <c r="Z342" s="188"/>
    </row>
    <row r="343" spans="9:26">
      <c r="I343" s="193"/>
      <c r="J343" s="194"/>
      <c r="Y343" s="188"/>
      <c r="Z343" s="188"/>
    </row>
    <row r="344" spans="9:26">
      <c r="I344" s="193"/>
      <c r="J344" s="194"/>
      <c r="Y344" s="188"/>
      <c r="Z344" s="188"/>
    </row>
    <row r="345" spans="9:26">
      <c r="I345" s="193"/>
      <c r="J345" s="194"/>
      <c r="Y345" s="188"/>
      <c r="Z345" s="188"/>
    </row>
    <row r="346" spans="9:26">
      <c r="I346" s="193"/>
      <c r="J346" s="194"/>
      <c r="Y346" s="188"/>
      <c r="Z346" s="188"/>
    </row>
    <row r="347" spans="9:26">
      <c r="I347" s="193"/>
      <c r="J347" s="194"/>
      <c r="Y347" s="188"/>
      <c r="Z347" s="188"/>
    </row>
    <row r="348" spans="9:26">
      <c r="I348" s="193"/>
      <c r="J348" s="194"/>
      <c r="Y348" s="188"/>
      <c r="Z348" s="188"/>
    </row>
    <row r="349" spans="9:26">
      <c r="I349" s="193"/>
      <c r="J349" s="194"/>
      <c r="Y349" s="188"/>
      <c r="Z349" s="188"/>
    </row>
    <row r="350" spans="9:26">
      <c r="I350" s="193"/>
      <c r="J350" s="194"/>
      <c r="Y350" s="188"/>
      <c r="Z350" s="188"/>
    </row>
    <row r="351" spans="9:26">
      <c r="I351" s="193"/>
      <c r="J351" s="194"/>
      <c r="Y351" s="188"/>
      <c r="Z351" s="188"/>
    </row>
    <row r="352" spans="9:26">
      <c r="I352" s="193"/>
      <c r="J352" s="194"/>
      <c r="Y352" s="188"/>
      <c r="Z352" s="188"/>
    </row>
    <row r="353" spans="9:26">
      <c r="I353" s="193"/>
      <c r="J353" s="194"/>
      <c r="Y353" s="188"/>
      <c r="Z353" s="188"/>
    </row>
    <row r="354" spans="9:26">
      <c r="I354" s="193"/>
      <c r="J354" s="194"/>
      <c r="Y354" s="188"/>
      <c r="Z354" s="188"/>
    </row>
    <row r="355" spans="9:26">
      <c r="I355" s="193"/>
      <c r="J355" s="194"/>
      <c r="Y355" s="188"/>
      <c r="Z355" s="188"/>
    </row>
    <row r="356" spans="9:26">
      <c r="I356" s="193"/>
      <c r="J356" s="194"/>
      <c r="Y356" s="188"/>
      <c r="Z356" s="188"/>
    </row>
    <row r="357" spans="9:26">
      <c r="I357" s="193"/>
      <c r="J357" s="194"/>
      <c r="Y357" s="188"/>
      <c r="Z357" s="188"/>
    </row>
    <row r="358" spans="9:26">
      <c r="I358" s="193"/>
      <c r="J358" s="194"/>
      <c r="Y358" s="188"/>
      <c r="Z358" s="188"/>
    </row>
    <row r="359" spans="9:26">
      <c r="I359" s="193"/>
      <c r="J359" s="194"/>
      <c r="Y359" s="188"/>
      <c r="Z359" s="188"/>
    </row>
    <row r="360" spans="9:26">
      <c r="I360" s="193"/>
      <c r="J360" s="194"/>
      <c r="Y360" s="188"/>
      <c r="Z360" s="188"/>
    </row>
    <row r="361" spans="9:26">
      <c r="I361" s="193"/>
      <c r="J361" s="194"/>
      <c r="Y361" s="188"/>
      <c r="Z361" s="188"/>
    </row>
    <row r="362" spans="9:26">
      <c r="I362" s="193"/>
      <c r="J362" s="194"/>
      <c r="Y362" s="188"/>
      <c r="Z362" s="188"/>
    </row>
    <row r="363" spans="9:26">
      <c r="I363" s="193"/>
      <c r="J363" s="194"/>
      <c r="Y363" s="188"/>
      <c r="Z363" s="188"/>
    </row>
    <row r="364" spans="9:26">
      <c r="I364" s="193"/>
      <c r="J364" s="194"/>
      <c r="Y364" s="188"/>
      <c r="Z364" s="188"/>
    </row>
    <row r="365" spans="9:26">
      <c r="I365" s="193"/>
      <c r="J365" s="194"/>
      <c r="Y365" s="188"/>
      <c r="Z365" s="188"/>
    </row>
    <row r="366" spans="9:26">
      <c r="I366" s="193"/>
      <c r="J366" s="194"/>
      <c r="Y366" s="188"/>
      <c r="Z366" s="188"/>
    </row>
    <row r="367" spans="9:26">
      <c r="I367" s="193"/>
      <c r="J367" s="194"/>
      <c r="Y367" s="188"/>
      <c r="Z367" s="188"/>
    </row>
    <row r="368" spans="9:26">
      <c r="I368" s="193"/>
      <c r="J368" s="194"/>
      <c r="Y368" s="188"/>
      <c r="Z368" s="188"/>
    </row>
    <row r="369" spans="9:26">
      <c r="I369" s="193"/>
      <c r="J369" s="194"/>
      <c r="Y369" s="188"/>
      <c r="Z369" s="188"/>
    </row>
    <row r="370" spans="9:26">
      <c r="I370" s="193"/>
      <c r="J370" s="194"/>
      <c r="Y370" s="188"/>
      <c r="Z370" s="188"/>
    </row>
    <row r="371" spans="9:26">
      <c r="I371" s="193"/>
      <c r="J371" s="194"/>
      <c r="Y371" s="188"/>
      <c r="Z371" s="188"/>
    </row>
    <row r="372" spans="9:26">
      <c r="I372" s="193"/>
      <c r="J372" s="194"/>
      <c r="Y372" s="188"/>
      <c r="Z372" s="188"/>
    </row>
    <row r="373" spans="9:26">
      <c r="I373" s="193"/>
      <c r="J373" s="194"/>
      <c r="Y373" s="188"/>
      <c r="Z373" s="188"/>
    </row>
    <row r="374" spans="9:26">
      <c r="I374" s="193"/>
      <c r="J374" s="194"/>
      <c r="Y374" s="188"/>
      <c r="Z374" s="188"/>
    </row>
    <row r="375" spans="9:26">
      <c r="I375" s="193"/>
      <c r="J375" s="194"/>
      <c r="Y375" s="188"/>
      <c r="Z375" s="188"/>
    </row>
    <row r="376" spans="9:26">
      <c r="I376" s="193"/>
      <c r="J376" s="194"/>
      <c r="Y376" s="188"/>
      <c r="Z376" s="188"/>
    </row>
    <row r="377" spans="9:26">
      <c r="I377" s="193"/>
      <c r="J377" s="194"/>
      <c r="Y377" s="188"/>
      <c r="Z377" s="188"/>
    </row>
    <row r="378" spans="9:26">
      <c r="I378" s="193"/>
      <c r="J378" s="194"/>
      <c r="Y378" s="188"/>
      <c r="Z378" s="188"/>
    </row>
    <row r="379" spans="9:26">
      <c r="I379" s="193"/>
      <c r="J379" s="194"/>
      <c r="Y379" s="188"/>
      <c r="Z379" s="188"/>
    </row>
    <row r="380" spans="9:26">
      <c r="I380" s="193"/>
      <c r="J380" s="194"/>
      <c r="Y380" s="188"/>
      <c r="Z380" s="188"/>
    </row>
    <row r="381" spans="9:26">
      <c r="I381" s="193"/>
      <c r="J381" s="194"/>
      <c r="Y381" s="188"/>
      <c r="Z381" s="188"/>
    </row>
    <row r="382" spans="9:26">
      <c r="I382" s="193"/>
      <c r="J382" s="194"/>
      <c r="Y382" s="188"/>
      <c r="Z382" s="188"/>
    </row>
    <row r="383" spans="9:26">
      <c r="I383" s="193"/>
      <c r="J383" s="194"/>
      <c r="Y383" s="188"/>
      <c r="Z383" s="188"/>
    </row>
    <row r="384" spans="9:26">
      <c r="I384" s="193"/>
      <c r="J384" s="194"/>
      <c r="Y384" s="188"/>
      <c r="Z384" s="188"/>
    </row>
    <row r="385" spans="9:26">
      <c r="I385" s="193"/>
      <c r="J385" s="194"/>
      <c r="Y385" s="188"/>
      <c r="Z385" s="188"/>
    </row>
    <row r="386" spans="9:26">
      <c r="I386" s="193"/>
      <c r="J386" s="194"/>
      <c r="Y386" s="188"/>
      <c r="Z386" s="188"/>
    </row>
    <row r="387" spans="9:26">
      <c r="I387" s="193"/>
      <c r="J387" s="194"/>
      <c r="Y387" s="188"/>
      <c r="Z387" s="188"/>
    </row>
    <row r="388" spans="9:26">
      <c r="I388" s="193"/>
      <c r="J388" s="194"/>
      <c r="Y388" s="188"/>
      <c r="Z388" s="188"/>
    </row>
    <row r="389" spans="9:26">
      <c r="I389" s="193"/>
      <c r="J389" s="194"/>
      <c r="Y389" s="188"/>
      <c r="Z389" s="188"/>
    </row>
    <row r="390" spans="9:26">
      <c r="I390" s="193"/>
      <c r="J390" s="194"/>
      <c r="Y390" s="188"/>
      <c r="Z390" s="188"/>
    </row>
    <row r="391" spans="9:26">
      <c r="I391" s="193"/>
      <c r="J391" s="194"/>
      <c r="Y391" s="188"/>
      <c r="Z391" s="188"/>
    </row>
    <row r="392" spans="9:26">
      <c r="I392" s="193"/>
      <c r="J392" s="194"/>
      <c r="Y392" s="188"/>
      <c r="Z392" s="188"/>
    </row>
    <row r="393" spans="9:26">
      <c r="I393" s="193"/>
      <c r="J393" s="194"/>
      <c r="Y393" s="188"/>
      <c r="Z393" s="188"/>
    </row>
    <row r="394" spans="9:26">
      <c r="I394" s="193"/>
      <c r="J394" s="194"/>
      <c r="Y394" s="188"/>
      <c r="Z394" s="188"/>
    </row>
    <row r="395" spans="9:26">
      <c r="I395" s="193"/>
      <c r="J395" s="194"/>
      <c r="Y395" s="188"/>
      <c r="Z395" s="188"/>
    </row>
    <row r="396" spans="9:26">
      <c r="I396" s="193"/>
      <c r="J396" s="194"/>
      <c r="Y396" s="188"/>
      <c r="Z396" s="188"/>
    </row>
    <row r="397" spans="9:26">
      <c r="I397" s="193"/>
      <c r="J397" s="194"/>
      <c r="Y397" s="188"/>
      <c r="Z397" s="188"/>
    </row>
    <row r="398" spans="9:26">
      <c r="I398" s="193"/>
      <c r="J398" s="194"/>
      <c r="Y398" s="188"/>
      <c r="Z398" s="188"/>
    </row>
    <row r="399" spans="9:26">
      <c r="I399" s="193"/>
      <c r="J399" s="194"/>
      <c r="Y399" s="188"/>
      <c r="Z399" s="188"/>
    </row>
    <row r="400" spans="9:26">
      <c r="I400" s="193"/>
      <c r="J400" s="194"/>
      <c r="Y400" s="188"/>
      <c r="Z400" s="188"/>
    </row>
    <row r="401" spans="9:26">
      <c r="I401" s="193"/>
      <c r="J401" s="194"/>
      <c r="Y401" s="188"/>
      <c r="Z401" s="188"/>
    </row>
    <row r="402" spans="9:26">
      <c r="I402" s="193"/>
      <c r="J402" s="194"/>
      <c r="Y402" s="188"/>
      <c r="Z402" s="188"/>
    </row>
    <row r="403" spans="9:26">
      <c r="I403" s="193"/>
      <c r="J403" s="194"/>
      <c r="Y403" s="188"/>
      <c r="Z403" s="188"/>
    </row>
    <row r="404" spans="9:26">
      <c r="I404" s="193"/>
      <c r="J404" s="194"/>
      <c r="Y404" s="188"/>
      <c r="Z404" s="188"/>
    </row>
    <row r="405" spans="9:26">
      <c r="I405" s="193"/>
      <c r="J405" s="194"/>
      <c r="Y405" s="188"/>
      <c r="Z405" s="188"/>
    </row>
    <row r="406" spans="9:26">
      <c r="I406" s="193"/>
      <c r="J406" s="194"/>
      <c r="Y406" s="188"/>
      <c r="Z406" s="188"/>
    </row>
    <row r="407" spans="9:26">
      <c r="I407" s="193"/>
      <c r="J407" s="194"/>
      <c r="Y407" s="188"/>
      <c r="Z407" s="188"/>
    </row>
    <row r="408" spans="9:26">
      <c r="I408" s="193"/>
      <c r="J408" s="194"/>
      <c r="Y408" s="188"/>
      <c r="Z408" s="188"/>
    </row>
    <row r="409" spans="9:26">
      <c r="I409" s="193"/>
      <c r="J409" s="194"/>
      <c r="Y409" s="188"/>
      <c r="Z409" s="188"/>
    </row>
    <row r="410" spans="9:26">
      <c r="I410" s="193"/>
      <c r="J410" s="194"/>
      <c r="Y410" s="188"/>
      <c r="Z410" s="188"/>
    </row>
    <row r="411" spans="9:26">
      <c r="I411" s="193"/>
      <c r="J411" s="194"/>
      <c r="Y411" s="188"/>
      <c r="Z411" s="188"/>
    </row>
    <row r="412" spans="9:26">
      <c r="I412" s="193"/>
      <c r="J412" s="194"/>
      <c r="Y412" s="188"/>
      <c r="Z412" s="188"/>
    </row>
    <row r="413" spans="9:26">
      <c r="I413" s="193"/>
      <c r="J413" s="194"/>
      <c r="Y413" s="188"/>
      <c r="Z413" s="188"/>
    </row>
    <row r="414" spans="9:26">
      <c r="I414" s="193"/>
      <c r="J414" s="194"/>
      <c r="Y414" s="188"/>
      <c r="Z414" s="188"/>
    </row>
    <row r="415" spans="9:26">
      <c r="I415" s="193"/>
      <c r="J415" s="194"/>
      <c r="Y415" s="188"/>
      <c r="Z415" s="188"/>
    </row>
    <row r="416" spans="9:26">
      <c r="I416" s="193"/>
      <c r="J416" s="194"/>
      <c r="Y416" s="188"/>
      <c r="Z416" s="188"/>
    </row>
    <row r="417" spans="9:26">
      <c r="I417" s="193"/>
      <c r="J417" s="194"/>
      <c r="Y417" s="188"/>
      <c r="Z417" s="188"/>
    </row>
    <row r="418" spans="9:26">
      <c r="I418" s="193"/>
      <c r="J418" s="194"/>
      <c r="Y418" s="188"/>
      <c r="Z418" s="188"/>
    </row>
    <row r="419" spans="9:26">
      <c r="I419" s="193"/>
      <c r="J419" s="194"/>
      <c r="Y419" s="188"/>
      <c r="Z419" s="188"/>
    </row>
    <row r="420" spans="9:26">
      <c r="I420" s="193"/>
      <c r="J420" s="194"/>
      <c r="Y420" s="188"/>
      <c r="Z420" s="188"/>
    </row>
    <row r="421" spans="9:26">
      <c r="I421" s="193"/>
      <c r="J421" s="194"/>
      <c r="Y421" s="188"/>
      <c r="Z421" s="188"/>
    </row>
    <row r="422" spans="9:26">
      <c r="I422" s="193"/>
      <c r="J422" s="194"/>
      <c r="Y422" s="188"/>
      <c r="Z422" s="188"/>
    </row>
    <row r="423" spans="9:26">
      <c r="I423" s="193"/>
      <c r="J423" s="194"/>
      <c r="Y423" s="188"/>
      <c r="Z423" s="188"/>
    </row>
    <row r="424" spans="9:26">
      <c r="I424" s="193"/>
      <c r="J424" s="194"/>
      <c r="Y424" s="188"/>
      <c r="Z424" s="188"/>
    </row>
    <row r="425" spans="9:26">
      <c r="I425" s="193"/>
      <c r="J425" s="194"/>
      <c r="Y425" s="188"/>
      <c r="Z425" s="188"/>
    </row>
    <row r="426" spans="9:26">
      <c r="I426" s="193"/>
      <c r="J426" s="194"/>
      <c r="Y426" s="188"/>
      <c r="Z426" s="188"/>
    </row>
    <row r="427" spans="9:26">
      <c r="I427" s="193"/>
      <c r="J427" s="194"/>
      <c r="Y427" s="188"/>
      <c r="Z427" s="188"/>
    </row>
    <row r="428" spans="9:26">
      <c r="I428" s="193"/>
      <c r="J428" s="194"/>
      <c r="Y428" s="188"/>
      <c r="Z428" s="188"/>
    </row>
    <row r="429" spans="9:26">
      <c r="I429" s="193"/>
      <c r="J429" s="194"/>
      <c r="Y429" s="188"/>
      <c r="Z429" s="188"/>
    </row>
    <row r="430" spans="9:26">
      <c r="I430" s="193"/>
      <c r="J430" s="194"/>
      <c r="Y430" s="188"/>
      <c r="Z430" s="188"/>
    </row>
    <row r="431" spans="9:26">
      <c r="I431" s="193"/>
      <c r="J431" s="194"/>
      <c r="Y431" s="188"/>
      <c r="Z431" s="188"/>
    </row>
    <row r="432" spans="9:26">
      <c r="I432" s="193"/>
      <c r="J432" s="194"/>
      <c r="Y432" s="188"/>
      <c r="Z432" s="188"/>
    </row>
    <row r="433" spans="9:26">
      <c r="I433" s="193"/>
      <c r="J433" s="194"/>
      <c r="Y433" s="188"/>
      <c r="Z433" s="188"/>
    </row>
    <row r="434" spans="9:26">
      <c r="I434" s="193"/>
      <c r="J434" s="194"/>
      <c r="Y434" s="188"/>
      <c r="Z434" s="188"/>
    </row>
    <row r="435" spans="9:26">
      <c r="I435" s="193"/>
      <c r="J435" s="194"/>
      <c r="Y435" s="188"/>
      <c r="Z435" s="188"/>
    </row>
    <row r="436" spans="9:26">
      <c r="I436" s="193"/>
      <c r="J436" s="194"/>
      <c r="Y436" s="188"/>
      <c r="Z436" s="188"/>
    </row>
    <row r="437" spans="9:26">
      <c r="I437" s="193"/>
      <c r="J437" s="194"/>
      <c r="Y437" s="188"/>
      <c r="Z437" s="188"/>
    </row>
    <row r="438" spans="9:26">
      <c r="I438" s="193"/>
      <c r="J438" s="194"/>
      <c r="Y438" s="188"/>
      <c r="Z438" s="188"/>
    </row>
    <row r="439" spans="9:26">
      <c r="I439" s="193"/>
      <c r="J439" s="194"/>
      <c r="Y439" s="188"/>
      <c r="Z439" s="188"/>
    </row>
    <row r="440" spans="9:26">
      <c r="I440" s="193"/>
      <c r="J440" s="194"/>
      <c r="Y440" s="188"/>
      <c r="Z440" s="188"/>
    </row>
    <row r="441" spans="9:26">
      <c r="I441" s="193"/>
      <c r="J441" s="194"/>
      <c r="Y441" s="188"/>
      <c r="Z441" s="188"/>
    </row>
    <row r="442" spans="9:26">
      <c r="I442" s="193"/>
      <c r="J442" s="194"/>
      <c r="Y442" s="188"/>
      <c r="Z442" s="188"/>
    </row>
    <row r="443" spans="9:26">
      <c r="I443" s="193"/>
      <c r="J443" s="194"/>
      <c r="Y443" s="188"/>
      <c r="Z443" s="188"/>
    </row>
    <row r="444" spans="9:26">
      <c r="I444" s="193"/>
      <c r="J444" s="194"/>
      <c r="Y444" s="188"/>
      <c r="Z444" s="188"/>
    </row>
    <row r="445" spans="9:26">
      <c r="I445" s="193"/>
      <c r="J445" s="194"/>
      <c r="Y445" s="188"/>
      <c r="Z445" s="188"/>
    </row>
    <row r="446" spans="9:26">
      <c r="I446" s="193"/>
      <c r="J446" s="194"/>
      <c r="Y446" s="188"/>
      <c r="Z446" s="188"/>
    </row>
    <row r="447" spans="9:26">
      <c r="I447" s="193"/>
      <c r="J447" s="194"/>
      <c r="Y447" s="188"/>
      <c r="Z447" s="188"/>
    </row>
    <row r="448" spans="9:26">
      <c r="I448" s="193"/>
      <c r="J448" s="194"/>
      <c r="Y448" s="188"/>
      <c r="Z448" s="188"/>
    </row>
    <row r="449" spans="9:26">
      <c r="I449" s="193"/>
      <c r="J449" s="194"/>
      <c r="Y449" s="188"/>
      <c r="Z449" s="188"/>
    </row>
    <row r="450" spans="9:26">
      <c r="I450" s="193"/>
      <c r="J450" s="194"/>
      <c r="Y450" s="188"/>
      <c r="Z450" s="188"/>
    </row>
    <row r="451" spans="9:26">
      <c r="I451" s="193"/>
      <c r="J451" s="194"/>
      <c r="Y451" s="188"/>
      <c r="Z451" s="188"/>
    </row>
    <row r="452" spans="9:26">
      <c r="I452" s="193"/>
      <c r="J452" s="194"/>
      <c r="Y452" s="188"/>
      <c r="Z452" s="188"/>
    </row>
    <row r="453" spans="9:26">
      <c r="I453" s="193"/>
      <c r="J453" s="194"/>
      <c r="Y453" s="188"/>
      <c r="Z453" s="188"/>
    </row>
    <row r="454" spans="9:26">
      <c r="I454" s="193"/>
      <c r="J454" s="194"/>
      <c r="Y454" s="188"/>
      <c r="Z454" s="188"/>
    </row>
    <row r="455" spans="9:26">
      <c r="I455" s="193"/>
      <c r="J455" s="194"/>
      <c r="Y455" s="188"/>
      <c r="Z455" s="188"/>
    </row>
    <row r="456" spans="9:26">
      <c r="I456" s="193"/>
      <c r="J456" s="194"/>
      <c r="Y456" s="188"/>
      <c r="Z456" s="188"/>
    </row>
    <row r="457" spans="9:26">
      <c r="I457" s="193"/>
      <c r="J457" s="194"/>
      <c r="Y457" s="188"/>
      <c r="Z457" s="188"/>
    </row>
    <row r="458" spans="9:26">
      <c r="I458" s="193"/>
      <c r="J458" s="194"/>
      <c r="Y458" s="188"/>
      <c r="Z458" s="188"/>
    </row>
    <row r="459" spans="9:26">
      <c r="I459" s="193"/>
      <c r="J459" s="194"/>
      <c r="Y459" s="188"/>
      <c r="Z459" s="188"/>
    </row>
    <row r="460" spans="9:26">
      <c r="I460" s="193"/>
      <c r="J460" s="194"/>
      <c r="Y460" s="188"/>
      <c r="Z460" s="188"/>
    </row>
    <row r="461" spans="9:26">
      <c r="I461" s="193"/>
      <c r="J461" s="194"/>
      <c r="Y461" s="188"/>
      <c r="Z461" s="188"/>
    </row>
    <row r="462" spans="9:26">
      <c r="I462" s="193"/>
      <c r="J462" s="194"/>
      <c r="Y462" s="188"/>
      <c r="Z462" s="188"/>
    </row>
    <row r="463" spans="9:26">
      <c r="I463" s="193"/>
      <c r="J463" s="194"/>
      <c r="Y463" s="188"/>
      <c r="Z463" s="188"/>
    </row>
    <row r="464" spans="9:26">
      <c r="I464" s="193"/>
      <c r="J464" s="194"/>
      <c r="Y464" s="188"/>
      <c r="Z464" s="188"/>
    </row>
    <row r="465" spans="9:26">
      <c r="I465" s="193"/>
      <c r="J465" s="194"/>
      <c r="Y465" s="188"/>
      <c r="Z465" s="188"/>
    </row>
    <row r="466" spans="9:26">
      <c r="I466" s="193"/>
      <c r="J466" s="194"/>
      <c r="Y466" s="188"/>
      <c r="Z466" s="188"/>
    </row>
    <row r="467" spans="9:26">
      <c r="I467" s="193"/>
      <c r="J467" s="194"/>
      <c r="Y467" s="188"/>
      <c r="Z467" s="188"/>
    </row>
    <row r="468" spans="9:26">
      <c r="I468" s="193"/>
      <c r="J468" s="194"/>
      <c r="Y468" s="188"/>
      <c r="Z468" s="188"/>
    </row>
    <row r="469" spans="9:26">
      <c r="I469" s="193"/>
      <c r="J469" s="194"/>
      <c r="Y469" s="188"/>
      <c r="Z469" s="188"/>
    </row>
    <row r="470" spans="9:26">
      <c r="I470" s="193"/>
      <c r="J470" s="194"/>
      <c r="Y470" s="188"/>
      <c r="Z470" s="188"/>
    </row>
    <row r="471" spans="9:26">
      <c r="I471" s="193"/>
      <c r="J471" s="194"/>
      <c r="Y471" s="188"/>
      <c r="Z471" s="188"/>
    </row>
    <row r="472" spans="9:26">
      <c r="I472" s="193"/>
      <c r="J472" s="194"/>
      <c r="Y472" s="188"/>
      <c r="Z472" s="188"/>
    </row>
    <row r="473" spans="9:26">
      <c r="I473" s="193"/>
      <c r="J473" s="194"/>
      <c r="Y473" s="188"/>
      <c r="Z473" s="188"/>
    </row>
    <row r="474" spans="9:26">
      <c r="I474" s="193"/>
      <c r="J474" s="194"/>
      <c r="Y474" s="188"/>
      <c r="Z474" s="188"/>
    </row>
    <row r="475" spans="9:26">
      <c r="I475" s="193"/>
      <c r="J475" s="194"/>
      <c r="Y475" s="188"/>
      <c r="Z475" s="188"/>
    </row>
    <row r="476" spans="9:26">
      <c r="I476" s="193"/>
      <c r="J476" s="194"/>
      <c r="Y476" s="188"/>
      <c r="Z476" s="188"/>
    </row>
    <row r="477" spans="9:26">
      <c r="I477" s="193"/>
      <c r="J477" s="194"/>
      <c r="Y477" s="188"/>
      <c r="Z477" s="188"/>
    </row>
    <row r="478" spans="9:26">
      <c r="I478" s="193"/>
      <c r="J478" s="194"/>
      <c r="Y478" s="188"/>
      <c r="Z478" s="188"/>
    </row>
    <row r="479" spans="9:26">
      <c r="I479" s="193"/>
      <c r="J479" s="194"/>
      <c r="Y479" s="188"/>
      <c r="Z479" s="188"/>
    </row>
    <row r="480" spans="9:26">
      <c r="I480" s="193"/>
      <c r="J480" s="194"/>
      <c r="Y480" s="188"/>
      <c r="Z480" s="188"/>
    </row>
    <row r="481" spans="9:26">
      <c r="I481" s="193"/>
      <c r="J481" s="194"/>
      <c r="Y481" s="188"/>
      <c r="Z481" s="188"/>
    </row>
    <row r="482" spans="9:26">
      <c r="I482" s="193"/>
      <c r="J482" s="194"/>
      <c r="Y482" s="188"/>
      <c r="Z482" s="188"/>
    </row>
    <row r="483" spans="9:26">
      <c r="I483" s="193"/>
      <c r="J483" s="194"/>
      <c r="Y483" s="188"/>
      <c r="Z483" s="188"/>
    </row>
    <row r="484" spans="9:26">
      <c r="I484" s="193"/>
      <c r="J484" s="194"/>
      <c r="Y484" s="188"/>
      <c r="Z484" s="188"/>
    </row>
    <row r="485" spans="9:26">
      <c r="I485" s="193"/>
      <c r="J485" s="194"/>
      <c r="Y485" s="188"/>
      <c r="Z485" s="188"/>
    </row>
    <row r="486" spans="9:26">
      <c r="I486" s="193"/>
      <c r="J486" s="194"/>
      <c r="Y486" s="188"/>
      <c r="Z486" s="188"/>
    </row>
    <row r="487" spans="9:26">
      <c r="I487" s="193"/>
      <c r="J487" s="194"/>
      <c r="Y487" s="188"/>
      <c r="Z487" s="188"/>
    </row>
    <row r="488" spans="9:26">
      <c r="I488" s="193"/>
      <c r="J488" s="194"/>
      <c r="Y488" s="188"/>
      <c r="Z488" s="188"/>
    </row>
    <row r="489" spans="9:26">
      <c r="I489" s="193"/>
      <c r="J489" s="194"/>
      <c r="Y489" s="188"/>
      <c r="Z489" s="188"/>
    </row>
    <row r="490" spans="9:26">
      <c r="I490" s="193"/>
      <c r="J490" s="194"/>
      <c r="Y490" s="188"/>
      <c r="Z490" s="188"/>
    </row>
    <row r="491" spans="9:26">
      <c r="I491" s="193"/>
      <c r="J491" s="194"/>
      <c r="Y491" s="188"/>
      <c r="Z491" s="188"/>
    </row>
    <row r="492" spans="9:26">
      <c r="I492" s="193"/>
      <c r="J492" s="194"/>
      <c r="Y492" s="188"/>
      <c r="Z492" s="188"/>
    </row>
    <row r="493" spans="9:26">
      <c r="I493" s="193"/>
      <c r="J493" s="194"/>
      <c r="Y493" s="188"/>
      <c r="Z493" s="188"/>
    </row>
    <row r="494" spans="9:26">
      <c r="I494" s="193"/>
      <c r="J494" s="194"/>
      <c r="Y494" s="188"/>
      <c r="Z494" s="188"/>
    </row>
    <row r="495" spans="9:26">
      <c r="I495" s="193"/>
      <c r="J495" s="194"/>
      <c r="Y495" s="188"/>
      <c r="Z495" s="188"/>
    </row>
    <row r="496" spans="9:26">
      <c r="I496" s="193"/>
      <c r="J496" s="194"/>
      <c r="Y496" s="188"/>
      <c r="Z496" s="188"/>
    </row>
    <row r="497" spans="9:26">
      <c r="I497" s="193"/>
      <c r="J497" s="194"/>
      <c r="Y497" s="188"/>
      <c r="Z497" s="188"/>
    </row>
    <row r="498" spans="9:26">
      <c r="I498" s="193"/>
      <c r="J498" s="194"/>
      <c r="Y498" s="188"/>
      <c r="Z498" s="188"/>
    </row>
    <row r="499" spans="9:26">
      <c r="I499" s="193"/>
      <c r="J499" s="194"/>
      <c r="Y499" s="188"/>
      <c r="Z499" s="188"/>
    </row>
    <row r="500" spans="9:26">
      <c r="I500" s="193"/>
      <c r="J500" s="194"/>
      <c r="Y500" s="188"/>
      <c r="Z500" s="188"/>
    </row>
    <row r="501" spans="9:26">
      <c r="I501" s="193"/>
      <c r="J501" s="194"/>
      <c r="Y501" s="188"/>
      <c r="Z501" s="188"/>
    </row>
    <row r="502" spans="9:26">
      <c r="I502" s="193"/>
      <c r="J502" s="194"/>
      <c r="Y502" s="188"/>
      <c r="Z502" s="188"/>
    </row>
    <row r="503" spans="9:26">
      <c r="I503" s="193"/>
      <c r="J503" s="194"/>
      <c r="Y503" s="188"/>
      <c r="Z503" s="188"/>
    </row>
    <row r="504" spans="9:26">
      <c r="I504" s="193"/>
      <c r="J504" s="194"/>
      <c r="Y504" s="188"/>
      <c r="Z504" s="188"/>
    </row>
    <row r="505" spans="9:26">
      <c r="I505" s="193"/>
      <c r="J505" s="194"/>
      <c r="Y505" s="188"/>
      <c r="Z505" s="188"/>
    </row>
    <row r="506" spans="9:26">
      <c r="I506" s="193"/>
      <c r="J506" s="194"/>
      <c r="Y506" s="188"/>
      <c r="Z506" s="188"/>
    </row>
    <row r="507" spans="9:26">
      <c r="I507" s="193"/>
      <c r="J507" s="194"/>
      <c r="Y507" s="188"/>
      <c r="Z507" s="188"/>
    </row>
    <row r="508" spans="9:26">
      <c r="I508" s="193"/>
      <c r="J508" s="194"/>
      <c r="Y508" s="188"/>
      <c r="Z508" s="188"/>
    </row>
    <row r="509" spans="9:26">
      <c r="I509" s="193"/>
      <c r="J509" s="194"/>
      <c r="Y509" s="188"/>
      <c r="Z509" s="188"/>
    </row>
    <row r="510" spans="9:26">
      <c r="I510" s="193"/>
      <c r="J510" s="194"/>
      <c r="Y510" s="188"/>
      <c r="Z510" s="188"/>
    </row>
    <row r="511" spans="9:26">
      <c r="I511" s="193"/>
      <c r="J511" s="194"/>
      <c r="Y511" s="188"/>
      <c r="Z511" s="188"/>
    </row>
    <row r="512" spans="9:26">
      <c r="I512" s="193"/>
      <c r="J512" s="194"/>
      <c r="Y512" s="188"/>
      <c r="Z512" s="188"/>
    </row>
    <row r="513" spans="9:26">
      <c r="I513" s="193"/>
      <c r="J513" s="194"/>
      <c r="Y513" s="188"/>
      <c r="Z513" s="188"/>
    </row>
    <row r="514" spans="9:26">
      <c r="I514" s="193"/>
      <c r="J514" s="194"/>
      <c r="Y514" s="188"/>
      <c r="Z514" s="188"/>
    </row>
    <row r="515" spans="9:26">
      <c r="I515" s="193"/>
      <c r="J515" s="194"/>
      <c r="Y515" s="188"/>
      <c r="Z515" s="188"/>
    </row>
    <row r="516" spans="9:26">
      <c r="I516" s="193"/>
      <c r="J516" s="194"/>
      <c r="Y516" s="188"/>
      <c r="Z516" s="188"/>
    </row>
    <row r="517" spans="9:26">
      <c r="I517" s="193"/>
      <c r="J517" s="194"/>
      <c r="Y517" s="188"/>
      <c r="Z517" s="188"/>
    </row>
    <row r="518" spans="9:26">
      <c r="I518" s="193"/>
      <c r="J518" s="194"/>
      <c r="Y518" s="188"/>
      <c r="Z518" s="188"/>
    </row>
    <row r="519" spans="9:26">
      <c r="I519" s="193"/>
      <c r="J519" s="194"/>
      <c r="Y519" s="188"/>
      <c r="Z519" s="188"/>
    </row>
    <row r="520" spans="9:26">
      <c r="I520" s="193"/>
      <c r="J520" s="194"/>
      <c r="Y520" s="188"/>
      <c r="Z520" s="188"/>
    </row>
    <row r="521" spans="9:26">
      <c r="I521" s="193"/>
      <c r="J521" s="194"/>
      <c r="Y521" s="188"/>
      <c r="Z521" s="188"/>
    </row>
    <row r="522" spans="9:26">
      <c r="I522" s="193"/>
      <c r="J522" s="194"/>
      <c r="Y522" s="188"/>
      <c r="Z522" s="188"/>
    </row>
    <row r="523" spans="9:26">
      <c r="I523" s="193"/>
      <c r="J523" s="194"/>
      <c r="Y523" s="188"/>
      <c r="Z523" s="188"/>
    </row>
    <row r="524" spans="9:26">
      <c r="I524" s="193"/>
      <c r="J524" s="194"/>
      <c r="Y524" s="188"/>
      <c r="Z524" s="188"/>
    </row>
    <row r="525" spans="9:26">
      <c r="I525" s="193"/>
      <c r="J525" s="194"/>
      <c r="Y525" s="188"/>
      <c r="Z525" s="188"/>
    </row>
    <row r="526" spans="9:26">
      <c r="I526" s="193"/>
      <c r="J526" s="194"/>
      <c r="Y526" s="188"/>
      <c r="Z526" s="188"/>
    </row>
    <row r="527" spans="9:26">
      <c r="I527" s="193"/>
      <c r="J527" s="194"/>
      <c r="Y527" s="188"/>
      <c r="Z527" s="188"/>
    </row>
    <row r="528" spans="9:26">
      <c r="I528" s="193"/>
      <c r="J528" s="194"/>
      <c r="Y528" s="188"/>
      <c r="Z528" s="188"/>
    </row>
    <row r="529" spans="9:26">
      <c r="I529" s="193"/>
      <c r="J529" s="194"/>
      <c r="Y529" s="188"/>
      <c r="Z529" s="188"/>
    </row>
    <row r="530" spans="9:26">
      <c r="I530" s="193"/>
      <c r="J530" s="194"/>
      <c r="Y530" s="188"/>
      <c r="Z530" s="188"/>
    </row>
    <row r="531" spans="9:26">
      <c r="I531" s="193"/>
      <c r="J531" s="194"/>
      <c r="Y531" s="188"/>
      <c r="Z531" s="188"/>
    </row>
    <row r="532" spans="9:26">
      <c r="I532" s="193"/>
      <c r="J532" s="194"/>
      <c r="Y532" s="188"/>
      <c r="Z532" s="188"/>
    </row>
    <row r="533" spans="9:26">
      <c r="I533" s="193"/>
      <c r="J533" s="194"/>
      <c r="Y533" s="188"/>
      <c r="Z533" s="188"/>
    </row>
    <row r="534" spans="9:26">
      <c r="I534" s="193"/>
      <c r="J534" s="194"/>
      <c r="Y534" s="188"/>
      <c r="Z534" s="188"/>
    </row>
    <row r="535" spans="9:26">
      <c r="I535" s="193"/>
      <c r="J535" s="194"/>
      <c r="Y535" s="188"/>
      <c r="Z535" s="188"/>
    </row>
    <row r="536" spans="9:26">
      <c r="I536" s="193"/>
      <c r="J536" s="194"/>
      <c r="Y536" s="188"/>
      <c r="Z536" s="188"/>
    </row>
    <row r="537" spans="9:26">
      <c r="I537" s="193"/>
      <c r="J537" s="194"/>
      <c r="Y537" s="188"/>
      <c r="Z537" s="188"/>
    </row>
    <row r="538" spans="9:26">
      <c r="I538" s="193"/>
      <c r="J538" s="194"/>
      <c r="Y538" s="188"/>
      <c r="Z538" s="188"/>
    </row>
    <row r="539" spans="9:26">
      <c r="I539" s="193"/>
      <c r="J539" s="194"/>
      <c r="Y539" s="188"/>
      <c r="Z539" s="188"/>
    </row>
    <row r="540" spans="9:26">
      <c r="I540" s="193"/>
      <c r="J540" s="194"/>
      <c r="Y540" s="188"/>
      <c r="Z540" s="188"/>
    </row>
    <row r="541" spans="9:26">
      <c r="I541" s="193"/>
      <c r="J541" s="194"/>
      <c r="Y541" s="188"/>
      <c r="Z541" s="188"/>
    </row>
    <row r="542" spans="9:26">
      <c r="I542" s="193"/>
      <c r="J542" s="194"/>
      <c r="Y542" s="188"/>
      <c r="Z542" s="188"/>
    </row>
    <row r="543" spans="9:26">
      <c r="I543" s="193"/>
      <c r="J543" s="194"/>
      <c r="Y543" s="188"/>
      <c r="Z543" s="188"/>
    </row>
    <row r="544" spans="9:26">
      <c r="I544" s="193"/>
      <c r="J544" s="194"/>
      <c r="Y544" s="188"/>
      <c r="Z544" s="188"/>
    </row>
    <row r="545" spans="9:26">
      <c r="I545" s="193"/>
      <c r="J545" s="194"/>
      <c r="Y545" s="188"/>
      <c r="Z545" s="188"/>
    </row>
    <row r="546" spans="9:26">
      <c r="I546" s="193"/>
      <c r="J546" s="194"/>
      <c r="Y546" s="188"/>
      <c r="Z546" s="188"/>
    </row>
    <row r="547" spans="9:26">
      <c r="I547" s="193"/>
      <c r="J547" s="194"/>
      <c r="Y547" s="188"/>
      <c r="Z547" s="188"/>
    </row>
    <row r="548" spans="9:26">
      <c r="I548" s="193"/>
      <c r="J548" s="194"/>
      <c r="Y548" s="188"/>
      <c r="Z548" s="188"/>
    </row>
    <row r="549" spans="9:26">
      <c r="I549" s="193"/>
      <c r="J549" s="194"/>
      <c r="Y549" s="188"/>
      <c r="Z549" s="188"/>
    </row>
    <row r="550" spans="9:26">
      <c r="I550" s="193"/>
      <c r="J550" s="194"/>
      <c r="Y550" s="188"/>
      <c r="Z550" s="188"/>
    </row>
    <row r="551" spans="9:26">
      <c r="I551" s="193"/>
      <c r="J551" s="194"/>
      <c r="Y551" s="188"/>
      <c r="Z551" s="188"/>
    </row>
    <row r="552" spans="9:26">
      <c r="I552" s="193"/>
      <c r="J552" s="194"/>
      <c r="Y552" s="188"/>
      <c r="Z552" s="188"/>
    </row>
    <row r="553" spans="9:26">
      <c r="I553" s="193"/>
      <c r="J553" s="194"/>
      <c r="Y553" s="188"/>
      <c r="Z553" s="188"/>
    </row>
    <row r="554" spans="9:26">
      <c r="I554" s="193"/>
      <c r="J554" s="194"/>
      <c r="Y554" s="188"/>
      <c r="Z554" s="188"/>
    </row>
    <row r="555" spans="9:26">
      <c r="I555" s="193"/>
      <c r="J555" s="194"/>
      <c r="Y555" s="188"/>
      <c r="Z555" s="188"/>
    </row>
    <row r="556" spans="9:26">
      <c r="I556" s="193"/>
      <c r="J556" s="194"/>
      <c r="Y556" s="188"/>
      <c r="Z556" s="188"/>
    </row>
    <row r="557" spans="9:26">
      <c r="I557" s="193"/>
      <c r="J557" s="194"/>
      <c r="Y557" s="188"/>
      <c r="Z557" s="188"/>
    </row>
    <row r="558" spans="9:26">
      <c r="I558" s="193"/>
      <c r="J558" s="194"/>
      <c r="Y558" s="188"/>
      <c r="Z558" s="188"/>
    </row>
    <row r="559" spans="9:26">
      <c r="I559" s="193"/>
      <c r="J559" s="194"/>
      <c r="Y559" s="188"/>
      <c r="Z559" s="188"/>
    </row>
    <row r="560" spans="9:26">
      <c r="I560" s="193"/>
      <c r="J560" s="194"/>
      <c r="Y560" s="188"/>
      <c r="Z560" s="188"/>
    </row>
    <row r="561" spans="9:26">
      <c r="I561" s="193"/>
      <c r="J561" s="194"/>
      <c r="Y561" s="188"/>
      <c r="Z561" s="188"/>
    </row>
    <row r="562" spans="9:26">
      <c r="I562" s="193"/>
      <c r="J562" s="194"/>
      <c r="Y562" s="188"/>
      <c r="Z562" s="188"/>
    </row>
    <row r="563" spans="9:26">
      <c r="I563" s="193"/>
      <c r="J563" s="194"/>
      <c r="Y563" s="188"/>
      <c r="Z563" s="188"/>
    </row>
    <row r="564" spans="9:26">
      <c r="I564" s="193"/>
      <c r="J564" s="194"/>
      <c r="Y564" s="188"/>
      <c r="Z564" s="188"/>
    </row>
    <row r="565" spans="9:26">
      <c r="I565" s="193"/>
      <c r="J565" s="194"/>
      <c r="Y565" s="188"/>
      <c r="Z565" s="188"/>
    </row>
    <row r="566" spans="9:26">
      <c r="I566" s="193"/>
      <c r="J566" s="194"/>
      <c r="Y566" s="188"/>
      <c r="Z566" s="188"/>
    </row>
    <row r="567" spans="9:26">
      <c r="I567" s="193"/>
      <c r="J567" s="194"/>
      <c r="Y567" s="188"/>
      <c r="Z567" s="188"/>
    </row>
    <row r="568" spans="9:26">
      <c r="I568" s="193"/>
      <c r="J568" s="194"/>
      <c r="Y568" s="188"/>
      <c r="Z568" s="188"/>
    </row>
    <row r="569" spans="9:26">
      <c r="I569" s="193"/>
      <c r="J569" s="194"/>
      <c r="Y569" s="188"/>
      <c r="Z569" s="188"/>
    </row>
    <row r="570" spans="9:26">
      <c r="I570" s="193"/>
      <c r="J570" s="194"/>
      <c r="Y570" s="188"/>
      <c r="Z570" s="188"/>
    </row>
    <row r="571" spans="9:26">
      <c r="I571" s="193"/>
      <c r="J571" s="194"/>
      <c r="Y571" s="188"/>
      <c r="Z571" s="188"/>
    </row>
    <row r="572" spans="9:26">
      <c r="I572" s="193"/>
      <c r="J572" s="194"/>
      <c r="Y572" s="188"/>
      <c r="Z572" s="188"/>
    </row>
    <row r="573" spans="9:26">
      <c r="I573" s="193"/>
      <c r="J573" s="194"/>
      <c r="Y573" s="188"/>
      <c r="Z573" s="188"/>
    </row>
    <row r="574" spans="9:26">
      <c r="I574" s="193"/>
      <c r="J574" s="194"/>
      <c r="Y574" s="188"/>
      <c r="Z574" s="188"/>
    </row>
    <row r="575" spans="9:26">
      <c r="I575" s="193"/>
      <c r="J575" s="194"/>
      <c r="Y575" s="188"/>
      <c r="Z575" s="188"/>
    </row>
    <row r="576" spans="9:26">
      <c r="I576" s="193"/>
      <c r="J576" s="194"/>
      <c r="Y576" s="188"/>
      <c r="Z576" s="188"/>
    </row>
    <row r="577" spans="9:26">
      <c r="I577" s="193"/>
      <c r="J577" s="194"/>
      <c r="Y577" s="188"/>
      <c r="Z577" s="188"/>
    </row>
    <row r="578" spans="9:26">
      <c r="I578" s="193"/>
      <c r="J578" s="194"/>
      <c r="Y578" s="188"/>
      <c r="Z578" s="188"/>
    </row>
    <row r="579" spans="9:26">
      <c r="I579" s="193"/>
      <c r="J579" s="194"/>
      <c r="Y579" s="188"/>
      <c r="Z579" s="188"/>
    </row>
    <row r="580" spans="9:26">
      <c r="I580" s="193"/>
      <c r="J580" s="194"/>
      <c r="Y580" s="188"/>
      <c r="Z580" s="188"/>
    </row>
    <row r="581" spans="9:26">
      <c r="I581" s="193"/>
      <c r="J581" s="194"/>
      <c r="Y581" s="188"/>
      <c r="Z581" s="188"/>
    </row>
    <row r="582" spans="9:26">
      <c r="I582" s="193"/>
      <c r="J582" s="194"/>
      <c r="Y582" s="188"/>
      <c r="Z582" s="188"/>
    </row>
    <row r="583" spans="9:26">
      <c r="I583" s="193"/>
      <c r="J583" s="194"/>
      <c r="Y583" s="188"/>
      <c r="Z583" s="188"/>
    </row>
    <row r="584" spans="9:26">
      <c r="I584" s="193"/>
      <c r="J584" s="194"/>
      <c r="Y584" s="188"/>
      <c r="Z584" s="188"/>
    </row>
    <row r="585" spans="9:26">
      <c r="I585" s="193"/>
      <c r="J585" s="194"/>
      <c r="Y585" s="188"/>
      <c r="Z585" s="188"/>
    </row>
    <row r="586" spans="9:26">
      <c r="I586" s="193"/>
      <c r="J586" s="194"/>
      <c r="Y586" s="188"/>
      <c r="Z586" s="188"/>
    </row>
    <row r="587" spans="9:26">
      <c r="I587" s="193"/>
      <c r="J587" s="194"/>
      <c r="Y587" s="188"/>
      <c r="Z587" s="188"/>
    </row>
    <row r="588" spans="9:26">
      <c r="I588" s="193"/>
      <c r="J588" s="194"/>
      <c r="Y588" s="188"/>
      <c r="Z588" s="188"/>
    </row>
    <row r="589" spans="9:26">
      <c r="I589" s="193"/>
      <c r="J589" s="194"/>
      <c r="Y589" s="188"/>
      <c r="Z589" s="188"/>
    </row>
    <row r="590" spans="9:26">
      <c r="I590" s="193"/>
      <c r="J590" s="194"/>
      <c r="Y590" s="188"/>
      <c r="Z590" s="188"/>
    </row>
    <row r="591" spans="9:26">
      <c r="I591" s="193"/>
      <c r="J591" s="194"/>
      <c r="Y591" s="188"/>
      <c r="Z591" s="188"/>
    </row>
    <row r="592" spans="9:26">
      <c r="I592" s="193"/>
      <c r="J592" s="194"/>
      <c r="Y592" s="188"/>
      <c r="Z592" s="188"/>
    </row>
    <row r="593" spans="9:26">
      <c r="I593" s="193"/>
      <c r="J593" s="194"/>
      <c r="Y593" s="188"/>
      <c r="Z593" s="188"/>
    </row>
    <row r="594" spans="9:26">
      <c r="I594" s="193"/>
      <c r="J594" s="194"/>
      <c r="Y594" s="188"/>
      <c r="Z594" s="188"/>
    </row>
    <row r="595" spans="9:26">
      <c r="I595" s="193"/>
      <c r="J595" s="194"/>
      <c r="Y595" s="188"/>
      <c r="Z595" s="188"/>
    </row>
    <row r="596" spans="9:26">
      <c r="I596" s="193"/>
      <c r="J596" s="194"/>
      <c r="Y596" s="188"/>
      <c r="Z596" s="188"/>
    </row>
    <row r="597" spans="9:26">
      <c r="I597" s="193"/>
      <c r="J597" s="194"/>
      <c r="Y597" s="188"/>
      <c r="Z597" s="188"/>
    </row>
    <row r="598" spans="9:26">
      <c r="I598" s="193"/>
      <c r="J598" s="194"/>
      <c r="Y598" s="188"/>
      <c r="Z598" s="188"/>
    </row>
    <row r="599" spans="9:26">
      <c r="I599" s="193"/>
      <c r="J599" s="194"/>
      <c r="Y599" s="188"/>
      <c r="Z599" s="188"/>
    </row>
    <row r="600" spans="9:26">
      <c r="I600" s="193"/>
      <c r="J600" s="194"/>
      <c r="Y600" s="188"/>
      <c r="Z600" s="188"/>
    </row>
    <row r="601" spans="9:26">
      <c r="I601" s="193"/>
      <c r="J601" s="194"/>
      <c r="Y601" s="188"/>
      <c r="Z601" s="188"/>
    </row>
    <row r="602" spans="9:26">
      <c r="I602" s="193"/>
      <c r="J602" s="194"/>
      <c r="Y602" s="188"/>
      <c r="Z602" s="188"/>
    </row>
    <row r="603" spans="9:26">
      <c r="I603" s="193"/>
      <c r="J603" s="194"/>
      <c r="Y603" s="188"/>
      <c r="Z603" s="188"/>
    </row>
    <row r="604" spans="9:26">
      <c r="I604" s="193"/>
      <c r="J604" s="194"/>
      <c r="Y604" s="188"/>
      <c r="Z604" s="188"/>
    </row>
    <row r="605" spans="9:26">
      <c r="I605" s="193"/>
      <c r="J605" s="194"/>
      <c r="Y605" s="188"/>
      <c r="Z605" s="188"/>
    </row>
    <row r="606" spans="9:26">
      <c r="I606" s="193"/>
      <c r="J606" s="194"/>
      <c r="Y606" s="188"/>
      <c r="Z606" s="188"/>
    </row>
    <row r="607" spans="9:26">
      <c r="I607" s="193"/>
      <c r="J607" s="194"/>
      <c r="Y607" s="188"/>
      <c r="Z607" s="188"/>
    </row>
    <row r="608" spans="9:26">
      <c r="I608" s="193"/>
      <c r="J608" s="194"/>
      <c r="Y608" s="188"/>
      <c r="Z608" s="188"/>
    </row>
    <row r="609" spans="9:26">
      <c r="I609" s="193"/>
      <c r="J609" s="194"/>
      <c r="Y609" s="188"/>
      <c r="Z609" s="188"/>
    </row>
    <row r="610" spans="9:26">
      <c r="I610" s="193"/>
      <c r="J610" s="194"/>
      <c r="Y610" s="188"/>
      <c r="Z610" s="188"/>
    </row>
    <row r="611" spans="9:26">
      <c r="I611" s="193"/>
      <c r="J611" s="194"/>
      <c r="Y611" s="188"/>
      <c r="Z611" s="188"/>
    </row>
    <row r="612" spans="9:26">
      <c r="I612" s="193"/>
      <c r="J612" s="194"/>
      <c r="Y612" s="188"/>
      <c r="Z612" s="188"/>
    </row>
    <row r="613" spans="9:26">
      <c r="I613" s="193"/>
      <c r="J613" s="194"/>
      <c r="Y613" s="188"/>
      <c r="Z613" s="188"/>
    </row>
    <row r="614" spans="9:26">
      <c r="I614" s="193"/>
      <c r="J614" s="194"/>
      <c r="Y614" s="188"/>
      <c r="Z614" s="188"/>
    </row>
    <row r="615" spans="9:26">
      <c r="I615" s="193"/>
      <c r="J615" s="194"/>
      <c r="Y615" s="188"/>
      <c r="Z615" s="188"/>
    </row>
    <row r="616" spans="9:26">
      <c r="I616" s="193"/>
      <c r="J616" s="194"/>
      <c r="Y616" s="188"/>
      <c r="Z616" s="188"/>
    </row>
    <row r="617" spans="9:26">
      <c r="I617" s="193"/>
      <c r="J617" s="194"/>
      <c r="Y617" s="188"/>
      <c r="Z617" s="188"/>
    </row>
    <row r="618" spans="9:26">
      <c r="I618" s="193"/>
      <c r="J618" s="194"/>
      <c r="Y618" s="188"/>
      <c r="Z618" s="188"/>
    </row>
    <row r="619" spans="9:26">
      <c r="I619" s="193"/>
      <c r="J619" s="194"/>
      <c r="Y619" s="188"/>
      <c r="Z619" s="188"/>
    </row>
    <row r="620" spans="9:26">
      <c r="I620" s="193"/>
      <c r="J620" s="194"/>
      <c r="Y620" s="188"/>
      <c r="Z620" s="188"/>
    </row>
    <row r="621" spans="9:26">
      <c r="I621" s="193"/>
      <c r="J621" s="194"/>
      <c r="Y621" s="188"/>
      <c r="Z621" s="188"/>
    </row>
    <row r="622" spans="9:26">
      <c r="I622" s="193"/>
      <c r="J622" s="194"/>
      <c r="Y622" s="188"/>
      <c r="Z622" s="188"/>
    </row>
    <row r="623" spans="9:26">
      <c r="I623" s="193"/>
      <c r="J623" s="194"/>
      <c r="Y623" s="188"/>
      <c r="Z623" s="188"/>
    </row>
    <row r="624" spans="9:26">
      <c r="I624" s="193"/>
      <c r="J624" s="194"/>
      <c r="Y624" s="188"/>
      <c r="Z624" s="188"/>
    </row>
    <row r="625" spans="9:26">
      <c r="I625" s="193"/>
      <c r="J625" s="194"/>
      <c r="Y625" s="188"/>
      <c r="Z625" s="188"/>
    </row>
    <row r="626" spans="9:26">
      <c r="I626" s="193"/>
      <c r="J626" s="194"/>
      <c r="Y626" s="188"/>
      <c r="Z626" s="188"/>
    </row>
    <row r="627" spans="9:26">
      <c r="I627" s="193"/>
      <c r="J627" s="194"/>
      <c r="Y627" s="188"/>
      <c r="Z627" s="188"/>
    </row>
    <row r="628" spans="9:26">
      <c r="I628" s="193"/>
      <c r="J628" s="194"/>
      <c r="Y628" s="188"/>
      <c r="Z628" s="188"/>
    </row>
    <row r="629" spans="9:26">
      <c r="I629" s="193"/>
      <c r="J629" s="194"/>
      <c r="Y629" s="188"/>
      <c r="Z629" s="188"/>
    </row>
    <row r="630" spans="9:26">
      <c r="I630" s="193"/>
      <c r="J630" s="194"/>
      <c r="Y630" s="188"/>
      <c r="Z630" s="188"/>
    </row>
    <row r="631" spans="9:26">
      <c r="Y631" s="188"/>
      <c r="Z631" s="188"/>
    </row>
    <row r="632" spans="9:26">
      <c r="Y632" s="188"/>
      <c r="Z632" s="188"/>
    </row>
    <row r="633" spans="9:26">
      <c r="Y633" s="188"/>
      <c r="Z633" s="188"/>
    </row>
    <row r="634" spans="9:26">
      <c r="Y634" s="188"/>
      <c r="Z634" s="188"/>
    </row>
    <row r="635" spans="9:26">
      <c r="Y635" s="188"/>
      <c r="Z635" s="188"/>
    </row>
    <row r="636" spans="9:26">
      <c r="Y636" s="188"/>
      <c r="Z636" s="188"/>
    </row>
    <row r="637" spans="9:26">
      <c r="Y637" s="188"/>
      <c r="Z637" s="188"/>
    </row>
    <row r="638" spans="9:26">
      <c r="Y638" s="188"/>
      <c r="Z638" s="188"/>
    </row>
    <row r="639" spans="9:26">
      <c r="Y639" s="188"/>
      <c r="Z639" s="188"/>
    </row>
    <row r="640" spans="9:26">
      <c r="Y640" s="188"/>
      <c r="Z640" s="188"/>
    </row>
    <row r="641" spans="25:26">
      <c r="Y641" s="188"/>
      <c r="Z641" s="188"/>
    </row>
    <row r="642" spans="25:26">
      <c r="Y642" s="188"/>
      <c r="Z642" s="188"/>
    </row>
    <row r="643" spans="25:26">
      <c r="Y643" s="188"/>
      <c r="Z643" s="188"/>
    </row>
    <row r="644" spans="25:26">
      <c r="Y644" s="188"/>
      <c r="Z644" s="188"/>
    </row>
    <row r="645" spans="25:26">
      <c r="Y645" s="188"/>
      <c r="Z645" s="188"/>
    </row>
    <row r="646" spans="25:26">
      <c r="Y646" s="188"/>
      <c r="Z646" s="188"/>
    </row>
    <row r="647" spans="25:26">
      <c r="Y647" s="188"/>
      <c r="Z647" s="188"/>
    </row>
    <row r="648" spans="25:26">
      <c r="Y648" s="188"/>
      <c r="Z648" s="188"/>
    </row>
    <row r="649" spans="25:26">
      <c r="Y649" s="188"/>
      <c r="Z649" s="188"/>
    </row>
    <row r="650" spans="25:26">
      <c r="Y650" s="188"/>
      <c r="Z650" s="188"/>
    </row>
    <row r="651" spans="25:26">
      <c r="Y651" s="188"/>
      <c r="Z651" s="188"/>
    </row>
    <row r="652" spans="25:26">
      <c r="Y652" s="188"/>
      <c r="Z652" s="188"/>
    </row>
    <row r="653" spans="25:26">
      <c r="Y653" s="188"/>
      <c r="Z653" s="188"/>
    </row>
    <row r="654" spans="25:26">
      <c r="Y654" s="188"/>
      <c r="Z654" s="188"/>
    </row>
    <row r="655" spans="25:26">
      <c r="Y655" s="188"/>
      <c r="Z655" s="188"/>
    </row>
    <row r="656" spans="25:26">
      <c r="Y656" s="188"/>
      <c r="Z656" s="188"/>
    </row>
    <row r="657" spans="25:26">
      <c r="Y657" s="188"/>
      <c r="Z657" s="188"/>
    </row>
    <row r="658" spans="25:26">
      <c r="Y658" s="188"/>
      <c r="Z658" s="188"/>
    </row>
    <row r="659" spans="25:26">
      <c r="Y659" s="188"/>
      <c r="Z659" s="188"/>
    </row>
    <row r="660" spans="25:26">
      <c r="Y660" s="188"/>
      <c r="Z660" s="188"/>
    </row>
    <row r="661" spans="25:26">
      <c r="Y661" s="188"/>
      <c r="Z661" s="188"/>
    </row>
    <row r="662" spans="25:26">
      <c r="Y662" s="188"/>
      <c r="Z662" s="188"/>
    </row>
    <row r="663" spans="25:26">
      <c r="Y663" s="188"/>
      <c r="Z663" s="188"/>
    </row>
    <row r="664" spans="25:26">
      <c r="Y664" s="188"/>
      <c r="Z664" s="188"/>
    </row>
    <row r="665" spans="25:26">
      <c r="Y665" s="188"/>
      <c r="Z665" s="188"/>
    </row>
    <row r="666" spans="25:26">
      <c r="Y666" s="188"/>
      <c r="Z666" s="188"/>
    </row>
    <row r="667" spans="25:26">
      <c r="Y667" s="188"/>
      <c r="Z667" s="188"/>
    </row>
    <row r="668" spans="25:26">
      <c r="Y668" s="188"/>
      <c r="Z668" s="188"/>
    </row>
    <row r="669" spans="25:26">
      <c r="Y669" s="188"/>
      <c r="Z669" s="188"/>
    </row>
    <row r="670" spans="25:26">
      <c r="Y670" s="188"/>
      <c r="Z670" s="188"/>
    </row>
    <row r="671" spans="25:26">
      <c r="Y671" s="188"/>
      <c r="Z671" s="188"/>
    </row>
    <row r="672" spans="25:26">
      <c r="Y672" s="188"/>
      <c r="Z672" s="188"/>
    </row>
    <row r="673" spans="25:26">
      <c r="Y673" s="188"/>
      <c r="Z673" s="188"/>
    </row>
    <row r="674" spans="25:26">
      <c r="Y674" s="188"/>
      <c r="Z674" s="188"/>
    </row>
    <row r="675" spans="25:26">
      <c r="Y675" s="188"/>
      <c r="Z675" s="188"/>
    </row>
    <row r="676" spans="25:26">
      <c r="Y676" s="188"/>
      <c r="Z676" s="188"/>
    </row>
    <row r="677" spans="25:26">
      <c r="Y677" s="188"/>
      <c r="Z677" s="188"/>
    </row>
    <row r="678" spans="25:26">
      <c r="Y678" s="188"/>
      <c r="Z678" s="188"/>
    </row>
    <row r="679" spans="25:26">
      <c r="Y679" s="188"/>
      <c r="Z679" s="188"/>
    </row>
    <row r="680" spans="25:26">
      <c r="Y680" s="188"/>
      <c r="Z680" s="188"/>
    </row>
    <row r="681" spans="25:26">
      <c r="Y681" s="188"/>
      <c r="Z681" s="188"/>
    </row>
    <row r="682" spans="25:26">
      <c r="Y682" s="188"/>
      <c r="Z682" s="188"/>
    </row>
    <row r="683" spans="25:26">
      <c r="Y683" s="188"/>
      <c r="Z683" s="188"/>
    </row>
    <row r="684" spans="25:26">
      <c r="Y684" s="188"/>
      <c r="Z684" s="188"/>
    </row>
    <row r="685" spans="25:26">
      <c r="Y685" s="188"/>
      <c r="Z685" s="188"/>
    </row>
    <row r="686" spans="25:26">
      <c r="Y686" s="188"/>
      <c r="Z686" s="188"/>
    </row>
    <row r="687" spans="25:26">
      <c r="Y687" s="188"/>
      <c r="Z687" s="188"/>
    </row>
    <row r="688" spans="25:26">
      <c r="Y688" s="188"/>
      <c r="Z688" s="188"/>
    </row>
    <row r="689" spans="25:26">
      <c r="Y689" s="188"/>
      <c r="Z689" s="188"/>
    </row>
    <row r="690" spans="25:26">
      <c r="Y690" s="188"/>
      <c r="Z690" s="188"/>
    </row>
    <row r="691" spans="25:26">
      <c r="Y691" s="188"/>
      <c r="Z691" s="188"/>
    </row>
    <row r="692" spans="25:26">
      <c r="Y692" s="188"/>
      <c r="Z692" s="188"/>
    </row>
    <row r="693" spans="25:26">
      <c r="Y693" s="188"/>
      <c r="Z693" s="188"/>
    </row>
    <row r="694" spans="25:26">
      <c r="Y694" s="188"/>
      <c r="Z694" s="188"/>
    </row>
    <row r="695" spans="25:26">
      <c r="Y695" s="188"/>
      <c r="Z695" s="188"/>
    </row>
    <row r="696" spans="25:26">
      <c r="Y696" s="188"/>
      <c r="Z696" s="188"/>
    </row>
    <row r="697" spans="25:26">
      <c r="Y697" s="188"/>
      <c r="Z697" s="188"/>
    </row>
    <row r="698" spans="25:26">
      <c r="Y698" s="188"/>
      <c r="Z698" s="188"/>
    </row>
    <row r="699" spans="25:26">
      <c r="Y699" s="188"/>
      <c r="Z699" s="188"/>
    </row>
    <row r="700" spans="25:26">
      <c r="Y700" s="188"/>
      <c r="Z700" s="188"/>
    </row>
    <row r="701" spans="25:26">
      <c r="Y701" s="188"/>
      <c r="Z701" s="188"/>
    </row>
    <row r="702" spans="25:26">
      <c r="Y702" s="188"/>
      <c r="Z702" s="188"/>
    </row>
    <row r="703" spans="25:26">
      <c r="Y703" s="188"/>
      <c r="Z703" s="188"/>
    </row>
    <row r="704" spans="25:26">
      <c r="Y704" s="188"/>
      <c r="Z704" s="188"/>
    </row>
    <row r="705" spans="25:26">
      <c r="Y705" s="188"/>
      <c r="Z705" s="188"/>
    </row>
    <row r="706" spans="25:26">
      <c r="Y706" s="188"/>
      <c r="Z706" s="188"/>
    </row>
    <row r="707" spans="25:26">
      <c r="Y707" s="188"/>
      <c r="Z707" s="188"/>
    </row>
    <row r="708" spans="25:26">
      <c r="Y708" s="188"/>
      <c r="Z708" s="188"/>
    </row>
    <row r="709" spans="25:26">
      <c r="Y709" s="188"/>
      <c r="Z709" s="188"/>
    </row>
    <row r="710" spans="25:26">
      <c r="Y710" s="188"/>
      <c r="Z710" s="188"/>
    </row>
    <row r="711" spans="25:26">
      <c r="Y711" s="188"/>
      <c r="Z711" s="188"/>
    </row>
    <row r="712" spans="25:26">
      <c r="Y712" s="188"/>
      <c r="Z712" s="188"/>
    </row>
    <row r="713" spans="25:26">
      <c r="Y713" s="188"/>
      <c r="Z713" s="188"/>
    </row>
    <row r="714" spans="25:26">
      <c r="Y714" s="188"/>
      <c r="Z714" s="188"/>
    </row>
    <row r="715" spans="25:26">
      <c r="Y715" s="188"/>
      <c r="Z715" s="188"/>
    </row>
    <row r="716" spans="25:26">
      <c r="Y716" s="188"/>
      <c r="Z716" s="188"/>
    </row>
    <row r="717" spans="25:26">
      <c r="Y717" s="188"/>
      <c r="Z717" s="188"/>
    </row>
    <row r="718" spans="25:26">
      <c r="Y718" s="188"/>
      <c r="Z718" s="188"/>
    </row>
    <row r="719" spans="25:26">
      <c r="Y719" s="188"/>
      <c r="Z719" s="188"/>
    </row>
    <row r="720" spans="25:26">
      <c r="Y720" s="188"/>
      <c r="Z720" s="188"/>
    </row>
    <row r="721" spans="25:26">
      <c r="Y721" s="188"/>
      <c r="Z721" s="188"/>
    </row>
    <row r="722" spans="25:26">
      <c r="Y722" s="188"/>
      <c r="Z722" s="188"/>
    </row>
    <row r="723" spans="25:26">
      <c r="Y723" s="188"/>
      <c r="Z723" s="188"/>
    </row>
    <row r="724" spans="25:26">
      <c r="Y724" s="188"/>
      <c r="Z724" s="188"/>
    </row>
    <row r="725" spans="25:26">
      <c r="Y725" s="188"/>
      <c r="Z725" s="188"/>
    </row>
    <row r="726" spans="25:26">
      <c r="Y726" s="188"/>
      <c r="Z726" s="188"/>
    </row>
    <row r="727" spans="25:26">
      <c r="Y727" s="188"/>
      <c r="Z727" s="188"/>
    </row>
    <row r="728" spans="25:26">
      <c r="Y728" s="188"/>
      <c r="Z728" s="188"/>
    </row>
    <row r="729" spans="25:26">
      <c r="Y729" s="188"/>
      <c r="Z729" s="188"/>
    </row>
    <row r="730" spans="25:26">
      <c r="Y730" s="188"/>
      <c r="Z730" s="188"/>
    </row>
    <row r="731" spans="25:26">
      <c r="Y731" s="188"/>
      <c r="Z731" s="188"/>
    </row>
    <row r="732" spans="25:26">
      <c r="Y732" s="188"/>
      <c r="Z732" s="188"/>
    </row>
    <row r="733" spans="25:26">
      <c r="Y733" s="188"/>
      <c r="Z733" s="188"/>
    </row>
    <row r="734" spans="25:26">
      <c r="Y734" s="188"/>
      <c r="Z734" s="188"/>
    </row>
    <row r="735" spans="25:26">
      <c r="Y735" s="188"/>
      <c r="Z735" s="188"/>
    </row>
    <row r="736" spans="25:26">
      <c r="Y736" s="188"/>
      <c r="Z736" s="188"/>
    </row>
    <row r="737" spans="25:26">
      <c r="Y737" s="188"/>
      <c r="Z737" s="188"/>
    </row>
    <row r="738" spans="25:26">
      <c r="Y738" s="188"/>
      <c r="Z738" s="188"/>
    </row>
    <row r="739" spans="25:26">
      <c r="Y739" s="188"/>
      <c r="Z739" s="188"/>
    </row>
    <row r="740" spans="25:26">
      <c r="Y740" s="188"/>
      <c r="Z740" s="188"/>
    </row>
    <row r="741" spans="25:26">
      <c r="Y741" s="188"/>
      <c r="Z741" s="188"/>
    </row>
    <row r="742" spans="25:26">
      <c r="Y742" s="188"/>
      <c r="Z742" s="188"/>
    </row>
    <row r="743" spans="25:26">
      <c r="Y743" s="188"/>
      <c r="Z743" s="188"/>
    </row>
    <row r="744" spans="25:26">
      <c r="Y744" s="188"/>
      <c r="Z744" s="188"/>
    </row>
    <row r="745" spans="25:26">
      <c r="Y745" s="188"/>
      <c r="Z745" s="188"/>
    </row>
    <row r="746" spans="25:26">
      <c r="Y746" s="188"/>
      <c r="Z746" s="188"/>
    </row>
    <row r="747" spans="25:26">
      <c r="Y747" s="188"/>
      <c r="Z747" s="188"/>
    </row>
    <row r="748" spans="25:26">
      <c r="Y748" s="188"/>
      <c r="Z748" s="188"/>
    </row>
    <row r="749" spans="25:26">
      <c r="Y749" s="188"/>
      <c r="Z749" s="188"/>
    </row>
    <row r="750" spans="25:26">
      <c r="Y750" s="188"/>
      <c r="Z750" s="188"/>
    </row>
    <row r="751" spans="25:26">
      <c r="Y751" s="188"/>
      <c r="Z751" s="188"/>
    </row>
    <row r="752" spans="25:26">
      <c r="Y752" s="188"/>
      <c r="Z752" s="188"/>
    </row>
    <row r="753" spans="25:26">
      <c r="Y753" s="188"/>
      <c r="Z753" s="188"/>
    </row>
    <row r="754" spans="25:26">
      <c r="Y754" s="188"/>
      <c r="Z754" s="188"/>
    </row>
    <row r="755" spans="25:26">
      <c r="Y755" s="188"/>
      <c r="Z755" s="188"/>
    </row>
    <row r="756" spans="25:26">
      <c r="Y756" s="188"/>
      <c r="Z756" s="188"/>
    </row>
    <row r="757" spans="25:26">
      <c r="Y757" s="188"/>
      <c r="Z757" s="188"/>
    </row>
    <row r="758" spans="25:26">
      <c r="Y758" s="188"/>
      <c r="Z758" s="188"/>
    </row>
    <row r="759" spans="25:26">
      <c r="Y759" s="188"/>
      <c r="Z759" s="188"/>
    </row>
    <row r="760" spans="25:26">
      <c r="Y760" s="188"/>
      <c r="Z760" s="188"/>
    </row>
    <row r="761" spans="25:26">
      <c r="Y761" s="188"/>
      <c r="Z761" s="188"/>
    </row>
    <row r="762" spans="25:26">
      <c r="Y762" s="188"/>
      <c r="Z762" s="188"/>
    </row>
    <row r="763" spans="25:26">
      <c r="Y763" s="188"/>
      <c r="Z763" s="188"/>
    </row>
    <row r="764" spans="25:26">
      <c r="Y764" s="188"/>
      <c r="Z764" s="188"/>
    </row>
    <row r="765" spans="25:26">
      <c r="Y765" s="188"/>
      <c r="Z765" s="188"/>
    </row>
    <row r="766" spans="25:26">
      <c r="Y766" s="188"/>
      <c r="Z766" s="188"/>
    </row>
    <row r="767" spans="25:26">
      <c r="Y767" s="188"/>
      <c r="Z767" s="188"/>
    </row>
    <row r="768" spans="25:26">
      <c r="Y768" s="188"/>
      <c r="Z768" s="188"/>
    </row>
    <row r="769" spans="25:26">
      <c r="Y769" s="188"/>
      <c r="Z769" s="188"/>
    </row>
    <row r="770" spans="25:26">
      <c r="Y770" s="188"/>
      <c r="Z770" s="188"/>
    </row>
    <row r="771" spans="25:26">
      <c r="Y771" s="188"/>
      <c r="Z771" s="188"/>
    </row>
    <row r="772" spans="25:26">
      <c r="Y772" s="188"/>
      <c r="Z772" s="188"/>
    </row>
    <row r="773" spans="25:26">
      <c r="Y773" s="188"/>
      <c r="Z773" s="188"/>
    </row>
    <row r="774" spans="25:26">
      <c r="Y774" s="188"/>
      <c r="Z774" s="188"/>
    </row>
    <row r="775" spans="25:26">
      <c r="Y775" s="188"/>
      <c r="Z775" s="188"/>
    </row>
    <row r="776" spans="25:26">
      <c r="Y776" s="188"/>
      <c r="Z776" s="188"/>
    </row>
    <row r="777" spans="25:26">
      <c r="Y777" s="188"/>
      <c r="Z777" s="188"/>
    </row>
    <row r="778" spans="25:26">
      <c r="Y778" s="188"/>
      <c r="Z778" s="188"/>
    </row>
    <row r="779" spans="25:26">
      <c r="Y779" s="188"/>
      <c r="Z779" s="188"/>
    </row>
    <row r="780" spans="25:26">
      <c r="Y780" s="188"/>
      <c r="Z780" s="188"/>
    </row>
    <row r="781" spans="25:26">
      <c r="Y781" s="188"/>
      <c r="Z781" s="188"/>
    </row>
    <row r="782" spans="25:26">
      <c r="Y782" s="188"/>
      <c r="Z782" s="188"/>
    </row>
    <row r="783" spans="25:26">
      <c r="Y783" s="188"/>
      <c r="Z783" s="188"/>
    </row>
    <row r="784" spans="25:26">
      <c r="Y784" s="188"/>
      <c r="Z784" s="188"/>
    </row>
    <row r="785" spans="25:26">
      <c r="Y785" s="188"/>
      <c r="Z785" s="188"/>
    </row>
    <row r="786" spans="25:26">
      <c r="Y786" s="188"/>
      <c r="Z786" s="188"/>
    </row>
    <row r="787" spans="25:26">
      <c r="Y787" s="188"/>
      <c r="Z787" s="188"/>
    </row>
    <row r="788" spans="25:26">
      <c r="Y788" s="188"/>
      <c r="Z788" s="188"/>
    </row>
    <row r="789" spans="25:26">
      <c r="Y789" s="188"/>
      <c r="Z789" s="188"/>
    </row>
    <row r="790" spans="25:26">
      <c r="Y790" s="188"/>
      <c r="Z790" s="188"/>
    </row>
    <row r="791" spans="25:26">
      <c r="Y791" s="188"/>
      <c r="Z791" s="188"/>
    </row>
    <row r="792" spans="25:26">
      <c r="Y792" s="188"/>
      <c r="Z792" s="188"/>
    </row>
    <row r="793" spans="25:26">
      <c r="Y793" s="188"/>
      <c r="Z793" s="188"/>
    </row>
    <row r="794" spans="25:26">
      <c r="Y794" s="188"/>
      <c r="Z794" s="188"/>
    </row>
    <row r="795" spans="25:26">
      <c r="Y795" s="188"/>
      <c r="Z795" s="188"/>
    </row>
    <row r="796" spans="25:26">
      <c r="Y796" s="188"/>
      <c r="Z796" s="188"/>
    </row>
    <row r="797" spans="25:26">
      <c r="Y797" s="188"/>
      <c r="Z797" s="188"/>
    </row>
    <row r="798" spans="25:26">
      <c r="Y798" s="188"/>
      <c r="Z798" s="188"/>
    </row>
    <row r="799" spans="25:26">
      <c r="Y799" s="188"/>
      <c r="Z799" s="188"/>
    </row>
    <row r="800" spans="25:26">
      <c r="Y800" s="188"/>
      <c r="Z800" s="188"/>
    </row>
    <row r="801" spans="25:26">
      <c r="Y801" s="188"/>
      <c r="Z801" s="188"/>
    </row>
    <row r="802" spans="25:26">
      <c r="Y802" s="188"/>
      <c r="Z802" s="188"/>
    </row>
    <row r="803" spans="25:26">
      <c r="Y803" s="188"/>
      <c r="Z803" s="188"/>
    </row>
    <row r="804" spans="25:26">
      <c r="Y804" s="188"/>
      <c r="Z804" s="188"/>
    </row>
    <row r="805" spans="25:26">
      <c r="Y805" s="188"/>
      <c r="Z805" s="188"/>
    </row>
    <row r="806" spans="25:26">
      <c r="Y806" s="188"/>
      <c r="Z806" s="188"/>
    </row>
    <row r="807" spans="25:26">
      <c r="Y807" s="188"/>
      <c r="Z807" s="188"/>
    </row>
    <row r="808" spans="25:26">
      <c r="Y808" s="188"/>
      <c r="Z808" s="188"/>
    </row>
    <row r="809" spans="25:26">
      <c r="Y809" s="188"/>
      <c r="Z809" s="188"/>
    </row>
    <row r="810" spans="25:26">
      <c r="Y810" s="188"/>
      <c r="Z810" s="188"/>
    </row>
    <row r="811" spans="25:26">
      <c r="Y811" s="188"/>
      <c r="Z811" s="188"/>
    </row>
    <row r="812" spans="25:26">
      <c r="Y812" s="188"/>
      <c r="Z812" s="188"/>
    </row>
    <row r="813" spans="25:26">
      <c r="Y813" s="188"/>
      <c r="Z813" s="188"/>
    </row>
    <row r="814" spans="25:26">
      <c r="Y814" s="188"/>
      <c r="Z814" s="188"/>
    </row>
    <row r="815" spans="25:26">
      <c r="Y815" s="188"/>
      <c r="Z815" s="188"/>
    </row>
    <row r="816" spans="25:26">
      <c r="Y816" s="188"/>
      <c r="Z816" s="188"/>
    </row>
    <row r="817" spans="25:26">
      <c r="Y817" s="188"/>
      <c r="Z817" s="188"/>
    </row>
    <row r="818" spans="25:26">
      <c r="Y818" s="188"/>
      <c r="Z818" s="188"/>
    </row>
    <row r="819" spans="25:26">
      <c r="Y819" s="188"/>
      <c r="Z819" s="188"/>
    </row>
    <row r="820" spans="25:26">
      <c r="Y820" s="188"/>
      <c r="Z820" s="188"/>
    </row>
    <row r="821" spans="25:26">
      <c r="Y821" s="188"/>
      <c r="Z821" s="188"/>
    </row>
    <row r="822" spans="25:26">
      <c r="Y822" s="188"/>
      <c r="Z822" s="188"/>
    </row>
    <row r="823" spans="25:26">
      <c r="Y823" s="188"/>
      <c r="Z823" s="188"/>
    </row>
    <row r="824" spans="25:26">
      <c r="Y824" s="188"/>
      <c r="Z824" s="188"/>
    </row>
    <row r="825" spans="25:26">
      <c r="Y825" s="188"/>
      <c r="Z825" s="188"/>
    </row>
    <row r="826" spans="25:26">
      <c r="Y826" s="188"/>
      <c r="Z826" s="188"/>
    </row>
    <row r="827" spans="25:26">
      <c r="Y827" s="188"/>
      <c r="Z827" s="188"/>
    </row>
    <row r="828" spans="25:26">
      <c r="Y828" s="188"/>
      <c r="Z828" s="188"/>
    </row>
    <row r="829" spans="25:26">
      <c r="Y829" s="188"/>
      <c r="Z829" s="188"/>
    </row>
    <row r="830" spans="25:26">
      <c r="Y830" s="188"/>
      <c r="Z830" s="188"/>
    </row>
    <row r="831" spans="25:26">
      <c r="Y831" s="188"/>
      <c r="Z831" s="188"/>
    </row>
    <row r="832" spans="25:26">
      <c r="Y832" s="188"/>
      <c r="Z832" s="188"/>
    </row>
    <row r="833" spans="25:26">
      <c r="Y833" s="188"/>
      <c r="Z833" s="188"/>
    </row>
    <row r="834" spans="25:26">
      <c r="Y834" s="188"/>
      <c r="Z834" s="188"/>
    </row>
    <row r="835" spans="25:26">
      <c r="Y835" s="188"/>
      <c r="Z835" s="188"/>
    </row>
    <row r="836" spans="25:26">
      <c r="Y836" s="188"/>
      <c r="Z836" s="188"/>
    </row>
    <row r="837" spans="25:26">
      <c r="Y837" s="188"/>
      <c r="Z837" s="188"/>
    </row>
    <row r="838" spans="25:26">
      <c r="Y838" s="188"/>
      <c r="Z838" s="188"/>
    </row>
    <row r="839" spans="25:26">
      <c r="Y839" s="188"/>
      <c r="Z839" s="188"/>
    </row>
    <row r="840" spans="25:26">
      <c r="Y840" s="188"/>
      <c r="Z840" s="188"/>
    </row>
    <row r="841" spans="25:26">
      <c r="Y841" s="188"/>
      <c r="Z841" s="188"/>
    </row>
    <row r="842" spans="25:26">
      <c r="Y842" s="188"/>
      <c r="Z842" s="188"/>
    </row>
    <row r="843" spans="25:26">
      <c r="Y843" s="188"/>
      <c r="Z843" s="188"/>
    </row>
    <row r="844" spans="25:26">
      <c r="Y844" s="188"/>
      <c r="Z844" s="188"/>
    </row>
    <row r="845" spans="25:26">
      <c r="Y845" s="188"/>
      <c r="Z845" s="188"/>
    </row>
    <row r="846" spans="25:26">
      <c r="Y846" s="188"/>
      <c r="Z846" s="188"/>
    </row>
    <row r="847" spans="25:26">
      <c r="Y847" s="188"/>
      <c r="Z847" s="188"/>
    </row>
    <row r="848" spans="25:26">
      <c r="Y848" s="188"/>
      <c r="Z848" s="188"/>
    </row>
    <row r="849" spans="25:26">
      <c r="Y849" s="188"/>
      <c r="Z849" s="188"/>
    </row>
    <row r="850" spans="25:26">
      <c r="Y850" s="188"/>
      <c r="Z850" s="188"/>
    </row>
    <row r="851" spans="25:26">
      <c r="Y851" s="188"/>
      <c r="Z851" s="188"/>
    </row>
    <row r="852" spans="25:26">
      <c r="Y852" s="188"/>
      <c r="Z852" s="188"/>
    </row>
    <row r="853" spans="25:26">
      <c r="Y853" s="188"/>
      <c r="Z853" s="188"/>
    </row>
    <row r="854" spans="25:26">
      <c r="Y854" s="188"/>
      <c r="Z854" s="188"/>
    </row>
    <row r="855" spans="25:26">
      <c r="Y855" s="188"/>
      <c r="Z855" s="188"/>
    </row>
    <row r="856" spans="25:26">
      <c r="Y856" s="188"/>
      <c r="Z856" s="188"/>
    </row>
    <row r="857" spans="25:26">
      <c r="Y857" s="188"/>
      <c r="Z857" s="188"/>
    </row>
    <row r="858" spans="25:26">
      <c r="Y858" s="188"/>
      <c r="Z858" s="188"/>
    </row>
    <row r="859" spans="25:26">
      <c r="Y859" s="188"/>
      <c r="Z859" s="188"/>
    </row>
    <row r="860" spans="25:26">
      <c r="Y860" s="188"/>
      <c r="Z860" s="188"/>
    </row>
    <row r="861" spans="25:26">
      <c r="Y861" s="188"/>
      <c r="Z861" s="188"/>
    </row>
    <row r="862" spans="25:26">
      <c r="Y862" s="188"/>
      <c r="Z862" s="188"/>
    </row>
    <row r="863" spans="25:26">
      <c r="Y863" s="188"/>
      <c r="Z863" s="188"/>
    </row>
    <row r="864" spans="25:26">
      <c r="Y864" s="188"/>
      <c r="Z864" s="188"/>
    </row>
    <row r="865" spans="25:26">
      <c r="Y865" s="188"/>
      <c r="Z865" s="188"/>
    </row>
    <row r="866" spans="25:26">
      <c r="Y866" s="188"/>
      <c r="Z866" s="188"/>
    </row>
    <row r="867" spans="25:26">
      <c r="Y867" s="188"/>
      <c r="Z867" s="188"/>
    </row>
    <row r="868" spans="25:26">
      <c r="Y868" s="188"/>
      <c r="Z868" s="188"/>
    </row>
    <row r="869" spans="25:26">
      <c r="Y869" s="188"/>
      <c r="Z869" s="188"/>
    </row>
    <row r="870" spans="25:26">
      <c r="Y870" s="188"/>
      <c r="Z870" s="188"/>
    </row>
    <row r="871" spans="25:26">
      <c r="Y871" s="188"/>
      <c r="Z871" s="188"/>
    </row>
    <row r="872" spans="25:26">
      <c r="Y872" s="188"/>
      <c r="Z872" s="188"/>
    </row>
    <row r="873" spans="25:26">
      <c r="Y873" s="188"/>
      <c r="Z873" s="188"/>
    </row>
    <row r="874" spans="25:26">
      <c r="Y874" s="188"/>
      <c r="Z874" s="188"/>
    </row>
    <row r="875" spans="25:26">
      <c r="Y875" s="188"/>
      <c r="Z875" s="188"/>
    </row>
    <row r="876" spans="25:26">
      <c r="Y876" s="188"/>
      <c r="Z876" s="188"/>
    </row>
    <row r="877" spans="25:26">
      <c r="Y877" s="188"/>
      <c r="Z877" s="188"/>
    </row>
    <row r="878" spans="25:26">
      <c r="Y878" s="188"/>
      <c r="Z878" s="188"/>
    </row>
    <row r="879" spans="25:26">
      <c r="Y879" s="188"/>
      <c r="Z879" s="188"/>
    </row>
    <row r="880" spans="25:26">
      <c r="Y880" s="188"/>
      <c r="Z880" s="188"/>
    </row>
    <row r="881" spans="25:26">
      <c r="Y881" s="188"/>
      <c r="Z881" s="188"/>
    </row>
    <row r="882" spans="25:26">
      <c r="Y882" s="188"/>
      <c r="Z882" s="188"/>
    </row>
    <row r="883" spans="25:26">
      <c r="Y883" s="188"/>
      <c r="Z883" s="188"/>
    </row>
    <row r="884" spans="25:26">
      <c r="Y884" s="188"/>
      <c r="Z884" s="188"/>
    </row>
    <row r="885" spans="25:26">
      <c r="Y885" s="188"/>
      <c r="Z885" s="188"/>
    </row>
    <row r="886" spans="25:26">
      <c r="Y886" s="188"/>
      <c r="Z886" s="188"/>
    </row>
    <row r="887" spans="25:26">
      <c r="Y887" s="188"/>
      <c r="Z887" s="188"/>
    </row>
    <row r="888" spans="25:26">
      <c r="Y888" s="188"/>
      <c r="Z888" s="188"/>
    </row>
    <row r="889" spans="25:26">
      <c r="Y889" s="188"/>
      <c r="Z889" s="188"/>
    </row>
    <row r="890" spans="25:26">
      <c r="Y890" s="188"/>
      <c r="Z890" s="188"/>
    </row>
    <row r="891" spans="25:26">
      <c r="Y891" s="188"/>
      <c r="Z891" s="188"/>
    </row>
    <row r="892" spans="25:26">
      <c r="Y892" s="188"/>
      <c r="Z892" s="188"/>
    </row>
    <row r="893" spans="25:26">
      <c r="Y893" s="188"/>
      <c r="Z893" s="188"/>
    </row>
    <row r="894" spans="25:26">
      <c r="Y894" s="188"/>
      <c r="Z894" s="188"/>
    </row>
    <row r="895" spans="25:26">
      <c r="Y895" s="188"/>
      <c r="Z895" s="188"/>
    </row>
    <row r="896" spans="25:26">
      <c r="Y896" s="188"/>
      <c r="Z896" s="188"/>
    </row>
    <row r="897" spans="25:26">
      <c r="Y897" s="188"/>
      <c r="Z897" s="188"/>
    </row>
    <row r="898" spans="25:26">
      <c r="Y898" s="188"/>
      <c r="Z898" s="188"/>
    </row>
    <row r="899" spans="25:26">
      <c r="Y899" s="188"/>
      <c r="Z899" s="188"/>
    </row>
    <row r="900" spans="25:26">
      <c r="Y900" s="188"/>
      <c r="Z900" s="188"/>
    </row>
    <row r="901" spans="25:26">
      <c r="Y901" s="188"/>
      <c r="Z901" s="188"/>
    </row>
    <row r="902" spans="25:26">
      <c r="Y902" s="188"/>
      <c r="Z902" s="188"/>
    </row>
    <row r="903" spans="25:26">
      <c r="Y903" s="188"/>
      <c r="Z903" s="188"/>
    </row>
    <row r="904" spans="25:26">
      <c r="Y904" s="188"/>
      <c r="Z904" s="188"/>
    </row>
    <row r="905" spans="25:26">
      <c r="Y905" s="188"/>
      <c r="Z905" s="188"/>
    </row>
    <row r="906" spans="25:26">
      <c r="Y906" s="188"/>
      <c r="Z906" s="188"/>
    </row>
    <row r="907" spans="25:26">
      <c r="Y907" s="188"/>
      <c r="Z907" s="188"/>
    </row>
    <row r="908" spans="25:26">
      <c r="Y908" s="188"/>
      <c r="Z908" s="188"/>
    </row>
    <row r="909" spans="25:26">
      <c r="Y909" s="188"/>
      <c r="Z909" s="188"/>
    </row>
    <row r="910" spans="25:26">
      <c r="Y910" s="188"/>
      <c r="Z910" s="188"/>
    </row>
    <row r="911" spans="25:26">
      <c r="Y911" s="188"/>
      <c r="Z911" s="188"/>
    </row>
    <row r="912" spans="25:26">
      <c r="Y912" s="188"/>
      <c r="Z912" s="188"/>
    </row>
    <row r="913" spans="25:26">
      <c r="Y913" s="188"/>
      <c r="Z913" s="188"/>
    </row>
    <row r="914" spans="25:26">
      <c r="Y914" s="188"/>
      <c r="Z914" s="188"/>
    </row>
    <row r="915" spans="25:26">
      <c r="Y915" s="188"/>
      <c r="Z915" s="188"/>
    </row>
    <row r="916" spans="25:26">
      <c r="Y916" s="188"/>
      <c r="Z916" s="188"/>
    </row>
    <row r="917" spans="25:26">
      <c r="Y917" s="188"/>
      <c r="Z917" s="188"/>
    </row>
    <row r="918" spans="25:26">
      <c r="Y918" s="188"/>
      <c r="Z918" s="188"/>
    </row>
    <row r="919" spans="25:26">
      <c r="Y919" s="188"/>
      <c r="Z919" s="188"/>
    </row>
    <row r="920" spans="25:26">
      <c r="Y920" s="188"/>
      <c r="Z920" s="188"/>
    </row>
    <row r="921" spans="25:26">
      <c r="Y921" s="188"/>
      <c r="Z921" s="188"/>
    </row>
    <row r="922" spans="25:26">
      <c r="Y922" s="188"/>
      <c r="Z922" s="188"/>
    </row>
    <row r="923" spans="25:26">
      <c r="Y923" s="188"/>
      <c r="Z923" s="188"/>
    </row>
    <row r="924" spans="25:26">
      <c r="Y924" s="188"/>
      <c r="Z924" s="188"/>
    </row>
    <row r="925" spans="25:26">
      <c r="Y925" s="188"/>
      <c r="Z925" s="188"/>
    </row>
    <row r="926" spans="25:26">
      <c r="Y926" s="188"/>
      <c r="Z926" s="188"/>
    </row>
    <row r="927" spans="25:26">
      <c r="Y927" s="188"/>
      <c r="Z927" s="188"/>
    </row>
    <row r="928" spans="25:26">
      <c r="Y928" s="188"/>
      <c r="Z928" s="188"/>
    </row>
    <row r="929" spans="25:26">
      <c r="Y929" s="188"/>
      <c r="Z929" s="188"/>
    </row>
    <row r="930" spans="25:26">
      <c r="Y930" s="188"/>
      <c r="Z930" s="188"/>
    </row>
    <row r="931" spans="25:26">
      <c r="Y931" s="188"/>
      <c r="Z931" s="188"/>
    </row>
    <row r="932" spans="25:26">
      <c r="Y932" s="188"/>
      <c r="Z932" s="188"/>
    </row>
    <row r="933" spans="25:26">
      <c r="Y933" s="188"/>
      <c r="Z933" s="188"/>
    </row>
    <row r="934" spans="25:26">
      <c r="Y934" s="188"/>
      <c r="Z934" s="188"/>
    </row>
    <row r="935" spans="25:26">
      <c r="Y935" s="188"/>
      <c r="Z935" s="188"/>
    </row>
    <row r="936" spans="25:26">
      <c r="Y936" s="188"/>
      <c r="Z936" s="188"/>
    </row>
    <row r="937" spans="25:26">
      <c r="Y937" s="188"/>
      <c r="Z937" s="188"/>
    </row>
    <row r="938" spans="25:26">
      <c r="Y938" s="188"/>
      <c r="Z938" s="188"/>
    </row>
    <row r="939" spans="25:26">
      <c r="Y939" s="188"/>
      <c r="Z939" s="188"/>
    </row>
    <row r="940" spans="25:26">
      <c r="Y940" s="188"/>
      <c r="Z940" s="188"/>
    </row>
    <row r="941" spans="25:26">
      <c r="Y941" s="188"/>
      <c r="Z941" s="188"/>
    </row>
    <row r="942" spans="25:26">
      <c r="Y942" s="188"/>
      <c r="Z942" s="188"/>
    </row>
    <row r="943" spans="25:26">
      <c r="Y943" s="188"/>
      <c r="Z943" s="188"/>
    </row>
    <row r="944" spans="25:26">
      <c r="Y944" s="188"/>
      <c r="Z944" s="188"/>
    </row>
    <row r="945" spans="25:26">
      <c r="Y945" s="188"/>
      <c r="Z945" s="188"/>
    </row>
    <row r="946" spans="25:26">
      <c r="Y946" s="188"/>
      <c r="Z946" s="188"/>
    </row>
    <row r="947" spans="25:26">
      <c r="Y947" s="188"/>
      <c r="Z947" s="188"/>
    </row>
    <row r="948" spans="25:26">
      <c r="Y948" s="188"/>
      <c r="Z948" s="188"/>
    </row>
    <row r="949" spans="25:26">
      <c r="Y949" s="188"/>
      <c r="Z949" s="188"/>
    </row>
    <row r="950" spans="25:26">
      <c r="Y950" s="188"/>
      <c r="Z950" s="188"/>
    </row>
    <row r="951" spans="25:26">
      <c r="Y951" s="188"/>
      <c r="Z951" s="188"/>
    </row>
    <row r="952" spans="25:26">
      <c r="Y952" s="188"/>
      <c r="Z952" s="188"/>
    </row>
    <row r="953" spans="25:26">
      <c r="Y953" s="188"/>
      <c r="Z953" s="188"/>
    </row>
    <row r="954" spans="25:26">
      <c r="Y954" s="188"/>
      <c r="Z954" s="188"/>
    </row>
    <row r="955" spans="25:26">
      <c r="Y955" s="188"/>
      <c r="Z955" s="188"/>
    </row>
    <row r="956" spans="25:26">
      <c r="Y956" s="188"/>
      <c r="Z956" s="188"/>
    </row>
    <row r="957" spans="25:26">
      <c r="Y957" s="188"/>
      <c r="Z957" s="188"/>
    </row>
    <row r="958" spans="25:26">
      <c r="Y958" s="188"/>
      <c r="Z958" s="188"/>
    </row>
    <row r="959" spans="25:26">
      <c r="Y959" s="188"/>
      <c r="Z959" s="188"/>
    </row>
    <row r="960" spans="25:26">
      <c r="Y960" s="188"/>
      <c r="Z960" s="188"/>
    </row>
    <row r="961" spans="25:26">
      <c r="Y961" s="188"/>
      <c r="Z961" s="188"/>
    </row>
    <row r="962" spans="25:26">
      <c r="Y962" s="188"/>
      <c r="Z962" s="188"/>
    </row>
    <row r="963" spans="25:26">
      <c r="Y963" s="188"/>
      <c r="Z963" s="188"/>
    </row>
    <row r="964" spans="25:26">
      <c r="Y964" s="188"/>
      <c r="Z964" s="188"/>
    </row>
    <row r="965" spans="25:26">
      <c r="Y965" s="188"/>
      <c r="Z965" s="188"/>
    </row>
    <row r="966" spans="25:26">
      <c r="Y966" s="188"/>
      <c r="Z966" s="188"/>
    </row>
    <row r="967" spans="25:26">
      <c r="Y967" s="188"/>
      <c r="Z967" s="188"/>
    </row>
    <row r="968" spans="25:26">
      <c r="Y968" s="188"/>
      <c r="Z968" s="188"/>
    </row>
    <row r="969" spans="25:26">
      <c r="Y969" s="188"/>
      <c r="Z969" s="188"/>
    </row>
    <row r="970" spans="25:26">
      <c r="Y970" s="188"/>
      <c r="Z970" s="188"/>
    </row>
    <row r="971" spans="25:26">
      <c r="Y971" s="188"/>
      <c r="Z971" s="188"/>
    </row>
    <row r="972" spans="25:26">
      <c r="Y972" s="188"/>
      <c r="Z972" s="188"/>
    </row>
    <row r="973" spans="25:26">
      <c r="Y973" s="188"/>
      <c r="Z973" s="188"/>
    </row>
    <row r="974" spans="25:26">
      <c r="Y974" s="188"/>
      <c r="Z974" s="188"/>
    </row>
    <row r="975" spans="25:26">
      <c r="Y975" s="188"/>
      <c r="Z975" s="188"/>
    </row>
    <row r="976" spans="25:26">
      <c r="Y976" s="188"/>
      <c r="Z976" s="188"/>
    </row>
    <row r="977" spans="25:26">
      <c r="Y977" s="188"/>
      <c r="Z977" s="188"/>
    </row>
    <row r="978" spans="25:26">
      <c r="Y978" s="188"/>
      <c r="Z978" s="188"/>
    </row>
    <row r="979" spans="25:26">
      <c r="Y979" s="188"/>
      <c r="Z979" s="188"/>
    </row>
    <row r="980" spans="25:26">
      <c r="Y980" s="188"/>
      <c r="Z980" s="188"/>
    </row>
    <row r="981" spans="25:26">
      <c r="Y981" s="188"/>
      <c r="Z981" s="188"/>
    </row>
    <row r="982" spans="25:26">
      <c r="Y982" s="188"/>
      <c r="Z982" s="188"/>
    </row>
    <row r="983" spans="25:26">
      <c r="Y983" s="188"/>
      <c r="Z983" s="188"/>
    </row>
    <row r="984" spans="25:26">
      <c r="Y984" s="188"/>
      <c r="Z984" s="188"/>
    </row>
    <row r="985" spans="25:26">
      <c r="Y985" s="188"/>
      <c r="Z985" s="188"/>
    </row>
    <row r="986" spans="25:26">
      <c r="Y986" s="188"/>
      <c r="Z986" s="188"/>
    </row>
    <row r="987" spans="25:26">
      <c r="Y987" s="188"/>
      <c r="Z987" s="188"/>
    </row>
    <row r="988" spans="25:26">
      <c r="Y988" s="188"/>
      <c r="Z988" s="188"/>
    </row>
    <row r="989" spans="25:26">
      <c r="Y989" s="188"/>
      <c r="Z989" s="188"/>
    </row>
    <row r="990" spans="25:26">
      <c r="Y990" s="188"/>
      <c r="Z990" s="188"/>
    </row>
    <row r="991" spans="25:26">
      <c r="Y991" s="188"/>
      <c r="Z991" s="188"/>
    </row>
    <row r="992" spans="25:26">
      <c r="Y992" s="188"/>
      <c r="Z992" s="188"/>
    </row>
    <row r="993" spans="25:26">
      <c r="Y993" s="188"/>
      <c r="Z993" s="188"/>
    </row>
    <row r="994" spans="25:26">
      <c r="Y994" s="188"/>
      <c r="Z994" s="188"/>
    </row>
    <row r="995" spans="25:26">
      <c r="Y995" s="188"/>
      <c r="Z995" s="188"/>
    </row>
    <row r="996" spans="25:26">
      <c r="Y996" s="188"/>
      <c r="Z996" s="188"/>
    </row>
    <row r="997" spans="25:26">
      <c r="Y997" s="188"/>
      <c r="Z997" s="188"/>
    </row>
    <row r="998" spans="25:26">
      <c r="Y998" s="188"/>
      <c r="Z998" s="188"/>
    </row>
    <row r="999" spans="25:26">
      <c r="Y999" s="188"/>
      <c r="Z999" s="188"/>
    </row>
    <row r="1000" spans="25:26">
      <c r="Y1000" s="188"/>
      <c r="Z1000" s="188"/>
    </row>
    <row r="1001" spans="25:26">
      <c r="Y1001" s="188"/>
      <c r="Z1001" s="188"/>
    </row>
    <row r="1002" spans="25:26">
      <c r="Y1002" s="188"/>
      <c r="Z1002" s="188"/>
    </row>
    <row r="1003" spans="25:26">
      <c r="Y1003" s="188"/>
      <c r="Z1003" s="188"/>
    </row>
    <row r="1004" spans="25:26">
      <c r="Y1004" s="188"/>
      <c r="Z1004" s="188"/>
    </row>
    <row r="1005" spans="25:26">
      <c r="Y1005" s="188"/>
      <c r="Z1005" s="188"/>
    </row>
    <row r="1006" spans="25:26">
      <c r="Y1006" s="188"/>
      <c r="Z1006" s="188"/>
    </row>
    <row r="1007" spans="25:26">
      <c r="Y1007" s="188"/>
      <c r="Z1007" s="188"/>
    </row>
    <row r="1008" spans="25:26">
      <c r="Y1008" s="188"/>
      <c r="Z1008" s="188"/>
    </row>
    <row r="1009" spans="25:26">
      <c r="Y1009" s="188"/>
      <c r="Z1009" s="188"/>
    </row>
    <row r="1010" spans="25:26">
      <c r="Y1010" s="188"/>
      <c r="Z1010" s="188"/>
    </row>
    <row r="1011" spans="25:26">
      <c r="Y1011" s="188"/>
      <c r="Z1011" s="188"/>
    </row>
    <row r="1012" spans="25:26">
      <c r="Y1012" s="188"/>
      <c r="Z1012" s="188"/>
    </row>
    <row r="1013" spans="25:26">
      <c r="Y1013" s="188"/>
      <c r="Z1013" s="188"/>
    </row>
    <row r="1014" spans="25:26">
      <c r="Y1014" s="188"/>
      <c r="Z1014" s="188"/>
    </row>
    <row r="1015" spans="25:26">
      <c r="Y1015" s="188"/>
      <c r="Z1015" s="188"/>
    </row>
    <row r="1016" spans="25:26">
      <c r="Y1016" s="188"/>
      <c r="Z1016" s="188"/>
    </row>
    <row r="1017" spans="25:26">
      <c r="Y1017" s="188"/>
      <c r="Z1017" s="188"/>
    </row>
    <row r="1018" spans="25:26">
      <c r="Y1018" s="188"/>
      <c r="Z1018" s="188"/>
    </row>
    <row r="1019" spans="25:26">
      <c r="Y1019" s="188"/>
      <c r="Z1019" s="188"/>
    </row>
    <row r="1020" spans="25:26">
      <c r="Y1020" s="188"/>
      <c r="Z1020" s="188"/>
    </row>
    <row r="1021" spans="25:26">
      <c r="Y1021" s="188"/>
      <c r="Z1021" s="188"/>
    </row>
    <row r="1022" spans="25:26">
      <c r="Y1022" s="188"/>
      <c r="Z1022" s="188"/>
    </row>
    <row r="1023" spans="25:26">
      <c r="Y1023" s="188"/>
      <c r="Z1023" s="188"/>
    </row>
    <row r="1024" spans="25:26">
      <c r="Y1024" s="188"/>
      <c r="Z1024" s="188"/>
    </row>
    <row r="1025" spans="25:26">
      <c r="Y1025" s="188"/>
      <c r="Z1025" s="188"/>
    </row>
    <row r="1026" spans="25:26">
      <c r="Y1026" s="188"/>
      <c r="Z1026" s="188"/>
    </row>
    <row r="1027" spans="25:26">
      <c r="Y1027" s="188"/>
      <c r="Z1027" s="188"/>
    </row>
    <row r="1028" spans="25:26">
      <c r="Y1028" s="188"/>
      <c r="Z1028" s="188"/>
    </row>
    <row r="1029" spans="25:26">
      <c r="Y1029" s="188"/>
      <c r="Z1029" s="188"/>
    </row>
    <row r="1030" spans="25:26">
      <c r="Y1030" s="188"/>
      <c r="Z1030" s="188"/>
    </row>
    <row r="1031" spans="25:26">
      <c r="Y1031" s="188"/>
      <c r="Z1031" s="188"/>
    </row>
    <row r="1032" spans="25:26">
      <c r="Y1032" s="188"/>
      <c r="Z1032" s="188"/>
    </row>
    <row r="1033" spans="25:26">
      <c r="Y1033" s="188"/>
      <c r="Z1033" s="188"/>
    </row>
    <row r="1034" spans="25:26">
      <c r="Y1034" s="188"/>
      <c r="Z1034" s="188"/>
    </row>
    <row r="1035" spans="25:26">
      <c r="Y1035" s="188"/>
      <c r="Z1035" s="188"/>
    </row>
    <row r="1036" spans="25:26">
      <c r="Y1036" s="188"/>
      <c r="Z1036" s="188"/>
    </row>
    <row r="1037" spans="25:26">
      <c r="Y1037" s="188"/>
      <c r="Z1037" s="188"/>
    </row>
    <row r="1038" spans="25:26">
      <c r="Y1038" s="188"/>
      <c r="Z1038" s="188"/>
    </row>
    <row r="1039" spans="25:26">
      <c r="Y1039" s="188"/>
      <c r="Z1039" s="188"/>
    </row>
    <row r="1040" spans="25:26">
      <c r="Y1040" s="188"/>
      <c r="Z1040" s="188"/>
    </row>
    <row r="1041" spans="25:26">
      <c r="Y1041" s="188"/>
      <c r="Z1041" s="188"/>
    </row>
    <row r="1042" spans="25:26">
      <c r="Y1042" s="188"/>
      <c r="Z1042" s="188"/>
    </row>
    <row r="1043" spans="25:26">
      <c r="Y1043" s="188"/>
      <c r="Z1043" s="188"/>
    </row>
    <row r="1044" spans="25:26">
      <c r="Y1044" s="188"/>
      <c r="Z1044" s="188"/>
    </row>
    <row r="1045" spans="25:26">
      <c r="Y1045" s="188"/>
      <c r="Z1045" s="188"/>
    </row>
    <row r="1046" spans="25:26">
      <c r="Y1046" s="188"/>
      <c r="Z1046" s="188"/>
    </row>
    <row r="1047" spans="25:26">
      <c r="Y1047" s="188"/>
      <c r="Z1047" s="188"/>
    </row>
    <row r="1048" spans="25:26">
      <c r="Y1048" s="188"/>
      <c r="Z1048" s="188"/>
    </row>
    <row r="1049" spans="25:26">
      <c r="Y1049" s="188"/>
      <c r="Z1049" s="188"/>
    </row>
    <row r="1050" spans="25:26">
      <c r="Y1050" s="188"/>
      <c r="Z1050" s="188"/>
    </row>
    <row r="1051" spans="25:26">
      <c r="Y1051" s="188"/>
      <c r="Z1051" s="188"/>
    </row>
    <row r="1052" spans="25:26">
      <c r="Y1052" s="188"/>
      <c r="Z1052" s="188"/>
    </row>
    <row r="1053" spans="25:26">
      <c r="Y1053" s="188"/>
      <c r="Z1053" s="188"/>
    </row>
    <row r="1054" spans="25:26">
      <c r="Y1054" s="188"/>
      <c r="Z1054" s="188"/>
    </row>
    <row r="1055" spans="25:26">
      <c r="Y1055" s="188"/>
      <c r="Z1055" s="188"/>
    </row>
    <row r="1056" spans="25:26">
      <c r="Y1056" s="188"/>
      <c r="Z1056" s="188"/>
    </row>
    <row r="1057" spans="25:26">
      <c r="Y1057" s="188"/>
      <c r="Z1057" s="188"/>
    </row>
    <row r="1058" spans="25:26">
      <c r="Y1058" s="188"/>
      <c r="Z1058" s="188"/>
    </row>
    <row r="1059" spans="25:26">
      <c r="Y1059" s="188"/>
      <c r="Z1059" s="188"/>
    </row>
    <row r="1060" spans="25:26">
      <c r="Y1060" s="188"/>
      <c r="Z1060" s="188"/>
    </row>
    <row r="1061" spans="25:26">
      <c r="Y1061" s="188"/>
      <c r="Z1061" s="188"/>
    </row>
    <row r="1062" spans="25:26">
      <c r="Y1062" s="188"/>
      <c r="Z1062" s="188"/>
    </row>
    <row r="1063" spans="25:26">
      <c r="Y1063" s="188"/>
      <c r="Z1063" s="188"/>
    </row>
    <row r="1064" spans="25:26">
      <c r="Y1064" s="188"/>
      <c r="Z1064" s="188"/>
    </row>
    <row r="1065" spans="25:26">
      <c r="Y1065" s="188"/>
      <c r="Z1065" s="188"/>
    </row>
    <row r="1066" spans="25:26">
      <c r="Y1066" s="188"/>
      <c r="Z1066" s="188"/>
    </row>
    <row r="1067" spans="25:26">
      <c r="Y1067" s="188"/>
      <c r="Z1067" s="188"/>
    </row>
    <row r="1068" spans="25:26">
      <c r="Y1068" s="188"/>
      <c r="Z1068" s="188"/>
    </row>
    <row r="1069" spans="25:26">
      <c r="Y1069" s="188"/>
      <c r="Z1069" s="188"/>
    </row>
    <row r="1070" spans="25:26">
      <c r="Y1070" s="188"/>
      <c r="Z1070" s="188"/>
    </row>
    <row r="1071" spans="25:26">
      <c r="Y1071" s="188"/>
      <c r="Z1071" s="188"/>
    </row>
    <row r="1072" spans="25:26">
      <c r="Y1072" s="188"/>
      <c r="Z1072" s="188"/>
    </row>
    <row r="1073" spans="25:26">
      <c r="Y1073" s="188"/>
      <c r="Z1073" s="188"/>
    </row>
    <row r="1074" spans="25:26">
      <c r="Y1074" s="188"/>
      <c r="Z1074" s="188"/>
    </row>
    <row r="1075" spans="25:26">
      <c r="Y1075" s="188"/>
      <c r="Z1075" s="188"/>
    </row>
    <row r="1076" spans="25:26">
      <c r="Y1076" s="188"/>
      <c r="Z1076" s="188"/>
    </row>
    <row r="1077" spans="25:26">
      <c r="Y1077" s="188"/>
      <c r="Z1077" s="188"/>
    </row>
    <row r="1078" spans="25:26">
      <c r="Y1078" s="188"/>
      <c r="Z1078" s="188"/>
    </row>
    <row r="1079" spans="25:26">
      <c r="Y1079" s="188"/>
      <c r="Z1079" s="188"/>
    </row>
    <row r="1080" spans="25:26">
      <c r="Y1080" s="188"/>
      <c r="Z1080" s="188"/>
    </row>
    <row r="1081" spans="25:26">
      <c r="Y1081" s="188"/>
      <c r="Z1081" s="188"/>
    </row>
    <row r="1082" spans="25:26">
      <c r="Y1082" s="188"/>
      <c r="Z1082" s="188"/>
    </row>
    <row r="1083" spans="25:26">
      <c r="Y1083" s="188"/>
      <c r="Z1083" s="188"/>
    </row>
    <row r="1084" spans="25:26">
      <c r="Y1084" s="188"/>
      <c r="Z1084" s="188"/>
    </row>
    <row r="1085" spans="25:26">
      <c r="Y1085" s="188"/>
      <c r="Z1085" s="188"/>
    </row>
    <row r="1086" spans="25:26">
      <c r="Y1086" s="188"/>
      <c r="Z1086" s="188"/>
    </row>
    <row r="1087" spans="25:26">
      <c r="Y1087" s="188"/>
      <c r="Z1087" s="188"/>
    </row>
    <row r="1088" spans="25:26">
      <c r="Y1088" s="188"/>
      <c r="Z1088" s="188"/>
    </row>
    <row r="1089" spans="25:26">
      <c r="Y1089" s="188"/>
      <c r="Z1089" s="188"/>
    </row>
    <row r="1090" spans="25:26">
      <c r="Y1090" s="188"/>
      <c r="Z1090" s="188"/>
    </row>
    <row r="1091" spans="25:26">
      <c r="Y1091" s="188"/>
      <c r="Z1091" s="188"/>
    </row>
    <row r="1092" spans="25:26">
      <c r="Y1092" s="188"/>
      <c r="Z1092" s="188"/>
    </row>
    <row r="1093" spans="25:26">
      <c r="Y1093" s="188"/>
      <c r="Z1093" s="188"/>
    </row>
    <row r="1094" spans="25:26">
      <c r="Y1094" s="188"/>
      <c r="Z1094" s="188"/>
    </row>
    <row r="1095" spans="25:26">
      <c r="Y1095" s="188"/>
      <c r="Z1095" s="188"/>
    </row>
    <row r="1096" spans="25:26">
      <c r="Y1096" s="188"/>
      <c r="Z1096" s="188"/>
    </row>
    <row r="1097" spans="25:26">
      <c r="Y1097" s="188"/>
      <c r="Z1097" s="188"/>
    </row>
    <row r="1098" spans="25:26">
      <c r="Y1098" s="188"/>
      <c r="Z1098" s="188"/>
    </row>
    <row r="1099" spans="25:26">
      <c r="Y1099" s="188"/>
      <c r="Z1099" s="188"/>
    </row>
    <row r="1100" spans="25:26">
      <c r="Y1100" s="188"/>
      <c r="Z1100" s="188"/>
    </row>
    <row r="1101" spans="25:26">
      <c r="Y1101" s="188"/>
      <c r="Z1101" s="188"/>
    </row>
    <row r="1102" spans="25:26">
      <c r="Y1102" s="188"/>
      <c r="Z1102" s="188"/>
    </row>
    <row r="1103" spans="25:26">
      <c r="Y1103" s="188"/>
      <c r="Z1103" s="188"/>
    </row>
    <row r="1104" spans="25:26">
      <c r="Y1104" s="188"/>
      <c r="Z1104" s="188"/>
    </row>
    <row r="1105" spans="25:26">
      <c r="Y1105" s="188"/>
      <c r="Z1105" s="188"/>
    </row>
    <row r="1106" spans="25:26">
      <c r="Y1106" s="188"/>
      <c r="Z1106" s="188"/>
    </row>
    <row r="1107" spans="25:26">
      <c r="Y1107" s="188"/>
      <c r="Z1107" s="188"/>
    </row>
    <row r="1108" spans="25:26">
      <c r="Y1108" s="188"/>
      <c r="Z1108" s="188"/>
    </row>
    <row r="1109" spans="25:26">
      <c r="Y1109" s="188"/>
      <c r="Z1109" s="188"/>
    </row>
    <row r="1110" spans="25:26">
      <c r="Y1110" s="188"/>
      <c r="Z1110" s="188"/>
    </row>
    <row r="1111" spans="25:26">
      <c r="Y1111" s="188"/>
      <c r="Z1111" s="188"/>
    </row>
    <row r="1112" spans="25:26">
      <c r="Y1112" s="188"/>
      <c r="Z1112" s="188"/>
    </row>
    <row r="1113" spans="25:26">
      <c r="Y1113" s="188"/>
      <c r="Z1113" s="188"/>
    </row>
    <row r="1114" spans="25:26">
      <c r="Y1114" s="188"/>
      <c r="Z1114" s="188"/>
    </row>
    <row r="1115" spans="25:26">
      <c r="Y1115" s="188"/>
      <c r="Z1115" s="188"/>
    </row>
    <row r="1116" spans="25:26">
      <c r="Y1116" s="188"/>
      <c r="Z1116" s="188"/>
    </row>
    <row r="1117" spans="25:26">
      <c r="Y1117" s="188"/>
      <c r="Z1117" s="188"/>
    </row>
    <row r="1118" spans="25:26">
      <c r="Y1118" s="188"/>
      <c r="Z1118" s="188"/>
    </row>
    <row r="1119" spans="25:26">
      <c r="Y1119" s="188"/>
      <c r="Z1119" s="188"/>
    </row>
    <row r="1120" spans="25:26">
      <c r="Y1120" s="188"/>
      <c r="Z1120" s="188"/>
    </row>
    <row r="1121" spans="25:26">
      <c r="Y1121" s="188"/>
      <c r="Z1121" s="188"/>
    </row>
    <row r="1122" spans="25:26">
      <c r="Y1122" s="188"/>
      <c r="Z1122" s="188"/>
    </row>
    <row r="1123" spans="25:26">
      <c r="Y1123" s="188"/>
      <c r="Z1123" s="188"/>
    </row>
    <row r="1124" spans="25:26">
      <c r="Y1124" s="188"/>
      <c r="Z1124" s="188"/>
    </row>
    <row r="1125" spans="25:26">
      <c r="Y1125" s="188"/>
      <c r="Z1125" s="188"/>
    </row>
    <row r="1126" spans="25:26">
      <c r="Y1126" s="188"/>
      <c r="Z1126" s="188"/>
    </row>
    <row r="1127" spans="25:26">
      <c r="Y1127" s="188"/>
      <c r="Z1127" s="188"/>
    </row>
    <row r="1128" spans="25:26">
      <c r="Y1128" s="188"/>
      <c r="Z1128" s="188"/>
    </row>
    <row r="1129" spans="25:26">
      <c r="Y1129" s="188"/>
      <c r="Z1129" s="188"/>
    </row>
    <row r="1130" spans="25:26">
      <c r="Y1130" s="188"/>
      <c r="Z1130" s="188"/>
    </row>
    <row r="1131" spans="25:26">
      <c r="Y1131" s="188"/>
      <c r="Z1131" s="188"/>
    </row>
    <row r="1132" spans="25:26">
      <c r="Y1132" s="188"/>
      <c r="Z1132" s="188"/>
    </row>
    <row r="1133" spans="25:26">
      <c r="Y1133" s="188"/>
      <c r="Z1133" s="188"/>
    </row>
    <row r="1134" spans="25:26">
      <c r="Y1134" s="188"/>
      <c r="Z1134" s="188"/>
    </row>
    <row r="1135" spans="25:26">
      <c r="Y1135" s="188"/>
      <c r="Z1135" s="188"/>
    </row>
    <row r="1136" spans="25:26">
      <c r="Y1136" s="188"/>
      <c r="Z1136" s="188"/>
    </row>
    <row r="1137" spans="25:26">
      <c r="Y1137" s="188"/>
      <c r="Z1137" s="188"/>
    </row>
    <row r="1138" spans="25:26">
      <c r="Y1138" s="188"/>
      <c r="Z1138" s="188"/>
    </row>
    <row r="1139" spans="25:26">
      <c r="Y1139" s="188"/>
      <c r="Z1139" s="188"/>
    </row>
    <row r="1140" spans="25:26">
      <c r="Y1140" s="188"/>
      <c r="Z1140" s="188"/>
    </row>
    <row r="1141" spans="25:26">
      <c r="Y1141" s="188"/>
      <c r="Z1141" s="188"/>
    </row>
    <row r="1142" spans="25:26">
      <c r="Y1142" s="188"/>
      <c r="Z1142" s="188"/>
    </row>
    <row r="1143" spans="25:26">
      <c r="Y1143" s="188"/>
      <c r="Z1143" s="188"/>
    </row>
    <row r="1144" spans="25:26">
      <c r="Y1144" s="188"/>
      <c r="Z1144" s="188"/>
    </row>
    <row r="1145" spans="25:26">
      <c r="Y1145" s="188"/>
      <c r="Z1145" s="188"/>
    </row>
    <row r="1146" spans="25:26">
      <c r="Y1146" s="188"/>
      <c r="Z1146" s="188"/>
    </row>
    <row r="1147" spans="25:26">
      <c r="Y1147" s="188"/>
      <c r="Z1147" s="188"/>
    </row>
    <row r="1148" spans="25:26">
      <c r="Y1148" s="188"/>
      <c r="Z1148" s="188"/>
    </row>
    <row r="1149" spans="25:26">
      <c r="Y1149" s="188"/>
      <c r="Z1149" s="188"/>
    </row>
    <row r="1150" spans="25:26">
      <c r="Y1150" s="188"/>
      <c r="Z1150" s="188"/>
    </row>
    <row r="1151" spans="25:26">
      <c r="Y1151" s="188"/>
      <c r="Z1151" s="188"/>
    </row>
    <row r="1152" spans="25:26">
      <c r="Y1152" s="188"/>
      <c r="Z1152" s="188"/>
    </row>
    <row r="1153" spans="25:26">
      <c r="Y1153" s="188"/>
      <c r="Z1153" s="188"/>
    </row>
    <row r="1154" spans="25:26">
      <c r="Y1154" s="188"/>
      <c r="Z1154" s="188"/>
    </row>
    <row r="1155" spans="25:26">
      <c r="Y1155" s="188"/>
      <c r="Z1155" s="188"/>
    </row>
    <row r="1156" spans="25:26">
      <c r="Y1156" s="188"/>
      <c r="Z1156" s="188"/>
    </row>
    <row r="1157" spans="25:26">
      <c r="Y1157" s="188"/>
      <c r="Z1157" s="188"/>
    </row>
    <row r="1158" spans="25:26">
      <c r="Y1158" s="188"/>
      <c r="Z1158" s="188"/>
    </row>
    <row r="1159" spans="25:26">
      <c r="Y1159" s="188"/>
      <c r="Z1159" s="188"/>
    </row>
    <row r="1160" spans="25:26">
      <c r="Y1160" s="188"/>
      <c r="Z1160" s="188"/>
    </row>
    <row r="1161" spans="25:26">
      <c r="Y1161" s="188"/>
      <c r="Z1161" s="188"/>
    </row>
    <row r="1162" spans="25:26">
      <c r="Y1162" s="188"/>
      <c r="Z1162" s="188"/>
    </row>
    <row r="1163" spans="25:26">
      <c r="Y1163" s="188"/>
      <c r="Z1163" s="188"/>
    </row>
    <row r="1164" spans="25:26">
      <c r="Y1164" s="188"/>
      <c r="Z1164" s="188"/>
    </row>
    <row r="1165" spans="25:26">
      <c r="Y1165" s="188"/>
      <c r="Z1165" s="188"/>
    </row>
    <row r="1166" spans="25:26">
      <c r="Y1166" s="188"/>
      <c r="Z1166" s="188"/>
    </row>
    <row r="1167" spans="25:26">
      <c r="Y1167" s="188"/>
      <c r="Z1167" s="188"/>
    </row>
    <row r="1168" spans="25:26">
      <c r="Y1168" s="188"/>
      <c r="Z1168" s="188"/>
    </row>
    <row r="1169" spans="25:26">
      <c r="Y1169" s="188"/>
      <c r="Z1169" s="188"/>
    </row>
    <row r="1170" spans="25:26">
      <c r="Y1170" s="188"/>
      <c r="Z1170" s="188"/>
    </row>
    <row r="1171" spans="25:26">
      <c r="Y1171" s="188"/>
      <c r="Z1171" s="188"/>
    </row>
    <row r="1172" spans="25:26">
      <c r="Y1172" s="188"/>
      <c r="Z1172" s="188"/>
    </row>
    <row r="1173" spans="25:26">
      <c r="Y1173" s="188"/>
      <c r="Z1173" s="188"/>
    </row>
    <row r="1174" spans="25:26">
      <c r="Y1174" s="188"/>
      <c r="Z1174" s="188"/>
    </row>
    <row r="1175" spans="25:26">
      <c r="Y1175" s="188"/>
      <c r="Z1175" s="188"/>
    </row>
    <row r="1176" spans="25:26">
      <c r="Y1176" s="188"/>
      <c r="Z1176" s="188"/>
    </row>
    <row r="1177" spans="25:26">
      <c r="Y1177" s="188"/>
      <c r="Z1177" s="188"/>
    </row>
    <row r="1178" spans="25:26">
      <c r="Y1178" s="188"/>
      <c r="Z1178" s="188"/>
    </row>
    <row r="1179" spans="25:26">
      <c r="Y1179" s="188"/>
      <c r="Z1179" s="188"/>
    </row>
    <row r="1180" spans="25:26">
      <c r="Y1180" s="188"/>
      <c r="Z1180" s="188"/>
    </row>
    <row r="1181" spans="25:26">
      <c r="Y1181" s="188"/>
      <c r="Z1181" s="188"/>
    </row>
    <row r="1182" spans="25:26">
      <c r="Y1182" s="188"/>
      <c r="Z1182" s="188"/>
    </row>
    <row r="1183" spans="25:26">
      <c r="Y1183" s="188"/>
      <c r="Z1183" s="188"/>
    </row>
    <row r="1184" spans="25:26">
      <c r="Y1184" s="188"/>
      <c r="Z1184" s="188"/>
    </row>
    <row r="1185" spans="25:26">
      <c r="Y1185" s="188"/>
      <c r="Z1185" s="188"/>
    </row>
    <row r="1186" spans="25:26">
      <c r="Y1186" s="188"/>
      <c r="Z1186" s="188"/>
    </row>
    <row r="1187" spans="25:26">
      <c r="Y1187" s="188"/>
      <c r="Z1187" s="188"/>
    </row>
    <row r="1188" spans="25:26">
      <c r="Y1188" s="188"/>
      <c r="Z1188" s="188"/>
    </row>
    <row r="1189" spans="25:26">
      <c r="Y1189" s="188"/>
      <c r="Z1189" s="188"/>
    </row>
    <row r="1190" spans="25:26">
      <c r="Y1190" s="188"/>
      <c r="Z1190" s="188"/>
    </row>
    <row r="1191" spans="25:26">
      <c r="Y1191" s="188"/>
      <c r="Z1191" s="188"/>
    </row>
    <row r="1192" spans="25:26">
      <c r="Y1192" s="188"/>
      <c r="Z1192" s="188"/>
    </row>
    <row r="1193" spans="25:26">
      <c r="Y1193" s="188"/>
      <c r="Z1193" s="188"/>
    </row>
    <row r="1194" spans="25:26">
      <c r="Y1194" s="188"/>
      <c r="Z1194" s="188"/>
    </row>
    <row r="1195" spans="25:26">
      <c r="Y1195" s="188"/>
      <c r="Z1195" s="188"/>
    </row>
    <row r="1196" spans="25:26">
      <c r="Y1196" s="188"/>
      <c r="Z1196" s="188"/>
    </row>
    <row r="1197" spans="25:26">
      <c r="Y1197" s="188"/>
      <c r="Z1197" s="188"/>
    </row>
    <row r="1198" spans="25:26">
      <c r="Y1198" s="188"/>
      <c r="Z1198" s="188"/>
    </row>
    <row r="1199" spans="25:26">
      <c r="Y1199" s="188"/>
      <c r="Z1199" s="188"/>
    </row>
    <row r="1200" spans="25:26">
      <c r="Y1200" s="188"/>
      <c r="Z1200" s="188"/>
    </row>
    <row r="1201" spans="25:26">
      <c r="Y1201" s="188"/>
      <c r="Z1201" s="188"/>
    </row>
    <row r="1202" spans="25:26">
      <c r="Y1202" s="188"/>
      <c r="Z1202" s="188"/>
    </row>
    <row r="1203" spans="25:26">
      <c r="Y1203" s="188"/>
      <c r="Z1203" s="188"/>
    </row>
    <row r="1204" spans="25:26">
      <c r="Y1204" s="188"/>
      <c r="Z1204" s="188"/>
    </row>
    <row r="1205" spans="25:26">
      <c r="Y1205" s="188"/>
      <c r="Z1205" s="188"/>
    </row>
    <row r="1206" spans="25:26">
      <c r="Y1206" s="188"/>
      <c r="Z1206" s="188"/>
    </row>
    <row r="1207" spans="25:26">
      <c r="Y1207" s="188"/>
      <c r="Z1207" s="188"/>
    </row>
    <row r="1208" spans="25:26">
      <c r="Y1208" s="188"/>
      <c r="Z1208" s="188"/>
    </row>
    <row r="1209" spans="25:26">
      <c r="Y1209" s="188"/>
      <c r="Z1209" s="188"/>
    </row>
    <row r="1210" spans="25:26">
      <c r="Y1210" s="188"/>
      <c r="Z1210" s="188"/>
    </row>
    <row r="1211" spans="25:26">
      <c r="Y1211" s="188"/>
      <c r="Z1211" s="188"/>
    </row>
    <row r="1212" spans="25:26">
      <c r="Y1212" s="188"/>
      <c r="Z1212" s="188"/>
    </row>
    <row r="1213" spans="25:26">
      <c r="Y1213" s="188"/>
      <c r="Z1213" s="188"/>
    </row>
    <row r="1214" spans="25:26">
      <c r="Y1214" s="188"/>
      <c r="Z1214" s="188"/>
    </row>
    <row r="1215" spans="25:26">
      <c r="Y1215" s="188"/>
      <c r="Z1215" s="188"/>
    </row>
    <row r="1216" spans="25:26">
      <c r="Y1216" s="188"/>
      <c r="Z1216" s="188"/>
    </row>
    <row r="1217" spans="25:26">
      <c r="Y1217" s="188"/>
      <c r="Z1217" s="188"/>
    </row>
    <row r="1218" spans="25:26">
      <c r="Y1218" s="188"/>
      <c r="Z1218" s="188"/>
    </row>
    <row r="1219" spans="25:26">
      <c r="Y1219" s="188"/>
      <c r="Z1219" s="188"/>
    </row>
    <row r="1220" spans="25:26">
      <c r="Y1220" s="188"/>
      <c r="Z1220" s="188"/>
    </row>
    <row r="1221" spans="25:26">
      <c r="Y1221" s="188"/>
      <c r="Z1221" s="188"/>
    </row>
    <row r="1222" spans="25:26">
      <c r="Y1222" s="188"/>
      <c r="Z1222" s="188"/>
    </row>
    <row r="1223" spans="25:26">
      <c r="Y1223" s="188"/>
      <c r="Z1223" s="188"/>
    </row>
    <row r="1224" spans="25:26">
      <c r="Y1224" s="188"/>
      <c r="Z1224" s="188"/>
    </row>
    <row r="1225" spans="25:26">
      <c r="Y1225" s="188"/>
      <c r="Z1225" s="188"/>
    </row>
    <row r="1226" spans="25:26">
      <c r="Y1226" s="188"/>
      <c r="Z1226" s="188"/>
    </row>
    <row r="1227" spans="25:26">
      <c r="Y1227" s="188"/>
      <c r="Z1227" s="188"/>
    </row>
    <row r="1228" spans="25:26">
      <c r="Y1228" s="188"/>
      <c r="Z1228" s="188"/>
    </row>
    <row r="1229" spans="25:26">
      <c r="Y1229" s="188"/>
      <c r="Z1229" s="188"/>
    </row>
    <row r="1230" spans="25:26">
      <c r="Y1230" s="188"/>
      <c r="Z1230" s="188"/>
    </row>
    <row r="1231" spans="25:26">
      <c r="Y1231" s="188"/>
      <c r="Z1231" s="188"/>
    </row>
    <row r="1232" spans="25:26">
      <c r="Y1232" s="188"/>
      <c r="Z1232" s="188"/>
    </row>
    <row r="1233" spans="25:26">
      <c r="Y1233" s="188"/>
      <c r="Z1233" s="188"/>
    </row>
    <row r="1234" spans="25:26">
      <c r="Y1234" s="188"/>
      <c r="Z1234" s="188"/>
    </row>
    <row r="1235" spans="25:26">
      <c r="Y1235" s="188"/>
      <c r="Z1235" s="188"/>
    </row>
    <row r="1236" spans="25:26">
      <c r="Y1236" s="188"/>
      <c r="Z1236" s="188"/>
    </row>
    <row r="1237" spans="25:26">
      <c r="Y1237" s="188"/>
      <c r="Z1237" s="188"/>
    </row>
    <row r="1238" spans="25:26">
      <c r="Y1238" s="188"/>
      <c r="Z1238" s="188"/>
    </row>
    <row r="1239" spans="25:26">
      <c r="Y1239" s="188"/>
      <c r="Z1239" s="188"/>
    </row>
    <row r="1240" spans="25:26">
      <c r="Y1240" s="188"/>
      <c r="Z1240" s="188"/>
    </row>
    <row r="1241" spans="25:26">
      <c r="Y1241" s="188"/>
      <c r="Z1241" s="188"/>
    </row>
    <row r="1242" spans="25:26">
      <c r="Y1242" s="188"/>
      <c r="Z1242" s="188"/>
    </row>
    <row r="1243" spans="25:26">
      <c r="Y1243" s="188"/>
      <c r="Z1243" s="188"/>
    </row>
    <row r="1244" spans="25:26">
      <c r="Y1244" s="188"/>
      <c r="Z1244" s="188"/>
    </row>
    <row r="1245" spans="25:26">
      <c r="Y1245" s="188"/>
      <c r="Z1245" s="188"/>
    </row>
    <row r="1246" spans="25:26">
      <c r="Y1246" s="188"/>
      <c r="Z1246" s="188"/>
    </row>
    <row r="1247" spans="25:26">
      <c r="Y1247" s="188"/>
      <c r="Z1247" s="188"/>
    </row>
    <row r="1248" spans="25:26">
      <c r="Y1248" s="188"/>
      <c r="Z1248" s="188"/>
    </row>
    <row r="1249" spans="25:26">
      <c r="Y1249" s="188"/>
      <c r="Z1249" s="188"/>
    </row>
    <row r="1250" spans="25:26">
      <c r="Y1250" s="188"/>
      <c r="Z1250" s="188"/>
    </row>
    <row r="1251" spans="25:26">
      <c r="Y1251" s="188"/>
      <c r="Z1251" s="188"/>
    </row>
    <row r="1252" spans="25:26">
      <c r="Y1252" s="188"/>
      <c r="Z1252" s="188"/>
    </row>
    <row r="1253" spans="25:26">
      <c r="Y1253" s="188"/>
      <c r="Z1253" s="188"/>
    </row>
    <row r="1254" spans="25:26">
      <c r="Y1254" s="188"/>
      <c r="Z1254" s="188"/>
    </row>
    <row r="1255" spans="25:26">
      <c r="Y1255" s="188"/>
      <c r="Z1255" s="188"/>
    </row>
    <row r="1256" spans="25:26">
      <c r="Y1256" s="188"/>
      <c r="Z1256" s="188"/>
    </row>
    <row r="1257" spans="25:26">
      <c r="Y1257" s="188"/>
      <c r="Z1257" s="188"/>
    </row>
    <row r="1258" spans="25:26">
      <c r="Y1258" s="188"/>
      <c r="Z1258" s="188"/>
    </row>
    <row r="1259" spans="25:26">
      <c r="Y1259" s="188"/>
      <c r="Z1259" s="188"/>
    </row>
    <row r="1260" spans="25:26">
      <c r="Y1260" s="188"/>
      <c r="Z1260" s="188"/>
    </row>
    <row r="1261" spans="25:26">
      <c r="Y1261" s="188"/>
      <c r="Z1261" s="188"/>
    </row>
    <row r="1262" spans="25:26">
      <c r="Y1262" s="188"/>
      <c r="Z1262" s="188"/>
    </row>
    <row r="1263" spans="25:26">
      <c r="Y1263" s="188"/>
      <c r="Z1263" s="188"/>
    </row>
    <row r="1264" spans="25:26">
      <c r="Y1264" s="188"/>
      <c r="Z1264" s="188"/>
    </row>
    <row r="1265" spans="25:26">
      <c r="Y1265" s="188"/>
      <c r="Z1265" s="188"/>
    </row>
    <row r="1266" spans="25:26">
      <c r="Y1266" s="188"/>
      <c r="Z1266" s="188"/>
    </row>
    <row r="1267" spans="25:26">
      <c r="Y1267" s="188"/>
      <c r="Z1267" s="188"/>
    </row>
    <row r="1268" spans="25:26">
      <c r="Y1268" s="188"/>
      <c r="Z1268" s="188"/>
    </row>
    <row r="1269" spans="25:26">
      <c r="Y1269" s="188"/>
      <c r="Z1269" s="188"/>
    </row>
    <row r="1270" spans="25:26">
      <c r="Y1270" s="188"/>
      <c r="Z1270" s="188"/>
    </row>
    <row r="1271" spans="25:26">
      <c r="Y1271" s="188"/>
      <c r="Z1271" s="188"/>
    </row>
    <row r="1272" spans="25:26">
      <c r="Y1272" s="188"/>
      <c r="Z1272" s="188"/>
    </row>
    <row r="1273" spans="25:26">
      <c r="Y1273" s="188"/>
      <c r="Z1273" s="188"/>
    </row>
    <row r="1274" spans="25:26">
      <c r="Y1274" s="188"/>
      <c r="Z1274" s="188"/>
    </row>
    <row r="1275" spans="25:26">
      <c r="Y1275" s="188"/>
      <c r="Z1275" s="188"/>
    </row>
    <row r="1276" spans="25:26">
      <c r="Y1276" s="188"/>
      <c r="Z1276" s="188"/>
    </row>
    <row r="1277" spans="25:26">
      <c r="Y1277" s="188"/>
      <c r="Z1277" s="188"/>
    </row>
    <row r="1278" spans="25:26">
      <c r="Y1278" s="188"/>
      <c r="Z1278" s="188"/>
    </row>
    <row r="1279" spans="25:26">
      <c r="Y1279" s="188"/>
      <c r="Z1279" s="188"/>
    </row>
    <row r="1280" spans="25:26">
      <c r="Y1280" s="188"/>
      <c r="Z1280" s="188"/>
    </row>
    <row r="1281" spans="25:26">
      <c r="Y1281" s="188"/>
      <c r="Z1281" s="188"/>
    </row>
    <row r="1282" spans="25:26">
      <c r="Y1282" s="188"/>
      <c r="Z1282" s="188"/>
    </row>
    <row r="1283" spans="25:26">
      <c r="Y1283" s="188"/>
      <c r="Z1283" s="188"/>
    </row>
    <row r="1284" spans="25:26">
      <c r="Y1284" s="188"/>
      <c r="Z1284" s="188"/>
    </row>
    <row r="1285" spans="25:26">
      <c r="Y1285" s="188"/>
      <c r="Z1285" s="188"/>
    </row>
    <row r="1286" spans="25:26">
      <c r="Y1286" s="188"/>
      <c r="Z1286" s="188"/>
    </row>
    <row r="1287" spans="25:26">
      <c r="Y1287" s="188"/>
      <c r="Z1287" s="188"/>
    </row>
    <row r="1288" spans="25:26">
      <c r="Y1288" s="188"/>
      <c r="Z1288" s="188"/>
    </row>
    <row r="1289" spans="25:26">
      <c r="Y1289" s="188"/>
      <c r="Z1289" s="188"/>
    </row>
    <row r="1290" spans="25:26">
      <c r="Y1290" s="188"/>
      <c r="Z1290" s="188"/>
    </row>
    <row r="1291" spans="25:26">
      <c r="Y1291" s="188"/>
      <c r="Z1291" s="188"/>
    </row>
    <row r="1292" spans="25:26">
      <c r="Y1292" s="188"/>
      <c r="Z1292" s="188"/>
    </row>
    <row r="1293" spans="25:26">
      <c r="Y1293" s="188"/>
      <c r="Z1293" s="188"/>
    </row>
    <row r="1294" spans="25:26">
      <c r="Y1294" s="188"/>
      <c r="Z1294" s="188"/>
    </row>
    <row r="1295" spans="25:26">
      <c r="Y1295" s="188"/>
      <c r="Z1295" s="188"/>
    </row>
    <row r="1296" spans="25:26">
      <c r="Y1296" s="188"/>
      <c r="Z1296" s="188"/>
    </row>
    <row r="1297" spans="25:26">
      <c r="Y1297" s="188"/>
      <c r="Z1297" s="188"/>
    </row>
    <row r="1298" spans="25:26">
      <c r="Y1298" s="188"/>
      <c r="Z1298" s="188"/>
    </row>
    <row r="1299" spans="25:26">
      <c r="Y1299" s="188"/>
      <c r="Z1299" s="188"/>
    </row>
    <row r="1300" spans="25:26">
      <c r="Y1300" s="188"/>
      <c r="Z1300" s="188"/>
    </row>
    <row r="1301" spans="25:26">
      <c r="Y1301" s="188"/>
      <c r="Z1301" s="188"/>
    </row>
    <row r="1302" spans="25:26">
      <c r="Y1302" s="188"/>
      <c r="Z1302" s="188"/>
    </row>
    <row r="1303" spans="25:26">
      <c r="Y1303" s="188"/>
      <c r="Z1303" s="188"/>
    </row>
    <row r="1304" spans="25:26">
      <c r="Y1304" s="188"/>
      <c r="Z1304" s="188"/>
    </row>
    <row r="1305" spans="25:26">
      <c r="Y1305" s="188"/>
      <c r="Z1305" s="188"/>
    </row>
    <row r="1306" spans="25:26">
      <c r="Y1306" s="188"/>
      <c r="Z1306" s="188"/>
    </row>
    <row r="1307" spans="25:26">
      <c r="Y1307" s="188"/>
      <c r="Z1307" s="188"/>
    </row>
    <row r="1308" spans="25:26">
      <c r="Y1308" s="188"/>
      <c r="Z1308" s="188"/>
    </row>
    <row r="1309" spans="25:26">
      <c r="Y1309" s="188"/>
      <c r="Z1309" s="188"/>
    </row>
    <row r="1310" spans="25:26">
      <c r="Y1310" s="188"/>
      <c r="Z1310" s="188"/>
    </row>
    <row r="1311" spans="25:26">
      <c r="Y1311" s="188"/>
      <c r="Z1311" s="188"/>
    </row>
    <row r="1312" spans="25:26">
      <c r="Y1312" s="188"/>
      <c r="Z1312" s="188"/>
    </row>
    <row r="1313" spans="25:26">
      <c r="Y1313" s="188"/>
      <c r="Z1313" s="188"/>
    </row>
    <row r="1314" spans="25:26">
      <c r="Y1314" s="188"/>
      <c r="Z1314" s="188"/>
    </row>
    <row r="1315" spans="25:26">
      <c r="Y1315" s="188"/>
      <c r="Z1315" s="188"/>
    </row>
    <row r="1316" spans="25:26">
      <c r="Y1316" s="188"/>
      <c r="Z1316" s="188"/>
    </row>
    <row r="1317" spans="25:26">
      <c r="Y1317" s="188"/>
      <c r="Z1317" s="188"/>
    </row>
    <row r="1318" spans="25:26">
      <c r="Y1318" s="188"/>
      <c r="Z1318" s="188"/>
    </row>
    <row r="1319" spans="25:26">
      <c r="Y1319" s="188"/>
      <c r="Z1319" s="188"/>
    </row>
    <row r="1320" spans="25:26">
      <c r="Y1320" s="188"/>
      <c r="Z1320" s="188"/>
    </row>
    <row r="1321" spans="25:26">
      <c r="Y1321" s="188"/>
      <c r="Z1321" s="188"/>
    </row>
    <row r="1322" spans="25:26">
      <c r="Y1322" s="188"/>
      <c r="Z1322" s="188"/>
    </row>
    <row r="1323" spans="25:26">
      <c r="Y1323" s="188"/>
      <c r="Z1323" s="188"/>
    </row>
    <row r="1324" spans="25:26">
      <c r="Y1324" s="188"/>
      <c r="Z1324" s="188"/>
    </row>
    <row r="1325" spans="25:26">
      <c r="Y1325" s="188"/>
      <c r="Z1325" s="188"/>
    </row>
    <row r="1326" spans="25:26">
      <c r="Y1326" s="188"/>
      <c r="Z1326" s="188"/>
    </row>
    <row r="1327" spans="25:26">
      <c r="Y1327" s="188"/>
      <c r="Z1327" s="188"/>
    </row>
    <row r="1328" spans="25:26">
      <c r="Y1328" s="188"/>
      <c r="Z1328" s="188"/>
    </row>
    <row r="1329" spans="25:26">
      <c r="Y1329" s="188"/>
      <c r="Z1329" s="188"/>
    </row>
    <row r="1330" spans="25:26">
      <c r="Y1330" s="188"/>
      <c r="Z1330" s="188"/>
    </row>
    <row r="1331" spans="25:26">
      <c r="Y1331" s="188"/>
      <c r="Z1331" s="188"/>
    </row>
    <row r="1332" spans="25:26">
      <c r="Y1332" s="188"/>
      <c r="Z1332" s="188"/>
    </row>
    <row r="1333" spans="25:26">
      <c r="Y1333" s="188"/>
      <c r="Z1333" s="188"/>
    </row>
    <row r="1334" spans="25:26">
      <c r="Y1334" s="188"/>
      <c r="Z1334" s="188"/>
    </row>
    <row r="1335" spans="25:26">
      <c r="Y1335" s="188"/>
      <c r="Z1335" s="188"/>
    </row>
    <row r="1336" spans="25:26">
      <c r="Y1336" s="188"/>
      <c r="Z1336" s="188"/>
    </row>
    <row r="1337" spans="25:26">
      <c r="Y1337" s="188"/>
      <c r="Z1337" s="188"/>
    </row>
    <row r="1338" spans="25:26">
      <c r="Y1338" s="188"/>
      <c r="Z1338" s="188"/>
    </row>
    <row r="1339" spans="25:26">
      <c r="Y1339" s="188"/>
      <c r="Z1339" s="188"/>
    </row>
    <row r="1340" spans="25:26">
      <c r="Y1340" s="188"/>
      <c r="Z1340" s="188"/>
    </row>
    <row r="1341" spans="25:26">
      <c r="Y1341" s="188"/>
      <c r="Z1341" s="188"/>
    </row>
    <row r="1342" spans="25:26">
      <c r="Y1342" s="188"/>
      <c r="Z1342" s="188"/>
    </row>
    <row r="1343" spans="25:26">
      <c r="Y1343" s="188"/>
      <c r="Z1343" s="188"/>
    </row>
    <row r="1344" spans="25:26">
      <c r="Y1344" s="188"/>
      <c r="Z1344" s="188"/>
    </row>
    <row r="1345" spans="25:26">
      <c r="Y1345" s="188"/>
      <c r="Z1345" s="188"/>
    </row>
    <row r="1346" spans="25:26">
      <c r="Y1346" s="188"/>
      <c r="Z1346" s="188"/>
    </row>
    <row r="1347" spans="25:26">
      <c r="Y1347" s="188"/>
      <c r="Z1347" s="188"/>
    </row>
    <row r="1348" spans="25:26">
      <c r="Y1348" s="188"/>
      <c r="Z1348" s="188"/>
    </row>
    <row r="1349" spans="25:26">
      <c r="Y1349" s="188"/>
      <c r="Z1349" s="188"/>
    </row>
    <row r="1350" spans="25:26">
      <c r="Y1350" s="188"/>
      <c r="Z1350" s="188"/>
    </row>
    <row r="1351" spans="25:26">
      <c r="Y1351" s="188"/>
      <c r="Z1351" s="188"/>
    </row>
    <row r="1352" spans="25:26">
      <c r="Y1352" s="188"/>
      <c r="Z1352" s="188"/>
    </row>
    <row r="1353" spans="25:26">
      <c r="Y1353" s="188"/>
      <c r="Z1353" s="188"/>
    </row>
    <row r="1354" spans="25:26">
      <c r="Y1354" s="188"/>
      <c r="Z1354" s="188"/>
    </row>
    <row r="1355" spans="25:26">
      <c r="Y1355" s="188"/>
      <c r="Z1355" s="188"/>
    </row>
    <row r="1356" spans="25:26">
      <c r="Y1356" s="188"/>
      <c r="Z1356" s="188"/>
    </row>
    <row r="1357" spans="25:26">
      <c r="Y1357" s="188"/>
      <c r="Z1357" s="188"/>
    </row>
    <row r="1358" spans="25:26">
      <c r="Y1358" s="188"/>
      <c r="Z1358" s="188"/>
    </row>
    <row r="1359" spans="25:26">
      <c r="Y1359" s="188"/>
      <c r="Z1359" s="188"/>
    </row>
    <row r="1360" spans="25:26">
      <c r="Y1360" s="188"/>
      <c r="Z1360" s="188"/>
    </row>
    <row r="1361" spans="25:26">
      <c r="Y1361" s="188"/>
      <c r="Z1361" s="188"/>
    </row>
    <row r="1362" spans="25:26">
      <c r="Y1362" s="188"/>
      <c r="Z1362" s="188"/>
    </row>
    <row r="1363" spans="25:26">
      <c r="Y1363" s="188"/>
      <c r="Z1363" s="188"/>
    </row>
    <row r="1364" spans="25:26">
      <c r="Y1364" s="188"/>
      <c r="Z1364" s="188"/>
    </row>
    <row r="1365" spans="25:26">
      <c r="Y1365" s="188"/>
      <c r="Z1365" s="188"/>
    </row>
    <row r="1366" spans="25:26">
      <c r="Y1366" s="188"/>
      <c r="Z1366" s="188"/>
    </row>
    <row r="1367" spans="25:26">
      <c r="Y1367" s="188"/>
      <c r="Z1367" s="188"/>
    </row>
    <row r="1368" spans="25:26">
      <c r="Y1368" s="188"/>
      <c r="Z1368" s="188"/>
    </row>
    <row r="1369" spans="25:26">
      <c r="Y1369" s="188"/>
      <c r="Z1369" s="188"/>
    </row>
    <row r="1370" spans="25:26">
      <c r="Y1370" s="188"/>
      <c r="Z1370" s="188"/>
    </row>
    <row r="1371" spans="25:26">
      <c r="Y1371" s="188"/>
      <c r="Z1371" s="188"/>
    </row>
    <row r="1372" spans="25:26">
      <c r="Y1372" s="188"/>
      <c r="Z1372" s="188"/>
    </row>
    <row r="1373" spans="25:26">
      <c r="Y1373" s="188"/>
      <c r="Z1373" s="188"/>
    </row>
    <row r="1374" spans="25:26">
      <c r="Y1374" s="188"/>
      <c r="Z1374" s="188"/>
    </row>
    <row r="1375" spans="25:26">
      <c r="Y1375" s="188"/>
      <c r="Z1375" s="188"/>
    </row>
    <row r="1376" spans="25:26">
      <c r="Y1376" s="188"/>
      <c r="Z1376" s="188"/>
    </row>
    <row r="1377" spans="25:26">
      <c r="Y1377" s="188"/>
      <c r="Z1377" s="188"/>
    </row>
    <row r="1378" spans="25:26">
      <c r="Y1378" s="188"/>
      <c r="Z1378" s="188"/>
    </row>
    <row r="1379" spans="25:26">
      <c r="Y1379" s="188"/>
      <c r="Z1379" s="188"/>
    </row>
    <row r="1380" spans="25:26">
      <c r="Y1380" s="188"/>
      <c r="Z1380" s="188"/>
    </row>
    <row r="1381" spans="25:26">
      <c r="Y1381" s="188"/>
      <c r="Z1381" s="188"/>
    </row>
    <row r="1382" spans="25:26">
      <c r="Y1382" s="188"/>
      <c r="Z1382" s="188"/>
    </row>
    <row r="1383" spans="25:26">
      <c r="Y1383" s="188"/>
      <c r="Z1383" s="188"/>
    </row>
    <row r="1384" spans="25:26">
      <c r="Y1384" s="188"/>
      <c r="Z1384" s="188"/>
    </row>
    <row r="1385" spans="25:26">
      <c r="Y1385" s="188"/>
      <c r="Z1385" s="188"/>
    </row>
    <row r="1386" spans="25:26">
      <c r="Y1386" s="188"/>
      <c r="Z1386" s="188"/>
    </row>
    <row r="1387" spans="25:26">
      <c r="Y1387" s="188"/>
      <c r="Z1387" s="188"/>
    </row>
    <row r="1388" spans="25:26">
      <c r="Y1388" s="188"/>
      <c r="Z1388" s="188"/>
    </row>
    <row r="1389" spans="25:26">
      <c r="Y1389" s="188"/>
      <c r="Z1389" s="188"/>
    </row>
    <row r="1390" spans="25:26">
      <c r="Y1390" s="188"/>
      <c r="Z1390" s="188"/>
    </row>
    <row r="1391" spans="25:26">
      <c r="Y1391" s="188"/>
      <c r="Z1391" s="188"/>
    </row>
    <row r="1392" spans="25:26">
      <c r="Y1392" s="188"/>
      <c r="Z1392" s="188"/>
    </row>
    <row r="1393" spans="25:26">
      <c r="Y1393" s="188"/>
      <c r="Z1393" s="188"/>
    </row>
    <row r="1394" spans="25:26">
      <c r="Y1394" s="188"/>
      <c r="Z1394" s="188"/>
    </row>
    <row r="1395" spans="25:26">
      <c r="Y1395" s="188"/>
      <c r="Z1395" s="188"/>
    </row>
    <row r="1396" spans="25:26">
      <c r="Y1396" s="188"/>
      <c r="Z1396" s="188"/>
    </row>
    <row r="1397" spans="25:26">
      <c r="Y1397" s="188"/>
      <c r="Z1397" s="188"/>
    </row>
    <row r="1398" spans="25:26">
      <c r="Y1398" s="188"/>
      <c r="Z1398" s="188"/>
    </row>
    <row r="1399" spans="25:26">
      <c r="Y1399" s="188"/>
      <c r="Z1399" s="188"/>
    </row>
    <row r="1400" spans="25:26">
      <c r="Y1400" s="188"/>
      <c r="Z1400" s="188"/>
    </row>
    <row r="1401" spans="25:26">
      <c r="Y1401" s="188"/>
      <c r="Z1401" s="188"/>
    </row>
    <row r="1402" spans="25:26">
      <c r="Y1402" s="188"/>
      <c r="Z1402" s="188"/>
    </row>
    <row r="1403" spans="25:26">
      <c r="Y1403" s="188"/>
      <c r="Z1403" s="188"/>
    </row>
    <row r="1404" spans="25:26">
      <c r="Y1404" s="188"/>
      <c r="Z1404" s="188"/>
    </row>
    <row r="1405" spans="25:26">
      <c r="Y1405" s="188"/>
      <c r="Z1405" s="188"/>
    </row>
    <row r="1406" spans="25:26">
      <c r="Y1406" s="188"/>
      <c r="Z1406" s="188"/>
    </row>
    <row r="1407" spans="25:26">
      <c r="Y1407" s="188"/>
      <c r="Z1407" s="188"/>
    </row>
    <row r="1408" spans="25:26">
      <c r="Y1408" s="188"/>
      <c r="Z1408" s="188"/>
    </row>
    <row r="1409" spans="25:26">
      <c r="Y1409" s="188"/>
      <c r="Z1409" s="188"/>
    </row>
    <row r="1410" spans="25:26">
      <c r="Y1410" s="188"/>
      <c r="Z1410" s="188"/>
    </row>
    <row r="1411" spans="25:26">
      <c r="Y1411" s="188"/>
      <c r="Z1411" s="188"/>
    </row>
    <row r="1412" spans="25:26">
      <c r="Y1412" s="188"/>
      <c r="Z1412" s="188"/>
    </row>
    <row r="1413" spans="25:26">
      <c r="Y1413" s="188"/>
      <c r="Z1413" s="188"/>
    </row>
    <row r="1414" spans="25:26">
      <c r="Y1414" s="188"/>
      <c r="Z1414" s="188"/>
    </row>
    <row r="1415" spans="25:26">
      <c r="Y1415" s="188"/>
      <c r="Z1415" s="188"/>
    </row>
    <row r="1416" spans="25:26">
      <c r="Y1416" s="188"/>
      <c r="Z1416" s="188"/>
    </row>
    <row r="1417" spans="25:26">
      <c r="Y1417" s="188"/>
      <c r="Z1417" s="188"/>
    </row>
    <row r="1418" spans="25:26">
      <c r="Y1418" s="188"/>
      <c r="Z1418" s="188"/>
    </row>
    <row r="1419" spans="25:26">
      <c r="Y1419" s="188"/>
      <c r="Z1419" s="188"/>
    </row>
    <row r="1420" spans="25:26">
      <c r="Y1420" s="188"/>
      <c r="Z1420" s="188"/>
    </row>
    <row r="1421" spans="25:26">
      <c r="Y1421" s="188"/>
      <c r="Z1421" s="188"/>
    </row>
    <row r="1422" spans="25:26">
      <c r="Y1422" s="188"/>
      <c r="Z1422" s="188"/>
    </row>
    <row r="1423" spans="25:26">
      <c r="Y1423" s="188"/>
      <c r="Z1423" s="188"/>
    </row>
    <row r="1424" spans="25:26">
      <c r="Y1424" s="188"/>
      <c r="Z1424" s="188"/>
    </row>
    <row r="1425" spans="25:26">
      <c r="Y1425" s="188"/>
      <c r="Z1425" s="188"/>
    </row>
    <row r="1426" spans="25:26">
      <c r="Y1426" s="188"/>
      <c r="Z1426" s="188"/>
    </row>
    <row r="1427" spans="25:26">
      <c r="Y1427" s="188"/>
      <c r="Z1427" s="188"/>
    </row>
    <row r="1428" spans="25:26">
      <c r="Y1428" s="188"/>
      <c r="Z1428" s="188"/>
    </row>
    <row r="1429" spans="25:26">
      <c r="Y1429" s="188"/>
      <c r="Z1429" s="188"/>
    </row>
    <row r="1430" spans="25:26">
      <c r="Y1430" s="188"/>
      <c r="Z1430" s="188"/>
    </row>
    <row r="1431" spans="25:26">
      <c r="Y1431" s="188"/>
      <c r="Z1431" s="188"/>
    </row>
    <row r="1432" spans="25:26">
      <c r="Y1432" s="188"/>
      <c r="Z1432" s="188"/>
    </row>
    <row r="1433" spans="25:26">
      <c r="Y1433" s="188"/>
      <c r="Z1433" s="188"/>
    </row>
    <row r="1434" spans="25:26">
      <c r="Y1434" s="188"/>
      <c r="Z1434" s="188"/>
    </row>
    <row r="1435" spans="25:26">
      <c r="Y1435" s="188"/>
      <c r="Z1435" s="188"/>
    </row>
    <row r="1436" spans="25:26">
      <c r="Y1436" s="188"/>
      <c r="Z1436" s="188"/>
    </row>
    <row r="1437" spans="25:26">
      <c r="Y1437" s="188"/>
      <c r="Z1437" s="188"/>
    </row>
    <row r="1438" spans="25:26">
      <c r="Y1438" s="188"/>
      <c r="Z1438" s="188"/>
    </row>
    <row r="1439" spans="25:26">
      <c r="Y1439" s="188"/>
      <c r="Z1439" s="188"/>
    </row>
    <row r="1440" spans="25:26">
      <c r="Y1440" s="188"/>
      <c r="Z1440" s="188"/>
    </row>
    <row r="1441" spans="25:26">
      <c r="Y1441" s="188"/>
      <c r="Z1441" s="188"/>
    </row>
    <row r="1442" spans="25:26">
      <c r="Y1442" s="188"/>
      <c r="Z1442" s="188"/>
    </row>
    <row r="1443" spans="25:26">
      <c r="Y1443" s="188"/>
      <c r="Z1443" s="188"/>
    </row>
    <row r="1444" spans="25:26">
      <c r="Y1444" s="188"/>
      <c r="Z1444" s="188"/>
    </row>
    <row r="1445" spans="25:26">
      <c r="Y1445" s="188"/>
      <c r="Z1445" s="188"/>
    </row>
    <row r="1446" spans="25:26">
      <c r="Y1446" s="188"/>
      <c r="Z1446" s="188"/>
    </row>
    <row r="1447" spans="25:26">
      <c r="Y1447" s="188"/>
      <c r="Z1447" s="188"/>
    </row>
    <row r="1448" spans="25:26">
      <c r="Y1448" s="188"/>
      <c r="Z1448" s="188"/>
    </row>
    <row r="1449" spans="25:26">
      <c r="Y1449" s="188"/>
      <c r="Z1449" s="188"/>
    </row>
    <row r="1450" spans="25:26">
      <c r="Y1450" s="188"/>
      <c r="Z1450" s="188"/>
    </row>
    <row r="1451" spans="25:26">
      <c r="Y1451" s="188"/>
      <c r="Z1451" s="188"/>
    </row>
    <row r="1452" spans="25:26">
      <c r="Y1452" s="188"/>
      <c r="Z1452" s="188"/>
    </row>
    <row r="1453" spans="25:26">
      <c r="Y1453" s="188"/>
      <c r="Z1453" s="188"/>
    </row>
    <row r="1454" spans="25:26">
      <c r="Y1454" s="188"/>
      <c r="Z1454" s="188"/>
    </row>
    <row r="1455" spans="25:26">
      <c r="Y1455" s="188"/>
      <c r="Z1455" s="188"/>
    </row>
    <row r="1456" spans="25:26">
      <c r="Y1456" s="188"/>
      <c r="Z1456" s="188"/>
    </row>
    <row r="1457" spans="25:26">
      <c r="Y1457" s="188"/>
      <c r="Z1457" s="188"/>
    </row>
    <row r="1458" spans="25:26">
      <c r="Y1458" s="188"/>
      <c r="Z1458" s="188"/>
    </row>
    <row r="1459" spans="25:26">
      <c r="Y1459" s="188"/>
      <c r="Z1459" s="188"/>
    </row>
    <row r="1460" spans="25:26">
      <c r="Y1460" s="188"/>
      <c r="Z1460" s="188"/>
    </row>
    <row r="1461" spans="25:26">
      <c r="Y1461" s="188"/>
      <c r="Z1461" s="188"/>
    </row>
    <row r="1462" spans="25:26">
      <c r="Y1462" s="188"/>
      <c r="Z1462" s="188"/>
    </row>
    <row r="1463" spans="25:26">
      <c r="Y1463" s="188"/>
      <c r="Z1463" s="188"/>
    </row>
    <row r="1464" spans="25:26">
      <c r="Y1464" s="188"/>
      <c r="Z1464" s="188"/>
    </row>
    <row r="1465" spans="25:26">
      <c r="Y1465" s="188"/>
      <c r="Z1465" s="188"/>
    </row>
    <row r="1466" spans="25:26">
      <c r="Y1466" s="188"/>
      <c r="Z1466" s="188"/>
    </row>
    <row r="1467" spans="25:26">
      <c r="Y1467" s="188"/>
      <c r="Z1467" s="188"/>
    </row>
    <row r="1468" spans="25:26">
      <c r="Y1468" s="188"/>
      <c r="Z1468" s="188"/>
    </row>
    <row r="1469" spans="25:26">
      <c r="Y1469" s="188"/>
      <c r="Z1469" s="188"/>
    </row>
    <row r="1470" spans="25:26">
      <c r="Y1470" s="188"/>
      <c r="Z1470" s="188"/>
    </row>
    <row r="1471" spans="25:26">
      <c r="Y1471" s="188"/>
      <c r="Z1471" s="188"/>
    </row>
    <row r="1472" spans="25:26">
      <c r="Y1472" s="188"/>
      <c r="Z1472" s="188"/>
    </row>
    <row r="1473" spans="25:26">
      <c r="Y1473" s="188"/>
      <c r="Z1473" s="188"/>
    </row>
    <row r="1474" spans="25:26">
      <c r="Y1474" s="188"/>
      <c r="Z1474" s="188"/>
    </row>
    <row r="1475" spans="25:26">
      <c r="Y1475" s="188"/>
      <c r="Z1475" s="188"/>
    </row>
    <row r="1476" spans="25:26">
      <c r="Y1476" s="188"/>
      <c r="Z1476" s="188"/>
    </row>
    <row r="1477" spans="25:26">
      <c r="Y1477" s="188"/>
      <c r="Z1477" s="188"/>
    </row>
    <row r="1478" spans="25:26">
      <c r="Y1478" s="188"/>
      <c r="Z1478" s="188"/>
    </row>
    <row r="1479" spans="25:26">
      <c r="Y1479" s="188"/>
      <c r="Z1479" s="188"/>
    </row>
    <row r="1480" spans="25:26">
      <c r="Y1480" s="188"/>
      <c r="Z1480" s="188"/>
    </row>
    <row r="1481" spans="25:26">
      <c r="Y1481" s="188"/>
      <c r="Z1481" s="188"/>
    </row>
    <row r="1482" spans="25:26">
      <c r="Y1482" s="188"/>
      <c r="Z1482" s="188"/>
    </row>
    <row r="1483" spans="25:26">
      <c r="Y1483" s="188"/>
      <c r="Z1483" s="188"/>
    </row>
    <row r="1484" spans="25:26">
      <c r="Y1484" s="188"/>
      <c r="Z1484" s="188"/>
    </row>
    <row r="1485" spans="25:26">
      <c r="Y1485" s="188"/>
      <c r="Z1485" s="188"/>
    </row>
    <row r="1486" spans="25:26">
      <c r="Y1486" s="188"/>
      <c r="Z1486" s="188"/>
    </row>
    <row r="1487" spans="25:26">
      <c r="Y1487" s="188"/>
      <c r="Z1487" s="188"/>
    </row>
    <row r="1488" spans="25:26">
      <c r="Y1488" s="188"/>
      <c r="Z1488" s="188"/>
    </row>
    <row r="1489" spans="25:26">
      <c r="Y1489" s="188"/>
      <c r="Z1489" s="188"/>
    </row>
    <row r="1490" spans="25:26">
      <c r="Y1490" s="188"/>
      <c r="Z1490" s="188"/>
    </row>
    <row r="1491" spans="25:26">
      <c r="Y1491" s="188"/>
      <c r="Z1491" s="188"/>
    </row>
    <row r="1492" spans="25:26">
      <c r="Y1492" s="188"/>
      <c r="Z1492" s="188"/>
    </row>
    <row r="1493" spans="25:26">
      <c r="Y1493" s="188"/>
      <c r="Z1493" s="188"/>
    </row>
    <row r="1494" spans="25:26">
      <c r="Y1494" s="188"/>
      <c r="Z1494" s="188"/>
    </row>
    <row r="1495" spans="25:26">
      <c r="Y1495" s="188"/>
      <c r="Z1495" s="188"/>
    </row>
    <row r="1496" spans="25:26">
      <c r="Y1496" s="188"/>
      <c r="Z1496" s="188"/>
    </row>
    <row r="1497" spans="25:26">
      <c r="Y1497" s="188"/>
      <c r="Z1497" s="188"/>
    </row>
    <row r="1498" spans="25:26">
      <c r="Y1498" s="188"/>
      <c r="Z1498" s="188"/>
    </row>
    <row r="1499" spans="25:26">
      <c r="Y1499" s="188"/>
      <c r="Z1499" s="188"/>
    </row>
    <row r="1500" spans="25:26">
      <c r="Y1500" s="188"/>
      <c r="Z1500" s="188"/>
    </row>
    <row r="1501" spans="25:26">
      <c r="Y1501" s="188"/>
      <c r="Z1501" s="188"/>
    </row>
    <row r="1502" spans="25:26">
      <c r="Y1502" s="188"/>
      <c r="Z1502" s="188"/>
    </row>
    <row r="1503" spans="25:26">
      <c r="Y1503" s="188"/>
      <c r="Z1503" s="188"/>
    </row>
    <row r="1504" spans="25:26">
      <c r="Y1504" s="188"/>
      <c r="Z1504" s="188"/>
    </row>
    <row r="1505" spans="25:26">
      <c r="Y1505" s="188"/>
      <c r="Z1505" s="188"/>
    </row>
    <row r="1506" spans="25:26">
      <c r="Y1506" s="188"/>
      <c r="Z1506" s="188"/>
    </row>
    <row r="1507" spans="25:26">
      <c r="Y1507" s="188"/>
      <c r="Z1507" s="188"/>
    </row>
    <row r="1508" spans="25:26">
      <c r="Y1508" s="188"/>
      <c r="Z1508" s="188"/>
    </row>
    <row r="1509" spans="25:26">
      <c r="Y1509" s="188"/>
      <c r="Z1509" s="188"/>
    </row>
    <row r="1510" spans="25:26">
      <c r="Y1510" s="188"/>
      <c r="Z1510" s="188"/>
    </row>
    <row r="1511" spans="25:26">
      <c r="Y1511" s="188"/>
      <c r="Z1511" s="188"/>
    </row>
    <row r="1512" spans="25:26">
      <c r="Y1512" s="188"/>
      <c r="Z1512" s="188"/>
    </row>
    <row r="1513" spans="25:26">
      <c r="Y1513" s="188"/>
      <c r="Z1513" s="188"/>
    </row>
    <row r="1514" spans="25:26">
      <c r="Y1514" s="188"/>
      <c r="Z1514" s="188"/>
    </row>
    <row r="1515" spans="25:26">
      <c r="Y1515" s="188"/>
      <c r="Z1515" s="188"/>
    </row>
    <row r="1516" spans="25:26">
      <c r="Y1516" s="188"/>
      <c r="Z1516" s="188"/>
    </row>
    <row r="1517" spans="25:26">
      <c r="Y1517" s="188"/>
      <c r="Z1517" s="188"/>
    </row>
    <row r="1518" spans="25:26">
      <c r="Y1518" s="188"/>
      <c r="Z1518" s="188"/>
    </row>
    <row r="1519" spans="25:26">
      <c r="Y1519" s="188"/>
      <c r="Z1519" s="188"/>
    </row>
    <row r="1520" spans="25:26">
      <c r="Y1520" s="188"/>
      <c r="Z1520" s="188"/>
    </row>
    <row r="1521" spans="25:26">
      <c r="Y1521" s="188"/>
      <c r="Z1521" s="188"/>
    </row>
    <row r="1522" spans="25:26">
      <c r="Y1522" s="188"/>
      <c r="Z1522" s="188"/>
    </row>
    <row r="1523" spans="25:26">
      <c r="Y1523" s="188"/>
      <c r="Z1523" s="188"/>
    </row>
    <row r="1524" spans="25:26">
      <c r="Y1524" s="188"/>
      <c r="Z1524" s="188"/>
    </row>
    <row r="1525" spans="25:26">
      <c r="Y1525" s="188"/>
      <c r="Z1525" s="188"/>
    </row>
    <row r="1526" spans="25:26">
      <c r="Y1526" s="188"/>
      <c r="Z1526" s="188"/>
    </row>
    <row r="1527" spans="25:26">
      <c r="Y1527" s="188"/>
      <c r="Z1527" s="188"/>
    </row>
    <row r="1528" spans="25:26">
      <c r="Y1528" s="188"/>
      <c r="Z1528" s="188"/>
    </row>
    <row r="1529" spans="25:26">
      <c r="Y1529" s="188"/>
      <c r="Z1529" s="188"/>
    </row>
    <row r="1530" spans="25:26">
      <c r="Y1530" s="188"/>
      <c r="Z1530" s="188"/>
    </row>
    <row r="1531" spans="25:26">
      <c r="Y1531" s="188"/>
      <c r="Z1531" s="188"/>
    </row>
    <row r="1532" spans="25:26">
      <c r="Y1532" s="188"/>
      <c r="Z1532" s="188"/>
    </row>
    <row r="1533" spans="25:26">
      <c r="Y1533" s="188"/>
      <c r="Z1533" s="188"/>
    </row>
    <row r="1534" spans="25:26">
      <c r="Y1534" s="188"/>
      <c r="Z1534" s="188"/>
    </row>
    <row r="1535" spans="25:26">
      <c r="Y1535" s="188"/>
      <c r="Z1535" s="188"/>
    </row>
    <row r="1536" spans="25:26">
      <c r="Y1536" s="188"/>
      <c r="Z1536" s="188"/>
    </row>
    <row r="1537" spans="25:26">
      <c r="Y1537" s="188"/>
      <c r="Z1537" s="188"/>
    </row>
    <row r="1538" spans="25:26">
      <c r="Y1538" s="188"/>
      <c r="Z1538" s="188"/>
    </row>
    <row r="1539" spans="25:26">
      <c r="Y1539" s="188"/>
      <c r="Z1539" s="188"/>
    </row>
    <row r="1540" spans="25:26">
      <c r="Y1540" s="188"/>
      <c r="Z1540" s="188"/>
    </row>
    <row r="1541" spans="25:26">
      <c r="Y1541" s="188"/>
      <c r="Z1541" s="188"/>
    </row>
    <row r="1542" spans="25:26">
      <c r="Y1542" s="188"/>
      <c r="Z1542" s="188"/>
    </row>
    <row r="1543" spans="25:26">
      <c r="Y1543" s="188"/>
      <c r="Z1543" s="188"/>
    </row>
    <row r="1544" spans="25:26">
      <c r="Y1544" s="188"/>
      <c r="Z1544" s="188"/>
    </row>
    <row r="1545" spans="25:26">
      <c r="Y1545" s="188"/>
      <c r="Z1545" s="188"/>
    </row>
    <row r="1546" spans="25:26">
      <c r="Y1546" s="188"/>
      <c r="Z1546" s="188"/>
    </row>
    <row r="1547" spans="25:26">
      <c r="Y1547" s="188"/>
      <c r="Z1547" s="188"/>
    </row>
    <row r="1548" spans="25:26">
      <c r="Y1548" s="188"/>
      <c r="Z1548" s="188"/>
    </row>
    <row r="1549" spans="25:26">
      <c r="Y1549" s="188"/>
      <c r="Z1549" s="188"/>
    </row>
    <row r="1550" spans="25:26">
      <c r="Y1550" s="188"/>
      <c r="Z1550" s="188"/>
    </row>
    <row r="1551" spans="25:26">
      <c r="Y1551" s="188"/>
      <c r="Z1551" s="188"/>
    </row>
    <row r="1552" spans="25:26">
      <c r="Y1552" s="188"/>
      <c r="Z1552" s="188"/>
    </row>
    <row r="1553" spans="25:26">
      <c r="Y1553" s="188"/>
      <c r="Z1553" s="188"/>
    </row>
    <row r="1554" spans="25:26">
      <c r="Y1554" s="188"/>
      <c r="Z1554" s="188"/>
    </row>
    <row r="1555" spans="25:26">
      <c r="Y1555" s="188"/>
      <c r="Z1555" s="188"/>
    </row>
    <row r="1556" spans="25:26">
      <c r="Y1556" s="188"/>
      <c r="Z1556" s="188"/>
    </row>
    <row r="1557" spans="25:26">
      <c r="Y1557" s="188"/>
      <c r="Z1557" s="188"/>
    </row>
    <row r="1558" spans="25:26">
      <c r="Y1558" s="188"/>
      <c r="Z1558" s="188"/>
    </row>
    <row r="1559" spans="25:26">
      <c r="Y1559" s="188"/>
      <c r="Z1559" s="188"/>
    </row>
    <row r="1560" spans="25:26">
      <c r="Y1560" s="188"/>
      <c r="Z1560" s="188"/>
    </row>
    <row r="1561" spans="25:26">
      <c r="Y1561" s="188"/>
      <c r="Z1561" s="188"/>
    </row>
    <row r="1562" spans="25:26">
      <c r="Y1562" s="188"/>
      <c r="Z1562" s="188"/>
    </row>
    <row r="1563" spans="25:26">
      <c r="Y1563" s="188"/>
      <c r="Z1563" s="188"/>
    </row>
    <row r="1564" spans="25:26">
      <c r="Y1564" s="188"/>
      <c r="Z1564" s="188"/>
    </row>
    <row r="1565" spans="25:26">
      <c r="Y1565" s="188"/>
      <c r="Z1565" s="188"/>
    </row>
    <row r="1566" spans="25:26">
      <c r="Y1566" s="188"/>
      <c r="Z1566" s="188"/>
    </row>
    <row r="1567" spans="25:26">
      <c r="Y1567" s="188"/>
      <c r="Z1567" s="188"/>
    </row>
    <row r="1568" spans="25:26">
      <c r="Y1568" s="188"/>
      <c r="Z1568" s="188"/>
    </row>
    <row r="1569" spans="25:26">
      <c r="Y1569" s="188"/>
      <c r="Z1569" s="188"/>
    </row>
    <row r="1570" spans="25:26">
      <c r="Y1570" s="188"/>
      <c r="Z1570" s="188"/>
    </row>
    <row r="1571" spans="25:26">
      <c r="Y1571" s="188"/>
      <c r="Z1571" s="188"/>
    </row>
    <row r="1572" spans="25:26">
      <c r="Y1572" s="188"/>
      <c r="Z1572" s="188"/>
    </row>
    <row r="1573" spans="25:26">
      <c r="Y1573" s="188"/>
      <c r="Z1573" s="188"/>
    </row>
    <row r="1574" spans="25:26">
      <c r="Y1574" s="188"/>
      <c r="Z1574" s="188"/>
    </row>
    <row r="1575" spans="25:26">
      <c r="Y1575" s="188"/>
      <c r="Z1575" s="188"/>
    </row>
    <row r="1576" spans="25:26">
      <c r="Y1576" s="188"/>
      <c r="Z1576" s="188"/>
    </row>
    <row r="1577" spans="25:26">
      <c r="Y1577" s="188"/>
      <c r="Z1577" s="188"/>
    </row>
    <row r="1578" spans="25:26">
      <c r="Y1578" s="188"/>
      <c r="Z1578" s="188"/>
    </row>
    <row r="1579" spans="25:26">
      <c r="Y1579" s="188"/>
      <c r="Z1579" s="188"/>
    </row>
    <row r="1580" spans="25:26">
      <c r="Y1580" s="188"/>
      <c r="Z1580" s="188"/>
    </row>
    <row r="1581" spans="25:26">
      <c r="Y1581" s="188"/>
      <c r="Z1581" s="188"/>
    </row>
    <row r="1582" spans="25:26">
      <c r="Y1582" s="188"/>
      <c r="Z1582" s="188"/>
    </row>
    <row r="1583" spans="25:26">
      <c r="Y1583" s="188"/>
      <c r="Z1583" s="188"/>
    </row>
    <row r="1584" spans="25:26">
      <c r="Y1584" s="188"/>
      <c r="Z1584" s="188"/>
    </row>
    <row r="1585" spans="25:26">
      <c r="Y1585" s="188"/>
      <c r="Z1585" s="188"/>
    </row>
    <row r="1586" spans="25:26">
      <c r="Y1586" s="188"/>
      <c r="Z1586" s="188"/>
    </row>
    <row r="1587" spans="25:26">
      <c r="Y1587" s="188"/>
      <c r="Z1587" s="188"/>
    </row>
    <row r="1588" spans="25:26">
      <c r="Y1588" s="188"/>
      <c r="Z1588" s="188"/>
    </row>
    <row r="1589" spans="25:26">
      <c r="Y1589" s="188"/>
      <c r="Z1589" s="188"/>
    </row>
    <row r="1590" spans="25:26">
      <c r="Y1590" s="188"/>
      <c r="Z1590" s="188"/>
    </row>
    <row r="1591" spans="25:26">
      <c r="Y1591" s="188"/>
      <c r="Z1591" s="188"/>
    </row>
    <row r="1592" spans="25:26">
      <c r="Y1592" s="188"/>
      <c r="Z1592" s="188"/>
    </row>
    <row r="1593" spans="25:26">
      <c r="Y1593" s="188"/>
      <c r="Z1593" s="188"/>
    </row>
    <row r="1594" spans="25:26">
      <c r="Y1594" s="188"/>
      <c r="Z1594" s="188"/>
    </row>
    <row r="1595" spans="25:26">
      <c r="Y1595" s="188"/>
      <c r="Z1595" s="188"/>
    </row>
    <row r="1596" spans="25:26">
      <c r="Y1596" s="188"/>
      <c r="Z1596" s="188"/>
    </row>
    <row r="1597" spans="25:26">
      <c r="Y1597" s="188"/>
      <c r="Z1597" s="188"/>
    </row>
    <row r="1598" spans="25:26">
      <c r="Y1598" s="188"/>
      <c r="Z1598" s="188"/>
    </row>
    <row r="1599" spans="25:26">
      <c r="Y1599" s="188"/>
      <c r="Z1599" s="188"/>
    </row>
    <row r="1600" spans="25:26">
      <c r="Y1600" s="188"/>
      <c r="Z1600" s="188"/>
    </row>
    <row r="1601" spans="25:26">
      <c r="Y1601" s="188"/>
      <c r="Z1601" s="188"/>
    </row>
    <row r="1602" spans="25:26">
      <c r="Y1602" s="188"/>
      <c r="Z1602" s="188"/>
    </row>
    <row r="1603" spans="25:26">
      <c r="Y1603" s="188"/>
      <c r="Z1603" s="188"/>
    </row>
    <row r="1604" spans="25:26">
      <c r="Y1604" s="188"/>
      <c r="Z1604" s="188"/>
    </row>
    <row r="1605" spans="25:26">
      <c r="Y1605" s="188"/>
      <c r="Z1605" s="188"/>
    </row>
    <row r="1606" spans="25:26">
      <c r="Y1606" s="188"/>
      <c r="Z1606" s="188"/>
    </row>
    <row r="1607" spans="25:26">
      <c r="Y1607" s="188"/>
      <c r="Z1607" s="188"/>
    </row>
    <row r="1608" spans="25:26">
      <c r="Y1608" s="188"/>
      <c r="Z1608" s="188"/>
    </row>
    <row r="1609" spans="25:26">
      <c r="Y1609" s="188"/>
      <c r="Z1609" s="188"/>
    </row>
    <row r="1610" spans="25:26">
      <c r="Y1610" s="188"/>
      <c r="Z1610" s="188"/>
    </row>
    <row r="1611" spans="25:26">
      <c r="Y1611" s="188"/>
      <c r="Z1611" s="188"/>
    </row>
    <row r="1612" spans="25:26">
      <c r="Y1612" s="188"/>
      <c r="Z1612" s="188"/>
    </row>
    <row r="1613" spans="25:26">
      <c r="Y1613" s="188"/>
      <c r="Z1613" s="188"/>
    </row>
    <row r="1614" spans="25:26">
      <c r="Y1614" s="188"/>
      <c r="Z1614" s="188"/>
    </row>
    <row r="1615" spans="25:26">
      <c r="Y1615" s="188"/>
      <c r="Z1615" s="188"/>
    </row>
    <row r="1616" spans="25:26">
      <c r="Y1616" s="188"/>
      <c r="Z1616" s="188"/>
    </row>
    <row r="1617" spans="25:26">
      <c r="Y1617" s="188"/>
      <c r="Z1617" s="188"/>
    </row>
    <row r="1618" spans="25:26">
      <c r="Y1618" s="188"/>
      <c r="Z1618" s="188"/>
    </row>
    <row r="1619" spans="25:26">
      <c r="Y1619" s="188"/>
      <c r="Z1619" s="188"/>
    </row>
    <row r="1620" spans="25:26">
      <c r="Y1620" s="188"/>
      <c r="Z1620" s="188"/>
    </row>
    <row r="1621" spans="25:26">
      <c r="Y1621" s="188"/>
      <c r="Z1621" s="188"/>
    </row>
    <row r="1622" spans="25:26">
      <c r="Y1622" s="188"/>
      <c r="Z1622" s="188"/>
    </row>
    <row r="1623" spans="25:26">
      <c r="Y1623" s="188"/>
      <c r="Z1623" s="188"/>
    </row>
    <row r="1624" spans="25:26">
      <c r="Y1624" s="188"/>
      <c r="Z1624" s="188"/>
    </row>
    <row r="1625" spans="25:26">
      <c r="Y1625" s="188"/>
      <c r="Z1625" s="188"/>
    </row>
    <row r="1626" spans="25:26">
      <c r="Y1626" s="188"/>
      <c r="Z1626" s="188"/>
    </row>
    <row r="1627" spans="25:26">
      <c r="Y1627" s="188"/>
      <c r="Z1627" s="188"/>
    </row>
    <row r="1628" spans="25:26">
      <c r="Y1628" s="188"/>
      <c r="Z1628" s="188"/>
    </row>
    <row r="1629" spans="25:26">
      <c r="Y1629" s="188"/>
      <c r="Z1629" s="188"/>
    </row>
    <row r="1630" spans="25:26">
      <c r="Y1630" s="188"/>
      <c r="Z1630" s="188"/>
    </row>
    <row r="1631" spans="25:26">
      <c r="Y1631" s="188"/>
      <c r="Z1631" s="188"/>
    </row>
    <row r="1632" spans="25:26">
      <c r="Y1632" s="188"/>
      <c r="Z1632" s="188"/>
    </row>
    <row r="1633" spans="25:26">
      <c r="Y1633" s="188"/>
      <c r="Z1633" s="188"/>
    </row>
    <row r="1634" spans="25:26">
      <c r="Y1634" s="188"/>
      <c r="Z1634" s="188"/>
    </row>
    <row r="1635" spans="25:26">
      <c r="Y1635" s="188"/>
      <c r="Z1635" s="188"/>
    </row>
    <row r="1636" spans="25:26">
      <c r="Y1636" s="188"/>
      <c r="Z1636" s="188"/>
    </row>
    <row r="1637" spans="25:26">
      <c r="Y1637" s="188"/>
      <c r="Z1637" s="188"/>
    </row>
    <row r="1638" spans="25:26">
      <c r="Y1638" s="188"/>
      <c r="Z1638" s="188"/>
    </row>
    <row r="1639" spans="25:26">
      <c r="Y1639" s="188"/>
      <c r="Z1639" s="188"/>
    </row>
    <row r="1640" spans="25:26">
      <c r="Y1640" s="188"/>
      <c r="Z1640" s="188"/>
    </row>
    <row r="1641" spans="25:26">
      <c r="Y1641" s="188"/>
      <c r="Z1641" s="188"/>
    </row>
    <row r="1642" spans="25:26">
      <c r="Y1642" s="188"/>
      <c r="Z1642" s="188"/>
    </row>
    <row r="1643" spans="25:26">
      <c r="Y1643" s="188"/>
      <c r="Z1643" s="188"/>
    </row>
    <row r="1644" spans="25:26">
      <c r="Y1644" s="188"/>
      <c r="Z1644" s="188"/>
    </row>
    <row r="1645" spans="25:26">
      <c r="Y1645" s="188"/>
      <c r="Z1645" s="188"/>
    </row>
    <row r="1646" spans="25:26">
      <c r="Y1646" s="188"/>
      <c r="Z1646" s="188"/>
    </row>
    <row r="1647" spans="25:26">
      <c r="Y1647" s="188"/>
      <c r="Z1647" s="188"/>
    </row>
    <row r="1648" spans="25:26">
      <c r="Y1648" s="188"/>
      <c r="Z1648" s="188"/>
    </row>
    <row r="1649" spans="25:26">
      <c r="Y1649" s="188"/>
      <c r="Z1649" s="188"/>
    </row>
    <row r="1650" spans="25:26">
      <c r="Y1650" s="188"/>
      <c r="Z1650" s="188"/>
    </row>
    <row r="1651" spans="25:26">
      <c r="Y1651" s="188"/>
      <c r="Z1651" s="188"/>
    </row>
    <row r="1652" spans="25:26">
      <c r="Y1652" s="188"/>
      <c r="Z1652" s="188"/>
    </row>
    <row r="1653" spans="25:26">
      <c r="Y1653" s="188"/>
      <c r="Z1653" s="188"/>
    </row>
    <row r="1654" spans="25:26">
      <c r="Y1654" s="188"/>
      <c r="Z1654" s="188"/>
    </row>
    <row r="1655" spans="25:26">
      <c r="Y1655" s="188"/>
      <c r="Z1655" s="188"/>
    </row>
    <row r="1656" spans="25:26">
      <c r="Y1656" s="188"/>
      <c r="Z1656" s="188"/>
    </row>
    <row r="1657" spans="25:26">
      <c r="Y1657" s="188"/>
      <c r="Z1657" s="188"/>
    </row>
    <row r="1658" spans="25:26">
      <c r="Y1658" s="188"/>
      <c r="Z1658" s="188"/>
    </row>
    <row r="1659" spans="25:26">
      <c r="Y1659" s="188"/>
      <c r="Z1659" s="188"/>
    </row>
    <row r="1660" spans="25:26">
      <c r="Y1660" s="188"/>
      <c r="Z1660" s="188"/>
    </row>
    <row r="1661" spans="25:26">
      <c r="Y1661" s="188"/>
      <c r="Z1661" s="188"/>
    </row>
    <row r="1662" spans="25:26">
      <c r="Y1662" s="188"/>
      <c r="Z1662" s="188"/>
    </row>
    <row r="1663" spans="25:26">
      <c r="Y1663" s="188"/>
      <c r="Z1663" s="188"/>
    </row>
    <row r="1664" spans="25:26">
      <c r="Y1664" s="188"/>
      <c r="Z1664" s="188"/>
    </row>
    <row r="1665" spans="25:26">
      <c r="Y1665" s="188"/>
      <c r="Z1665" s="188"/>
    </row>
    <row r="1666" spans="25:26">
      <c r="Y1666" s="188"/>
      <c r="Z1666" s="188"/>
    </row>
    <row r="1667" spans="25:26">
      <c r="Y1667" s="188"/>
      <c r="Z1667" s="188"/>
    </row>
    <row r="1668" spans="25:26">
      <c r="Y1668" s="188"/>
      <c r="Z1668" s="188"/>
    </row>
    <row r="1669" spans="25:26">
      <c r="Y1669" s="188"/>
      <c r="Z1669" s="188"/>
    </row>
    <row r="1670" spans="25:26">
      <c r="Y1670" s="188"/>
      <c r="Z1670" s="188"/>
    </row>
    <row r="1671" spans="25:26">
      <c r="Y1671" s="188"/>
      <c r="Z1671" s="188"/>
    </row>
    <row r="1672" spans="25:26">
      <c r="Y1672" s="188"/>
      <c r="Z1672" s="188"/>
    </row>
    <row r="1673" spans="25:26">
      <c r="Y1673" s="188"/>
      <c r="Z1673" s="188"/>
    </row>
    <row r="1674" spans="25:26">
      <c r="Y1674" s="188"/>
      <c r="Z1674" s="188"/>
    </row>
    <row r="1675" spans="25:26">
      <c r="Y1675" s="188"/>
      <c r="Z1675" s="188"/>
    </row>
    <row r="1676" spans="25:26">
      <c r="Y1676" s="188"/>
      <c r="Z1676" s="188"/>
    </row>
    <row r="1677" spans="25:26">
      <c r="Y1677" s="188"/>
      <c r="Z1677" s="188"/>
    </row>
    <row r="1678" spans="25:26">
      <c r="Y1678" s="188"/>
      <c r="Z1678" s="188"/>
    </row>
    <row r="1679" spans="25:26">
      <c r="Y1679" s="188"/>
      <c r="Z1679" s="188"/>
    </row>
    <row r="1680" spans="25:26">
      <c r="Y1680" s="188"/>
      <c r="Z1680" s="188"/>
    </row>
    <row r="1681" spans="25:26">
      <c r="Y1681" s="188"/>
      <c r="Z1681" s="188"/>
    </row>
    <row r="1682" spans="25:26">
      <c r="Y1682" s="188"/>
      <c r="Z1682" s="188"/>
    </row>
    <row r="1683" spans="25:26">
      <c r="Y1683" s="188"/>
      <c r="Z1683" s="188"/>
    </row>
    <row r="1684" spans="25:26">
      <c r="Y1684" s="188"/>
      <c r="Z1684" s="188"/>
    </row>
    <row r="1685" spans="25:26">
      <c r="Y1685" s="188"/>
      <c r="Z1685" s="188"/>
    </row>
    <row r="1686" spans="25:26">
      <c r="Y1686" s="188"/>
      <c r="Z1686" s="188"/>
    </row>
    <row r="1687" spans="25:26">
      <c r="Y1687" s="188"/>
      <c r="Z1687" s="188"/>
    </row>
    <row r="1688" spans="25:26">
      <c r="Y1688" s="188"/>
      <c r="Z1688" s="188"/>
    </row>
    <row r="1689" spans="25:26">
      <c r="Y1689" s="188"/>
      <c r="Z1689" s="188"/>
    </row>
    <row r="1690" spans="25:26">
      <c r="Y1690" s="188"/>
      <c r="Z1690" s="188"/>
    </row>
    <row r="1691" spans="25:26">
      <c r="Y1691" s="188"/>
      <c r="Z1691" s="188"/>
    </row>
    <row r="1692" spans="25:26">
      <c r="Y1692" s="188"/>
      <c r="Z1692" s="188"/>
    </row>
    <row r="1693" spans="25:26">
      <c r="Y1693" s="188"/>
      <c r="Z1693" s="188"/>
    </row>
    <row r="1694" spans="25:26">
      <c r="Y1694" s="188"/>
      <c r="Z1694" s="188"/>
    </row>
    <row r="1695" spans="25:26">
      <c r="Y1695" s="188"/>
      <c r="Z1695" s="188"/>
    </row>
    <row r="1696" spans="25:26">
      <c r="Y1696" s="188"/>
      <c r="Z1696" s="188"/>
    </row>
    <row r="1697" spans="25:26">
      <c r="Y1697" s="188"/>
      <c r="Z1697" s="188"/>
    </row>
    <row r="1698" spans="25:26">
      <c r="Y1698" s="188"/>
      <c r="Z1698" s="188"/>
    </row>
    <row r="1699" spans="25:26">
      <c r="Y1699" s="188"/>
      <c r="Z1699" s="188"/>
    </row>
    <row r="1700" spans="25:26">
      <c r="Y1700" s="188"/>
      <c r="Z1700" s="188"/>
    </row>
    <row r="1701" spans="25:26">
      <c r="Y1701" s="188"/>
      <c r="Z1701" s="188"/>
    </row>
    <row r="1702" spans="25:26">
      <c r="Y1702" s="188"/>
      <c r="Z1702" s="188"/>
    </row>
    <row r="1703" spans="25:26">
      <c r="Y1703" s="188"/>
      <c r="Z1703" s="188"/>
    </row>
    <row r="1704" spans="25:26">
      <c r="Y1704" s="188"/>
      <c r="Z1704" s="188"/>
    </row>
    <row r="1705" spans="25:26">
      <c r="Y1705" s="188"/>
      <c r="Z1705" s="188"/>
    </row>
    <row r="1706" spans="25:26">
      <c r="Y1706" s="188"/>
      <c r="Z1706" s="188"/>
    </row>
    <row r="1707" spans="25:26">
      <c r="Y1707" s="188"/>
      <c r="Z1707" s="188"/>
    </row>
    <row r="1708" spans="25:26">
      <c r="Y1708" s="188"/>
      <c r="Z1708" s="188"/>
    </row>
    <row r="1709" spans="25:26">
      <c r="Y1709" s="188"/>
      <c r="Z1709" s="188"/>
    </row>
    <row r="1710" spans="25:26">
      <c r="Y1710" s="188"/>
      <c r="Z1710" s="188"/>
    </row>
    <row r="1711" spans="25:26">
      <c r="Y1711" s="188"/>
      <c r="Z1711" s="188"/>
    </row>
    <row r="1712" spans="25:26">
      <c r="Y1712" s="188"/>
      <c r="Z1712" s="188"/>
    </row>
    <row r="1713" spans="25:26">
      <c r="Y1713" s="188"/>
      <c r="Z1713" s="188"/>
    </row>
    <row r="1714" spans="25:26">
      <c r="Y1714" s="188"/>
      <c r="Z1714" s="188"/>
    </row>
    <row r="1715" spans="25:26">
      <c r="Y1715" s="188"/>
      <c r="Z1715" s="188"/>
    </row>
    <row r="1716" spans="25:26">
      <c r="Y1716" s="188"/>
      <c r="Z1716" s="188"/>
    </row>
    <row r="1717" spans="25:26">
      <c r="Y1717" s="188"/>
      <c r="Z1717" s="188"/>
    </row>
    <row r="1718" spans="25:26">
      <c r="Y1718" s="188"/>
      <c r="Z1718" s="188"/>
    </row>
    <row r="1719" spans="25:26">
      <c r="Y1719" s="188"/>
      <c r="Z1719" s="188"/>
    </row>
    <row r="1720" spans="25:26">
      <c r="Y1720" s="188"/>
      <c r="Z1720" s="188"/>
    </row>
    <row r="1721" spans="25:26">
      <c r="Y1721" s="188"/>
      <c r="Z1721" s="188"/>
    </row>
    <row r="1722" spans="25:26">
      <c r="Y1722" s="188"/>
      <c r="Z1722" s="188"/>
    </row>
    <row r="1723" spans="25:26">
      <c r="Y1723" s="188"/>
      <c r="Z1723" s="188"/>
    </row>
    <row r="1724" spans="25:26">
      <c r="Y1724" s="188"/>
      <c r="Z1724" s="188"/>
    </row>
    <row r="1725" spans="25:26">
      <c r="Y1725" s="188"/>
      <c r="Z1725" s="188"/>
    </row>
    <row r="1726" spans="25:26">
      <c r="Y1726" s="188"/>
      <c r="Z1726" s="188"/>
    </row>
    <row r="1727" spans="25:26">
      <c r="Y1727" s="188"/>
      <c r="Z1727" s="188"/>
    </row>
    <row r="1728" spans="25:26">
      <c r="Y1728" s="188"/>
      <c r="Z1728" s="188"/>
    </row>
    <row r="1729" spans="25:26">
      <c r="Y1729" s="188"/>
      <c r="Z1729" s="188"/>
    </row>
    <row r="1730" spans="25:26">
      <c r="Y1730" s="188"/>
      <c r="Z1730" s="188"/>
    </row>
    <row r="1731" spans="25:26">
      <c r="Y1731" s="188"/>
      <c r="Z1731" s="188"/>
    </row>
    <row r="1732" spans="25:26">
      <c r="Y1732" s="188"/>
      <c r="Z1732" s="188"/>
    </row>
    <row r="1733" spans="25:26">
      <c r="Y1733" s="188"/>
      <c r="Z1733" s="188"/>
    </row>
    <row r="1734" spans="25:26">
      <c r="Y1734" s="188"/>
      <c r="Z1734" s="188"/>
    </row>
    <row r="1735" spans="25:26">
      <c r="Y1735" s="188"/>
      <c r="Z1735" s="188"/>
    </row>
    <row r="1736" spans="25:26">
      <c r="Y1736" s="188"/>
      <c r="Z1736" s="188"/>
    </row>
    <row r="1737" spans="25:26">
      <c r="Y1737" s="188"/>
      <c r="Z1737" s="188"/>
    </row>
    <row r="1738" spans="25:26">
      <c r="Y1738" s="188"/>
      <c r="Z1738" s="188"/>
    </row>
    <row r="1739" spans="25:26">
      <c r="Y1739" s="188"/>
      <c r="Z1739" s="188"/>
    </row>
    <row r="1740" spans="25:26">
      <c r="Y1740" s="188"/>
      <c r="Z1740" s="188"/>
    </row>
    <row r="1741" spans="25:26">
      <c r="Y1741" s="188"/>
      <c r="Z1741" s="188"/>
    </row>
    <row r="1742" spans="25:26">
      <c r="Y1742" s="188"/>
      <c r="Z1742" s="188"/>
    </row>
    <row r="1743" spans="25:26">
      <c r="Y1743" s="188"/>
      <c r="Z1743" s="188"/>
    </row>
    <row r="1744" spans="25:26">
      <c r="Y1744" s="188"/>
      <c r="Z1744" s="188"/>
    </row>
    <row r="1745" spans="25:26">
      <c r="Y1745" s="188"/>
      <c r="Z1745" s="188"/>
    </row>
    <row r="1746" spans="25:26">
      <c r="Y1746" s="188"/>
      <c r="Z1746" s="188"/>
    </row>
    <row r="1747" spans="25:26">
      <c r="Y1747" s="188"/>
      <c r="Z1747" s="188"/>
    </row>
    <row r="1748" spans="25:26">
      <c r="Y1748" s="188"/>
      <c r="Z1748" s="188"/>
    </row>
    <row r="1749" spans="25:26">
      <c r="Y1749" s="188"/>
      <c r="Z1749" s="188"/>
    </row>
    <row r="1750" spans="25:26">
      <c r="Y1750" s="188"/>
      <c r="Z1750" s="188"/>
    </row>
    <row r="1751" spans="25:26">
      <c r="Y1751" s="188"/>
      <c r="Z1751" s="188"/>
    </row>
    <row r="1752" spans="25:26">
      <c r="Y1752" s="188"/>
      <c r="Z1752" s="188"/>
    </row>
    <row r="1753" spans="25:26">
      <c r="Y1753" s="188"/>
      <c r="Z1753" s="188"/>
    </row>
    <row r="1754" spans="25:26">
      <c r="Y1754" s="188"/>
      <c r="Z1754" s="188"/>
    </row>
    <row r="1755" spans="25:26">
      <c r="Y1755" s="188"/>
      <c r="Z1755" s="188"/>
    </row>
    <row r="1756" spans="25:26">
      <c r="Y1756" s="188"/>
      <c r="Z1756" s="188"/>
    </row>
    <row r="1757" spans="25:26">
      <c r="Y1757" s="188"/>
      <c r="Z1757" s="188"/>
    </row>
    <row r="1758" spans="25:26">
      <c r="Y1758" s="188"/>
      <c r="Z1758" s="188"/>
    </row>
    <row r="1759" spans="25:26">
      <c r="Y1759" s="188"/>
      <c r="Z1759" s="188"/>
    </row>
    <row r="1760" spans="25:26">
      <c r="Y1760" s="188"/>
      <c r="Z1760" s="188"/>
    </row>
    <row r="1761" spans="25:26">
      <c r="Y1761" s="188"/>
      <c r="Z1761" s="188"/>
    </row>
    <row r="1762" spans="25:26">
      <c r="Y1762" s="188"/>
      <c r="Z1762" s="188"/>
    </row>
    <row r="1763" spans="25:26">
      <c r="Y1763" s="188"/>
      <c r="Z1763" s="188"/>
    </row>
    <row r="1764" spans="25:26">
      <c r="Y1764" s="188"/>
      <c r="Z1764" s="188"/>
    </row>
    <row r="1765" spans="25:26">
      <c r="Y1765" s="188"/>
      <c r="Z1765" s="188"/>
    </row>
    <row r="1766" spans="25:26">
      <c r="Y1766" s="188"/>
      <c r="Z1766" s="188"/>
    </row>
    <row r="1767" spans="25:26">
      <c r="Y1767" s="188"/>
      <c r="Z1767" s="188"/>
    </row>
    <row r="1768" spans="25:26">
      <c r="Y1768" s="188"/>
      <c r="Z1768" s="188"/>
    </row>
    <row r="1769" spans="25:26">
      <c r="Y1769" s="188"/>
      <c r="Z1769" s="188"/>
    </row>
    <row r="1770" spans="25:26">
      <c r="Y1770" s="188"/>
      <c r="Z1770" s="188"/>
    </row>
    <row r="1771" spans="25:26">
      <c r="Y1771" s="188"/>
      <c r="Z1771" s="188"/>
    </row>
    <row r="1772" spans="25:26">
      <c r="Y1772" s="188"/>
      <c r="Z1772" s="188"/>
    </row>
    <row r="1773" spans="25:26">
      <c r="Y1773" s="188"/>
      <c r="Z1773" s="188"/>
    </row>
    <row r="1774" spans="25:26">
      <c r="Y1774" s="188"/>
      <c r="Z1774" s="188"/>
    </row>
    <row r="1775" spans="25:26">
      <c r="Y1775" s="188"/>
      <c r="Z1775" s="188"/>
    </row>
    <row r="1776" spans="25:26">
      <c r="Y1776" s="188"/>
      <c r="Z1776" s="188"/>
    </row>
    <row r="1777" spans="25:26">
      <c r="Y1777" s="188"/>
      <c r="Z1777" s="188"/>
    </row>
    <row r="1778" spans="25:26">
      <c r="Y1778" s="188"/>
      <c r="Z1778" s="188"/>
    </row>
    <row r="1779" spans="25:26">
      <c r="Y1779" s="188"/>
      <c r="Z1779" s="188"/>
    </row>
    <row r="1780" spans="25:26">
      <c r="Y1780" s="188"/>
      <c r="Z1780" s="188"/>
    </row>
    <row r="1781" spans="25:26">
      <c r="Y1781" s="188"/>
      <c r="Z1781" s="188"/>
    </row>
    <row r="1782" spans="25:26">
      <c r="Y1782" s="188"/>
      <c r="Z1782" s="188"/>
    </row>
    <row r="1783" spans="25:26">
      <c r="Y1783" s="188"/>
      <c r="Z1783" s="188"/>
    </row>
    <row r="1784" spans="25:26">
      <c r="Y1784" s="188"/>
      <c r="Z1784" s="188"/>
    </row>
    <row r="1785" spans="25:26">
      <c r="Y1785" s="188"/>
      <c r="Z1785" s="188"/>
    </row>
    <row r="1786" spans="25:26">
      <c r="Y1786" s="188"/>
      <c r="Z1786" s="188"/>
    </row>
    <row r="1787" spans="25:26">
      <c r="Y1787" s="188"/>
      <c r="Z1787" s="188"/>
    </row>
    <row r="1788" spans="25:26">
      <c r="Y1788" s="188"/>
      <c r="Z1788" s="188"/>
    </row>
    <row r="1789" spans="25:26">
      <c r="Y1789" s="188"/>
      <c r="Z1789" s="188"/>
    </row>
    <row r="1790" spans="25:26">
      <c r="Y1790" s="188"/>
      <c r="Z1790" s="188"/>
    </row>
    <row r="1791" spans="25:26">
      <c r="Y1791" s="188"/>
      <c r="Z1791" s="188"/>
    </row>
    <row r="1792" spans="25:26">
      <c r="Y1792" s="188"/>
      <c r="Z1792" s="188"/>
    </row>
    <row r="1793" spans="25:26">
      <c r="Y1793" s="188"/>
      <c r="Z1793" s="188"/>
    </row>
    <row r="1794" spans="25:26">
      <c r="Y1794" s="188"/>
      <c r="Z1794" s="188"/>
    </row>
    <row r="1795" spans="25:26">
      <c r="Y1795" s="188"/>
      <c r="Z1795" s="188"/>
    </row>
    <row r="1796" spans="25:26">
      <c r="Y1796" s="188"/>
      <c r="Z1796" s="188"/>
    </row>
    <row r="1797" spans="25:26">
      <c r="Y1797" s="188"/>
      <c r="Z1797" s="188"/>
    </row>
    <row r="1798" spans="25:26">
      <c r="Y1798" s="188"/>
      <c r="Z1798" s="188"/>
    </row>
    <row r="1799" spans="25:26">
      <c r="Y1799" s="188"/>
      <c r="Z1799" s="188"/>
    </row>
    <row r="1800" spans="25:26">
      <c r="Y1800" s="188"/>
      <c r="Z1800" s="188"/>
    </row>
    <row r="1801" spans="25:26">
      <c r="Y1801" s="188"/>
      <c r="Z1801" s="188"/>
    </row>
    <row r="1802" spans="25:26">
      <c r="Y1802" s="188"/>
      <c r="Z1802" s="188"/>
    </row>
    <row r="1803" spans="25:26">
      <c r="Y1803" s="188"/>
      <c r="Z1803" s="188"/>
    </row>
    <row r="1804" spans="25:26">
      <c r="Y1804" s="188"/>
      <c r="Z1804" s="188"/>
    </row>
    <row r="1805" spans="25:26">
      <c r="Y1805" s="188"/>
      <c r="Z1805" s="188"/>
    </row>
    <row r="1806" spans="25:26">
      <c r="Y1806" s="188"/>
      <c r="Z1806" s="188"/>
    </row>
    <row r="1807" spans="25:26">
      <c r="Y1807" s="188"/>
      <c r="Z1807" s="188"/>
    </row>
    <row r="1808" spans="25:26">
      <c r="Y1808" s="188"/>
      <c r="Z1808" s="188"/>
    </row>
    <row r="1809" spans="25:26">
      <c r="Y1809" s="188"/>
      <c r="Z1809" s="188"/>
    </row>
    <row r="1810" spans="25:26">
      <c r="Y1810" s="188"/>
      <c r="Z1810" s="188"/>
    </row>
    <row r="1811" spans="25:26">
      <c r="Y1811" s="188"/>
      <c r="Z1811" s="188"/>
    </row>
    <row r="1812" spans="25:26">
      <c r="Y1812" s="188"/>
      <c r="Z1812" s="188"/>
    </row>
    <row r="1813" spans="25:26">
      <c r="Y1813" s="188"/>
      <c r="Z1813" s="188"/>
    </row>
    <row r="1814" spans="25:26">
      <c r="Y1814" s="188"/>
      <c r="Z1814" s="188"/>
    </row>
    <row r="1815" spans="25:26">
      <c r="Y1815" s="188"/>
      <c r="Z1815" s="188"/>
    </row>
    <row r="1816" spans="25:26">
      <c r="Y1816" s="188"/>
      <c r="Z1816" s="188"/>
    </row>
    <row r="1817" spans="25:26">
      <c r="Y1817" s="188"/>
      <c r="Z1817" s="188"/>
    </row>
    <row r="1818" spans="25:26">
      <c r="Y1818" s="188"/>
      <c r="Z1818" s="188"/>
    </row>
    <row r="1819" spans="25:26">
      <c r="Y1819" s="188"/>
      <c r="Z1819" s="188"/>
    </row>
    <row r="1820" spans="25:26">
      <c r="Y1820" s="188"/>
      <c r="Z1820" s="188"/>
    </row>
    <row r="1821" spans="25:26">
      <c r="Y1821" s="188"/>
      <c r="Z1821" s="188"/>
    </row>
    <row r="1822" spans="25:26">
      <c r="Y1822" s="188"/>
      <c r="Z1822" s="188"/>
    </row>
    <row r="1823" spans="25:26">
      <c r="Y1823" s="188"/>
      <c r="Z1823" s="188"/>
    </row>
    <row r="1824" spans="25:26">
      <c r="Y1824" s="188"/>
      <c r="Z1824" s="188"/>
    </row>
    <row r="1825" spans="25:26">
      <c r="Y1825" s="188"/>
      <c r="Z1825" s="188"/>
    </row>
    <row r="1826" spans="25:26">
      <c r="Y1826" s="188"/>
      <c r="Z1826" s="188"/>
    </row>
    <row r="1827" spans="25:26">
      <c r="Y1827" s="188"/>
      <c r="Z1827" s="188"/>
    </row>
    <row r="1828" spans="25:26">
      <c r="Y1828" s="188"/>
      <c r="Z1828" s="188"/>
    </row>
    <row r="1829" spans="25:26">
      <c r="Y1829" s="188"/>
      <c r="Z1829" s="188"/>
    </row>
    <row r="1830" spans="25:26">
      <c r="Y1830" s="188"/>
      <c r="Z1830" s="188"/>
    </row>
    <row r="1831" spans="25:26">
      <c r="Y1831" s="188"/>
      <c r="Z1831" s="188"/>
    </row>
    <row r="1832" spans="25:26">
      <c r="Y1832" s="188"/>
      <c r="Z1832" s="188"/>
    </row>
    <row r="1833" spans="25:26">
      <c r="Y1833" s="188"/>
      <c r="Z1833" s="188"/>
    </row>
    <row r="1834" spans="25:26">
      <c r="Y1834" s="188"/>
      <c r="Z1834" s="188"/>
    </row>
    <row r="1835" spans="25:26">
      <c r="Y1835" s="188"/>
      <c r="Z1835" s="188"/>
    </row>
    <row r="1836" spans="25:26">
      <c r="Y1836" s="188"/>
      <c r="Z1836" s="188"/>
    </row>
    <row r="1837" spans="25:26">
      <c r="Y1837" s="188"/>
      <c r="Z1837" s="188"/>
    </row>
    <row r="1838" spans="25:26">
      <c r="Y1838" s="188"/>
      <c r="Z1838" s="188"/>
    </row>
    <row r="1839" spans="25:26">
      <c r="Y1839" s="188"/>
      <c r="Z1839" s="188"/>
    </row>
    <row r="1840" spans="25:26">
      <c r="Y1840" s="188"/>
      <c r="Z1840" s="188"/>
    </row>
    <row r="1841" spans="25:26">
      <c r="Y1841" s="188"/>
      <c r="Z1841" s="188"/>
    </row>
    <row r="1842" spans="25:26">
      <c r="Y1842" s="188"/>
      <c r="Z1842" s="188"/>
    </row>
    <row r="1843" spans="25:26">
      <c r="Y1843" s="188"/>
      <c r="Z1843" s="188"/>
    </row>
    <row r="1844" spans="25:26">
      <c r="Y1844" s="188"/>
      <c r="Z1844" s="188"/>
    </row>
    <row r="1845" spans="25:26">
      <c r="Y1845" s="188"/>
      <c r="Z1845" s="188"/>
    </row>
    <row r="1846" spans="25:26">
      <c r="Y1846" s="188"/>
      <c r="Z1846" s="188"/>
    </row>
    <row r="1847" spans="25:26">
      <c r="Y1847" s="188"/>
      <c r="Z1847" s="188"/>
    </row>
    <row r="1848" spans="25:26">
      <c r="Y1848" s="188"/>
      <c r="Z1848" s="188"/>
    </row>
    <row r="1849" spans="25:26">
      <c r="Y1849" s="188"/>
      <c r="Z1849" s="188"/>
    </row>
    <row r="1850" spans="25:26">
      <c r="Y1850" s="188"/>
      <c r="Z1850" s="188"/>
    </row>
    <row r="1851" spans="25:26">
      <c r="Y1851" s="188"/>
      <c r="Z1851" s="188"/>
    </row>
    <row r="1852" spans="25:26">
      <c r="Y1852" s="188"/>
      <c r="Z1852" s="188"/>
    </row>
    <row r="1853" spans="25:26">
      <c r="Y1853" s="188"/>
      <c r="Z1853" s="188"/>
    </row>
    <row r="1854" spans="25:26">
      <c r="Y1854" s="188"/>
      <c r="Z1854" s="188"/>
    </row>
    <row r="1855" spans="25:26">
      <c r="Y1855" s="188"/>
      <c r="Z1855" s="188"/>
    </row>
    <row r="1856" spans="25:26">
      <c r="Y1856" s="188"/>
      <c r="Z1856" s="188"/>
    </row>
    <row r="1857" spans="25:26">
      <c r="Y1857" s="188"/>
      <c r="Z1857" s="188"/>
    </row>
    <row r="1858" spans="25:26">
      <c r="Y1858" s="188"/>
      <c r="Z1858" s="188"/>
    </row>
    <row r="1859" spans="25:26">
      <c r="Y1859" s="188"/>
      <c r="Z1859" s="188"/>
    </row>
    <row r="1860" spans="25:26">
      <c r="Y1860" s="188"/>
      <c r="Z1860" s="188"/>
    </row>
    <row r="1861" spans="25:26">
      <c r="Y1861" s="188"/>
      <c r="Z1861" s="188"/>
    </row>
    <row r="1862" spans="25:26">
      <c r="Y1862" s="188"/>
      <c r="Z1862" s="188"/>
    </row>
    <row r="1863" spans="25:26">
      <c r="Y1863" s="188"/>
      <c r="Z1863" s="188"/>
    </row>
    <row r="1864" spans="25:26">
      <c r="Y1864" s="188"/>
      <c r="Z1864" s="188"/>
    </row>
    <row r="1865" spans="25:26">
      <c r="Y1865" s="188"/>
      <c r="Z1865" s="188"/>
    </row>
    <row r="1866" spans="25:26">
      <c r="Y1866" s="188"/>
      <c r="Z1866" s="188"/>
    </row>
    <row r="1867" spans="25:26">
      <c r="Y1867" s="188"/>
      <c r="Z1867" s="188"/>
    </row>
    <row r="1868" spans="25:26">
      <c r="Y1868" s="188"/>
      <c r="Z1868" s="188"/>
    </row>
    <row r="1869" spans="25:26">
      <c r="Y1869" s="188"/>
      <c r="Z1869" s="188"/>
    </row>
    <row r="1870" spans="25:26">
      <c r="Y1870" s="188"/>
      <c r="Z1870" s="188"/>
    </row>
    <row r="1871" spans="25:26">
      <c r="Y1871" s="188"/>
      <c r="Z1871" s="188"/>
    </row>
    <row r="1872" spans="25:26">
      <c r="Y1872" s="188"/>
      <c r="Z1872" s="188"/>
    </row>
    <row r="1873" spans="25:26">
      <c r="Y1873" s="188"/>
      <c r="Z1873" s="188"/>
    </row>
    <row r="1874" spans="25:26">
      <c r="Y1874" s="188"/>
      <c r="Z1874" s="188"/>
    </row>
    <row r="1875" spans="25:26">
      <c r="Y1875" s="188"/>
      <c r="Z1875" s="188"/>
    </row>
    <row r="1876" spans="25:26">
      <c r="Y1876" s="188"/>
      <c r="Z1876" s="188"/>
    </row>
    <row r="1877" spans="25:26">
      <c r="Y1877" s="188"/>
      <c r="Z1877" s="188"/>
    </row>
    <row r="1878" spans="25:26">
      <c r="Y1878" s="188"/>
      <c r="Z1878" s="188"/>
    </row>
    <row r="1879" spans="25:26">
      <c r="Y1879" s="188"/>
      <c r="Z1879" s="188"/>
    </row>
    <row r="1880" spans="25:26">
      <c r="Y1880" s="188"/>
      <c r="Z1880" s="188"/>
    </row>
    <row r="1881" spans="25:26">
      <c r="Y1881" s="188"/>
      <c r="Z1881" s="188"/>
    </row>
    <row r="1882" spans="25:26">
      <c r="Y1882" s="188"/>
      <c r="Z1882" s="188"/>
    </row>
    <row r="1883" spans="25:26">
      <c r="Y1883" s="188"/>
      <c r="Z1883" s="188"/>
    </row>
    <row r="1884" spans="25:26">
      <c r="Y1884" s="188"/>
      <c r="Z1884" s="188"/>
    </row>
    <row r="1885" spans="25:26">
      <c r="Y1885" s="188"/>
      <c r="Z1885" s="188"/>
    </row>
    <row r="1886" spans="25:26">
      <c r="Y1886" s="188"/>
      <c r="Z1886" s="188"/>
    </row>
    <row r="1887" spans="25:26">
      <c r="Y1887" s="188"/>
      <c r="Z1887" s="188"/>
    </row>
    <row r="1888" spans="25:26">
      <c r="Y1888" s="188"/>
      <c r="Z1888" s="188"/>
    </row>
    <row r="1889" spans="25:26">
      <c r="Y1889" s="188"/>
      <c r="Z1889" s="188"/>
    </row>
    <row r="1890" spans="25:26">
      <c r="Y1890" s="188"/>
      <c r="Z1890" s="188"/>
    </row>
    <row r="1891" spans="25:26">
      <c r="Y1891" s="188"/>
      <c r="Z1891" s="188"/>
    </row>
    <row r="1892" spans="25:26">
      <c r="Y1892" s="188"/>
      <c r="Z1892" s="188"/>
    </row>
    <row r="1893" spans="25:26">
      <c r="Y1893" s="188"/>
      <c r="Z1893" s="188"/>
    </row>
    <row r="1894" spans="25:26">
      <c r="Y1894" s="188"/>
      <c r="Z1894" s="188"/>
    </row>
    <row r="1895" spans="25:26">
      <c r="Y1895" s="188"/>
      <c r="Z1895" s="188"/>
    </row>
    <row r="1896" spans="25:26">
      <c r="Y1896" s="188"/>
      <c r="Z1896" s="188"/>
    </row>
    <row r="1897" spans="25:26">
      <c r="Y1897" s="188"/>
      <c r="Z1897" s="188"/>
    </row>
    <row r="1898" spans="25:26">
      <c r="Y1898" s="188"/>
      <c r="Z1898" s="188"/>
    </row>
    <row r="1899" spans="25:26">
      <c r="Y1899" s="188"/>
      <c r="Z1899" s="188"/>
    </row>
    <row r="1900" spans="25:26">
      <c r="Y1900" s="188"/>
      <c r="Z1900" s="188"/>
    </row>
    <row r="1901" spans="25:26">
      <c r="Y1901" s="188"/>
      <c r="Z1901" s="188"/>
    </row>
    <row r="1902" spans="25:26">
      <c r="Y1902" s="188"/>
      <c r="Z1902" s="188"/>
    </row>
    <row r="1903" spans="25:26">
      <c r="Y1903" s="188"/>
      <c r="Z1903" s="188"/>
    </row>
    <row r="1904" spans="25:26">
      <c r="Y1904" s="188"/>
      <c r="Z1904" s="188"/>
    </row>
    <row r="1905" spans="25:26">
      <c r="Y1905" s="188"/>
      <c r="Z1905" s="188"/>
    </row>
    <row r="1906" spans="25:26">
      <c r="Y1906" s="188"/>
      <c r="Z1906" s="188"/>
    </row>
    <row r="1907" spans="25:26">
      <c r="Y1907" s="188"/>
      <c r="Z1907" s="188"/>
    </row>
    <row r="1908" spans="25:26">
      <c r="Y1908" s="188"/>
      <c r="Z1908" s="188"/>
    </row>
    <row r="1909" spans="25:26">
      <c r="Y1909" s="188"/>
      <c r="Z1909" s="188"/>
    </row>
    <row r="1910" spans="25:26">
      <c r="Y1910" s="188"/>
      <c r="Z1910" s="188"/>
    </row>
    <row r="1911" spans="25:26">
      <c r="Y1911" s="188"/>
      <c r="Z1911" s="188"/>
    </row>
    <row r="1912" spans="25:26">
      <c r="Y1912" s="188"/>
      <c r="Z1912" s="188"/>
    </row>
    <row r="1913" spans="25:26">
      <c r="Y1913" s="188"/>
      <c r="Z1913" s="188"/>
    </row>
    <row r="1914" spans="25:26">
      <c r="Y1914" s="188"/>
      <c r="Z1914" s="188"/>
    </row>
    <row r="1915" spans="25:26">
      <c r="Y1915" s="188"/>
      <c r="Z1915" s="188"/>
    </row>
    <row r="1916" spans="25:26">
      <c r="Y1916" s="188"/>
      <c r="Z1916" s="188"/>
    </row>
    <row r="1917" spans="25:26">
      <c r="Y1917" s="188"/>
      <c r="Z1917" s="188"/>
    </row>
    <row r="1918" spans="25:26">
      <c r="Y1918" s="188"/>
      <c r="Z1918" s="188"/>
    </row>
    <row r="1919" spans="25:26">
      <c r="Y1919" s="188"/>
      <c r="Z1919" s="188"/>
    </row>
    <row r="1920" spans="25:26">
      <c r="Y1920" s="188"/>
      <c r="Z1920" s="188"/>
    </row>
    <row r="1921" spans="25:26">
      <c r="Y1921" s="188"/>
      <c r="Z1921" s="188"/>
    </row>
    <row r="1922" spans="25:26">
      <c r="Y1922" s="188"/>
      <c r="Z1922" s="188"/>
    </row>
    <row r="1923" spans="25:26">
      <c r="Y1923" s="188"/>
      <c r="Z1923" s="188"/>
    </row>
    <row r="1924" spans="25:26">
      <c r="Y1924" s="188"/>
      <c r="Z1924" s="188"/>
    </row>
    <row r="1925" spans="25:26">
      <c r="Y1925" s="188"/>
      <c r="Z1925" s="188"/>
    </row>
    <row r="1926" spans="25:26">
      <c r="Y1926" s="188"/>
      <c r="Z1926" s="188"/>
    </row>
    <row r="1927" spans="25:26">
      <c r="Y1927" s="188"/>
      <c r="Z1927" s="188"/>
    </row>
    <row r="1928" spans="25:26">
      <c r="Y1928" s="188"/>
      <c r="Z1928" s="188"/>
    </row>
    <row r="1929" spans="25:26">
      <c r="Y1929" s="188"/>
      <c r="Z1929" s="188"/>
    </row>
    <row r="1930" spans="25:26">
      <c r="Y1930" s="188"/>
      <c r="Z1930" s="188"/>
    </row>
    <row r="1931" spans="25:26">
      <c r="Y1931" s="188"/>
      <c r="Z1931" s="188"/>
    </row>
    <row r="1932" spans="25:26">
      <c r="Y1932" s="188"/>
      <c r="Z1932" s="188"/>
    </row>
    <row r="1933" spans="25:26">
      <c r="Y1933" s="188"/>
      <c r="Z1933" s="188"/>
    </row>
    <row r="1934" spans="25:26">
      <c r="Y1934" s="188"/>
      <c r="Z1934" s="188"/>
    </row>
    <row r="1935" spans="25:26">
      <c r="Y1935" s="188"/>
      <c r="Z1935" s="188"/>
    </row>
    <row r="1936" spans="25:26">
      <c r="Y1936" s="188"/>
      <c r="Z1936" s="188"/>
    </row>
    <row r="1937" spans="25:26">
      <c r="Y1937" s="188"/>
      <c r="Z1937" s="188"/>
    </row>
    <row r="1938" spans="25:26">
      <c r="Y1938" s="188"/>
      <c r="Z1938" s="188"/>
    </row>
    <row r="1939" spans="25:26">
      <c r="Y1939" s="188"/>
      <c r="Z1939" s="188"/>
    </row>
    <row r="1940" spans="25:26">
      <c r="Y1940" s="188"/>
      <c r="Z1940" s="188"/>
    </row>
    <row r="1941" spans="25:26">
      <c r="Y1941" s="188"/>
      <c r="Z1941" s="188"/>
    </row>
    <row r="1942" spans="25:26">
      <c r="Y1942" s="188"/>
      <c r="Z1942" s="188"/>
    </row>
    <row r="1943" spans="25:26">
      <c r="Y1943" s="188"/>
      <c r="Z1943" s="188"/>
    </row>
    <row r="1944" spans="25:26">
      <c r="Y1944" s="188"/>
      <c r="Z1944" s="188"/>
    </row>
    <row r="1945" spans="25:26">
      <c r="Y1945" s="188"/>
      <c r="Z1945" s="188"/>
    </row>
    <row r="1946" spans="25:26">
      <c r="Y1946" s="188"/>
      <c r="Z1946" s="188"/>
    </row>
    <row r="1947" spans="25:26">
      <c r="Y1947" s="188"/>
      <c r="Z1947" s="188"/>
    </row>
    <row r="1948" spans="25:26">
      <c r="Y1948" s="188"/>
      <c r="Z1948" s="188"/>
    </row>
    <row r="1949" spans="25:26">
      <c r="Y1949" s="188"/>
      <c r="Z1949" s="188"/>
    </row>
    <row r="1950" spans="25:26">
      <c r="Y1950" s="188"/>
      <c r="Z1950" s="188"/>
    </row>
    <row r="1951" spans="25:26">
      <c r="Y1951" s="188"/>
      <c r="Z1951" s="188"/>
    </row>
    <row r="1952" spans="25:26">
      <c r="Y1952" s="188"/>
      <c r="Z1952" s="188"/>
    </row>
    <row r="1953" spans="25:26">
      <c r="Y1953" s="188"/>
      <c r="Z1953" s="188"/>
    </row>
    <row r="1954" spans="25:26">
      <c r="Y1954" s="188"/>
      <c r="Z1954" s="188"/>
    </row>
    <row r="1955" spans="25:26">
      <c r="Y1955" s="188"/>
      <c r="Z1955" s="188"/>
    </row>
    <row r="1956" spans="25:26">
      <c r="Y1956" s="188"/>
      <c r="Z1956" s="188"/>
    </row>
    <row r="1957" spans="25:26">
      <c r="Y1957" s="188"/>
      <c r="Z1957" s="188"/>
    </row>
    <row r="1958" spans="25:26">
      <c r="Y1958" s="188"/>
      <c r="Z1958" s="188"/>
    </row>
    <row r="1959" spans="25:26">
      <c r="Y1959" s="188"/>
      <c r="Z1959" s="188"/>
    </row>
    <row r="1960" spans="25:26">
      <c r="Y1960" s="188"/>
      <c r="Z1960" s="188"/>
    </row>
    <row r="1961" spans="25:26">
      <c r="Y1961" s="188"/>
      <c r="Z1961" s="188"/>
    </row>
    <row r="1962" spans="25:26">
      <c r="Y1962" s="188"/>
      <c r="Z1962" s="188"/>
    </row>
    <row r="1963" spans="25:26">
      <c r="Y1963" s="188"/>
      <c r="Z1963" s="188"/>
    </row>
    <row r="1964" spans="25:26">
      <c r="Y1964" s="188"/>
      <c r="Z1964" s="188"/>
    </row>
    <row r="1965" spans="25:26">
      <c r="Y1965" s="188"/>
      <c r="Z1965" s="188"/>
    </row>
    <row r="1966" spans="25:26">
      <c r="Y1966" s="188"/>
      <c r="Z1966" s="188"/>
    </row>
    <row r="1967" spans="25:26">
      <c r="Y1967" s="188"/>
      <c r="Z1967" s="188"/>
    </row>
    <row r="1968" spans="25:26">
      <c r="Y1968" s="188"/>
      <c r="Z1968" s="188"/>
    </row>
    <row r="1969" spans="25:26">
      <c r="Y1969" s="188"/>
      <c r="Z1969" s="188"/>
    </row>
    <row r="1970" spans="25:26">
      <c r="Y1970" s="188"/>
      <c r="Z1970" s="188"/>
    </row>
    <row r="1971" spans="25:26">
      <c r="Y1971" s="188"/>
      <c r="Z1971" s="188"/>
    </row>
    <row r="1972" spans="25:26">
      <c r="Y1972" s="188"/>
      <c r="Z1972" s="188"/>
    </row>
    <row r="1973" spans="25:26">
      <c r="Y1973" s="188"/>
      <c r="Z1973" s="188"/>
    </row>
    <row r="1974" spans="25:26">
      <c r="Y1974" s="188"/>
      <c r="Z1974" s="188"/>
    </row>
    <row r="1975" spans="25:26">
      <c r="Y1975" s="188"/>
      <c r="Z1975" s="188"/>
    </row>
    <row r="1976" spans="25:26">
      <c r="Y1976" s="188"/>
      <c r="Z1976" s="188"/>
    </row>
    <row r="1977" spans="25:26">
      <c r="Y1977" s="188"/>
      <c r="Z1977" s="188"/>
    </row>
    <row r="1978" spans="25:26">
      <c r="Y1978" s="188"/>
      <c r="Z1978" s="188"/>
    </row>
    <row r="1979" spans="25:26">
      <c r="Y1979" s="188"/>
      <c r="Z1979" s="188"/>
    </row>
    <row r="1980" spans="25:26">
      <c r="Y1980" s="188"/>
      <c r="Z1980" s="188"/>
    </row>
    <row r="1981" spans="25:26">
      <c r="Y1981" s="188"/>
      <c r="Z1981" s="188"/>
    </row>
    <row r="1982" spans="25:26">
      <c r="Y1982" s="188"/>
      <c r="Z1982" s="188"/>
    </row>
    <row r="1983" spans="25:26">
      <c r="Y1983" s="188"/>
      <c r="Z1983" s="188"/>
    </row>
    <row r="1984" spans="25:26">
      <c r="Y1984" s="188"/>
      <c r="Z1984" s="188"/>
    </row>
    <row r="1985" spans="25:26">
      <c r="Y1985" s="188"/>
      <c r="Z1985" s="188"/>
    </row>
    <row r="1986" spans="25:26">
      <c r="Y1986" s="188"/>
      <c r="Z1986" s="188"/>
    </row>
    <row r="1987" spans="25:26">
      <c r="Y1987" s="188"/>
      <c r="Z1987" s="188"/>
    </row>
    <row r="1988" spans="25:26">
      <c r="Y1988" s="188"/>
      <c r="Z1988" s="188"/>
    </row>
    <row r="1989" spans="25:26">
      <c r="Y1989" s="188"/>
      <c r="Z1989" s="188"/>
    </row>
    <row r="1990" spans="25:26">
      <c r="Y1990" s="188"/>
      <c r="Z1990" s="188"/>
    </row>
    <row r="1991" spans="25:26">
      <c r="Y1991" s="188"/>
      <c r="Z1991" s="188"/>
    </row>
    <row r="1992" spans="25:26">
      <c r="Y1992" s="188"/>
      <c r="Z1992" s="188"/>
    </row>
    <row r="1993" spans="25:26">
      <c r="Y1993" s="188"/>
      <c r="Z1993" s="188"/>
    </row>
    <row r="1994" spans="25:26">
      <c r="Y1994" s="188"/>
      <c r="Z1994" s="188"/>
    </row>
    <row r="1995" spans="25:26">
      <c r="Y1995" s="188"/>
      <c r="Z1995" s="188"/>
    </row>
    <row r="1996" spans="25:26">
      <c r="Y1996" s="188"/>
      <c r="Z1996" s="188"/>
    </row>
    <row r="1997" spans="25:26">
      <c r="Y1997" s="188"/>
      <c r="Z1997" s="188"/>
    </row>
    <row r="1998" spans="25:26">
      <c r="Y1998" s="188"/>
      <c r="Z1998" s="188"/>
    </row>
    <row r="1999" spans="25:26">
      <c r="Y1999" s="188"/>
      <c r="Z1999" s="188"/>
    </row>
    <row r="2000" spans="25:26">
      <c r="Y2000" s="188"/>
      <c r="Z2000" s="188"/>
    </row>
    <row r="2001" spans="25:26">
      <c r="Y2001" s="188"/>
      <c r="Z2001" s="188"/>
    </row>
    <row r="2002" spans="25:26">
      <c r="Y2002" s="188"/>
      <c r="Z2002" s="188"/>
    </row>
    <row r="2003" spans="25:26">
      <c r="Y2003" s="188"/>
      <c r="Z2003" s="188"/>
    </row>
    <row r="2004" spans="25:26">
      <c r="Y2004" s="188"/>
      <c r="Z2004" s="188"/>
    </row>
    <row r="2005" spans="25:26">
      <c r="Y2005" s="188"/>
      <c r="Z2005" s="188"/>
    </row>
    <row r="2006" spans="25:26">
      <c r="Y2006" s="188"/>
      <c r="Z2006" s="188"/>
    </row>
    <row r="2007" spans="25:26">
      <c r="Y2007" s="188"/>
      <c r="Z2007" s="188"/>
    </row>
    <row r="2008" spans="25:26">
      <c r="Y2008" s="188"/>
      <c r="Z2008" s="188"/>
    </row>
    <row r="2009" spans="25:26">
      <c r="Y2009" s="188"/>
      <c r="Z2009" s="188"/>
    </row>
    <row r="2010" spans="25:26">
      <c r="Y2010" s="188"/>
      <c r="Z2010" s="188"/>
    </row>
    <row r="2011" spans="25:26">
      <c r="Y2011" s="188"/>
      <c r="Z2011" s="188"/>
    </row>
    <row r="2012" spans="25:26">
      <c r="Y2012" s="188"/>
      <c r="Z2012" s="188"/>
    </row>
    <row r="2013" spans="25:26">
      <c r="Y2013" s="188"/>
      <c r="Z2013" s="188"/>
    </row>
    <row r="2014" spans="25:26">
      <c r="Y2014" s="188"/>
      <c r="Z2014" s="188"/>
    </row>
    <row r="2015" spans="25:26">
      <c r="Y2015" s="188"/>
      <c r="Z2015" s="188"/>
    </row>
    <row r="2016" spans="25:26">
      <c r="Y2016" s="188"/>
      <c r="Z2016" s="188"/>
    </row>
    <row r="2017" spans="25:26">
      <c r="Y2017" s="188"/>
      <c r="Z2017" s="188"/>
    </row>
    <row r="2018" spans="25:26">
      <c r="Y2018" s="188"/>
      <c r="Z2018" s="188"/>
    </row>
    <row r="2019" spans="25:26">
      <c r="Y2019" s="188"/>
      <c r="Z2019" s="188"/>
    </row>
    <row r="2020" spans="25:26">
      <c r="Y2020" s="188"/>
      <c r="Z2020" s="188"/>
    </row>
    <row r="2021" spans="25:26">
      <c r="Y2021" s="188"/>
      <c r="Z2021" s="188"/>
    </row>
    <row r="2022" spans="25:26">
      <c r="Y2022" s="188"/>
      <c r="Z2022" s="188"/>
    </row>
    <row r="2023" spans="25:26">
      <c r="Y2023" s="188"/>
      <c r="Z2023" s="188"/>
    </row>
    <row r="2024" spans="25:26">
      <c r="Y2024" s="188"/>
      <c r="Z2024" s="188"/>
    </row>
    <row r="2025" spans="25:26">
      <c r="Y2025" s="188"/>
      <c r="Z2025" s="188"/>
    </row>
    <row r="2026" spans="25:26">
      <c r="Y2026" s="188"/>
      <c r="Z2026" s="188"/>
    </row>
    <row r="2027" spans="25:26">
      <c r="Y2027" s="188"/>
      <c r="Z2027" s="188"/>
    </row>
    <row r="2028" spans="25:26">
      <c r="Y2028" s="188"/>
      <c r="Z2028" s="188"/>
    </row>
    <row r="2029" spans="25:26">
      <c r="Y2029" s="188"/>
      <c r="Z2029" s="188"/>
    </row>
    <row r="2030" spans="25:26">
      <c r="Y2030" s="188"/>
      <c r="Z2030" s="188"/>
    </row>
    <row r="2031" spans="25:26">
      <c r="Y2031" s="188"/>
      <c r="Z2031" s="188"/>
    </row>
    <row r="2032" spans="25:26">
      <c r="Y2032" s="188"/>
      <c r="Z2032" s="188"/>
    </row>
    <row r="2033" spans="25:26">
      <c r="Y2033" s="188"/>
      <c r="Z2033" s="188"/>
    </row>
    <row r="2034" spans="25:26">
      <c r="Y2034" s="188"/>
      <c r="Z2034" s="188"/>
    </row>
    <row r="2035" spans="25:26">
      <c r="Y2035" s="188"/>
      <c r="Z2035" s="188"/>
    </row>
    <row r="2036" spans="25:26">
      <c r="Y2036" s="188"/>
      <c r="Z2036" s="188"/>
    </row>
    <row r="2037" spans="25:26">
      <c r="Y2037" s="188"/>
      <c r="Z2037" s="188"/>
    </row>
    <row r="2038" spans="25:26">
      <c r="Y2038" s="188"/>
      <c r="Z2038" s="188"/>
    </row>
    <row r="2039" spans="25:26">
      <c r="Y2039" s="188"/>
      <c r="Z2039" s="188"/>
    </row>
    <row r="2040" spans="25:26">
      <c r="Y2040" s="188"/>
      <c r="Z2040" s="188"/>
    </row>
    <row r="2041" spans="25:26">
      <c r="Y2041" s="188"/>
      <c r="Z2041" s="188"/>
    </row>
    <row r="2042" spans="25:26">
      <c r="Y2042" s="188"/>
      <c r="Z2042" s="188"/>
    </row>
    <row r="2043" spans="25:26">
      <c r="Y2043" s="188"/>
      <c r="Z2043" s="188"/>
    </row>
    <row r="2044" spans="25:26">
      <c r="Y2044" s="188"/>
      <c r="Z2044" s="188"/>
    </row>
    <row r="2045" spans="25:26">
      <c r="Y2045" s="188"/>
      <c r="Z2045" s="188"/>
    </row>
    <row r="2046" spans="25:26">
      <c r="Y2046" s="188"/>
      <c r="Z2046" s="188"/>
    </row>
    <row r="2047" spans="25:26">
      <c r="Y2047" s="188"/>
      <c r="Z2047" s="188"/>
    </row>
    <row r="2048" spans="25:26">
      <c r="Y2048" s="188"/>
      <c r="Z2048" s="188"/>
    </row>
    <row r="2049" spans="25:26">
      <c r="Y2049" s="188"/>
      <c r="Z2049" s="188"/>
    </row>
    <row r="2050" spans="25:26">
      <c r="Y2050" s="188"/>
      <c r="Z2050" s="188"/>
    </row>
    <row r="2051" spans="25:26">
      <c r="Y2051" s="188"/>
      <c r="Z2051" s="188"/>
    </row>
    <row r="2052" spans="25:26">
      <c r="Y2052" s="188"/>
      <c r="Z2052" s="188"/>
    </row>
    <row r="2053" spans="25:26">
      <c r="Y2053" s="188"/>
      <c r="Z2053" s="188"/>
    </row>
    <row r="2054" spans="25:26">
      <c r="Y2054" s="188"/>
      <c r="Z2054" s="188"/>
    </row>
    <row r="2055" spans="25:26">
      <c r="Y2055" s="188"/>
      <c r="Z2055" s="188"/>
    </row>
    <row r="2056" spans="25:26">
      <c r="Y2056" s="188"/>
      <c r="Z2056" s="188"/>
    </row>
    <row r="2057" spans="25:26">
      <c r="Y2057" s="188"/>
      <c r="Z2057" s="188"/>
    </row>
    <row r="2058" spans="25:26">
      <c r="Y2058" s="188"/>
      <c r="Z2058" s="188"/>
    </row>
    <row r="2059" spans="25:26">
      <c r="Y2059" s="188"/>
      <c r="Z2059" s="188"/>
    </row>
    <row r="2060" spans="25:26">
      <c r="Y2060" s="188"/>
      <c r="Z2060" s="188"/>
    </row>
    <row r="2061" spans="25:26">
      <c r="Y2061" s="188"/>
      <c r="Z2061" s="188"/>
    </row>
    <row r="2062" spans="25:26">
      <c r="Y2062" s="188"/>
      <c r="Z2062" s="188"/>
    </row>
    <row r="2063" spans="25:26">
      <c r="Y2063" s="188"/>
      <c r="Z2063" s="188"/>
    </row>
    <row r="2064" spans="25:26">
      <c r="Y2064" s="188"/>
      <c r="Z2064" s="188"/>
    </row>
    <row r="2065" spans="25:26">
      <c r="Y2065" s="188"/>
      <c r="Z2065" s="188"/>
    </row>
    <row r="2066" spans="25:26">
      <c r="Y2066" s="188"/>
      <c r="Z2066" s="188"/>
    </row>
    <row r="2067" spans="25:26">
      <c r="Y2067" s="188"/>
      <c r="Z2067" s="188"/>
    </row>
    <row r="2068" spans="25:26">
      <c r="Y2068" s="188"/>
      <c r="Z2068" s="188"/>
    </row>
    <row r="2069" spans="25:26">
      <c r="Y2069" s="188"/>
      <c r="Z2069" s="188"/>
    </row>
    <row r="2070" spans="25:26">
      <c r="Y2070" s="188"/>
      <c r="Z2070" s="188"/>
    </row>
    <row r="2071" spans="25:26">
      <c r="Y2071" s="188"/>
      <c r="Z2071" s="188"/>
    </row>
    <row r="2072" spans="25:26">
      <c r="Y2072" s="188"/>
      <c r="Z2072" s="188"/>
    </row>
    <row r="2073" spans="25:26">
      <c r="Y2073" s="188"/>
      <c r="Z2073" s="188"/>
    </row>
    <row r="2074" spans="25:26">
      <c r="Y2074" s="188"/>
      <c r="Z2074" s="188"/>
    </row>
    <row r="2075" spans="25:26">
      <c r="Y2075" s="188"/>
      <c r="Z2075" s="188"/>
    </row>
    <row r="2076" spans="25:26">
      <c r="Y2076" s="188"/>
      <c r="Z2076" s="188"/>
    </row>
    <row r="2077" spans="25:26">
      <c r="Y2077" s="188"/>
      <c r="Z2077" s="188"/>
    </row>
    <row r="2078" spans="25:26">
      <c r="Y2078" s="188"/>
      <c r="Z2078" s="188"/>
    </row>
    <row r="2079" spans="25:26">
      <c r="Y2079" s="188"/>
      <c r="Z2079" s="188"/>
    </row>
    <row r="2080" spans="25:26">
      <c r="Y2080" s="188"/>
      <c r="Z2080" s="188"/>
    </row>
    <row r="2081" spans="25:26">
      <c r="Y2081" s="188"/>
      <c r="Z2081" s="188"/>
    </row>
    <row r="2082" spans="25:26">
      <c r="Y2082" s="188"/>
      <c r="Z2082" s="188"/>
    </row>
    <row r="2083" spans="25:26">
      <c r="Y2083" s="188"/>
      <c r="Z2083" s="188"/>
    </row>
    <row r="2084" spans="25:26">
      <c r="Y2084" s="188"/>
      <c r="Z2084" s="188"/>
    </row>
    <row r="2085" spans="25:26">
      <c r="Y2085" s="188"/>
      <c r="Z2085" s="188"/>
    </row>
    <row r="2086" spans="25:26">
      <c r="Y2086" s="188"/>
      <c r="Z2086" s="188"/>
    </row>
    <row r="2087" spans="25:26">
      <c r="Y2087" s="188"/>
      <c r="Z2087" s="188"/>
    </row>
    <row r="2088" spans="25:26">
      <c r="Y2088" s="188"/>
      <c r="Z2088" s="188"/>
    </row>
    <row r="2089" spans="25:26">
      <c r="Y2089" s="188"/>
      <c r="Z2089" s="188"/>
    </row>
    <row r="2090" spans="25:26">
      <c r="Y2090" s="188"/>
      <c r="Z2090" s="188"/>
    </row>
    <row r="2091" spans="25:26">
      <c r="Y2091" s="188"/>
      <c r="Z2091" s="188"/>
    </row>
    <row r="2092" spans="25:26">
      <c r="Y2092" s="188"/>
      <c r="Z2092" s="188"/>
    </row>
    <row r="2093" spans="25:26">
      <c r="Y2093" s="188"/>
      <c r="Z2093" s="188"/>
    </row>
    <row r="2094" spans="25:26">
      <c r="Y2094" s="188"/>
      <c r="Z2094" s="188"/>
    </row>
    <row r="2095" spans="25:26">
      <c r="Y2095" s="188"/>
      <c r="Z2095" s="188"/>
    </row>
    <row r="2096" spans="25:26">
      <c r="Y2096" s="188"/>
      <c r="Z2096" s="188"/>
    </row>
    <row r="2097" spans="25:26">
      <c r="Y2097" s="188"/>
      <c r="Z2097" s="188"/>
    </row>
    <row r="2098" spans="25:26">
      <c r="Y2098" s="188"/>
      <c r="Z2098" s="188"/>
    </row>
    <row r="2099" spans="25:26">
      <c r="Y2099" s="188"/>
      <c r="Z2099" s="188"/>
    </row>
    <row r="2100" spans="25:26">
      <c r="Y2100" s="188"/>
      <c r="Z2100" s="188"/>
    </row>
    <row r="2101" spans="25:26">
      <c r="Y2101" s="188"/>
      <c r="Z2101" s="188"/>
    </row>
    <row r="2102" spans="25:26">
      <c r="Y2102" s="188"/>
      <c r="Z2102" s="188"/>
    </row>
    <row r="2103" spans="25:26">
      <c r="Y2103" s="188"/>
      <c r="Z2103" s="188"/>
    </row>
    <row r="2104" spans="25:26">
      <c r="Y2104" s="188"/>
      <c r="Z2104" s="188"/>
    </row>
    <row r="2105" spans="25:26">
      <c r="Y2105" s="188"/>
      <c r="Z2105" s="188"/>
    </row>
    <row r="2106" spans="25:26">
      <c r="Y2106" s="188"/>
      <c r="Z2106" s="188"/>
    </row>
    <row r="2107" spans="25:26">
      <c r="Y2107" s="188"/>
      <c r="Z2107" s="188"/>
    </row>
    <row r="2108" spans="25:26">
      <c r="Y2108" s="188"/>
      <c r="Z2108" s="188"/>
    </row>
    <row r="2109" spans="25:26">
      <c r="Y2109" s="188"/>
      <c r="Z2109" s="188"/>
    </row>
    <row r="2110" spans="25:26">
      <c r="Y2110" s="188"/>
      <c r="Z2110" s="188"/>
    </row>
    <row r="2111" spans="25:26">
      <c r="Y2111" s="188"/>
      <c r="Z2111" s="188"/>
    </row>
    <row r="2112" spans="25:26">
      <c r="Y2112" s="188"/>
      <c r="Z2112" s="188"/>
    </row>
    <row r="2113" spans="25:26">
      <c r="Y2113" s="188"/>
      <c r="Z2113" s="188"/>
    </row>
    <row r="2114" spans="25:26">
      <c r="Y2114" s="188"/>
      <c r="Z2114" s="188"/>
    </row>
    <row r="2115" spans="25:26">
      <c r="Y2115" s="188"/>
      <c r="Z2115" s="188"/>
    </row>
    <row r="2116" spans="25:26">
      <c r="Y2116" s="188"/>
      <c r="Z2116" s="188"/>
    </row>
    <row r="2117" spans="25:26">
      <c r="Y2117" s="188"/>
      <c r="Z2117" s="188"/>
    </row>
    <row r="2118" spans="25:26">
      <c r="Y2118" s="188"/>
      <c r="Z2118" s="188"/>
    </row>
    <row r="2119" spans="25:26">
      <c r="Y2119" s="188"/>
      <c r="Z2119" s="188"/>
    </row>
    <row r="2120" spans="25:26">
      <c r="Y2120" s="188"/>
      <c r="Z2120" s="188"/>
    </row>
    <row r="2121" spans="25:26">
      <c r="Y2121" s="188"/>
      <c r="Z2121" s="188"/>
    </row>
    <row r="2122" spans="25:26">
      <c r="Y2122" s="188"/>
      <c r="Z2122" s="188"/>
    </row>
    <row r="2123" spans="25:26">
      <c r="Y2123" s="188"/>
      <c r="Z2123" s="188"/>
    </row>
    <row r="2124" spans="25:26">
      <c r="Y2124" s="188"/>
      <c r="Z2124" s="188"/>
    </row>
    <row r="2125" spans="25:26">
      <c r="Y2125" s="188"/>
      <c r="Z2125" s="188"/>
    </row>
    <row r="2126" spans="25:26">
      <c r="Y2126" s="188"/>
      <c r="Z2126" s="188"/>
    </row>
    <row r="2127" spans="25:26">
      <c r="Y2127" s="188"/>
      <c r="Z2127" s="188"/>
    </row>
    <row r="2128" spans="25:26">
      <c r="Y2128" s="188"/>
      <c r="Z2128" s="188"/>
    </row>
    <row r="2129" spans="25:26">
      <c r="Y2129" s="188"/>
      <c r="Z2129" s="188"/>
    </row>
    <row r="2130" spans="25:26">
      <c r="Y2130" s="188"/>
      <c r="Z2130" s="188"/>
    </row>
    <row r="2131" spans="25:26">
      <c r="Y2131" s="188"/>
      <c r="Z2131" s="188"/>
    </row>
    <row r="2132" spans="25:26">
      <c r="Y2132" s="188"/>
      <c r="Z2132" s="188"/>
    </row>
    <row r="2133" spans="25:26">
      <c r="Y2133" s="188"/>
      <c r="Z2133" s="188"/>
    </row>
    <row r="2134" spans="25:26">
      <c r="Y2134" s="188"/>
      <c r="Z2134" s="188"/>
    </row>
    <row r="2135" spans="25:26">
      <c r="Y2135" s="188"/>
      <c r="Z2135" s="188"/>
    </row>
    <row r="2136" spans="25:26">
      <c r="Y2136" s="188"/>
      <c r="Z2136" s="188"/>
    </row>
    <row r="2137" spans="25:26">
      <c r="Y2137" s="188"/>
      <c r="Z2137" s="188"/>
    </row>
    <row r="2138" spans="25:26">
      <c r="Y2138" s="188"/>
      <c r="Z2138" s="188"/>
    </row>
    <row r="2139" spans="25:26">
      <c r="Y2139" s="188"/>
      <c r="Z2139" s="188"/>
    </row>
    <row r="2140" spans="25:26">
      <c r="Y2140" s="188"/>
      <c r="Z2140" s="188"/>
    </row>
    <row r="2141" spans="25:26">
      <c r="Y2141" s="188"/>
      <c r="Z2141" s="188"/>
    </row>
    <row r="2142" spans="25:26">
      <c r="Y2142" s="188"/>
      <c r="Z2142" s="188"/>
    </row>
    <row r="2143" spans="25:26">
      <c r="Y2143" s="188"/>
      <c r="Z2143" s="188"/>
    </row>
    <row r="2144" spans="25:26">
      <c r="Y2144" s="188"/>
      <c r="Z2144" s="188"/>
    </row>
    <row r="2145" spans="25:26">
      <c r="Y2145" s="188"/>
      <c r="Z2145" s="188"/>
    </row>
    <row r="2146" spans="25:26">
      <c r="Y2146" s="188"/>
      <c r="Z2146" s="188"/>
    </row>
    <row r="2147" spans="25:26">
      <c r="Y2147" s="188"/>
      <c r="Z2147" s="188"/>
    </row>
    <row r="2148" spans="25:26">
      <c r="Y2148" s="188"/>
      <c r="Z2148" s="188"/>
    </row>
    <row r="2149" spans="25:26">
      <c r="Y2149" s="188"/>
      <c r="Z2149" s="188"/>
    </row>
    <row r="2150" spans="25:26">
      <c r="Y2150" s="188"/>
      <c r="Z2150" s="188"/>
    </row>
    <row r="2151" spans="25:26">
      <c r="Y2151" s="188"/>
      <c r="Z2151" s="188"/>
    </row>
    <row r="2152" spans="25:26">
      <c r="Y2152" s="188"/>
      <c r="Z2152" s="188"/>
    </row>
    <row r="2153" spans="25:26">
      <c r="Y2153" s="188"/>
      <c r="Z2153" s="188"/>
    </row>
    <row r="2154" spans="25:26">
      <c r="Y2154" s="188"/>
      <c r="Z2154" s="188"/>
    </row>
    <row r="2155" spans="25:26">
      <c r="Y2155" s="188"/>
      <c r="Z2155" s="188"/>
    </row>
    <row r="2156" spans="25:26">
      <c r="Y2156" s="188"/>
      <c r="Z2156" s="188"/>
    </row>
    <row r="2157" spans="25:26">
      <c r="Y2157" s="188"/>
      <c r="Z2157" s="188"/>
    </row>
    <row r="2158" spans="25:26">
      <c r="Y2158" s="188"/>
      <c r="Z2158" s="188"/>
    </row>
    <row r="2159" spans="25:26">
      <c r="Y2159" s="188"/>
      <c r="Z2159" s="188"/>
    </row>
    <row r="2160" spans="25:26">
      <c r="Y2160" s="188"/>
      <c r="Z2160" s="188"/>
    </row>
    <row r="2161" spans="25:26">
      <c r="Y2161" s="188"/>
      <c r="Z2161" s="188"/>
    </row>
    <row r="2162" spans="25:26">
      <c r="Y2162" s="188"/>
      <c r="Z2162" s="188"/>
    </row>
    <row r="2163" spans="25:26">
      <c r="Y2163" s="188"/>
      <c r="Z2163" s="188"/>
    </row>
    <row r="2164" spans="25:26">
      <c r="Y2164" s="188"/>
      <c r="Z2164" s="188"/>
    </row>
    <row r="2165" spans="25:26">
      <c r="Y2165" s="188"/>
      <c r="Z2165" s="188"/>
    </row>
    <row r="2166" spans="25:26">
      <c r="Y2166" s="188"/>
      <c r="Z2166" s="188"/>
    </row>
    <row r="2167" spans="25:26">
      <c r="Y2167" s="188"/>
      <c r="Z2167" s="188"/>
    </row>
    <row r="2168" spans="25:26">
      <c r="Y2168" s="188"/>
      <c r="Z2168" s="188"/>
    </row>
    <row r="2169" spans="25:26">
      <c r="Y2169" s="188"/>
      <c r="Z2169" s="188"/>
    </row>
    <row r="2170" spans="25:26">
      <c r="Y2170" s="188"/>
      <c r="Z2170" s="188"/>
    </row>
    <row r="2171" spans="25:26">
      <c r="Y2171" s="188"/>
      <c r="Z2171" s="188"/>
    </row>
    <row r="2172" spans="25:26">
      <c r="Y2172" s="188"/>
      <c r="Z2172" s="188"/>
    </row>
    <row r="2173" spans="25:26">
      <c r="Y2173" s="188"/>
      <c r="Z2173" s="188"/>
    </row>
    <row r="2174" spans="25:26">
      <c r="Y2174" s="188"/>
      <c r="Z2174" s="188"/>
    </row>
    <row r="2175" spans="25:26">
      <c r="Y2175" s="188"/>
      <c r="Z2175" s="188"/>
    </row>
    <row r="2176" spans="25:26">
      <c r="Y2176" s="188"/>
      <c r="Z2176" s="188"/>
    </row>
    <row r="2177" spans="25:26">
      <c r="Y2177" s="188"/>
      <c r="Z2177" s="188"/>
    </row>
    <row r="2178" spans="25:26">
      <c r="Y2178" s="188"/>
      <c r="Z2178" s="188"/>
    </row>
    <row r="2179" spans="25:26">
      <c r="Y2179" s="188"/>
      <c r="Z2179" s="188"/>
    </row>
    <row r="2180" spans="25:26">
      <c r="Y2180" s="188"/>
      <c r="Z2180" s="188"/>
    </row>
    <row r="2181" spans="25:26">
      <c r="Y2181" s="188"/>
      <c r="Z2181" s="188"/>
    </row>
    <row r="2182" spans="25:26">
      <c r="Y2182" s="188"/>
      <c r="Z2182" s="188"/>
    </row>
    <row r="2183" spans="25:26">
      <c r="Y2183" s="188"/>
      <c r="Z2183" s="188"/>
    </row>
    <row r="2184" spans="25:26">
      <c r="Y2184" s="188"/>
      <c r="Z2184" s="188"/>
    </row>
    <row r="2185" spans="25:26">
      <c r="Y2185" s="188"/>
      <c r="Z2185" s="188"/>
    </row>
    <row r="2186" spans="25:26">
      <c r="Y2186" s="188"/>
      <c r="Z2186" s="188"/>
    </row>
    <row r="2187" spans="25:26">
      <c r="Y2187" s="188"/>
      <c r="Z2187" s="188"/>
    </row>
    <row r="2188" spans="25:26">
      <c r="Y2188" s="188"/>
      <c r="Z2188" s="188"/>
    </row>
    <row r="2189" spans="25:26">
      <c r="Y2189" s="188"/>
      <c r="Z2189" s="188"/>
    </row>
    <row r="2190" spans="25:26">
      <c r="Y2190" s="188"/>
      <c r="Z2190" s="188"/>
    </row>
    <row r="2191" spans="25:26">
      <c r="Y2191" s="188"/>
      <c r="Z2191" s="188"/>
    </row>
    <row r="2192" spans="25:26">
      <c r="Y2192" s="188"/>
      <c r="Z2192" s="188"/>
    </row>
    <row r="2193" spans="25:26">
      <c r="Y2193" s="188"/>
      <c r="Z2193" s="188"/>
    </row>
    <row r="2194" spans="25:26">
      <c r="Y2194" s="188"/>
      <c r="Z2194" s="188"/>
    </row>
    <row r="2195" spans="25:26">
      <c r="Y2195" s="188"/>
      <c r="Z2195" s="188"/>
    </row>
    <row r="2196" spans="25:26">
      <c r="Y2196" s="188"/>
      <c r="Z2196" s="188"/>
    </row>
    <row r="2197" spans="25:26">
      <c r="Y2197" s="188"/>
      <c r="Z2197" s="188"/>
    </row>
    <row r="2198" spans="25:26">
      <c r="Y2198" s="188"/>
      <c r="Z2198" s="188"/>
    </row>
    <row r="2199" spans="25:26">
      <c r="Y2199" s="188"/>
      <c r="Z2199" s="188"/>
    </row>
    <row r="2200" spans="25:26">
      <c r="Y2200" s="188"/>
      <c r="Z2200" s="188"/>
    </row>
    <row r="2201" spans="25:26">
      <c r="Y2201" s="188"/>
      <c r="Z2201" s="188"/>
    </row>
    <row r="2202" spans="25:26">
      <c r="Y2202" s="188"/>
      <c r="Z2202" s="188"/>
    </row>
    <row r="2203" spans="25:26">
      <c r="Y2203" s="188"/>
      <c r="Z2203" s="188"/>
    </row>
    <row r="2204" spans="25:26">
      <c r="Y2204" s="188"/>
      <c r="Z2204" s="188"/>
    </row>
    <row r="2205" spans="25:26">
      <c r="Y2205" s="188"/>
      <c r="Z2205" s="188"/>
    </row>
    <row r="2206" spans="25:26">
      <c r="Y2206" s="188"/>
      <c r="Z2206" s="188"/>
    </row>
    <row r="2207" spans="25:26">
      <c r="Y2207" s="188"/>
      <c r="Z2207" s="188"/>
    </row>
    <row r="2208" spans="25:26">
      <c r="Y2208" s="188"/>
      <c r="Z2208" s="188"/>
    </row>
    <row r="2209" spans="25:26">
      <c r="Y2209" s="188"/>
      <c r="Z2209" s="188"/>
    </row>
    <row r="2210" spans="25:26">
      <c r="Y2210" s="188"/>
      <c r="Z2210" s="188"/>
    </row>
    <row r="2211" spans="25:26">
      <c r="Y2211" s="188"/>
      <c r="Z2211" s="188"/>
    </row>
    <row r="2212" spans="25:26">
      <c r="Y2212" s="188"/>
      <c r="Z2212" s="188"/>
    </row>
    <row r="2213" spans="25:26">
      <c r="Y2213" s="188"/>
      <c r="Z2213" s="188"/>
    </row>
    <row r="2214" spans="25:26">
      <c r="Y2214" s="188"/>
      <c r="Z2214" s="188"/>
    </row>
    <row r="2215" spans="25:26">
      <c r="Y2215" s="188"/>
      <c r="Z2215" s="188"/>
    </row>
    <row r="2216" spans="25:26">
      <c r="Y2216" s="188"/>
      <c r="Z2216" s="188"/>
    </row>
    <row r="2217" spans="25:26">
      <c r="Y2217" s="188"/>
      <c r="Z2217" s="188"/>
    </row>
    <row r="2218" spans="25:26">
      <c r="Y2218" s="188"/>
      <c r="Z2218" s="188"/>
    </row>
    <row r="2219" spans="25:26">
      <c r="Y2219" s="188"/>
      <c r="Z2219" s="188"/>
    </row>
    <row r="2220" spans="25:26">
      <c r="Y2220" s="188"/>
      <c r="Z2220" s="188"/>
    </row>
    <row r="2221" spans="25:26">
      <c r="Y2221" s="188"/>
      <c r="Z2221" s="188"/>
    </row>
    <row r="2222" spans="25:26">
      <c r="Y2222" s="188"/>
      <c r="Z2222" s="188"/>
    </row>
    <row r="2223" spans="25:26">
      <c r="Y2223" s="188"/>
      <c r="Z2223" s="188"/>
    </row>
    <row r="2224" spans="25:26">
      <c r="Y2224" s="188"/>
      <c r="Z2224" s="188"/>
    </row>
    <row r="2225" spans="25:26">
      <c r="Y2225" s="188"/>
      <c r="Z2225" s="188"/>
    </row>
    <row r="2226" spans="25:26">
      <c r="Y2226" s="188"/>
      <c r="Z2226" s="188"/>
    </row>
    <row r="2227" spans="25:26">
      <c r="Y2227" s="188"/>
      <c r="Z2227" s="188"/>
    </row>
    <row r="2228" spans="25:26">
      <c r="Y2228" s="188"/>
      <c r="Z2228" s="188"/>
    </row>
    <row r="2229" spans="25:26">
      <c r="Y2229" s="188"/>
      <c r="Z2229" s="188"/>
    </row>
    <row r="2230" spans="25:26">
      <c r="Y2230" s="188"/>
      <c r="Z2230" s="188"/>
    </row>
    <row r="2231" spans="25:26">
      <c r="Y2231" s="188"/>
      <c r="Z2231" s="188"/>
    </row>
    <row r="2232" spans="25:26">
      <c r="Y2232" s="188"/>
      <c r="Z2232" s="188"/>
    </row>
    <row r="2233" spans="25:26">
      <c r="Y2233" s="188"/>
      <c r="Z2233" s="188"/>
    </row>
    <row r="2234" spans="25:26">
      <c r="Y2234" s="188"/>
      <c r="Z2234" s="188"/>
    </row>
    <row r="2235" spans="25:26">
      <c r="Y2235" s="188"/>
      <c r="Z2235" s="188"/>
    </row>
    <row r="2236" spans="25:26">
      <c r="Y2236" s="188"/>
      <c r="Z2236" s="188"/>
    </row>
    <row r="2237" spans="25:26">
      <c r="Y2237" s="188"/>
      <c r="Z2237" s="188"/>
    </row>
    <row r="2238" spans="25:26">
      <c r="Y2238" s="188"/>
      <c r="Z2238" s="188"/>
    </row>
    <row r="2239" spans="25:26">
      <c r="Y2239" s="188"/>
      <c r="Z2239" s="188"/>
    </row>
    <row r="2240" spans="25:26">
      <c r="Y2240" s="188"/>
      <c r="Z2240" s="188"/>
    </row>
    <row r="2241" spans="25:26">
      <c r="Y2241" s="188"/>
      <c r="Z2241" s="188"/>
    </row>
    <row r="2242" spans="25:26">
      <c r="Y2242" s="188"/>
      <c r="Z2242" s="188"/>
    </row>
    <row r="2243" spans="25:26">
      <c r="Y2243" s="188"/>
      <c r="Z2243" s="188"/>
    </row>
    <row r="2244" spans="25:26">
      <c r="Y2244" s="188"/>
      <c r="Z2244" s="188"/>
    </row>
    <row r="2245" spans="25:26">
      <c r="Y2245" s="188"/>
      <c r="Z2245" s="188"/>
    </row>
    <row r="2246" spans="25:26">
      <c r="Y2246" s="188"/>
      <c r="Z2246" s="188"/>
    </row>
    <row r="2247" spans="25:26">
      <c r="Y2247" s="188"/>
      <c r="Z2247" s="188"/>
    </row>
    <row r="2248" spans="25:26">
      <c r="Y2248" s="188"/>
      <c r="Z2248" s="188"/>
    </row>
    <row r="2249" spans="25:26">
      <c r="Y2249" s="188"/>
      <c r="Z2249" s="188"/>
    </row>
    <row r="2250" spans="25:26">
      <c r="Y2250" s="188"/>
      <c r="Z2250" s="188"/>
    </row>
    <row r="2251" spans="25:26">
      <c r="Y2251" s="188"/>
      <c r="Z2251" s="188"/>
    </row>
    <row r="2252" spans="25:26">
      <c r="Y2252" s="188"/>
      <c r="Z2252" s="188"/>
    </row>
    <row r="2253" spans="25:26">
      <c r="Y2253" s="188"/>
      <c r="Z2253" s="188"/>
    </row>
    <row r="2254" spans="25:26">
      <c r="Y2254" s="188"/>
      <c r="Z2254" s="188"/>
    </row>
    <row r="2255" spans="25:26">
      <c r="Y2255" s="188"/>
      <c r="Z2255" s="188"/>
    </row>
    <row r="2256" spans="25:26">
      <c r="Y2256" s="188"/>
      <c r="Z2256" s="188"/>
    </row>
    <row r="2257" spans="25:26">
      <c r="Y2257" s="188"/>
      <c r="Z2257" s="188"/>
    </row>
    <row r="2258" spans="25:26">
      <c r="Y2258" s="188"/>
      <c r="Z2258" s="188"/>
    </row>
    <row r="2259" spans="25:26">
      <c r="Y2259" s="188"/>
      <c r="Z2259" s="188"/>
    </row>
    <row r="2260" spans="25:26">
      <c r="Y2260" s="188"/>
      <c r="Z2260" s="188"/>
    </row>
    <row r="2261" spans="25:26">
      <c r="Y2261" s="188"/>
      <c r="Z2261" s="188"/>
    </row>
    <row r="2262" spans="25:26">
      <c r="Y2262" s="188"/>
      <c r="Z2262" s="188"/>
    </row>
    <row r="2263" spans="25:26">
      <c r="Y2263" s="188"/>
      <c r="Z2263" s="188"/>
    </row>
    <row r="2264" spans="25:26">
      <c r="Y2264" s="188"/>
      <c r="Z2264" s="188"/>
    </row>
    <row r="2265" spans="25:26">
      <c r="Y2265" s="188"/>
      <c r="Z2265" s="188"/>
    </row>
    <row r="2266" spans="25:26">
      <c r="Y2266" s="188"/>
      <c r="Z2266" s="188"/>
    </row>
    <row r="2267" spans="25:26">
      <c r="Y2267" s="188"/>
      <c r="Z2267" s="188"/>
    </row>
    <row r="2268" spans="25:26">
      <c r="Y2268" s="188"/>
      <c r="Z2268" s="188"/>
    </row>
    <row r="2269" spans="25:26">
      <c r="Y2269" s="188"/>
      <c r="Z2269" s="188"/>
    </row>
    <row r="2270" spans="25:26">
      <c r="Y2270" s="188"/>
      <c r="Z2270" s="188"/>
    </row>
    <row r="2271" spans="25:26">
      <c r="Y2271" s="188"/>
      <c r="Z2271" s="188"/>
    </row>
    <row r="2272" spans="25:26">
      <c r="Y2272" s="188"/>
      <c r="Z2272" s="188"/>
    </row>
    <row r="2273" spans="25:26">
      <c r="Y2273" s="188"/>
      <c r="Z2273" s="188"/>
    </row>
    <row r="2274" spans="25:26">
      <c r="Y2274" s="188"/>
      <c r="Z2274" s="188"/>
    </row>
    <row r="2275" spans="25:26">
      <c r="Y2275" s="188"/>
      <c r="Z2275" s="188"/>
    </row>
    <row r="2276" spans="25:26">
      <c r="Y2276" s="188"/>
      <c r="Z2276" s="188"/>
    </row>
    <row r="2277" spans="25:26">
      <c r="Y2277" s="188"/>
      <c r="Z2277" s="188"/>
    </row>
    <row r="2278" spans="25:26">
      <c r="Y2278" s="188"/>
      <c r="Z2278" s="188"/>
    </row>
    <row r="2279" spans="25:26">
      <c r="Y2279" s="188"/>
      <c r="Z2279" s="188"/>
    </row>
    <row r="2280" spans="25:26">
      <c r="Y2280" s="188"/>
      <c r="Z2280" s="188"/>
    </row>
    <row r="2281" spans="25:26">
      <c r="Y2281" s="188"/>
      <c r="Z2281" s="188"/>
    </row>
    <row r="2282" spans="25:26">
      <c r="Y2282" s="188"/>
      <c r="Z2282" s="188"/>
    </row>
    <row r="2283" spans="25:26">
      <c r="Y2283" s="188"/>
      <c r="Z2283" s="188"/>
    </row>
    <row r="2284" spans="25:26">
      <c r="Y2284" s="188"/>
      <c r="Z2284" s="188"/>
    </row>
    <row r="2285" spans="25:26">
      <c r="Y2285" s="188"/>
      <c r="Z2285" s="188"/>
    </row>
    <row r="2286" spans="25:26">
      <c r="Y2286" s="188"/>
      <c r="Z2286" s="188"/>
    </row>
    <row r="2287" spans="25:26">
      <c r="Y2287" s="188"/>
      <c r="Z2287" s="188"/>
    </row>
    <row r="2288" spans="25:26">
      <c r="Y2288" s="188"/>
      <c r="Z2288" s="188"/>
    </row>
    <row r="2289" spans="25:26">
      <c r="Y2289" s="188"/>
      <c r="Z2289" s="188"/>
    </row>
    <row r="2290" spans="25:26">
      <c r="Y2290" s="188"/>
      <c r="Z2290" s="188"/>
    </row>
    <row r="2291" spans="25:26">
      <c r="Y2291" s="188"/>
      <c r="Z2291" s="188"/>
    </row>
    <row r="2292" spans="25:26">
      <c r="Y2292" s="188"/>
      <c r="Z2292" s="188"/>
    </row>
    <row r="2293" spans="25:26">
      <c r="Y2293" s="188"/>
      <c r="Z2293" s="188"/>
    </row>
    <row r="2294" spans="25:26">
      <c r="Y2294" s="188"/>
      <c r="Z2294" s="188"/>
    </row>
    <row r="2295" spans="25:26">
      <c r="Y2295" s="188"/>
      <c r="Z2295" s="188"/>
    </row>
    <row r="2296" spans="25:26">
      <c r="Y2296" s="188"/>
      <c r="Z2296" s="188"/>
    </row>
    <row r="2297" spans="25:26">
      <c r="Y2297" s="188"/>
      <c r="Z2297" s="188"/>
    </row>
    <row r="2298" spans="25:26">
      <c r="Y2298" s="188"/>
      <c r="Z2298" s="188"/>
    </row>
    <row r="2299" spans="25:26">
      <c r="Y2299" s="188"/>
      <c r="Z2299" s="188"/>
    </row>
    <row r="2300" spans="25:26">
      <c r="Y2300" s="188"/>
      <c r="Z2300" s="188"/>
    </row>
    <row r="2301" spans="25:26">
      <c r="Y2301" s="188"/>
      <c r="Z2301" s="188"/>
    </row>
    <row r="2302" spans="25:26">
      <c r="Y2302" s="188"/>
      <c r="Z2302" s="188"/>
    </row>
    <row r="2303" spans="25:26">
      <c r="Y2303" s="188"/>
      <c r="Z2303" s="188"/>
    </row>
    <row r="2304" spans="25:26">
      <c r="Y2304" s="188"/>
      <c r="Z2304" s="188"/>
    </row>
    <row r="2305" spans="25:26">
      <c r="Y2305" s="188"/>
      <c r="Z2305" s="188"/>
    </row>
    <row r="2306" spans="25:26">
      <c r="Y2306" s="188"/>
      <c r="Z2306" s="188"/>
    </row>
    <row r="2307" spans="25:26">
      <c r="Y2307" s="188"/>
      <c r="Z2307" s="188"/>
    </row>
    <row r="2308" spans="25:26">
      <c r="Y2308" s="188"/>
      <c r="Z2308" s="188"/>
    </row>
    <row r="2309" spans="25:26">
      <c r="Y2309" s="188"/>
      <c r="Z2309" s="188"/>
    </row>
    <row r="2310" spans="25:26">
      <c r="Y2310" s="188"/>
      <c r="Z2310" s="188"/>
    </row>
    <row r="2311" spans="25:26">
      <c r="Y2311" s="188"/>
      <c r="Z2311" s="188"/>
    </row>
    <row r="2312" spans="25:26">
      <c r="Y2312" s="188"/>
      <c r="Z2312" s="188"/>
    </row>
    <row r="2313" spans="25:26">
      <c r="Y2313" s="188"/>
      <c r="Z2313" s="188"/>
    </row>
    <row r="2314" spans="25:26">
      <c r="Y2314" s="188"/>
      <c r="Z2314" s="188"/>
    </row>
    <row r="2315" spans="25:26">
      <c r="Y2315" s="188"/>
      <c r="Z2315" s="188"/>
    </row>
    <row r="2316" spans="25:26">
      <c r="Y2316" s="188"/>
      <c r="Z2316" s="188"/>
    </row>
    <row r="2317" spans="25:26">
      <c r="Y2317" s="188"/>
      <c r="Z2317" s="188"/>
    </row>
    <row r="2318" spans="25:26">
      <c r="Y2318" s="188"/>
      <c r="Z2318" s="188"/>
    </row>
    <row r="2319" spans="25:26">
      <c r="Y2319" s="188"/>
      <c r="Z2319" s="188"/>
    </row>
    <row r="2320" spans="25:26">
      <c r="Y2320" s="188"/>
      <c r="Z2320" s="188"/>
    </row>
    <row r="2321" spans="25:26">
      <c r="Y2321" s="188"/>
      <c r="Z2321" s="188"/>
    </row>
    <row r="2322" spans="25:26">
      <c r="Y2322" s="188"/>
      <c r="Z2322" s="188"/>
    </row>
    <row r="2323" spans="25:26">
      <c r="Y2323" s="188"/>
      <c r="Z2323" s="188"/>
    </row>
    <row r="2324" spans="25:26">
      <c r="Y2324" s="188"/>
      <c r="Z2324" s="188"/>
    </row>
    <row r="2325" spans="25:26">
      <c r="Y2325" s="188"/>
      <c r="Z2325" s="188"/>
    </row>
    <row r="2326" spans="25:26">
      <c r="Y2326" s="188"/>
      <c r="Z2326" s="188"/>
    </row>
    <row r="2327" spans="25:26">
      <c r="Y2327" s="188"/>
      <c r="Z2327" s="188"/>
    </row>
    <row r="2328" spans="25:26">
      <c r="Y2328" s="188"/>
      <c r="Z2328" s="188"/>
    </row>
    <row r="2329" spans="25:26">
      <c r="Y2329" s="188"/>
      <c r="Z2329" s="188"/>
    </row>
    <row r="2330" spans="25:26">
      <c r="Y2330" s="188"/>
      <c r="Z2330" s="188"/>
    </row>
    <row r="2331" spans="25:26">
      <c r="Y2331" s="188"/>
      <c r="Z2331" s="188"/>
    </row>
    <row r="2332" spans="25:26">
      <c r="Y2332" s="188"/>
      <c r="Z2332" s="188"/>
    </row>
    <row r="2333" spans="25:26">
      <c r="Y2333" s="188"/>
      <c r="Z2333" s="188"/>
    </row>
    <row r="2334" spans="25:26">
      <c r="Y2334" s="188"/>
      <c r="Z2334" s="188"/>
    </row>
    <row r="2335" spans="25:26">
      <c r="Y2335" s="188"/>
      <c r="Z2335" s="188"/>
    </row>
    <row r="2336" spans="25:26">
      <c r="Y2336" s="188"/>
      <c r="Z2336" s="188"/>
    </row>
    <row r="2337" spans="25:26">
      <c r="Y2337" s="188"/>
      <c r="Z2337" s="188"/>
    </row>
    <row r="2338" spans="25:26">
      <c r="Y2338" s="188"/>
      <c r="Z2338" s="188"/>
    </row>
    <row r="2339" spans="25:26">
      <c r="Y2339" s="188"/>
      <c r="Z2339" s="188"/>
    </row>
    <row r="2340" spans="25:26">
      <c r="Y2340" s="188"/>
      <c r="Z2340" s="188"/>
    </row>
    <row r="2341" spans="25:26">
      <c r="Y2341" s="188"/>
      <c r="Z2341" s="188"/>
    </row>
    <row r="2342" spans="25:26">
      <c r="Y2342" s="188"/>
      <c r="Z2342" s="188"/>
    </row>
    <row r="2343" spans="25:26">
      <c r="Y2343" s="188"/>
      <c r="Z2343" s="188"/>
    </row>
    <row r="2344" spans="25:26">
      <c r="Y2344" s="188"/>
      <c r="Z2344" s="188"/>
    </row>
    <row r="2345" spans="25:26">
      <c r="Y2345" s="188"/>
      <c r="Z2345" s="188"/>
    </row>
    <row r="2346" spans="25:26">
      <c r="Y2346" s="188"/>
      <c r="Z2346" s="188"/>
    </row>
    <row r="2347" spans="25:26">
      <c r="Y2347" s="188"/>
      <c r="Z2347" s="188"/>
    </row>
    <row r="2348" spans="25:26">
      <c r="Y2348" s="188"/>
      <c r="Z2348" s="188"/>
    </row>
    <row r="2349" spans="25:26">
      <c r="Y2349" s="188"/>
      <c r="Z2349" s="188"/>
    </row>
    <row r="2350" spans="25:26">
      <c r="Y2350" s="188"/>
      <c r="Z2350" s="188"/>
    </row>
    <row r="2351" spans="25:26">
      <c r="Y2351" s="188"/>
      <c r="Z2351" s="188"/>
    </row>
    <row r="2352" spans="25:26">
      <c r="Y2352" s="188"/>
      <c r="Z2352" s="188"/>
    </row>
    <row r="2353" spans="25:26">
      <c r="Y2353" s="188"/>
      <c r="Z2353" s="188"/>
    </row>
    <row r="2354" spans="25:26">
      <c r="Y2354" s="188"/>
      <c r="Z2354" s="188"/>
    </row>
    <row r="2355" spans="25:26">
      <c r="Y2355" s="188"/>
      <c r="Z2355" s="188"/>
    </row>
    <row r="2356" spans="25:26">
      <c r="Y2356" s="188"/>
      <c r="Z2356" s="188"/>
    </row>
    <row r="2357" spans="25:26">
      <c r="Y2357" s="188"/>
      <c r="Z2357" s="188"/>
    </row>
    <row r="2358" spans="25:26">
      <c r="Y2358" s="188"/>
      <c r="Z2358" s="188"/>
    </row>
    <row r="2359" spans="25:26">
      <c r="Y2359" s="188"/>
      <c r="Z2359" s="188"/>
    </row>
    <row r="2360" spans="25:26">
      <c r="Y2360" s="188"/>
      <c r="Z2360" s="188"/>
    </row>
    <row r="2361" spans="25:26">
      <c r="Y2361" s="188"/>
      <c r="Z2361" s="188"/>
    </row>
    <row r="2362" spans="25:26">
      <c r="Y2362" s="188"/>
      <c r="Z2362" s="188"/>
    </row>
    <row r="2363" spans="25:26">
      <c r="Y2363" s="188"/>
      <c r="Z2363" s="188"/>
    </row>
    <row r="2364" spans="25:26">
      <c r="Y2364" s="188"/>
      <c r="Z2364" s="188"/>
    </row>
    <row r="2365" spans="25:26">
      <c r="Y2365" s="188"/>
      <c r="Z2365" s="188"/>
    </row>
    <row r="2366" spans="25:26">
      <c r="Y2366" s="188"/>
      <c r="Z2366" s="188"/>
    </row>
    <row r="2367" spans="25:26">
      <c r="Y2367" s="188"/>
      <c r="Z2367" s="188"/>
    </row>
    <row r="2368" spans="25:26">
      <c r="Y2368" s="188"/>
      <c r="Z2368" s="188"/>
    </row>
    <row r="2369" spans="25:26">
      <c r="Y2369" s="188"/>
      <c r="Z2369" s="188"/>
    </row>
    <row r="2370" spans="25:26">
      <c r="Y2370" s="188"/>
      <c r="Z2370" s="188"/>
    </row>
    <row r="2371" spans="25:26">
      <c r="Y2371" s="188"/>
      <c r="Z2371" s="188"/>
    </row>
    <row r="2372" spans="25:26">
      <c r="Y2372" s="188"/>
      <c r="Z2372" s="188"/>
    </row>
    <row r="2373" spans="25:26">
      <c r="Y2373" s="188"/>
      <c r="Z2373" s="188"/>
    </row>
    <row r="2374" spans="25:26">
      <c r="Y2374" s="188"/>
      <c r="Z2374" s="188"/>
    </row>
    <row r="2375" spans="25:26">
      <c r="Y2375" s="188"/>
      <c r="Z2375" s="188"/>
    </row>
    <row r="2376" spans="25:26">
      <c r="Y2376" s="188"/>
      <c r="Z2376" s="188"/>
    </row>
    <row r="2377" spans="25:26">
      <c r="Y2377" s="188"/>
      <c r="Z2377" s="188"/>
    </row>
    <row r="2378" spans="25:26">
      <c r="Y2378" s="188"/>
      <c r="Z2378" s="188"/>
    </row>
    <row r="2379" spans="25:26">
      <c r="Y2379" s="188"/>
      <c r="Z2379" s="188"/>
    </row>
    <row r="2380" spans="25:26">
      <c r="Y2380" s="188"/>
      <c r="Z2380" s="188"/>
    </row>
    <row r="2381" spans="25:26">
      <c r="Y2381" s="188"/>
      <c r="Z2381" s="188"/>
    </row>
    <row r="2382" spans="25:26">
      <c r="Y2382" s="188"/>
      <c r="Z2382" s="188"/>
    </row>
    <row r="2383" spans="25:26">
      <c r="Y2383" s="188"/>
      <c r="Z2383" s="188"/>
    </row>
    <row r="2384" spans="25:26">
      <c r="Y2384" s="188"/>
      <c r="Z2384" s="188"/>
    </row>
    <row r="2385" spans="25:26">
      <c r="Y2385" s="188"/>
      <c r="Z2385" s="188"/>
    </row>
    <row r="2386" spans="25:26">
      <c r="Y2386" s="188"/>
      <c r="Z2386" s="188"/>
    </row>
    <row r="2387" spans="25:26">
      <c r="Y2387" s="188"/>
      <c r="Z2387" s="188"/>
    </row>
    <row r="2388" spans="25:26">
      <c r="Y2388" s="188"/>
      <c r="Z2388" s="188"/>
    </row>
    <row r="2389" spans="25:26">
      <c r="Y2389" s="188"/>
      <c r="Z2389" s="188"/>
    </row>
    <row r="2390" spans="25:26">
      <c r="Y2390" s="188"/>
      <c r="Z2390" s="188"/>
    </row>
    <row r="2391" spans="25:26">
      <c r="Y2391" s="188"/>
      <c r="Z2391" s="188"/>
    </row>
    <row r="2392" spans="25:26">
      <c r="Y2392" s="188"/>
      <c r="Z2392" s="188"/>
    </row>
    <row r="2393" spans="25:26">
      <c r="Y2393" s="188"/>
      <c r="Z2393" s="188"/>
    </row>
    <row r="2394" spans="25:26">
      <c r="Y2394" s="188"/>
      <c r="Z2394" s="188"/>
    </row>
    <row r="2395" spans="25:26">
      <c r="Y2395" s="188"/>
      <c r="Z2395" s="188"/>
    </row>
    <row r="2396" spans="25:26">
      <c r="Y2396" s="188"/>
      <c r="Z2396" s="188"/>
    </row>
    <row r="2397" spans="25:26">
      <c r="Y2397" s="188"/>
      <c r="Z2397" s="188"/>
    </row>
    <row r="2398" spans="25:26">
      <c r="Y2398" s="188"/>
      <c r="Z2398" s="188"/>
    </row>
    <row r="2399" spans="25:26">
      <c r="Y2399" s="188"/>
      <c r="Z2399" s="188"/>
    </row>
    <row r="2400" spans="25:26">
      <c r="Y2400" s="188"/>
      <c r="Z2400" s="188"/>
    </row>
    <row r="2401" spans="25:26">
      <c r="Y2401" s="188"/>
      <c r="Z2401" s="188"/>
    </row>
    <row r="2402" spans="25:26">
      <c r="Y2402" s="188"/>
      <c r="Z2402" s="188"/>
    </row>
    <row r="2403" spans="25:26">
      <c r="Y2403" s="188"/>
      <c r="Z2403" s="188"/>
    </row>
    <row r="2404" spans="25:26">
      <c r="Y2404" s="188"/>
      <c r="Z2404" s="188"/>
    </row>
    <row r="2405" spans="25:26">
      <c r="Y2405" s="188"/>
      <c r="Z2405" s="188"/>
    </row>
    <row r="2406" spans="25:26">
      <c r="Y2406" s="188"/>
      <c r="Z2406" s="188"/>
    </row>
    <row r="2407" spans="25:26">
      <c r="Y2407" s="188"/>
      <c r="Z2407" s="188"/>
    </row>
    <row r="2408" spans="25:26">
      <c r="Y2408" s="188"/>
      <c r="Z2408" s="188"/>
    </row>
    <row r="2409" spans="25:26">
      <c r="Y2409" s="188"/>
      <c r="Z2409" s="188"/>
    </row>
    <row r="2410" spans="25:26">
      <c r="Y2410" s="188"/>
      <c r="Z2410" s="188"/>
    </row>
    <row r="2411" spans="25:26">
      <c r="Y2411" s="188"/>
      <c r="Z2411" s="188"/>
    </row>
    <row r="2412" spans="25:26">
      <c r="Y2412" s="188"/>
      <c r="Z2412" s="188"/>
    </row>
    <row r="2413" spans="25:26">
      <c r="Y2413" s="188"/>
      <c r="Z2413" s="188"/>
    </row>
    <row r="2414" spans="25:26">
      <c r="Y2414" s="188"/>
      <c r="Z2414" s="188"/>
    </row>
    <row r="2415" spans="25:26">
      <c r="Y2415" s="188"/>
      <c r="Z2415" s="188"/>
    </row>
    <row r="2416" spans="25:26">
      <c r="Y2416" s="188"/>
      <c r="Z2416" s="188"/>
    </row>
    <row r="2417" spans="25:26">
      <c r="Y2417" s="188"/>
      <c r="Z2417" s="188"/>
    </row>
    <row r="2418" spans="25:26">
      <c r="Y2418" s="188"/>
      <c r="Z2418" s="188"/>
    </row>
    <row r="2419" spans="25:26">
      <c r="Y2419" s="188"/>
      <c r="Z2419" s="188"/>
    </row>
    <row r="2420" spans="25:26">
      <c r="Y2420" s="188"/>
      <c r="Z2420" s="188"/>
    </row>
    <row r="2421" spans="25:26">
      <c r="Y2421" s="188"/>
      <c r="Z2421" s="188"/>
    </row>
    <row r="2422" spans="25:26">
      <c r="Y2422" s="188"/>
      <c r="Z2422" s="188"/>
    </row>
    <row r="2423" spans="25:26">
      <c r="Y2423" s="188"/>
      <c r="Z2423" s="188"/>
    </row>
    <row r="2424" spans="25:26">
      <c r="Y2424" s="188"/>
      <c r="Z2424" s="188"/>
    </row>
    <row r="2425" spans="25:26">
      <c r="Y2425" s="188"/>
      <c r="Z2425" s="188"/>
    </row>
    <row r="2426" spans="25:26">
      <c r="Y2426" s="188"/>
      <c r="Z2426" s="188"/>
    </row>
    <row r="2427" spans="25:26">
      <c r="Y2427" s="188"/>
      <c r="Z2427" s="188"/>
    </row>
    <row r="2428" spans="25:26">
      <c r="Y2428" s="188"/>
      <c r="Z2428" s="188"/>
    </row>
    <row r="2429" spans="25:26">
      <c r="Y2429" s="188"/>
      <c r="Z2429" s="188"/>
    </row>
    <row r="2430" spans="25:26">
      <c r="Y2430" s="188"/>
      <c r="Z2430" s="188"/>
    </row>
    <row r="2431" spans="25:26">
      <c r="Y2431" s="188"/>
      <c r="Z2431" s="188"/>
    </row>
    <row r="2432" spans="25:26">
      <c r="Y2432" s="188"/>
      <c r="Z2432" s="188"/>
    </row>
    <row r="2433" spans="25:26">
      <c r="Y2433" s="188"/>
      <c r="Z2433" s="188"/>
    </row>
    <row r="2434" spans="25:26">
      <c r="Y2434" s="188"/>
      <c r="Z2434" s="188"/>
    </row>
    <row r="2435" spans="25:26">
      <c r="Y2435" s="188"/>
      <c r="Z2435" s="188"/>
    </row>
    <row r="2436" spans="25:26">
      <c r="Y2436" s="188"/>
      <c r="Z2436" s="188"/>
    </row>
    <row r="2437" spans="25:26">
      <c r="Y2437" s="188"/>
      <c r="Z2437" s="188"/>
    </row>
    <row r="2438" spans="25:26">
      <c r="Y2438" s="188"/>
      <c r="Z2438" s="188"/>
    </row>
    <row r="2439" spans="25:26">
      <c r="Y2439" s="188"/>
      <c r="Z2439" s="188"/>
    </row>
    <row r="2440" spans="25:26">
      <c r="Y2440" s="188"/>
      <c r="Z2440" s="188"/>
    </row>
    <row r="2441" spans="25:26">
      <c r="Y2441" s="188"/>
      <c r="Z2441" s="188"/>
    </row>
    <row r="2442" spans="25:26">
      <c r="Y2442" s="188"/>
      <c r="Z2442" s="188"/>
    </row>
    <row r="2443" spans="25:26">
      <c r="Y2443" s="188"/>
      <c r="Z2443" s="188"/>
    </row>
    <row r="2444" spans="25:26">
      <c r="Y2444" s="188"/>
      <c r="Z2444" s="188"/>
    </row>
    <row r="2445" spans="25:26">
      <c r="Y2445" s="188"/>
      <c r="Z2445" s="188"/>
    </row>
    <row r="2446" spans="25:26">
      <c r="Y2446" s="188"/>
      <c r="Z2446" s="188"/>
    </row>
    <row r="2447" spans="25:26">
      <c r="Y2447" s="188"/>
      <c r="Z2447" s="188"/>
    </row>
    <row r="2448" spans="25:26">
      <c r="Y2448" s="188"/>
      <c r="Z2448" s="188"/>
    </row>
    <row r="2449" spans="25:26">
      <c r="Y2449" s="188"/>
      <c r="Z2449" s="188"/>
    </row>
    <row r="2450" spans="25:26">
      <c r="Y2450" s="188"/>
      <c r="Z2450" s="188"/>
    </row>
    <row r="2451" spans="25:26">
      <c r="Y2451" s="188"/>
      <c r="Z2451" s="188"/>
    </row>
    <row r="2452" spans="25:26">
      <c r="Y2452" s="188"/>
      <c r="Z2452" s="188"/>
    </row>
    <row r="2453" spans="25:26">
      <c r="Y2453" s="188"/>
      <c r="Z2453" s="188"/>
    </row>
    <row r="2454" spans="25:26">
      <c r="Y2454" s="188"/>
      <c r="Z2454" s="188"/>
    </row>
    <row r="2455" spans="25:26">
      <c r="Y2455" s="188"/>
      <c r="Z2455" s="188"/>
    </row>
    <row r="2456" spans="25:26">
      <c r="Y2456" s="188"/>
      <c r="Z2456" s="188"/>
    </row>
    <row r="2457" spans="25:26">
      <c r="Y2457" s="188"/>
      <c r="Z2457" s="188"/>
    </row>
    <row r="2458" spans="25:26">
      <c r="Y2458" s="188"/>
      <c r="Z2458" s="188"/>
    </row>
    <row r="2459" spans="25:26">
      <c r="Y2459" s="188"/>
      <c r="Z2459" s="188"/>
    </row>
    <row r="2460" spans="25:26">
      <c r="Y2460" s="188"/>
      <c r="Z2460" s="188"/>
    </row>
    <row r="2461" spans="25:26">
      <c r="Y2461" s="188"/>
      <c r="Z2461" s="188"/>
    </row>
    <row r="2462" spans="25:26">
      <c r="Y2462" s="188"/>
      <c r="Z2462" s="188"/>
    </row>
    <row r="2463" spans="25:26">
      <c r="Y2463" s="188"/>
      <c r="Z2463" s="188"/>
    </row>
    <row r="2464" spans="25:26">
      <c r="Y2464" s="188"/>
      <c r="Z2464" s="188"/>
    </row>
    <row r="2465" spans="25:26">
      <c r="Y2465" s="188"/>
      <c r="Z2465" s="188"/>
    </row>
    <row r="2466" spans="25:26">
      <c r="Y2466" s="188"/>
      <c r="Z2466" s="188"/>
    </row>
    <row r="2467" spans="25:26">
      <c r="Y2467" s="188"/>
      <c r="Z2467" s="188"/>
    </row>
    <row r="2468" spans="25:26">
      <c r="Y2468" s="188"/>
      <c r="Z2468" s="188"/>
    </row>
    <row r="2469" spans="25:26">
      <c r="Y2469" s="188"/>
      <c r="Z2469" s="188"/>
    </row>
    <row r="2470" spans="25:26">
      <c r="Y2470" s="188"/>
      <c r="Z2470" s="188"/>
    </row>
    <row r="2471" spans="25:26">
      <c r="Y2471" s="188"/>
      <c r="Z2471" s="188"/>
    </row>
    <row r="2472" spans="25:26">
      <c r="Y2472" s="188"/>
      <c r="Z2472" s="188"/>
    </row>
    <row r="2473" spans="25:26">
      <c r="Y2473" s="188"/>
      <c r="Z2473" s="188"/>
    </row>
    <row r="2474" spans="25:26">
      <c r="Y2474" s="188"/>
      <c r="Z2474" s="188"/>
    </row>
    <row r="2475" spans="25:26">
      <c r="Y2475" s="188"/>
      <c r="Z2475" s="188"/>
    </row>
    <row r="2476" spans="25:26">
      <c r="Y2476" s="188"/>
      <c r="Z2476" s="188"/>
    </row>
    <row r="2477" spans="25:26">
      <c r="Y2477" s="188"/>
      <c r="Z2477" s="188"/>
    </row>
    <row r="2478" spans="25:26">
      <c r="Y2478" s="188"/>
      <c r="Z2478" s="188"/>
    </row>
    <row r="2479" spans="25:26">
      <c r="Y2479" s="188"/>
      <c r="Z2479" s="188"/>
    </row>
    <row r="2480" spans="25:26">
      <c r="Y2480" s="188"/>
      <c r="Z2480" s="188"/>
    </row>
    <row r="2481" spans="25:26">
      <c r="Y2481" s="188"/>
      <c r="Z2481" s="188"/>
    </row>
    <row r="2482" spans="25:26">
      <c r="Y2482" s="188"/>
      <c r="Z2482" s="188"/>
    </row>
    <row r="2483" spans="25:26">
      <c r="Y2483" s="188"/>
      <c r="Z2483" s="188"/>
    </row>
    <row r="2484" spans="25:26">
      <c r="Y2484" s="188"/>
      <c r="Z2484" s="188"/>
    </row>
    <row r="2485" spans="25:26">
      <c r="Y2485" s="188"/>
      <c r="Z2485" s="188"/>
    </row>
    <row r="2486" spans="25:26">
      <c r="Y2486" s="188"/>
      <c r="Z2486" s="188"/>
    </row>
    <row r="2487" spans="25:26">
      <c r="Y2487" s="188"/>
      <c r="Z2487" s="188"/>
    </row>
    <row r="2488" spans="25:26">
      <c r="Y2488" s="188"/>
      <c r="Z2488" s="188"/>
    </row>
    <row r="2489" spans="25:26">
      <c r="Y2489" s="188"/>
      <c r="Z2489" s="188"/>
    </row>
    <row r="2490" spans="25:26">
      <c r="Y2490" s="188"/>
      <c r="Z2490" s="188"/>
    </row>
    <row r="2491" spans="25:26">
      <c r="Y2491" s="188"/>
      <c r="Z2491" s="188"/>
    </row>
    <row r="2492" spans="25:26">
      <c r="Y2492" s="188"/>
      <c r="Z2492" s="188"/>
    </row>
    <row r="2493" spans="25:26">
      <c r="Y2493" s="188"/>
      <c r="Z2493" s="188"/>
    </row>
    <row r="2494" spans="25:26">
      <c r="Y2494" s="188"/>
      <c r="Z2494" s="188"/>
    </row>
    <row r="2495" spans="25:26">
      <c r="Y2495" s="188"/>
      <c r="Z2495" s="188"/>
    </row>
    <row r="2496" spans="25:26">
      <c r="Y2496" s="188"/>
      <c r="Z2496" s="188"/>
    </row>
    <row r="2497" spans="25:26">
      <c r="Y2497" s="188"/>
      <c r="Z2497" s="188"/>
    </row>
    <row r="2498" spans="25:26">
      <c r="Y2498" s="188"/>
      <c r="Z2498" s="188"/>
    </row>
    <row r="2499" spans="25:26">
      <c r="Y2499" s="188"/>
      <c r="Z2499" s="188"/>
    </row>
    <row r="2500" spans="25:26">
      <c r="Y2500" s="188"/>
      <c r="Z2500" s="188"/>
    </row>
    <row r="2501" spans="25:26">
      <c r="Y2501" s="188"/>
      <c r="Z2501" s="188"/>
    </row>
    <row r="2502" spans="25:26">
      <c r="Y2502" s="188"/>
      <c r="Z2502" s="188"/>
    </row>
    <row r="2503" spans="25:26">
      <c r="Y2503" s="188"/>
      <c r="Z2503" s="188"/>
    </row>
    <row r="2504" spans="25:26">
      <c r="Y2504" s="188"/>
      <c r="Z2504" s="188"/>
    </row>
    <row r="2505" spans="25:26">
      <c r="Y2505" s="188"/>
      <c r="Z2505" s="188"/>
    </row>
    <row r="2506" spans="25:26">
      <c r="Y2506" s="188"/>
      <c r="Z2506" s="188"/>
    </row>
    <row r="2507" spans="25:26">
      <c r="Y2507" s="188"/>
      <c r="Z2507" s="188"/>
    </row>
    <row r="2508" spans="25:26">
      <c r="Y2508" s="188"/>
      <c r="Z2508" s="188"/>
    </row>
    <row r="2509" spans="25:26">
      <c r="Y2509" s="188"/>
      <c r="Z2509" s="188"/>
    </row>
    <row r="2510" spans="25:26">
      <c r="Y2510" s="188"/>
      <c r="Z2510" s="188"/>
    </row>
    <row r="2511" spans="25:26">
      <c r="Y2511" s="188"/>
      <c r="Z2511" s="188"/>
    </row>
    <row r="2512" spans="25:26">
      <c r="Y2512" s="188"/>
      <c r="Z2512" s="188"/>
    </row>
    <row r="2513" spans="25:26">
      <c r="Y2513" s="188"/>
      <c r="Z2513" s="188"/>
    </row>
    <row r="2514" spans="25:26">
      <c r="Y2514" s="188"/>
      <c r="Z2514" s="188"/>
    </row>
    <row r="2515" spans="25:26">
      <c r="Y2515" s="188"/>
      <c r="Z2515" s="188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indexed="53"/>
    <outlinePr summaryRight="0"/>
    <pageSetUpPr fitToPage="1"/>
  </sheetPr>
  <dimension ref="A4:IQ49"/>
  <sheetViews>
    <sheetView topLeftCell="A23" zoomScale="170" zoomScaleNormal="70" zoomScaleSheetLayoutView="70" workbookViewId="0">
      <selection activeCell="D49" sqref="D49"/>
    </sheetView>
  </sheetViews>
  <sheetFormatPr baseColWidth="10" defaultColWidth="9.19921875" defaultRowHeight="13" outlineLevelCol="1"/>
  <cols>
    <col min="1" max="3" width="3.59765625" style="73" customWidth="1"/>
    <col min="4" max="4" width="29" style="73" customWidth="1"/>
    <col min="5" max="5" width="12.59765625" style="73" customWidth="1"/>
    <col min="6" max="6" width="34" style="73" customWidth="1"/>
    <col min="7" max="11" width="17.3984375" style="73" customWidth="1"/>
    <col min="12" max="14" width="14.3984375" style="73" customWidth="1" outlineLevel="1"/>
    <col min="15" max="15" width="14.3984375" style="73" customWidth="1"/>
    <col min="16" max="16" width="13.3984375" style="75" bestFit="1" customWidth="1"/>
    <col min="17" max="17" width="10.3984375" style="75" customWidth="1"/>
    <col min="18" max="19" width="9.19921875" style="73"/>
    <col min="20" max="20" width="12.796875" style="73" bestFit="1" customWidth="1"/>
    <col min="21" max="16384" width="9.19921875" style="73"/>
  </cols>
  <sheetData>
    <row r="4" spans="4:19" ht="44.25" customHeight="1">
      <c r="D4" s="1147" t="s">
        <v>452</v>
      </c>
      <c r="E4" s="1147"/>
      <c r="F4" s="1147"/>
      <c r="G4" s="1147"/>
      <c r="H4" s="1147"/>
      <c r="I4" s="1147"/>
      <c r="J4" s="1147"/>
      <c r="K4" s="1147"/>
      <c r="L4" s="1147"/>
      <c r="M4" s="1147"/>
      <c r="N4" s="1147"/>
      <c r="O4" s="1147"/>
      <c r="P4" s="72"/>
      <c r="Q4" s="72"/>
    </row>
    <row r="6" spans="4:19" ht="7.5" customHeight="1">
      <c r="D6" s="76"/>
      <c r="E6" s="77"/>
      <c r="F6" s="76"/>
      <c r="G6" s="76"/>
      <c r="H6" s="76"/>
      <c r="I6" s="76"/>
      <c r="J6" s="76"/>
      <c r="K6" s="76"/>
      <c r="L6" s="76"/>
      <c r="M6" s="76"/>
      <c r="P6" s="74"/>
      <c r="Q6" s="74"/>
    </row>
    <row r="7" spans="4:19" ht="44.25" customHeight="1" thickBot="1">
      <c r="D7" s="1152" t="str">
        <f>"PRODUCTION ORDER 生产订单号"</f>
        <v>PRODUCTION ORDER 生产订单号</v>
      </c>
      <c r="E7" s="1152"/>
      <c r="F7" s="114" t="s">
        <v>453</v>
      </c>
      <c r="G7" s="578"/>
      <c r="H7" s="567" t="s">
        <v>454</v>
      </c>
      <c r="I7" s="1148"/>
      <c r="J7" s="1148"/>
      <c r="K7" s="579" t="s">
        <v>455</v>
      </c>
      <c r="L7" s="1149"/>
      <c r="M7" s="1149"/>
      <c r="N7" s="114" t="s">
        <v>131</v>
      </c>
      <c r="O7" s="580" t="s">
        <v>68</v>
      </c>
      <c r="P7" s="74"/>
      <c r="Q7" s="73"/>
      <c r="S7" s="74"/>
    </row>
    <row r="8" spans="4:19" ht="10" customHeight="1"/>
    <row r="9" spans="4:19" ht="7.5" customHeight="1"/>
    <row r="10" spans="4:19" s="85" customFormat="1" ht="44.25" customHeight="1" thickBot="1">
      <c r="D10" s="1146" t="s">
        <v>73</v>
      </c>
      <c r="E10" s="1146"/>
      <c r="F10" s="1148"/>
      <c r="G10" s="1148"/>
      <c r="H10" s="1148"/>
      <c r="I10" s="1148"/>
      <c r="J10" s="1150" t="s">
        <v>456</v>
      </c>
      <c r="K10" s="1150"/>
      <c r="L10" s="1150"/>
      <c r="M10" s="1151"/>
      <c r="N10" s="1151"/>
      <c r="O10" s="1151"/>
      <c r="P10" s="74"/>
      <c r="Q10" s="74"/>
    </row>
    <row r="11" spans="4:19" s="85" customFormat="1" ht="12" customHeight="1">
      <c r="D11" s="78"/>
      <c r="E11" s="78"/>
      <c r="F11" s="78"/>
      <c r="G11" s="78"/>
      <c r="H11" s="78"/>
      <c r="I11" s="78"/>
      <c r="J11" s="78"/>
      <c r="K11" s="74"/>
      <c r="L11" s="74"/>
      <c r="M11" s="99"/>
      <c r="N11" s="99"/>
      <c r="P11" s="74"/>
      <c r="Q11" s="74"/>
    </row>
    <row r="12" spans="4:19" s="85" customFormat="1" ht="44.25" customHeight="1" thickBot="1">
      <c r="D12" s="1146" t="s">
        <v>70</v>
      </c>
      <c r="E12" s="1146"/>
      <c r="F12" s="1136"/>
      <c r="G12" s="1136"/>
      <c r="H12" s="1136"/>
      <c r="I12" s="1136"/>
      <c r="J12" s="1136"/>
      <c r="K12" s="1136"/>
      <c r="L12" s="1136"/>
      <c r="M12" s="1136"/>
      <c r="N12" s="1136"/>
      <c r="O12" s="1136"/>
      <c r="P12" s="74"/>
      <c r="Q12" s="74"/>
    </row>
    <row r="13" spans="4:19" ht="7.5" customHeight="1">
      <c r="D13" s="79"/>
      <c r="E13" s="75"/>
      <c r="F13" s="75"/>
      <c r="H13" s="80"/>
      <c r="I13" s="80"/>
      <c r="J13" s="80"/>
    </row>
    <row r="15" spans="4:19" s="97" customFormat="1" ht="40" customHeight="1">
      <c r="D15" s="118" t="s">
        <v>74</v>
      </c>
      <c r="E15" s="118" t="s">
        <v>75</v>
      </c>
      <c r="F15" s="118" t="s">
        <v>76</v>
      </c>
      <c r="G15" s="118" t="s">
        <v>77</v>
      </c>
      <c r="H15" s="118" t="s">
        <v>458</v>
      </c>
      <c r="I15" s="118" t="s">
        <v>78</v>
      </c>
      <c r="J15" s="118" t="s">
        <v>79</v>
      </c>
      <c r="K15" s="118" t="s">
        <v>80</v>
      </c>
      <c r="L15" s="119" t="s">
        <v>2</v>
      </c>
      <c r="M15" s="120"/>
      <c r="N15" s="121"/>
      <c r="O15" s="122"/>
      <c r="P15" s="118" t="s">
        <v>81</v>
      </c>
      <c r="Q15" s="118" t="s">
        <v>82</v>
      </c>
    </row>
    <row r="16" spans="4:19" s="97" customFormat="1" ht="20" customHeight="1">
      <c r="D16" s="102"/>
      <c r="E16" s="102"/>
      <c r="F16" s="102"/>
      <c r="G16" s="116"/>
      <c r="H16" s="102"/>
      <c r="I16" s="116"/>
      <c r="J16" s="116"/>
      <c r="K16" s="102"/>
      <c r="L16" s="103"/>
      <c r="M16" s="103"/>
      <c r="N16" s="103"/>
      <c r="P16" s="117"/>
      <c r="Q16" s="115"/>
    </row>
    <row r="17" spans="4:18" s="97" customFormat="1" ht="20" customHeight="1">
      <c r="D17" s="104"/>
      <c r="E17" s="102"/>
      <c r="F17" s="102"/>
      <c r="G17" s="105"/>
      <c r="H17" s="106"/>
      <c r="I17" s="107"/>
      <c r="J17" s="107">
        <f>I17*H17</f>
        <v>0</v>
      </c>
      <c r="K17" s="108">
        <f>ROUND(H17*G17/1000,3)*I17</f>
        <v>0</v>
      </c>
      <c r="L17" s="109"/>
      <c r="M17" s="103"/>
      <c r="N17" s="103"/>
      <c r="P17" s="103"/>
      <c r="Q17" s="103"/>
    </row>
    <row r="18" spans="4:18" s="96" customFormat="1" ht="19.5" customHeight="1">
      <c r="G18" s="110"/>
      <c r="H18" s="111"/>
      <c r="I18" s="111"/>
      <c r="J18" s="111"/>
      <c r="K18" s="110"/>
      <c r="L18" s="110"/>
      <c r="M18" s="112"/>
      <c r="N18" s="113"/>
      <c r="P18" s="98"/>
      <c r="Q18" s="98"/>
    </row>
    <row r="19" spans="4:18" s="96" customFormat="1" ht="20" customHeight="1">
      <c r="F19" s="81" t="s">
        <v>83</v>
      </c>
      <c r="G19" s="82"/>
      <c r="H19" s="82"/>
      <c r="I19" s="83"/>
      <c r="J19" s="101">
        <f>SUM(J17:J18)</f>
        <v>0</v>
      </c>
      <c r="K19" s="100">
        <f>SUM(K17:K18)</f>
        <v>0</v>
      </c>
      <c r="L19" s="83"/>
      <c r="M19" s="84"/>
      <c r="N19" s="84"/>
      <c r="P19" s="98"/>
      <c r="Q19" s="98"/>
      <c r="R19" s="98"/>
    </row>
    <row r="20" spans="4:18" ht="19.5" customHeight="1"/>
    <row r="21" spans="4:18" ht="20" customHeight="1">
      <c r="D21" s="1143"/>
      <c r="E21" s="1144"/>
      <c r="F21" s="1144"/>
      <c r="G21" s="1144"/>
      <c r="H21" s="1145"/>
      <c r="I21" s="85"/>
      <c r="J21" s="85"/>
      <c r="K21" s="85"/>
      <c r="L21" s="85"/>
      <c r="M21" s="85"/>
      <c r="N21" s="85"/>
    </row>
    <row r="22" spans="4:18" ht="20" customHeight="1">
      <c r="D22" s="86" t="s">
        <v>71</v>
      </c>
      <c r="E22" s="1139"/>
      <c r="F22" s="1139"/>
      <c r="G22" s="1139"/>
      <c r="H22" s="1140"/>
      <c r="I22" s="85"/>
      <c r="J22" s="85"/>
      <c r="K22" s="85"/>
      <c r="L22" s="87"/>
      <c r="M22" s="85"/>
      <c r="N22" s="85"/>
    </row>
    <row r="23" spans="4:18" ht="20" customHeight="1">
      <c r="D23" s="88" t="s">
        <v>72</v>
      </c>
      <c r="E23" s="1139"/>
      <c r="F23" s="1139"/>
      <c r="G23" s="1139"/>
      <c r="H23" s="1140"/>
      <c r="I23" s="85"/>
      <c r="J23" s="85"/>
      <c r="K23" s="85"/>
      <c r="L23" s="85"/>
      <c r="M23" s="85"/>
      <c r="N23" s="85"/>
    </row>
    <row r="24" spans="4:18" ht="20" customHeight="1">
      <c r="D24" s="88" t="s">
        <v>3</v>
      </c>
      <c r="E24" s="1141"/>
      <c r="F24" s="1141"/>
      <c r="G24" s="1141"/>
      <c r="H24" s="1142"/>
      <c r="I24" s="85"/>
      <c r="J24" s="85"/>
      <c r="K24" s="85"/>
      <c r="L24" s="85"/>
      <c r="M24" s="85"/>
      <c r="N24" s="85"/>
    </row>
    <row r="25" spans="4:18" ht="20" customHeight="1">
      <c r="D25" s="88" t="s">
        <v>4</v>
      </c>
      <c r="E25" s="1137" t="s">
        <v>5</v>
      </c>
      <c r="F25" s="1137"/>
      <c r="G25" s="1137"/>
      <c r="H25" s="1138"/>
      <c r="I25" s="85"/>
      <c r="J25" s="85"/>
      <c r="K25" s="85"/>
      <c r="L25" s="85"/>
      <c r="M25" s="85"/>
      <c r="N25" s="85"/>
    </row>
    <row r="26" spans="4:18" ht="19" customHeight="1">
      <c r="D26" s="88" t="s">
        <v>6</v>
      </c>
      <c r="E26" s="1137" t="s">
        <v>7</v>
      </c>
      <c r="F26" s="1137"/>
      <c r="G26" s="1137"/>
      <c r="H26" s="1138"/>
      <c r="I26" s="85"/>
      <c r="J26" s="85"/>
      <c r="K26" s="85"/>
      <c r="L26" s="85"/>
      <c r="M26" s="85"/>
      <c r="N26" s="85"/>
    </row>
    <row r="27" spans="4:18" ht="15" customHeight="1">
      <c r="D27" s="89"/>
      <c r="E27" s="90"/>
      <c r="F27" s="90"/>
      <c r="G27" s="90"/>
      <c r="H27" s="91"/>
      <c r="I27" s="85"/>
      <c r="J27" s="85"/>
      <c r="K27" s="85"/>
      <c r="L27" s="85"/>
      <c r="M27" s="85"/>
      <c r="N27" s="85"/>
    </row>
    <row r="28" spans="4:18" ht="16.5" customHeight="1">
      <c r="D28" s="74"/>
      <c r="E28" s="92"/>
      <c r="F28" s="92"/>
      <c r="G28" s="92"/>
      <c r="H28" s="92"/>
      <c r="I28" s="92"/>
      <c r="J28" s="92"/>
      <c r="K28" s="92"/>
      <c r="L28" s="92"/>
      <c r="M28" s="92"/>
      <c r="N28" s="92"/>
    </row>
    <row r="29" spans="4:18" ht="16.5" customHeight="1">
      <c r="D29" s="93" t="s">
        <v>8</v>
      </c>
      <c r="E29" s="94"/>
      <c r="F29" s="94"/>
      <c r="G29" s="94"/>
      <c r="H29" s="94"/>
      <c r="I29" s="94"/>
      <c r="J29" s="94"/>
      <c r="K29" s="94"/>
      <c r="L29" s="85"/>
      <c r="M29" s="85"/>
      <c r="N29" s="85"/>
    </row>
    <row r="30" spans="4:18" ht="16.5" customHeight="1">
      <c r="D30" s="85"/>
      <c r="E30" s="95"/>
      <c r="F30" s="95"/>
      <c r="G30" s="95"/>
      <c r="H30" s="95"/>
      <c r="I30" s="95"/>
      <c r="J30" s="95"/>
      <c r="K30" s="95"/>
      <c r="L30" s="85"/>
      <c r="M30" s="85"/>
      <c r="N30" s="85"/>
    </row>
    <row r="31" spans="4:18" ht="16.5" customHeight="1">
      <c r="D31" s="93" t="s">
        <v>9</v>
      </c>
      <c r="E31" s="94" t="s">
        <v>10</v>
      </c>
      <c r="F31" s="94" t="s">
        <v>11</v>
      </c>
      <c r="G31" s="94"/>
      <c r="H31" s="94"/>
      <c r="I31" s="94"/>
      <c r="J31" s="94"/>
      <c r="K31" s="94"/>
      <c r="L31" s="85"/>
      <c r="M31" s="85"/>
      <c r="N31" s="85"/>
    </row>
    <row r="32" spans="4:18" ht="16.5" customHeight="1">
      <c r="D32" s="93"/>
      <c r="E32" s="94"/>
      <c r="F32" s="94"/>
      <c r="G32" s="94"/>
      <c r="H32" s="94"/>
      <c r="I32" s="94"/>
      <c r="J32" s="94"/>
      <c r="K32" s="94"/>
      <c r="L32" s="85"/>
      <c r="M32" s="85"/>
      <c r="N32" s="85"/>
    </row>
    <row r="33" spans="1:251" ht="16.5" customHeight="1">
      <c r="D33" s="93"/>
      <c r="E33" s="94"/>
      <c r="F33" s="94"/>
      <c r="G33" s="94"/>
      <c r="H33" s="94"/>
      <c r="I33" s="94"/>
      <c r="J33" s="94"/>
      <c r="K33" s="94"/>
      <c r="L33" s="85"/>
      <c r="M33" s="85"/>
      <c r="N33" s="85"/>
    </row>
    <row r="34" spans="1:251" ht="16.5" customHeight="1">
      <c r="D34" s="74" t="s">
        <v>12</v>
      </c>
      <c r="E34" s="1159"/>
      <c r="F34" s="1159"/>
      <c r="G34" s="1159"/>
      <c r="H34" s="1159"/>
      <c r="I34" s="94"/>
      <c r="J34" s="94"/>
      <c r="K34" s="94"/>
      <c r="L34" s="85"/>
      <c r="M34" s="85"/>
      <c r="N34" s="85"/>
    </row>
    <row r="35" spans="1:251" ht="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</row>
    <row r="36" spans="1:251" ht="14.25" customHeight="1">
      <c r="A36" s="85"/>
      <c r="B36" s="85"/>
      <c r="C36" s="85"/>
      <c r="D36" s="1160" t="s">
        <v>84</v>
      </c>
      <c r="E36" s="1161"/>
      <c r="F36" s="1161"/>
      <c r="G36" s="1161"/>
      <c r="H36" s="1162"/>
      <c r="I36" s="85"/>
      <c r="J36" s="85"/>
      <c r="K36" s="74"/>
      <c r="L36" s="74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</row>
    <row r="37" spans="1:251" ht="16">
      <c r="A37" s="85"/>
      <c r="B37" s="85"/>
      <c r="C37" s="85"/>
      <c r="D37" s="594" t="s">
        <v>85</v>
      </c>
      <c r="E37" s="595"/>
      <c r="F37" s="591" t="s">
        <v>86</v>
      </c>
      <c r="G37" s="1165" t="s">
        <v>87</v>
      </c>
      <c r="H37" s="1166"/>
      <c r="I37" s="85"/>
      <c r="J37" s="85"/>
      <c r="K37" s="74"/>
      <c r="L37" s="74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U37" s="85"/>
      <c r="GV37" s="85"/>
      <c r="GW37" s="85"/>
      <c r="GX37" s="85"/>
      <c r="GY37" s="85"/>
      <c r="GZ37" s="85"/>
      <c r="HA37" s="85"/>
      <c r="HB37" s="85"/>
      <c r="HC37" s="85"/>
      <c r="HD37" s="85"/>
      <c r="HE37" s="85"/>
      <c r="HF37" s="85"/>
      <c r="HG37" s="85"/>
      <c r="HH37" s="85"/>
      <c r="HI37" s="85"/>
      <c r="HJ37" s="85"/>
      <c r="HK37" s="85"/>
      <c r="HL37" s="85"/>
      <c r="HM37" s="85"/>
      <c r="HN37" s="85"/>
      <c r="HO37" s="85"/>
      <c r="HP37" s="85"/>
      <c r="HQ37" s="85"/>
      <c r="HR37" s="85"/>
      <c r="HS37" s="85"/>
      <c r="HT37" s="85"/>
      <c r="HU37" s="85"/>
      <c r="HV37" s="85"/>
      <c r="HW37" s="85"/>
      <c r="HX37" s="85"/>
      <c r="HY37" s="85"/>
      <c r="HZ37" s="85"/>
      <c r="IA37" s="85"/>
      <c r="IB37" s="85"/>
      <c r="IC37" s="85"/>
      <c r="ID37" s="85"/>
      <c r="IE37" s="85"/>
      <c r="IF37" s="85"/>
      <c r="IG37" s="85"/>
      <c r="IH37" s="85"/>
      <c r="II37" s="85"/>
      <c r="IJ37" s="85"/>
      <c r="IK37" s="85"/>
      <c r="IL37" s="85"/>
      <c r="IM37" s="85"/>
      <c r="IN37" s="85"/>
      <c r="IO37" s="85"/>
      <c r="IP37" s="85"/>
      <c r="IQ37" s="85"/>
    </row>
    <row r="38" spans="1:251" ht="17">
      <c r="A38" s="85"/>
      <c r="B38" s="85"/>
      <c r="C38" s="85"/>
      <c r="D38" s="589" t="s">
        <v>459</v>
      </c>
      <c r="E38" s="590"/>
      <c r="F38" s="592" t="s">
        <v>449</v>
      </c>
      <c r="G38" s="1163"/>
      <c r="H38" s="1164"/>
      <c r="I38" s="85"/>
      <c r="J38" s="85"/>
      <c r="K38" s="74"/>
      <c r="L38" s="74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5"/>
      <c r="HX38" s="85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</row>
    <row r="39" spans="1:251" ht="16">
      <c r="A39" s="85"/>
      <c r="B39" s="85"/>
      <c r="C39" s="85"/>
      <c r="D39" s="589" t="s">
        <v>460</v>
      </c>
      <c r="E39" s="590"/>
      <c r="F39" s="592"/>
      <c r="G39" s="1163"/>
      <c r="H39" s="1164"/>
      <c r="I39" s="85"/>
      <c r="J39" s="85"/>
      <c r="K39" s="74"/>
      <c r="L39" s="74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U39" s="85"/>
      <c r="GV39" s="85"/>
      <c r="GW39" s="85"/>
      <c r="GX39" s="85"/>
      <c r="GY39" s="85"/>
      <c r="GZ39" s="85"/>
      <c r="HA39" s="85"/>
      <c r="HB39" s="85"/>
      <c r="HC39" s="85"/>
      <c r="HD39" s="85"/>
      <c r="HE39" s="85"/>
      <c r="HF39" s="85"/>
      <c r="HG39" s="85"/>
      <c r="HH39" s="85"/>
      <c r="HI39" s="85"/>
      <c r="HJ39" s="85"/>
      <c r="HK39" s="85"/>
      <c r="HL39" s="85"/>
      <c r="HM39" s="85"/>
      <c r="HN39" s="85"/>
      <c r="HO39" s="85"/>
      <c r="HP39" s="85"/>
      <c r="HQ39" s="85"/>
      <c r="HR39" s="85"/>
      <c r="HS39" s="85"/>
      <c r="HT39" s="85"/>
      <c r="HU39" s="85"/>
      <c r="HV39" s="85"/>
      <c r="HW39" s="85"/>
      <c r="HX39" s="85"/>
      <c r="HY39" s="85"/>
      <c r="HZ39" s="85"/>
      <c r="IA39" s="85"/>
      <c r="IB39" s="85"/>
      <c r="IC39" s="85"/>
      <c r="ID39" s="85"/>
      <c r="IE39" s="85"/>
      <c r="IF39" s="85"/>
      <c r="IG39" s="85"/>
      <c r="IH39" s="85"/>
      <c r="II39" s="85"/>
      <c r="IJ39" s="85"/>
      <c r="IK39" s="85"/>
      <c r="IL39" s="85"/>
      <c r="IM39" s="85"/>
      <c r="IN39" s="85"/>
      <c r="IO39" s="85"/>
      <c r="IP39" s="85"/>
      <c r="IQ39" s="85"/>
    </row>
    <row r="40" spans="1:251" ht="17">
      <c r="A40" s="85"/>
      <c r="B40" s="85"/>
      <c r="C40" s="85"/>
      <c r="D40" s="589" t="s">
        <v>461</v>
      </c>
      <c r="E40" s="590"/>
      <c r="F40" s="592" t="s">
        <v>448</v>
      </c>
      <c r="G40" s="1163" t="s">
        <v>450</v>
      </c>
      <c r="H40" s="1164"/>
      <c r="I40" s="85"/>
      <c r="J40" s="85"/>
      <c r="K40" s="74"/>
      <c r="L40" s="74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U40" s="85"/>
      <c r="GV40" s="85"/>
      <c r="GW40" s="85"/>
      <c r="GX40" s="85"/>
      <c r="GY40" s="85"/>
      <c r="GZ40" s="85"/>
      <c r="HA40" s="85"/>
      <c r="HB40" s="85"/>
      <c r="HC40" s="85"/>
      <c r="HD40" s="85"/>
      <c r="HE40" s="85"/>
      <c r="HF40" s="85"/>
      <c r="HG40" s="85"/>
      <c r="HH40" s="85"/>
      <c r="HI40" s="85"/>
      <c r="HJ40" s="85"/>
      <c r="HK40" s="85"/>
      <c r="HL40" s="85"/>
      <c r="HM40" s="85"/>
      <c r="HN40" s="85"/>
      <c r="HO40" s="85"/>
      <c r="HP40" s="85"/>
      <c r="HQ40" s="85"/>
      <c r="HR40" s="85"/>
      <c r="HS40" s="85"/>
      <c r="HT40" s="85"/>
      <c r="HU40" s="85"/>
      <c r="HV40" s="85"/>
      <c r="HW40" s="85"/>
      <c r="HX40" s="85"/>
      <c r="HY40" s="85"/>
      <c r="HZ40" s="85"/>
      <c r="IA40" s="85"/>
      <c r="IB40" s="85"/>
      <c r="IC40" s="85"/>
      <c r="ID40" s="85"/>
      <c r="IE40" s="85"/>
      <c r="IF40" s="85"/>
      <c r="IG40" s="85"/>
      <c r="IH40" s="85"/>
      <c r="II40" s="85"/>
      <c r="IJ40" s="85"/>
      <c r="IK40" s="85"/>
      <c r="IL40" s="85"/>
      <c r="IM40" s="85"/>
      <c r="IN40" s="85"/>
      <c r="IO40" s="85"/>
      <c r="IP40" s="85"/>
      <c r="IQ40" s="85"/>
    </row>
    <row r="41" spans="1:251" ht="17">
      <c r="A41" s="85"/>
      <c r="B41" s="85"/>
      <c r="C41" s="85"/>
      <c r="D41" s="589" t="s">
        <v>462</v>
      </c>
      <c r="E41" s="590"/>
      <c r="F41" s="592" t="s">
        <v>451</v>
      </c>
      <c r="G41" s="1163"/>
      <c r="H41" s="1164"/>
      <c r="I41" s="85"/>
      <c r="J41" s="85"/>
      <c r="K41" s="74"/>
      <c r="L41" s="74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  <c r="FY41" s="85"/>
      <c r="FZ41" s="85"/>
      <c r="GA41" s="85"/>
      <c r="GB41" s="85"/>
      <c r="GC41" s="85"/>
      <c r="GD41" s="85"/>
      <c r="GE41" s="85"/>
      <c r="GF41" s="85"/>
      <c r="GG41" s="85"/>
      <c r="GH41" s="85"/>
      <c r="GI41" s="85"/>
      <c r="GJ41" s="85"/>
      <c r="GK41" s="85"/>
      <c r="GL41" s="85"/>
      <c r="GM41" s="85"/>
      <c r="GN41" s="85"/>
      <c r="GO41" s="85"/>
      <c r="GP41" s="85"/>
      <c r="GQ41" s="85"/>
      <c r="GR41" s="85"/>
      <c r="GS41" s="85"/>
      <c r="GT41" s="85"/>
      <c r="GU41" s="85"/>
      <c r="GV41" s="85"/>
      <c r="GW41" s="85"/>
      <c r="GX41" s="85"/>
      <c r="GY41" s="85"/>
      <c r="GZ41" s="85"/>
      <c r="HA41" s="85"/>
      <c r="HB41" s="85"/>
      <c r="HC41" s="85"/>
      <c r="HD41" s="85"/>
      <c r="HE41" s="85"/>
      <c r="HF41" s="85"/>
      <c r="HG41" s="85"/>
      <c r="HH41" s="85"/>
      <c r="HI41" s="85"/>
      <c r="HJ41" s="85"/>
      <c r="HK41" s="85"/>
      <c r="HL41" s="85"/>
      <c r="HM41" s="85"/>
      <c r="HN41" s="85"/>
      <c r="HO41" s="85"/>
      <c r="HP41" s="85"/>
      <c r="HQ41" s="85"/>
      <c r="HR41" s="85"/>
      <c r="HS41" s="85"/>
      <c r="HT41" s="85"/>
      <c r="HU41" s="85"/>
      <c r="HV41" s="85"/>
      <c r="HW41" s="85"/>
      <c r="HX41" s="85"/>
      <c r="HY41" s="85"/>
      <c r="HZ41" s="85"/>
      <c r="IA41" s="85"/>
      <c r="IB41" s="85"/>
      <c r="IC41" s="85"/>
      <c r="ID41" s="85"/>
      <c r="IE41" s="85"/>
      <c r="IF41" s="85"/>
      <c r="IG41" s="85"/>
      <c r="IH41" s="85"/>
      <c r="II41" s="85"/>
      <c r="IJ41" s="85"/>
      <c r="IK41" s="85"/>
      <c r="IL41" s="85"/>
      <c r="IM41" s="85"/>
      <c r="IN41" s="85"/>
      <c r="IO41" s="85"/>
      <c r="IP41" s="85"/>
      <c r="IQ41" s="85"/>
    </row>
    <row r="42" spans="1:251" ht="16">
      <c r="A42" s="85"/>
      <c r="B42" s="85"/>
      <c r="C42" s="85"/>
      <c r="D42" s="589" t="s">
        <v>463</v>
      </c>
      <c r="E42" s="590"/>
      <c r="F42" s="593"/>
      <c r="G42" s="1153"/>
      <c r="H42" s="1154"/>
      <c r="I42" s="85"/>
      <c r="J42" s="85"/>
      <c r="K42" s="74"/>
      <c r="L42" s="74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5"/>
      <c r="GK42" s="85"/>
      <c r="GL42" s="85"/>
      <c r="GM42" s="85"/>
      <c r="GN42" s="85"/>
      <c r="GO42" s="85"/>
      <c r="GP42" s="85"/>
      <c r="GQ42" s="85"/>
      <c r="GR42" s="85"/>
      <c r="GS42" s="85"/>
      <c r="GT42" s="85"/>
      <c r="GU42" s="85"/>
      <c r="GV42" s="85"/>
      <c r="GW42" s="85"/>
      <c r="GX42" s="85"/>
      <c r="GY42" s="85"/>
      <c r="GZ42" s="85"/>
      <c r="HA42" s="85"/>
      <c r="HB42" s="85"/>
      <c r="HC42" s="85"/>
      <c r="HD42" s="85"/>
      <c r="HE42" s="85"/>
      <c r="HF42" s="85"/>
      <c r="HG42" s="85"/>
      <c r="HH42" s="85"/>
      <c r="HI42" s="85"/>
      <c r="HJ42" s="85"/>
      <c r="HK42" s="85"/>
      <c r="HL42" s="85"/>
      <c r="HM42" s="85"/>
      <c r="HN42" s="85"/>
      <c r="HO42" s="85"/>
      <c r="HP42" s="85"/>
      <c r="HQ42" s="85"/>
      <c r="HR42" s="85"/>
      <c r="HS42" s="85"/>
      <c r="HT42" s="85"/>
      <c r="HU42" s="85"/>
      <c r="HV42" s="85"/>
      <c r="HW42" s="85"/>
      <c r="HX42" s="85"/>
      <c r="HY42" s="85"/>
      <c r="HZ42" s="85"/>
      <c r="IA42" s="85"/>
      <c r="IB42" s="85"/>
      <c r="IC42" s="85"/>
      <c r="ID42" s="85"/>
      <c r="IE42" s="85"/>
      <c r="IF42" s="85"/>
      <c r="IG42" s="85"/>
      <c r="IH42" s="85"/>
      <c r="II42" s="85"/>
      <c r="IJ42" s="85"/>
      <c r="IK42" s="85"/>
      <c r="IL42" s="85"/>
      <c r="IM42" s="85"/>
      <c r="IN42" s="85"/>
      <c r="IO42" s="85"/>
      <c r="IP42" s="85"/>
      <c r="IQ42" s="85"/>
    </row>
    <row r="43" spans="1:251" ht="16">
      <c r="A43" s="85"/>
      <c r="B43" s="85"/>
      <c r="C43" s="85"/>
      <c r="D43" s="589" t="s">
        <v>88</v>
      </c>
      <c r="E43" s="590"/>
      <c r="F43" s="593"/>
      <c r="G43" s="1153"/>
      <c r="H43" s="1154"/>
      <c r="I43" s="85"/>
      <c r="J43" s="85"/>
      <c r="K43" s="74"/>
      <c r="L43" s="74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U43" s="85"/>
      <c r="GV43" s="85"/>
      <c r="GW43" s="85"/>
      <c r="GX43" s="85"/>
      <c r="GY43" s="85"/>
      <c r="GZ43" s="85"/>
      <c r="HA43" s="85"/>
      <c r="HB43" s="85"/>
      <c r="HC43" s="85"/>
      <c r="HD43" s="85"/>
      <c r="HE43" s="85"/>
      <c r="HF43" s="85"/>
      <c r="HG43" s="85"/>
      <c r="HH43" s="85"/>
      <c r="HI43" s="85"/>
      <c r="HJ43" s="85"/>
      <c r="HK43" s="85"/>
      <c r="HL43" s="85"/>
      <c r="HM43" s="85"/>
      <c r="HN43" s="85"/>
      <c r="HO43" s="85"/>
      <c r="HP43" s="85"/>
      <c r="HQ43" s="85"/>
      <c r="HR43" s="85"/>
      <c r="HS43" s="85"/>
      <c r="HT43" s="85"/>
      <c r="HU43" s="85"/>
      <c r="HV43" s="85"/>
      <c r="HW43" s="85"/>
      <c r="HX43" s="85"/>
      <c r="HY43" s="85"/>
      <c r="HZ43" s="85"/>
      <c r="IA43" s="85"/>
      <c r="IB43" s="85"/>
      <c r="IC43" s="85"/>
      <c r="ID43" s="85"/>
      <c r="IE43" s="85"/>
      <c r="IF43" s="85"/>
      <c r="IG43" s="85"/>
      <c r="IH43" s="85"/>
      <c r="II43" s="85"/>
      <c r="IJ43" s="85"/>
      <c r="IK43" s="85"/>
      <c r="IL43" s="85"/>
      <c r="IM43" s="85"/>
      <c r="IN43" s="85"/>
      <c r="IO43" s="85"/>
      <c r="IP43" s="85"/>
      <c r="IQ43" s="85"/>
    </row>
    <row r="44" spans="1:251" ht="16">
      <c r="A44" s="85"/>
      <c r="B44" s="85"/>
      <c r="C44" s="85"/>
      <c r="D44" s="589" t="s">
        <v>464</v>
      </c>
      <c r="E44" s="590"/>
      <c r="F44" s="593"/>
      <c r="G44" s="1153"/>
      <c r="H44" s="1154"/>
      <c r="I44" s="85"/>
      <c r="J44" s="85"/>
      <c r="K44" s="74"/>
      <c r="L44" s="74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U44" s="85"/>
      <c r="GV44" s="85"/>
      <c r="GW44" s="85"/>
      <c r="GX44" s="85"/>
      <c r="GY44" s="85"/>
      <c r="GZ44" s="85"/>
      <c r="HA44" s="85"/>
      <c r="HB44" s="85"/>
      <c r="HC44" s="85"/>
      <c r="HD44" s="85"/>
      <c r="HE44" s="85"/>
      <c r="HF44" s="85"/>
      <c r="HG44" s="85"/>
      <c r="HH44" s="85"/>
      <c r="HI44" s="85"/>
      <c r="HJ44" s="85"/>
      <c r="HK44" s="85"/>
      <c r="HL44" s="85"/>
      <c r="HM44" s="85"/>
      <c r="HN44" s="85"/>
      <c r="HO44" s="85"/>
      <c r="HP44" s="85"/>
      <c r="HQ44" s="85"/>
      <c r="HR44" s="85"/>
      <c r="HS44" s="85"/>
      <c r="HT44" s="85"/>
      <c r="HU44" s="85"/>
      <c r="HV44" s="85"/>
      <c r="HW44" s="85"/>
      <c r="HX44" s="85"/>
      <c r="HY44" s="85"/>
      <c r="HZ44" s="85"/>
      <c r="IA44" s="85"/>
      <c r="IB44" s="85"/>
      <c r="IC44" s="85"/>
      <c r="ID44" s="85"/>
      <c r="IE44" s="85"/>
      <c r="IF44" s="85"/>
      <c r="IG44" s="85"/>
      <c r="IH44" s="85"/>
      <c r="II44" s="85"/>
      <c r="IJ44" s="85"/>
      <c r="IK44" s="85"/>
      <c r="IL44" s="85"/>
      <c r="IM44" s="85"/>
      <c r="IN44" s="85"/>
      <c r="IO44" s="85"/>
      <c r="IP44" s="85"/>
      <c r="IQ44" s="85"/>
    </row>
    <row r="45" spans="1:251" s="572" customFormat="1" ht="17">
      <c r="B45" s="573"/>
      <c r="C45" s="574"/>
      <c r="D45" s="576" t="s">
        <v>465</v>
      </c>
      <c r="E45" s="577"/>
      <c r="F45" s="592" t="s">
        <v>448</v>
      </c>
      <c r="G45" s="1163"/>
      <c r="H45" s="1164"/>
      <c r="L45" s="575"/>
    </row>
    <row r="46" spans="1:251" ht="16">
      <c r="A46" s="85"/>
      <c r="B46" s="85"/>
      <c r="C46" s="85"/>
      <c r="D46" s="589" t="s">
        <v>466</v>
      </c>
      <c r="E46" s="590"/>
      <c r="F46" s="593"/>
      <c r="G46" s="1153"/>
      <c r="H46" s="1154"/>
      <c r="I46" s="85"/>
      <c r="J46" s="85"/>
      <c r="K46" s="74"/>
      <c r="L46" s="74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  <c r="FY46" s="85"/>
      <c r="FZ46" s="85"/>
      <c r="GA46" s="85"/>
      <c r="GB46" s="85"/>
      <c r="GC46" s="85"/>
      <c r="GD46" s="85"/>
      <c r="GE46" s="85"/>
      <c r="GF46" s="85"/>
      <c r="GG46" s="85"/>
      <c r="GH46" s="85"/>
      <c r="GI46" s="85"/>
      <c r="GJ46" s="85"/>
      <c r="GK46" s="85"/>
      <c r="GL46" s="85"/>
      <c r="GM46" s="85"/>
      <c r="GN46" s="85"/>
      <c r="GO46" s="85"/>
      <c r="GP46" s="85"/>
      <c r="GQ46" s="85"/>
      <c r="GR46" s="85"/>
      <c r="GS46" s="85"/>
      <c r="GT46" s="85"/>
      <c r="GU46" s="85"/>
      <c r="GV46" s="85"/>
      <c r="GW46" s="85"/>
      <c r="GX46" s="85"/>
      <c r="GY46" s="85"/>
      <c r="GZ46" s="85"/>
      <c r="HA46" s="85"/>
      <c r="HB46" s="85"/>
      <c r="HC46" s="85"/>
      <c r="HD46" s="85"/>
      <c r="HE46" s="85"/>
      <c r="HF46" s="85"/>
      <c r="HG46" s="85"/>
      <c r="HH46" s="85"/>
      <c r="HI46" s="85"/>
      <c r="HJ46" s="85"/>
      <c r="HK46" s="85"/>
      <c r="HL46" s="85"/>
      <c r="HM46" s="85"/>
      <c r="HN46" s="85"/>
      <c r="HO46" s="85"/>
      <c r="HP46" s="85"/>
      <c r="HQ46" s="85"/>
      <c r="HR46" s="85"/>
      <c r="HS46" s="85"/>
      <c r="HT46" s="85"/>
      <c r="HU46" s="85"/>
      <c r="HV46" s="85"/>
      <c r="HW46" s="85"/>
      <c r="HX46" s="85"/>
      <c r="HY46" s="85"/>
      <c r="HZ46" s="85"/>
      <c r="IA46" s="85"/>
      <c r="IB46" s="85"/>
      <c r="IC46" s="85"/>
      <c r="ID46" s="85"/>
      <c r="IE46" s="85"/>
      <c r="IF46" s="85"/>
      <c r="IG46" s="85"/>
      <c r="IH46" s="85"/>
      <c r="II46" s="85"/>
      <c r="IJ46" s="85"/>
      <c r="IK46" s="85"/>
      <c r="IL46" s="85"/>
      <c r="IM46" s="85"/>
      <c r="IN46" s="85"/>
      <c r="IO46" s="85"/>
      <c r="IP46" s="85"/>
      <c r="IQ46" s="85"/>
    </row>
    <row r="47" spans="1:251" ht="16">
      <c r="A47" s="85"/>
      <c r="B47" s="85"/>
      <c r="C47" s="85"/>
      <c r="D47" s="589" t="s">
        <v>467</v>
      </c>
      <c r="E47" s="590"/>
      <c r="F47" s="593"/>
      <c r="G47" s="1155" t="s">
        <v>89</v>
      </c>
      <c r="H47" s="1156"/>
      <c r="I47" s="85"/>
      <c r="J47" s="85"/>
      <c r="K47" s="74"/>
      <c r="L47" s="74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U47" s="85"/>
      <c r="GV47" s="85"/>
      <c r="GW47" s="85"/>
      <c r="GX47" s="85"/>
      <c r="GY47" s="85"/>
      <c r="GZ47" s="85"/>
      <c r="HA47" s="85"/>
      <c r="HB47" s="85"/>
      <c r="HC47" s="85"/>
      <c r="HD47" s="85"/>
      <c r="HE47" s="85"/>
      <c r="HF47" s="85"/>
      <c r="HG47" s="85"/>
      <c r="HH47" s="85"/>
      <c r="HI47" s="85"/>
      <c r="HJ47" s="85"/>
      <c r="HK47" s="85"/>
      <c r="HL47" s="85"/>
      <c r="HM47" s="85"/>
      <c r="HN47" s="85"/>
      <c r="HO47" s="85"/>
      <c r="HP47" s="85"/>
      <c r="HQ47" s="85"/>
      <c r="HR47" s="85"/>
      <c r="HS47" s="85"/>
      <c r="HT47" s="85"/>
      <c r="HU47" s="85"/>
      <c r="HV47" s="85"/>
      <c r="HW47" s="85"/>
      <c r="HX47" s="85"/>
      <c r="HY47" s="85"/>
      <c r="HZ47" s="85"/>
      <c r="IA47" s="85"/>
      <c r="IB47" s="85"/>
      <c r="IC47" s="85"/>
      <c r="ID47" s="85"/>
      <c r="IE47" s="85"/>
      <c r="IF47" s="85"/>
      <c r="IG47" s="85"/>
      <c r="IH47" s="85"/>
      <c r="II47" s="85"/>
      <c r="IJ47" s="85"/>
      <c r="IK47" s="85"/>
      <c r="IL47" s="85"/>
      <c r="IM47" s="85"/>
      <c r="IN47" s="85"/>
      <c r="IO47" s="85"/>
      <c r="IP47" s="85"/>
      <c r="IQ47" s="85"/>
    </row>
    <row r="48" spans="1:251" ht="16">
      <c r="A48" s="85"/>
      <c r="B48" s="85"/>
      <c r="C48" s="85"/>
      <c r="D48" s="589" t="s">
        <v>468</v>
      </c>
      <c r="E48" s="590"/>
      <c r="F48" s="593"/>
      <c r="G48" s="1157" t="s">
        <v>90</v>
      </c>
      <c r="H48" s="1158"/>
      <c r="I48" s="85"/>
      <c r="J48" s="85"/>
      <c r="K48" s="74"/>
      <c r="L48" s="74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  <c r="FY48" s="85"/>
      <c r="FZ48" s="85"/>
      <c r="GA48" s="85"/>
      <c r="GB48" s="85"/>
      <c r="GC48" s="85"/>
      <c r="GD48" s="85"/>
      <c r="GE48" s="85"/>
      <c r="GF48" s="85"/>
      <c r="GG48" s="85"/>
      <c r="GH48" s="85"/>
      <c r="GI48" s="85"/>
      <c r="GJ48" s="85"/>
      <c r="GK48" s="85"/>
      <c r="GL48" s="85"/>
      <c r="GM48" s="85"/>
      <c r="GN48" s="85"/>
      <c r="GO48" s="85"/>
      <c r="GP48" s="85"/>
      <c r="GQ48" s="85"/>
      <c r="GR48" s="85"/>
      <c r="GS48" s="85"/>
      <c r="GT48" s="85"/>
      <c r="GU48" s="85"/>
      <c r="GV48" s="85"/>
      <c r="GW48" s="85"/>
      <c r="GX48" s="85"/>
      <c r="GY48" s="85"/>
      <c r="GZ48" s="85"/>
      <c r="HA48" s="85"/>
      <c r="HB48" s="85"/>
      <c r="HC48" s="85"/>
      <c r="HD48" s="85"/>
      <c r="HE48" s="85"/>
      <c r="HF48" s="85"/>
      <c r="HG48" s="85"/>
      <c r="HH48" s="85"/>
      <c r="HI48" s="85"/>
      <c r="HJ48" s="85"/>
      <c r="HK48" s="85"/>
      <c r="HL48" s="85"/>
      <c r="HM48" s="85"/>
      <c r="HN48" s="85"/>
      <c r="HO48" s="85"/>
      <c r="HP48" s="85"/>
      <c r="HQ48" s="85"/>
      <c r="HR48" s="85"/>
      <c r="HS48" s="85"/>
      <c r="HT48" s="85"/>
      <c r="HU48" s="85"/>
      <c r="HV48" s="85"/>
      <c r="HW48" s="85"/>
      <c r="HX48" s="85"/>
      <c r="HY48" s="85"/>
      <c r="HZ48" s="85"/>
      <c r="IA48" s="85"/>
      <c r="IB48" s="85"/>
      <c r="IC48" s="85"/>
      <c r="ID48" s="85"/>
      <c r="IE48" s="85"/>
      <c r="IF48" s="85"/>
      <c r="IG48" s="85"/>
      <c r="IH48" s="85"/>
      <c r="II48" s="85"/>
      <c r="IJ48" s="85"/>
      <c r="IK48" s="85"/>
      <c r="IL48" s="85"/>
      <c r="IM48" s="85"/>
      <c r="IN48" s="85"/>
      <c r="IO48" s="85"/>
      <c r="IP48" s="85"/>
      <c r="IQ48" s="85"/>
    </row>
    <row r="49" spans="11:17">
      <c r="K49" s="75"/>
      <c r="L49" s="75"/>
      <c r="P49" s="73"/>
      <c r="Q49" s="73"/>
    </row>
  </sheetData>
  <mergeCells count="30">
    <mergeCell ref="G46:H46"/>
    <mergeCell ref="G47:H47"/>
    <mergeCell ref="G48:H48"/>
    <mergeCell ref="E34:H34"/>
    <mergeCell ref="G42:H42"/>
    <mergeCell ref="G43:H43"/>
    <mergeCell ref="D36:H36"/>
    <mergeCell ref="G44:H44"/>
    <mergeCell ref="G45:H45"/>
    <mergeCell ref="G37:H37"/>
    <mergeCell ref="G38:H38"/>
    <mergeCell ref="G39:H39"/>
    <mergeCell ref="G40:H40"/>
    <mergeCell ref="G41:H41"/>
    <mergeCell ref="D4:O4"/>
    <mergeCell ref="I7:J7"/>
    <mergeCell ref="L7:M7"/>
    <mergeCell ref="F10:I10"/>
    <mergeCell ref="J10:L10"/>
    <mergeCell ref="M10:O10"/>
    <mergeCell ref="D7:E7"/>
    <mergeCell ref="D10:E10"/>
    <mergeCell ref="F12:O12"/>
    <mergeCell ref="E26:H26"/>
    <mergeCell ref="E23:H23"/>
    <mergeCell ref="E24:H24"/>
    <mergeCell ref="E25:H25"/>
    <mergeCell ref="E22:H22"/>
    <mergeCell ref="D21:H21"/>
    <mergeCell ref="D12:E12"/>
  </mergeCells>
  <phoneticPr fontId="3" type="noConversion"/>
  <printOptions horizontalCentered="1"/>
  <pageMargins left="0.74803149606299213" right="0.74803149606299213" top="0.6692913385826772" bottom="0.70866141732283472" header="0.51181102362204722" footer="0.51181102362204722"/>
  <pageSetup scale="5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shape</vt:lpstr>
      <vt:lpstr>datasheet</vt:lpstr>
      <vt:lpstr>quantity</vt:lpstr>
      <vt:lpstr>assembly</vt:lpstr>
      <vt:lpstr>budget (2)</vt:lpstr>
      <vt:lpstr>budget</vt:lpstr>
      <vt:lpstr>budget (3)</vt:lpstr>
      <vt:lpstr>Master Codes</vt:lpstr>
      <vt:lpstr>po</vt:lpstr>
      <vt:lpstr>assembly!Area_stampa</vt:lpstr>
      <vt:lpstr>'budget (2)'!Area_stampa</vt:lpstr>
      <vt:lpstr>datasheet!Area_stampa</vt:lpstr>
      <vt:lpstr>po!Area_stampa</vt:lpstr>
      <vt:lpstr>quantity!Area_stampa</vt:lpstr>
      <vt:lpstr>shape!Area_stampa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Savkin</dc:creator>
  <cp:lastModifiedBy>Luca Palezza</cp:lastModifiedBy>
  <cp:lastPrinted>2022-09-29T15:29:58Z</cp:lastPrinted>
  <dcterms:created xsi:type="dcterms:W3CDTF">2007-05-29T12:11:24Z</dcterms:created>
  <dcterms:modified xsi:type="dcterms:W3CDTF">2024-10-22T08:36:31Z</dcterms:modified>
</cp:coreProperties>
</file>