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R programming\R_Projects\BA with R\advance_Stats\Class R programming\"/>
    </mc:Choice>
  </mc:AlternateContent>
  <xr:revisionPtr revIDLastSave="0" documentId="13_ncr:1_{29974362-153B-4FC8-B779-22F924C63B91}" xr6:coauthVersionLast="47" xr6:coauthVersionMax="47" xr10:uidLastSave="{00000000-0000-0000-0000-000000000000}"/>
  <bookViews>
    <workbookView xWindow="14490" yWindow="0" windowWidth="14415" windowHeight="15585" firstSheet="1" activeTab="4" xr2:uid="{00000000-000D-0000-FFFF-FFFF00000000}"/>
  </bookViews>
  <sheets>
    <sheet name="Market Share" sheetId="6" r:id="rId1"/>
    <sheet name="Grades" sheetId="8" r:id="rId2"/>
    <sheet name="MBA-major" sheetId="7" r:id="rId3"/>
    <sheet name="MBA-R" sheetId="9" r:id="rId4"/>
    <sheet name="quiz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0" l="1"/>
  <c r="C43" i="10"/>
  <c r="B42" i="10"/>
  <c r="P28" i="10"/>
  <c r="N27" i="10"/>
  <c r="O27" i="10"/>
  <c r="M27" i="10"/>
  <c r="O26" i="10"/>
  <c r="N26" i="10"/>
  <c r="M26" i="10"/>
  <c r="J27" i="10"/>
  <c r="K27" i="10"/>
  <c r="I27" i="10"/>
  <c r="K26" i="10"/>
  <c r="J26" i="10"/>
  <c r="I26" i="10"/>
  <c r="G27" i="10"/>
  <c r="G26" i="10"/>
  <c r="F8" i="10"/>
  <c r="B8" i="10"/>
  <c r="C3" i="10" s="1"/>
  <c r="D3" i="10" s="1"/>
  <c r="E3" i="10" s="1"/>
  <c r="D15" i="6"/>
  <c r="G13" i="6"/>
  <c r="F8" i="6"/>
  <c r="F6" i="6"/>
  <c r="F7" i="6"/>
  <c r="F5" i="6"/>
  <c r="D6" i="6"/>
  <c r="D7" i="6"/>
  <c r="D5" i="6"/>
  <c r="O15" i="7"/>
  <c r="L15" i="7"/>
  <c r="S10" i="7"/>
  <c r="S7" i="7"/>
  <c r="S8" i="7"/>
  <c r="S9" i="7"/>
  <c r="S6" i="7"/>
  <c r="Q9" i="7"/>
  <c r="R9" i="7"/>
  <c r="P9" i="7"/>
  <c r="Q8" i="7"/>
  <c r="R8" i="7"/>
  <c r="P8" i="7"/>
  <c r="Q7" i="7"/>
  <c r="R7" i="7"/>
  <c r="P7" i="7"/>
  <c r="Q6" i="7"/>
  <c r="R6" i="7"/>
  <c r="P6" i="7"/>
  <c r="K9" i="7"/>
  <c r="L9" i="7"/>
  <c r="J9" i="7"/>
  <c r="K8" i="7"/>
  <c r="L8" i="7"/>
  <c r="J8" i="7"/>
  <c r="K7" i="7"/>
  <c r="L7" i="7"/>
  <c r="J7" i="7"/>
  <c r="K6" i="7"/>
  <c r="L6" i="7"/>
  <c r="J6" i="7"/>
  <c r="G9" i="7"/>
  <c r="G8" i="7"/>
  <c r="G7" i="7"/>
  <c r="G6" i="7"/>
  <c r="O11" i="8"/>
  <c r="J8" i="8"/>
  <c r="O8" i="8" s="1"/>
  <c r="I8" i="8"/>
  <c r="I7" i="8"/>
  <c r="J7" i="8"/>
  <c r="J6" i="8"/>
  <c r="I6" i="8"/>
  <c r="N6" i="8" s="1"/>
  <c r="N8" i="8"/>
  <c r="O7" i="8"/>
  <c r="N7" i="8"/>
  <c r="P7" i="8" s="1"/>
  <c r="O6" i="8"/>
  <c r="F7" i="8"/>
  <c r="F8" i="8"/>
  <c r="F6" i="8"/>
  <c r="D9" i="8"/>
  <c r="C9" i="8"/>
  <c r="E8" i="8"/>
  <c r="E7" i="8"/>
  <c r="E6" i="8"/>
  <c r="C4" i="10" l="1"/>
  <c r="D4" i="10" s="1"/>
  <c r="E4" i="10" s="1"/>
  <c r="C2" i="10"/>
  <c r="D2" i="10" s="1"/>
  <c r="E2" i="10" s="1"/>
  <c r="C7" i="10"/>
  <c r="D7" i="10" s="1"/>
  <c r="E7" i="10" s="1"/>
  <c r="C6" i="10"/>
  <c r="D6" i="10" s="1"/>
  <c r="E6" i="10" s="1"/>
  <c r="C5" i="10"/>
  <c r="D5" i="10" s="1"/>
  <c r="E5" i="10" s="1"/>
  <c r="P8" i="8"/>
  <c r="P6" i="8"/>
  <c r="P9" i="8" s="1"/>
  <c r="E9" i="8"/>
  <c r="E8" i="10" l="1"/>
</calcChain>
</file>

<file path=xl/sharedStrings.xml><?xml version="1.0" encoding="utf-8"?>
<sst xmlns="http://schemas.openxmlformats.org/spreadsheetml/2006/main" count="117" uniqueCount="49">
  <si>
    <t>Total</t>
  </si>
  <si>
    <t>P-value</t>
  </si>
  <si>
    <t>A</t>
  </si>
  <si>
    <t>B</t>
  </si>
  <si>
    <t>Others</t>
  </si>
  <si>
    <t xml:space="preserve">Company </t>
  </si>
  <si>
    <t>Current Share</t>
  </si>
  <si>
    <t>Sample Size n =</t>
  </si>
  <si>
    <t>Is there any relationship between the choice of MBA Major and the undergraduate degree?</t>
  </si>
  <si>
    <t>That is,  are they independent?</t>
  </si>
  <si>
    <t>Expected frequency  e</t>
  </si>
  <si>
    <t>Observed frequency  f</t>
  </si>
  <si>
    <t>MBA Major observed</t>
  </si>
  <si>
    <t>MBA Major expected</t>
  </si>
  <si>
    <t>Ch-Sq critical =</t>
  </si>
  <si>
    <t>Chi-Sq Stat =</t>
  </si>
  <si>
    <t>ChiSq-stat</t>
  </si>
  <si>
    <t xml:space="preserve">Alpha = </t>
  </si>
  <si>
    <t xml:space="preserve">DOF = </t>
  </si>
  <si>
    <t>BA degree</t>
  </si>
  <si>
    <t>BBA degree</t>
  </si>
  <si>
    <t>Other degrees</t>
  </si>
  <si>
    <t>U/g Degree</t>
  </si>
  <si>
    <t>`</t>
  </si>
  <si>
    <t>Engg degree</t>
  </si>
  <si>
    <t>MBA Major ChiSq</t>
  </si>
  <si>
    <t>Acc</t>
  </si>
  <si>
    <t>Fin</t>
  </si>
  <si>
    <t xml:space="preserve">Mkt </t>
  </si>
  <si>
    <t>%</t>
  </si>
  <si>
    <t>Current Grade Distribution</t>
  </si>
  <si>
    <t>Expected Grade Distribution</t>
  </si>
  <si>
    <t>Chi-Sq Statistics</t>
  </si>
  <si>
    <t>Grade</t>
  </si>
  <si>
    <t>Male</t>
  </si>
  <si>
    <t>Female</t>
  </si>
  <si>
    <t>C</t>
  </si>
  <si>
    <t xml:space="preserve">Is grade distribution independent of the gender?  </t>
  </si>
  <si>
    <t>From the slides</t>
  </si>
  <si>
    <t xml:space="preserve">independent of gender </t>
  </si>
  <si>
    <t>crit:</t>
  </si>
  <si>
    <t>Degree</t>
  </si>
  <si>
    <t>Outcome</t>
  </si>
  <si>
    <t>Frequency</t>
  </si>
  <si>
    <t>expected</t>
  </si>
  <si>
    <t>Science</t>
  </si>
  <si>
    <t>Arts</t>
  </si>
  <si>
    <t>Business</t>
  </si>
  <si>
    <t>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</si>
</sst>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%"/>
    <numFmt numFmtId="167" formatCode="0.0000000"/>
    <numFmt numFmtId="168" formatCode="0.0000000000000000"/>
  </numFmts>
  <fonts count="1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4"/>
      <name val="Arial"/>
      <family val="2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sz val="11"/>
      <color rgb="FFFF0000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sz val="11"/>
      <color rgb="FF00B050"/>
      <name val="Calibri"/>
      <family val="2"/>
    </font>
    <font>
      <sz val="14"/>
      <color rgb="FF00B050"/>
      <name val="Calibri"/>
      <family val="2"/>
    </font>
    <font>
      <sz val="10"/>
      <color rgb="FF000000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0CFEE"/>
        <bgColor indexed="64"/>
      </patternFill>
    </fill>
    <fill>
      <patternFill patternType="solid">
        <fgColor rgb="FFACE5EB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0" fillId="4" borderId="0" xfId="0" applyFill="1"/>
    <xf numFmtId="0" fontId="2" fillId="4" borderId="0" xfId="0" applyFont="1" applyFill="1"/>
    <xf numFmtId="10" fontId="0" fillId="4" borderId="0" xfId="1" applyNumberFormat="1" applyFont="1" applyFill="1"/>
    <xf numFmtId="0" fontId="6" fillId="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6" fillId="5" borderId="8" xfId="0" applyFont="1" applyFill="1" applyBorder="1" applyAlignment="1">
      <alignment horizontal="center" vertical="center" wrapText="1" readingOrder="1"/>
    </xf>
    <xf numFmtId="0" fontId="6" fillId="5" borderId="9" xfId="0" applyFont="1" applyFill="1" applyBorder="1" applyAlignment="1">
      <alignment horizontal="center" vertical="center" wrapText="1" readingOrder="1"/>
    </xf>
    <xf numFmtId="0" fontId="5" fillId="5" borderId="10" xfId="0" applyFont="1" applyFill="1" applyBorder="1" applyAlignment="1">
      <alignment horizontal="center" vertical="center" wrapText="1" readingOrder="1"/>
    </xf>
    <xf numFmtId="0" fontId="6" fillId="3" borderId="11" xfId="0" applyFont="1" applyFill="1" applyBorder="1" applyAlignment="1">
      <alignment horizontal="center" vertical="center" wrapText="1" readingOrder="1"/>
    </xf>
    <xf numFmtId="0" fontId="5" fillId="3" borderId="17" xfId="0" applyFont="1" applyFill="1" applyBorder="1" applyAlignment="1">
      <alignment horizontal="center" vertical="center" wrapText="1" readingOrder="1"/>
    </xf>
    <xf numFmtId="0" fontId="6" fillId="6" borderId="11" xfId="0" applyFont="1" applyFill="1" applyBorder="1" applyAlignment="1">
      <alignment horizontal="center" vertical="center" wrapText="1" readingOrder="1"/>
    </xf>
    <xf numFmtId="0" fontId="5" fillId="6" borderId="17" xfId="0" applyFont="1" applyFill="1" applyBorder="1" applyAlignment="1">
      <alignment horizontal="center" vertical="center" wrapText="1" readingOrder="1"/>
    </xf>
    <xf numFmtId="0" fontId="6" fillId="6" borderId="12" xfId="0" applyFont="1" applyFill="1" applyBorder="1" applyAlignment="1">
      <alignment horizontal="center" vertical="center" wrapText="1" readingOrder="1"/>
    </xf>
    <xf numFmtId="0" fontId="6" fillId="6" borderId="13" xfId="0" applyFont="1" applyFill="1" applyBorder="1" applyAlignment="1">
      <alignment horizontal="center" vertical="center" wrapText="1" readingOrder="1"/>
    </xf>
    <xf numFmtId="0" fontId="5" fillId="6" borderId="18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4" xfId="0" applyFont="1" applyFill="1" applyBorder="1" applyAlignment="1">
      <alignment horizontal="center" vertical="center" wrapText="1" readingOrder="1"/>
    </xf>
    <xf numFmtId="0" fontId="0" fillId="4" borderId="14" xfId="0" applyFill="1" applyBorder="1"/>
    <xf numFmtId="0" fontId="0" fillId="4" borderId="21" xfId="0" applyFill="1" applyBorder="1"/>
    <xf numFmtId="0" fontId="0" fillId="4" borderId="15" xfId="0" applyFill="1" applyBorder="1"/>
    <xf numFmtId="10" fontId="5" fillId="3" borderId="20" xfId="1" applyNumberFormat="1" applyFont="1" applyFill="1" applyBorder="1" applyAlignment="1">
      <alignment horizontal="center" vertical="center" wrapText="1" readingOrder="1"/>
    </xf>
    <xf numFmtId="167" fontId="0" fillId="4" borderId="0" xfId="0" applyNumberFormat="1" applyFill="1"/>
    <xf numFmtId="10" fontId="5" fillId="6" borderId="20" xfId="1" applyNumberFormat="1" applyFont="1" applyFill="1" applyBorder="1" applyAlignment="1">
      <alignment horizontal="center" vertical="center" wrapText="1" readingOrder="1"/>
    </xf>
    <xf numFmtId="168" fontId="0" fillId="4" borderId="0" xfId="0" applyNumberFormat="1" applyFill="1"/>
    <xf numFmtId="0" fontId="8" fillId="2" borderId="22" xfId="0" applyFont="1" applyFill="1" applyBorder="1" applyAlignment="1">
      <alignment horizontal="right" vertical="center"/>
    </xf>
    <xf numFmtId="166" fontId="8" fillId="2" borderId="22" xfId="1" applyNumberFormat="1" applyFont="1" applyFill="1" applyBorder="1" applyAlignment="1">
      <alignment horizontal="right" vertical="center"/>
    </xf>
    <xf numFmtId="165" fontId="8" fillId="2" borderId="22" xfId="0" applyNumberFormat="1" applyFont="1" applyFill="1" applyBorder="1" applyAlignment="1">
      <alignment horizontal="right" vertical="center"/>
    </xf>
    <xf numFmtId="0" fontId="8" fillId="2" borderId="23" xfId="0" applyFont="1" applyFill="1" applyBorder="1" applyAlignment="1">
      <alignment horizontal="right" vertical="center"/>
    </xf>
    <xf numFmtId="164" fontId="8" fillId="2" borderId="23" xfId="0" applyNumberFormat="1" applyFont="1" applyFill="1" applyBorder="1" applyAlignment="1">
      <alignment horizontal="right" vertical="center"/>
    </xf>
    <xf numFmtId="0" fontId="10" fillId="7" borderId="0" xfId="0" applyFont="1" applyFill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/>
    <xf numFmtId="166" fontId="10" fillId="7" borderId="1" xfId="1" applyNumberFormat="1" applyFont="1" applyFill="1" applyBorder="1"/>
    <xf numFmtId="0" fontId="0" fillId="8" borderId="0" xfId="0" applyFill="1"/>
    <xf numFmtId="0" fontId="1" fillId="8" borderId="7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5" xfId="0" applyFill="1" applyBorder="1"/>
    <xf numFmtId="166" fontId="0" fillId="8" borderId="7" xfId="1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65" fontId="0" fillId="8" borderId="7" xfId="0" applyNumberFormat="1" applyFill="1" applyBorder="1" applyAlignment="1">
      <alignment horizontal="center" vertical="center"/>
    </xf>
    <xf numFmtId="0" fontId="0" fillId="8" borderId="15" xfId="0" applyFill="1" applyBorder="1"/>
    <xf numFmtId="164" fontId="0" fillId="8" borderId="16" xfId="0" applyNumberFormat="1" applyFill="1" applyBorder="1" applyAlignment="1">
      <alignment horizontal="center" vertical="center"/>
    </xf>
    <xf numFmtId="0" fontId="0" fillId="8" borderId="16" xfId="0" applyFill="1" applyBorder="1"/>
    <xf numFmtId="0" fontId="11" fillId="8" borderId="0" xfId="0" applyFont="1" applyFill="1"/>
    <xf numFmtId="168" fontId="12" fillId="4" borderId="0" xfId="0" applyNumberFormat="1" applyFont="1" applyFill="1"/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10" fontId="2" fillId="4" borderId="0" xfId="0" applyNumberFormat="1" applyFont="1" applyFill="1"/>
    <xf numFmtId="10" fontId="0" fillId="4" borderId="0" xfId="0" applyNumberFormat="1" applyFill="1"/>
    <xf numFmtId="10" fontId="4" fillId="4" borderId="0" xfId="0" applyNumberFormat="1" applyFont="1" applyFill="1" applyAlignment="1">
      <alignment horizontal="center" vertical="center" wrapText="1"/>
    </xf>
    <xf numFmtId="10" fontId="5" fillId="5" borderId="19" xfId="0" applyNumberFormat="1" applyFont="1" applyFill="1" applyBorder="1" applyAlignment="1">
      <alignment horizontal="center" vertical="center" wrapText="1" readingOrder="1"/>
    </xf>
    <xf numFmtId="10" fontId="5" fillId="5" borderId="4" xfId="0" applyNumberFormat="1" applyFont="1" applyFill="1" applyBorder="1" applyAlignment="1">
      <alignment horizontal="center" vertical="center" wrapText="1" readingOrder="1"/>
    </xf>
    <xf numFmtId="0" fontId="13" fillId="9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364881</xdr:colOff>
      <xdr:row>1</xdr:row>
      <xdr:rowOff>37419</xdr:rowOff>
    </xdr:from>
    <xdr:to>
      <xdr:col>10</xdr:col>
      <xdr:colOff>441813</xdr:colOff>
      <xdr:row>3</xdr:row>
      <xdr:rowOff>201001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E5D99-44DB-4392-8EE0-E33862096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0896" y="230850"/>
          <a:ext cx="1507148" cy="585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727710</xdr:colOff>
      <xdr:row>0</xdr:row>
      <xdr:rowOff>110490</xdr:rowOff>
    </xdr:from>
    <xdr:to>
      <xdr:col>16</xdr:col>
      <xdr:colOff>253072</xdr:colOff>
      <xdr:row>2</xdr:row>
      <xdr:rowOff>136912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825A8D-7BCA-415B-89F2-E188A2829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4110" y="110490"/>
          <a:ext cx="1498942" cy="597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22022</xdr:rowOff>
    </xdr:from>
    <xdr:to>
      <xdr:col>18</xdr:col>
      <xdr:colOff>402189</xdr:colOff>
      <xdr:row>21</xdr:row>
      <xdr:rowOff>57573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A876B3-78A3-8491-334B-2D4C56E3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27022"/>
          <a:ext cx="11746464" cy="23215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82376</xdr:rowOff>
    </xdr:from>
    <xdr:to>
      <xdr:col>12</xdr:col>
      <xdr:colOff>297423</xdr:colOff>
      <xdr:row>39</xdr:row>
      <xdr:rowOff>133875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805862-74FF-0E14-DF0E-DA2702D71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97376"/>
          <a:ext cx="7984098" cy="195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zoomScale="130" zoomScaleNormal="130" workbookViewId="0">
      <selection activeCell="D13" sqref="D13"/>
    </sheetView>
  </sheetViews>
  <sheetFormatPr defaultColWidth="8.85546875" defaultRowHeight="15" x14ac:dyDescent="0.25"/>
  <cols>
    <col min="1" max="1" width="8.85546875" style="36"/>
    <col min="2" max="2" width="10.7109375" style="36" customWidth="1"/>
    <col min="3" max="3" width="11.42578125" style="36" customWidth="1"/>
    <col min="4" max="5" width="12" style="36" customWidth="1"/>
    <col min="6" max="6" width="11.7109375" style="36" customWidth="1"/>
    <col min="7" max="7" width="10.85546875" style="36" customWidth="1"/>
    <col min="8" max="8" width="8.85546875" style="36"/>
    <col min="9" max="9" width="12" style="36" bestFit="1" customWidth="1"/>
    <col min="10" max="16384" width="8.85546875" style="36"/>
  </cols>
  <sheetData>
    <row r="1" spans="2:7" ht="15.75" thickBot="1" x14ac:dyDescent="0.3"/>
    <row r="2" spans="2:7" ht="17.25" customHeight="1" thickBot="1" x14ac:dyDescent="0.3">
      <c r="B2" s="53" t="s">
        <v>7</v>
      </c>
      <c r="C2" s="54"/>
      <c r="D2" s="37">
        <v>200</v>
      </c>
      <c r="F2" s="51" t="s">
        <v>38</v>
      </c>
    </row>
    <row r="3" spans="2:7" ht="17.25" customHeight="1" x14ac:dyDescent="0.25"/>
    <row r="4" spans="2:7" ht="33" customHeight="1" x14ac:dyDescent="0.25">
      <c r="B4" s="38" t="s">
        <v>5</v>
      </c>
      <c r="C4" s="39" t="s">
        <v>6</v>
      </c>
      <c r="D4" s="39" t="s">
        <v>10</v>
      </c>
      <c r="E4" s="39" t="s">
        <v>11</v>
      </c>
      <c r="F4" s="38" t="s">
        <v>16</v>
      </c>
      <c r="G4" s="38"/>
    </row>
    <row r="5" spans="2:7" x14ac:dyDescent="0.25">
      <c r="B5" s="40" t="s">
        <v>2</v>
      </c>
      <c r="C5" s="41">
        <v>0.45</v>
      </c>
      <c r="D5" s="42">
        <f>C5*$D$2</f>
        <v>90</v>
      </c>
      <c r="E5" s="43">
        <v>102</v>
      </c>
      <c r="F5" s="43">
        <f>(E5-D5)^2/D5</f>
        <v>1.6</v>
      </c>
      <c r="G5" s="43"/>
    </row>
    <row r="6" spans="2:7" x14ac:dyDescent="0.25">
      <c r="B6" s="40" t="s">
        <v>3</v>
      </c>
      <c r="C6" s="41">
        <v>0.4</v>
      </c>
      <c r="D6" s="42">
        <f t="shared" ref="D6:D7" si="0">C6*$D$2</f>
        <v>80</v>
      </c>
      <c r="E6" s="43">
        <v>82</v>
      </c>
      <c r="F6" s="43">
        <f t="shared" ref="F6:F7" si="1">(E6-D6)^2/D6</f>
        <v>0.05</v>
      </c>
      <c r="G6" s="43"/>
    </row>
    <row r="7" spans="2:7" x14ac:dyDescent="0.25">
      <c r="B7" s="40" t="s">
        <v>4</v>
      </c>
      <c r="C7" s="41">
        <v>0.15</v>
      </c>
      <c r="D7" s="42">
        <f t="shared" si="0"/>
        <v>30</v>
      </c>
      <c r="E7" s="43">
        <v>16</v>
      </c>
      <c r="F7" s="43">
        <f t="shared" si="1"/>
        <v>6.5333333333333332</v>
      </c>
      <c r="G7" s="43"/>
    </row>
    <row r="8" spans="2:7" x14ac:dyDescent="0.25">
      <c r="B8" s="40" t="s">
        <v>0</v>
      </c>
      <c r="C8" s="41">
        <v>1</v>
      </c>
      <c r="D8" s="42"/>
      <c r="E8" s="43">
        <v>200</v>
      </c>
      <c r="F8" s="43">
        <f>SUM(F5:F7)</f>
        <v>8.1833333333333336</v>
      </c>
      <c r="G8" s="43"/>
    </row>
    <row r="10" spans="2:7" ht="15.75" thickBot="1" x14ac:dyDescent="0.3"/>
    <row r="11" spans="2:7" ht="15.75" thickBot="1" x14ac:dyDescent="0.3">
      <c r="C11" s="44" t="s">
        <v>17</v>
      </c>
      <c r="D11" s="45">
        <v>0.05</v>
      </c>
    </row>
    <row r="12" spans="2:7" ht="15.75" thickBot="1" x14ac:dyDescent="0.3">
      <c r="C12" s="44" t="s">
        <v>18</v>
      </c>
      <c r="D12" s="46">
        <v>2</v>
      </c>
    </row>
    <row r="13" spans="2:7" ht="15.75" thickBot="1" x14ac:dyDescent="0.3">
      <c r="C13" s="44" t="s">
        <v>14</v>
      </c>
      <c r="D13" s="46">
        <v>5.9913999999999996</v>
      </c>
      <c r="G13" s="36">
        <f>_xlfn.CHISQ.INV(0.95,2)</f>
        <v>5.9914645471079799</v>
      </c>
    </row>
    <row r="14" spans="2:7" ht="15.75" thickBot="1" x14ac:dyDescent="0.3">
      <c r="C14" s="44" t="s">
        <v>15</v>
      </c>
      <c r="D14" s="47">
        <v>8.18</v>
      </c>
    </row>
    <row r="15" spans="2:7" ht="15.75" thickBot="1" x14ac:dyDescent="0.3">
      <c r="C15" s="48" t="s">
        <v>1</v>
      </c>
      <c r="D15" s="49">
        <f>1-_xlfn.CHISQ.DIST(F8,2,1)</f>
        <v>1.6711358072007743E-2</v>
      </c>
    </row>
    <row r="16" spans="2:7" ht="15.75" thickBot="1" x14ac:dyDescent="0.3">
      <c r="C16" s="48"/>
      <c r="D16" s="50"/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876D-FCFD-43E6-9C54-1ADF66AF82BA}">
  <dimension ref="B2:P12"/>
  <sheetViews>
    <sheetView workbookViewId="0">
      <selection activeCell="F12" sqref="F12"/>
    </sheetView>
  </sheetViews>
  <sheetFormatPr defaultColWidth="8.85546875" defaultRowHeight="23.25" x14ac:dyDescent="0.35"/>
  <cols>
    <col min="1" max="1" width="4.7109375" style="31" customWidth="1"/>
    <col min="2" max="3" width="8.85546875" style="31"/>
    <col min="4" max="4" width="11.85546875" style="31" customWidth="1"/>
    <col min="5" max="5" width="8.85546875" style="31"/>
    <col min="6" max="6" width="9.7109375" style="31" bestFit="1" customWidth="1"/>
    <col min="7" max="8" width="8.85546875" style="31"/>
    <col min="9" max="9" width="10.28515625" style="31" customWidth="1"/>
    <col min="10" max="10" width="12.140625" style="31" customWidth="1"/>
    <col min="11" max="13" width="8.85546875" style="31"/>
    <col min="14" max="14" width="10.140625" style="31" customWidth="1"/>
    <col min="15" max="15" width="12.28515625" style="31" customWidth="1"/>
    <col min="16" max="16" width="11.28515625" style="31" bestFit="1" customWidth="1"/>
    <col min="17" max="16384" width="8.85546875" style="31"/>
  </cols>
  <sheetData>
    <row r="2" spans="2:16" x14ac:dyDescent="0.35">
      <c r="B2" s="31" t="s">
        <v>37</v>
      </c>
    </row>
    <row r="4" spans="2:16" x14ac:dyDescent="0.35">
      <c r="B4" s="55" t="s">
        <v>30</v>
      </c>
      <c r="C4" s="55"/>
      <c r="D4" s="55"/>
      <c r="E4" s="55"/>
      <c r="H4" s="55" t="s">
        <v>31</v>
      </c>
      <c r="I4" s="55"/>
      <c r="J4" s="55"/>
      <c r="K4" s="55"/>
      <c r="M4" s="55" t="s">
        <v>32</v>
      </c>
      <c r="N4" s="55"/>
      <c r="O4" s="55"/>
      <c r="P4" s="55"/>
    </row>
    <row r="5" spans="2:16" x14ac:dyDescent="0.35">
      <c r="B5" s="32" t="s">
        <v>33</v>
      </c>
      <c r="C5" s="32" t="s">
        <v>34</v>
      </c>
      <c r="D5" s="32" t="s">
        <v>35</v>
      </c>
      <c r="E5" s="33" t="s">
        <v>0</v>
      </c>
      <c r="F5" s="32" t="s">
        <v>29</v>
      </c>
      <c r="H5" s="32" t="s">
        <v>33</v>
      </c>
      <c r="I5" s="32" t="s">
        <v>34</v>
      </c>
      <c r="J5" s="32" t="s">
        <v>35</v>
      </c>
      <c r="K5" s="33" t="s">
        <v>0</v>
      </c>
      <c r="M5" s="32" t="s">
        <v>33</v>
      </c>
      <c r="N5" s="32" t="s">
        <v>34</v>
      </c>
      <c r="O5" s="32" t="s">
        <v>35</v>
      </c>
      <c r="P5" s="33" t="s">
        <v>0</v>
      </c>
    </row>
    <row r="6" spans="2:16" x14ac:dyDescent="0.35">
      <c r="B6" s="32" t="s">
        <v>2</v>
      </c>
      <c r="C6" s="32">
        <v>17</v>
      </c>
      <c r="D6" s="32">
        <v>19</v>
      </c>
      <c r="E6" s="33">
        <f>SUM(C6:D6)</f>
        <v>36</v>
      </c>
      <c r="F6" s="35">
        <f>E6/$E$9</f>
        <v>0.3</v>
      </c>
      <c r="H6" s="32" t="s">
        <v>2</v>
      </c>
      <c r="I6" s="32">
        <f>F6*C9</f>
        <v>21.599999999999998</v>
      </c>
      <c r="J6" s="32">
        <f>F6*D9</f>
        <v>14.399999999999999</v>
      </c>
      <c r="K6" s="33"/>
      <c r="M6" s="32" t="s">
        <v>2</v>
      </c>
      <c r="N6" s="32">
        <f>(C6-I6)^2/I6</f>
        <v>0.97962962962962874</v>
      </c>
      <c r="O6" s="32">
        <f>(D6-J6)^2/J6</f>
        <v>1.4694444444444457</v>
      </c>
      <c r="P6" s="33">
        <f>SUM(N6:O6)</f>
        <v>2.4490740740740744</v>
      </c>
    </row>
    <row r="7" spans="2:16" x14ac:dyDescent="0.35">
      <c r="B7" s="32" t="s">
        <v>3</v>
      </c>
      <c r="C7" s="32">
        <v>49</v>
      </c>
      <c r="D7" s="32">
        <v>23</v>
      </c>
      <c r="E7" s="33">
        <f t="shared" ref="E7:E8" si="0">SUM(C7:D7)</f>
        <v>72</v>
      </c>
      <c r="F7" s="35">
        <f t="shared" ref="F7:F8" si="1">E7/$E$9</f>
        <v>0.6</v>
      </c>
      <c r="H7" s="32" t="s">
        <v>3</v>
      </c>
      <c r="I7" s="32">
        <f>F7*C9</f>
        <v>43.199999999999996</v>
      </c>
      <c r="J7" s="32">
        <f>F7*D9</f>
        <v>28.799999999999997</v>
      </c>
      <c r="K7" s="33"/>
      <c r="M7" s="32" t="s">
        <v>3</v>
      </c>
      <c r="N7" s="32">
        <f>(C7-I7)^2/I7</f>
        <v>0.7787037037037049</v>
      </c>
      <c r="O7" s="32">
        <f>(D7-J7)^2/J7</f>
        <v>1.1680555555555545</v>
      </c>
      <c r="P7" s="33">
        <f t="shared" ref="P7:P8" si="2">SUM(N7:O7)</f>
        <v>1.9467592592592595</v>
      </c>
    </row>
    <row r="8" spans="2:16" x14ac:dyDescent="0.35">
      <c r="B8" s="32" t="s">
        <v>36</v>
      </c>
      <c r="C8" s="32">
        <v>6</v>
      </c>
      <c r="D8" s="32">
        <v>6</v>
      </c>
      <c r="E8" s="33">
        <f t="shared" si="0"/>
        <v>12</v>
      </c>
      <c r="F8" s="35">
        <f t="shared" si="1"/>
        <v>0.1</v>
      </c>
      <c r="H8" s="32" t="s">
        <v>36</v>
      </c>
      <c r="I8" s="32">
        <f>F8*C9</f>
        <v>7.2</v>
      </c>
      <c r="J8" s="32">
        <f>F8*D9</f>
        <v>4.8000000000000007</v>
      </c>
      <c r="K8" s="33"/>
      <c r="M8" s="32" t="s">
        <v>36</v>
      </c>
      <c r="N8" s="32">
        <f>(C8-I8)^2/I8</f>
        <v>0.20000000000000004</v>
      </c>
      <c r="O8" s="32">
        <f>(D8-J8)^2/J8</f>
        <v>0.2999999999999996</v>
      </c>
      <c r="P8" s="33">
        <f t="shared" si="2"/>
        <v>0.49999999999999967</v>
      </c>
    </row>
    <row r="9" spans="2:16" x14ac:dyDescent="0.35">
      <c r="B9" s="33" t="s">
        <v>0</v>
      </c>
      <c r="C9" s="33">
        <f>SUM(C6:C8)</f>
        <v>72</v>
      </c>
      <c r="D9" s="33">
        <f>SUM(D6:D8)</f>
        <v>48</v>
      </c>
      <c r="E9" s="32">
        <f>SUM(E6:E8)</f>
        <v>120</v>
      </c>
      <c r="F9" s="34"/>
      <c r="H9" s="33" t="s">
        <v>0</v>
      </c>
      <c r="I9" s="33"/>
      <c r="J9" s="33"/>
      <c r="K9" s="32"/>
      <c r="M9" s="33" t="s">
        <v>0</v>
      </c>
      <c r="N9" s="33"/>
      <c r="O9" s="33"/>
      <c r="P9" s="32">
        <f>SUM(P6:P8)</f>
        <v>4.8958333333333339</v>
      </c>
    </row>
    <row r="11" spans="2:16" x14ac:dyDescent="0.35">
      <c r="O11" s="31">
        <f>_xlfn.CHISQ.INV(0.95,(2)*(1))</f>
        <v>5.9914645471079799</v>
      </c>
    </row>
    <row r="12" spans="2:16" x14ac:dyDescent="0.35">
      <c r="F12" s="31" t="s">
        <v>39</v>
      </c>
    </row>
  </sheetData>
  <mergeCells count="3">
    <mergeCell ref="B4:E4"/>
    <mergeCell ref="H4:K4"/>
    <mergeCell ref="M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topLeftCell="A4" workbookViewId="0">
      <selection activeCell="B5" sqref="B5:E9"/>
    </sheetView>
  </sheetViews>
  <sheetFormatPr defaultColWidth="9.140625" defaultRowHeight="15" x14ac:dyDescent="0.25"/>
  <cols>
    <col min="1" max="1" width="3.7109375" style="1" customWidth="1"/>
    <col min="2" max="2" width="18.5703125" style="1" customWidth="1"/>
    <col min="3" max="3" width="9.7109375" style="1" customWidth="1"/>
    <col min="4" max="4" width="7.28515625" style="1" customWidth="1"/>
    <col min="5" max="5" width="8.140625" style="1" customWidth="1"/>
    <col min="6" max="6" width="11.42578125" style="1" customWidth="1"/>
    <col min="7" max="7" width="24.42578125" style="60" customWidth="1"/>
    <col min="8" max="8" width="5.5703125" style="1" customWidth="1"/>
    <col min="9" max="9" width="17.140625" style="1" customWidth="1"/>
    <col min="10" max="10" width="11.42578125" style="1" customWidth="1"/>
    <col min="11" max="11" width="10.85546875" style="1" customWidth="1"/>
    <col min="12" max="12" width="10.28515625" style="1" customWidth="1"/>
    <col min="13" max="13" width="12" style="1" customWidth="1"/>
    <col min="14" max="14" width="4.28515625" style="1" customWidth="1"/>
    <col min="15" max="15" width="17.140625" style="1" customWidth="1"/>
    <col min="16" max="16" width="11.7109375" style="1" customWidth="1"/>
    <col min="17" max="17" width="11.140625" style="1" customWidth="1"/>
    <col min="18" max="18" width="11.5703125" style="1" customWidth="1"/>
    <col min="19" max="19" width="11.28515625" style="1" customWidth="1"/>
    <col min="20" max="16384" width="9.140625" style="1"/>
  </cols>
  <sheetData>
    <row r="1" spans="1:19" ht="23.25" customHeight="1" x14ac:dyDescent="0.3">
      <c r="B1" s="2" t="s">
        <v>8</v>
      </c>
      <c r="C1" s="2"/>
      <c r="D1" s="2"/>
      <c r="E1" s="2"/>
      <c r="F1" s="2"/>
      <c r="G1" s="59"/>
      <c r="H1" s="2"/>
    </row>
    <row r="2" spans="1:19" ht="22.5" customHeight="1" x14ac:dyDescent="0.3">
      <c r="B2" s="2" t="s">
        <v>9</v>
      </c>
      <c r="C2" s="2"/>
      <c r="D2" s="2"/>
      <c r="E2" s="2"/>
      <c r="F2" s="52" t="s">
        <v>38</v>
      </c>
      <c r="G2" s="59"/>
      <c r="H2" s="2"/>
    </row>
    <row r="3" spans="1:19" ht="22.5" customHeight="1" thickBot="1" x14ac:dyDescent="0.3"/>
    <row r="4" spans="1:19" ht="18.600000000000001" customHeight="1" thickBot="1" x14ac:dyDescent="0.3">
      <c r="A4" s="19"/>
      <c r="B4" s="56" t="s">
        <v>12</v>
      </c>
      <c r="C4" s="57"/>
      <c r="D4" s="57"/>
      <c r="E4" s="57"/>
      <c r="F4" s="58"/>
      <c r="G4" s="61"/>
      <c r="I4" s="56" t="s">
        <v>13</v>
      </c>
      <c r="J4" s="57"/>
      <c r="K4" s="57"/>
      <c r="L4" s="57"/>
      <c r="M4" s="58"/>
      <c r="O4" s="56" t="s">
        <v>25</v>
      </c>
      <c r="P4" s="57"/>
      <c r="Q4" s="57"/>
      <c r="R4" s="57"/>
      <c r="S4" s="58"/>
    </row>
    <row r="5" spans="1:19" ht="30" customHeight="1" x14ac:dyDescent="0.25">
      <c r="A5" s="20"/>
      <c r="B5" s="6" t="s">
        <v>22</v>
      </c>
      <c r="C5" s="7" t="s">
        <v>26</v>
      </c>
      <c r="D5" s="7" t="s">
        <v>27</v>
      </c>
      <c r="E5" s="7" t="s">
        <v>28</v>
      </c>
      <c r="F5" s="8" t="s">
        <v>0</v>
      </c>
      <c r="G5" s="62" t="s">
        <v>29</v>
      </c>
      <c r="I5" s="6" t="s">
        <v>22</v>
      </c>
      <c r="J5" s="7" t="s">
        <v>26</v>
      </c>
      <c r="K5" s="7" t="s">
        <v>27</v>
      </c>
      <c r="L5" s="7" t="s">
        <v>28</v>
      </c>
      <c r="M5" s="8" t="s">
        <v>0</v>
      </c>
      <c r="O5" s="6" t="s">
        <v>22</v>
      </c>
      <c r="P5" s="7" t="s">
        <v>26</v>
      </c>
      <c r="Q5" s="7" t="s">
        <v>27</v>
      </c>
      <c r="R5" s="7" t="s">
        <v>28</v>
      </c>
      <c r="S5" s="8" t="s">
        <v>0</v>
      </c>
    </row>
    <row r="6" spans="1:19" ht="26.25" customHeight="1" x14ac:dyDescent="0.25">
      <c r="A6" s="20"/>
      <c r="B6" s="9" t="s">
        <v>19</v>
      </c>
      <c r="C6" s="4">
        <v>31</v>
      </c>
      <c r="D6" s="4">
        <v>13</v>
      </c>
      <c r="E6" s="4">
        <v>16</v>
      </c>
      <c r="F6" s="10">
        <v>60</v>
      </c>
      <c r="G6" s="22">
        <f>F6/F10</f>
        <v>0.39473684210526316</v>
      </c>
      <c r="H6" s="3"/>
      <c r="I6" s="9" t="s">
        <v>19</v>
      </c>
      <c r="J6" s="4">
        <f>$G$6*C10</f>
        <v>24.078947368421051</v>
      </c>
      <c r="K6" s="4">
        <f t="shared" ref="K6:L6" si="0">$G$6*D10</f>
        <v>17.368421052631579</v>
      </c>
      <c r="L6" s="4">
        <f t="shared" si="0"/>
        <v>18.55263157894737</v>
      </c>
      <c r="M6" s="10"/>
      <c r="O6" s="9" t="s">
        <v>19</v>
      </c>
      <c r="P6" s="4">
        <f>(C6-J6)^2/J6</f>
        <v>1.9893298820822558</v>
      </c>
      <c r="Q6" s="4">
        <f t="shared" ref="Q6:R9" si="1">(D6-K6)^2/K6</f>
        <v>1.0987240829346092</v>
      </c>
      <c r="R6" s="4">
        <f t="shared" si="1"/>
        <v>0.35121313923105674</v>
      </c>
      <c r="S6" s="10">
        <f>SUM(P6:R6)</f>
        <v>3.4392671042479219</v>
      </c>
    </row>
    <row r="7" spans="1:19" ht="26.25" customHeight="1" x14ac:dyDescent="0.25">
      <c r="A7" s="20"/>
      <c r="B7" s="11" t="s">
        <v>24</v>
      </c>
      <c r="C7" s="5">
        <v>8</v>
      </c>
      <c r="D7" s="5">
        <v>16</v>
      </c>
      <c r="E7" s="5">
        <v>7</v>
      </c>
      <c r="F7" s="12">
        <v>31</v>
      </c>
      <c r="G7" s="24">
        <f>F7/F10</f>
        <v>0.20394736842105263</v>
      </c>
      <c r="H7" s="3"/>
      <c r="I7" s="11" t="s">
        <v>24</v>
      </c>
      <c r="J7" s="5">
        <f>$G$7*C10</f>
        <v>12.440789473684211</v>
      </c>
      <c r="K7" s="5">
        <f t="shared" ref="K7:L7" si="2">$G$7*D10</f>
        <v>8.973684210526315</v>
      </c>
      <c r="L7" s="5">
        <f t="shared" si="2"/>
        <v>9.5855263157894743</v>
      </c>
      <c r="M7" s="12"/>
      <c r="O7" s="11" t="s">
        <v>24</v>
      </c>
      <c r="P7" s="5">
        <f>(C7-J7)^2/J7</f>
        <v>1.5851575329121323</v>
      </c>
      <c r="Q7" s="5">
        <f t="shared" si="1"/>
        <v>5.5015434480629741</v>
      </c>
      <c r="R7" s="5">
        <f t="shared" si="1"/>
        <v>0.69740002889860231</v>
      </c>
      <c r="S7" s="10">
        <f t="shared" ref="S7:S9" si="3">SUM(P7:R7)</f>
        <v>7.7841010098737087</v>
      </c>
    </row>
    <row r="8" spans="1:19" ht="26.25" customHeight="1" x14ac:dyDescent="0.25">
      <c r="A8" s="20"/>
      <c r="B8" s="9" t="s">
        <v>20</v>
      </c>
      <c r="C8" s="4">
        <v>12</v>
      </c>
      <c r="D8" s="4">
        <v>10</v>
      </c>
      <c r="E8" s="4">
        <v>17</v>
      </c>
      <c r="F8" s="10">
        <v>39</v>
      </c>
      <c r="G8" s="22">
        <f>F8/F10</f>
        <v>0.25657894736842107</v>
      </c>
      <c r="H8" s="3"/>
      <c r="I8" s="9" t="s">
        <v>20</v>
      </c>
      <c r="J8" s="4">
        <f>$G$8*C10</f>
        <v>15.651315789473685</v>
      </c>
      <c r="K8" s="4">
        <f t="shared" ref="K8:L8" si="4">$G$8*D10</f>
        <v>11.289473684210527</v>
      </c>
      <c r="L8" s="4">
        <f t="shared" si="4"/>
        <v>12.059210526315791</v>
      </c>
      <c r="M8" s="10"/>
      <c r="O8" s="9" t="s">
        <v>20</v>
      </c>
      <c r="P8" s="4">
        <f>(C8-J8)^2/J8</f>
        <v>0.85182020309285222</v>
      </c>
      <c r="Q8" s="4">
        <f t="shared" si="1"/>
        <v>0.14728254201938437</v>
      </c>
      <c r="R8" s="4">
        <f t="shared" si="1"/>
        <v>2.0242950871450294</v>
      </c>
      <c r="S8" s="10">
        <f t="shared" si="3"/>
        <v>3.0233978322572659</v>
      </c>
    </row>
    <row r="9" spans="1:19" ht="26.25" customHeight="1" thickBot="1" x14ac:dyDescent="0.3">
      <c r="A9" s="20"/>
      <c r="B9" s="13" t="s">
        <v>21</v>
      </c>
      <c r="C9" s="14">
        <v>10</v>
      </c>
      <c r="D9" s="14">
        <v>5</v>
      </c>
      <c r="E9" s="14">
        <v>7</v>
      </c>
      <c r="F9" s="15">
        <v>22</v>
      </c>
      <c r="G9" s="24">
        <f>F9/F10</f>
        <v>0.14473684210526316</v>
      </c>
      <c r="H9" s="3"/>
      <c r="I9" s="13" t="s">
        <v>21</v>
      </c>
      <c r="J9" s="14">
        <f>$G$9*C10</f>
        <v>8.8289473684210531</v>
      </c>
      <c r="K9" s="14">
        <f t="shared" ref="K9:L9" si="5">$G$9*D10</f>
        <v>6.3684210526315788</v>
      </c>
      <c r="L9" s="14">
        <f t="shared" si="5"/>
        <v>6.802631578947369</v>
      </c>
      <c r="M9" s="15"/>
      <c r="O9" s="13" t="s">
        <v>21</v>
      </c>
      <c r="P9" s="14">
        <f>(C9-J9)^2/J9</f>
        <v>0.15532590791434608</v>
      </c>
      <c r="Q9" s="14">
        <f t="shared" si="1"/>
        <v>0.29404088734232264</v>
      </c>
      <c r="R9" s="14">
        <f t="shared" si="1"/>
        <v>5.7263565102310546E-3</v>
      </c>
      <c r="S9" s="10">
        <f t="shared" si="3"/>
        <v>0.45509315176689979</v>
      </c>
    </row>
    <row r="10" spans="1:19" ht="26.25" customHeight="1" thickBot="1" x14ac:dyDescent="0.3">
      <c r="A10" s="21"/>
      <c r="B10" s="16" t="s">
        <v>0</v>
      </c>
      <c r="C10" s="17">
        <v>61</v>
      </c>
      <c r="D10" s="17">
        <v>44</v>
      </c>
      <c r="E10" s="17">
        <v>47</v>
      </c>
      <c r="F10" s="18">
        <v>152</v>
      </c>
      <c r="G10" s="63"/>
      <c r="I10" s="16" t="s">
        <v>0</v>
      </c>
      <c r="J10" s="17"/>
      <c r="K10" s="17"/>
      <c r="L10" s="17"/>
      <c r="M10" s="18"/>
      <c r="O10" s="16" t="s">
        <v>0</v>
      </c>
      <c r="P10" s="17"/>
      <c r="Q10" s="17"/>
      <c r="R10" s="17"/>
      <c r="S10" s="18">
        <f>SUM(S6:S9)</f>
        <v>14.701859098145796</v>
      </c>
    </row>
    <row r="12" spans="1:19" ht="9.6" customHeight="1" x14ac:dyDescent="0.25"/>
    <row r="14" spans="1:19" ht="15.75" thickBot="1" x14ac:dyDescent="0.3">
      <c r="I14" s="23"/>
      <c r="J14" s="1" t="s">
        <v>23</v>
      </c>
    </row>
    <row r="15" spans="1:19" ht="24.6" customHeight="1" thickBot="1" x14ac:dyDescent="0.3">
      <c r="B15" s="26" t="s">
        <v>17</v>
      </c>
      <c r="C15" s="27">
        <v>0.05</v>
      </c>
      <c r="K15" s="1" t="s">
        <v>40</v>
      </c>
      <c r="L15" s="1">
        <f>_xlfn.CHISQ.INV(0.95,6)</f>
        <v>12.591587243743977</v>
      </c>
      <c r="M15" s="25"/>
      <c r="O15" s="1">
        <f>1-_xlfn.CHISQ.DIST(S10,6,1)</f>
        <v>2.270674016937857E-2</v>
      </c>
    </row>
    <row r="16" spans="1:19" ht="24.6" customHeight="1" thickBot="1" x14ac:dyDescent="0.3">
      <c r="B16" s="26" t="s">
        <v>18</v>
      </c>
      <c r="C16" s="26">
        <v>6</v>
      </c>
    </row>
    <row r="17" spans="2:3" ht="24.6" customHeight="1" thickBot="1" x14ac:dyDescent="0.3">
      <c r="B17" s="26" t="s">
        <v>14</v>
      </c>
      <c r="C17" s="26"/>
    </row>
    <row r="18" spans="2:3" ht="24.6" customHeight="1" thickBot="1" x14ac:dyDescent="0.3">
      <c r="B18" s="26" t="s">
        <v>15</v>
      </c>
      <c r="C18" s="28"/>
    </row>
    <row r="19" spans="2:3" ht="24.6" customHeight="1" thickBot="1" x14ac:dyDescent="0.3">
      <c r="B19" s="29" t="s">
        <v>1</v>
      </c>
      <c r="C19" s="30"/>
    </row>
    <row r="20" spans="2:3" ht="24.6" customHeight="1" x14ac:dyDescent="0.25"/>
  </sheetData>
  <mergeCells count="3">
    <mergeCell ref="B4:F4"/>
    <mergeCell ref="I4:M4"/>
    <mergeCell ref="O4:S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2753-1CBD-49F7-AA6F-3CBE9237EDB9}">
  <dimension ref="A1:D5"/>
  <sheetViews>
    <sheetView workbookViewId="0"/>
  </sheetViews>
  <sheetFormatPr defaultRowHeight="15" x14ac:dyDescent="0.25"/>
  <cols>
    <col min="4" max="4" width="9.140625" customWidth="1"/>
  </cols>
  <sheetData>
    <row r="1" spans="1:4" ht="36" x14ac:dyDescent="0.25">
      <c r="A1" s="6" t="s">
        <v>41</v>
      </c>
      <c r="B1" s="7" t="s">
        <v>26</v>
      </c>
      <c r="C1" s="7" t="s">
        <v>27</v>
      </c>
      <c r="D1" s="7" t="s">
        <v>28</v>
      </c>
    </row>
    <row r="2" spans="1:4" ht="54" x14ac:dyDescent="0.25">
      <c r="A2" s="9" t="s">
        <v>19</v>
      </c>
      <c r="B2" s="4">
        <v>31</v>
      </c>
      <c r="C2" s="4">
        <v>13</v>
      </c>
      <c r="D2" s="4">
        <v>16</v>
      </c>
    </row>
    <row r="3" spans="1:4" ht="54" x14ac:dyDescent="0.25">
      <c r="A3" s="11" t="s">
        <v>24</v>
      </c>
      <c r="B3" s="5">
        <v>8</v>
      </c>
      <c r="C3" s="5">
        <v>16</v>
      </c>
      <c r="D3" s="5">
        <v>7</v>
      </c>
    </row>
    <row r="4" spans="1:4" ht="54" x14ac:dyDescent="0.25">
      <c r="A4" s="9" t="s">
        <v>20</v>
      </c>
      <c r="B4" s="4">
        <v>12</v>
      </c>
      <c r="C4" s="4">
        <v>10</v>
      </c>
      <c r="D4" s="4">
        <v>17</v>
      </c>
    </row>
    <row r="5" spans="1:4" ht="54.75" thickBot="1" x14ac:dyDescent="0.3">
      <c r="A5" s="13" t="s">
        <v>21</v>
      </c>
      <c r="B5" s="14">
        <v>10</v>
      </c>
      <c r="C5" s="14">
        <v>5</v>
      </c>
      <c r="D5" s="14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0043-0DCE-46B9-80C6-B4C8ADDF47F7}">
  <dimension ref="A1:P43"/>
  <sheetViews>
    <sheetView tabSelected="1" topLeftCell="A12" workbookViewId="0">
      <selection activeCell="D44" sqref="D44"/>
    </sheetView>
  </sheetViews>
  <sheetFormatPr defaultRowHeight="15" x14ac:dyDescent="0.25"/>
  <cols>
    <col min="2" max="2" width="14.7109375" customWidth="1"/>
  </cols>
  <sheetData>
    <row r="1" spans="1:6" ht="30" x14ac:dyDescent="0.25">
      <c r="A1" s="64" t="s">
        <v>42</v>
      </c>
      <c r="B1" s="64" t="s">
        <v>43</v>
      </c>
      <c r="D1" t="s">
        <v>44</v>
      </c>
    </row>
    <row r="2" spans="1:6" x14ac:dyDescent="0.25">
      <c r="A2" s="64">
        <v>1</v>
      </c>
      <c r="B2" s="64">
        <v>13</v>
      </c>
      <c r="C2">
        <f>$B$8/6</f>
        <v>10.333333333333334</v>
      </c>
      <c r="D2">
        <f>B2-C2</f>
        <v>2.6666666666666661</v>
      </c>
      <c r="E2">
        <f>D2^2/C2</f>
        <v>0.6881720430107523</v>
      </c>
    </row>
    <row r="3" spans="1:6" x14ac:dyDescent="0.25">
      <c r="A3" s="64">
        <v>2</v>
      </c>
      <c r="B3" s="64">
        <v>9</v>
      </c>
      <c r="C3">
        <f t="shared" ref="C3:C7" si="0">$B$8/6</f>
        <v>10.333333333333334</v>
      </c>
      <c r="D3">
        <f t="shared" ref="D3:D7" si="1">B3-C3</f>
        <v>-1.3333333333333339</v>
      </c>
      <c r="E3">
        <f t="shared" ref="E3:E7" si="2">D3^2/C3</f>
        <v>0.17204301075268832</v>
      </c>
    </row>
    <row r="4" spans="1:6" x14ac:dyDescent="0.25">
      <c r="A4" s="64">
        <v>3</v>
      </c>
      <c r="B4" s="64">
        <v>8</v>
      </c>
      <c r="C4">
        <f t="shared" si="0"/>
        <v>10.333333333333334</v>
      </c>
      <c r="D4">
        <f t="shared" si="1"/>
        <v>-2.3333333333333339</v>
      </c>
      <c r="E4">
        <f t="shared" si="2"/>
        <v>0.52688172043010773</v>
      </c>
    </row>
    <row r="5" spans="1:6" x14ac:dyDescent="0.25">
      <c r="A5" s="64">
        <v>4</v>
      </c>
      <c r="B5" s="64">
        <v>13</v>
      </c>
      <c r="C5">
        <f t="shared" si="0"/>
        <v>10.333333333333334</v>
      </c>
      <c r="D5">
        <f t="shared" si="1"/>
        <v>2.6666666666666661</v>
      </c>
      <c r="E5">
        <f t="shared" si="2"/>
        <v>0.6881720430107523</v>
      </c>
    </row>
    <row r="6" spans="1:6" x14ac:dyDescent="0.25">
      <c r="A6" s="64">
        <v>5</v>
      </c>
      <c r="B6" s="64">
        <v>7</v>
      </c>
      <c r="C6">
        <f t="shared" si="0"/>
        <v>10.333333333333334</v>
      </c>
      <c r="D6">
        <f t="shared" si="1"/>
        <v>-3.3333333333333339</v>
      </c>
      <c r="E6">
        <f t="shared" si="2"/>
        <v>1.0752688172043012</v>
      </c>
    </row>
    <row r="7" spans="1:6" x14ac:dyDescent="0.25">
      <c r="A7" s="64">
        <v>6</v>
      </c>
      <c r="B7" s="64">
        <v>12</v>
      </c>
      <c r="C7">
        <f t="shared" si="0"/>
        <v>10.333333333333334</v>
      </c>
      <c r="D7">
        <f t="shared" si="1"/>
        <v>1.6666666666666661</v>
      </c>
      <c r="E7">
        <f t="shared" si="2"/>
        <v>0.26881720430107509</v>
      </c>
    </row>
    <row r="8" spans="1:6" x14ac:dyDescent="0.25">
      <c r="B8">
        <f>SUM(B2:B7)</f>
        <v>62</v>
      </c>
      <c r="E8">
        <f>SUM(E2:E7)</f>
        <v>3.419354838709677</v>
      </c>
      <c r="F8">
        <f>_xlfn.CHISQ.INV(0.9,5)</f>
        <v>9.2363568997811178</v>
      </c>
    </row>
    <row r="17" spans="2:16" x14ac:dyDescent="0.25">
      <c r="B17" s="65"/>
      <c r="C17" s="65" t="s">
        <v>45</v>
      </c>
      <c r="D17" s="65" t="s">
        <v>46</v>
      </c>
      <c r="E17" s="65" t="s">
        <v>47</v>
      </c>
      <c r="F17" s="65" t="s">
        <v>0</v>
      </c>
    </row>
    <row r="18" spans="2:16" x14ac:dyDescent="0.25">
      <c r="B18" s="65" t="s">
        <v>34</v>
      </c>
      <c r="C18" s="65">
        <v>27</v>
      </c>
      <c r="D18" s="65">
        <v>28</v>
      </c>
      <c r="E18" s="65">
        <v>45</v>
      </c>
      <c r="F18" s="65">
        <v>100</v>
      </c>
    </row>
    <row r="19" spans="2:16" x14ac:dyDescent="0.25">
      <c r="B19" s="65" t="s">
        <v>35</v>
      </c>
      <c r="C19" s="65">
        <v>20</v>
      </c>
      <c r="D19" s="65">
        <v>41</v>
      </c>
      <c r="E19" s="65">
        <v>54</v>
      </c>
      <c r="F19" s="65">
        <v>115</v>
      </c>
    </row>
    <row r="20" spans="2:16" x14ac:dyDescent="0.25">
      <c r="B20" s="65" t="s">
        <v>0</v>
      </c>
      <c r="C20" s="65">
        <v>47</v>
      </c>
      <c r="D20" s="65">
        <v>69</v>
      </c>
      <c r="E20" s="65">
        <v>99</v>
      </c>
      <c r="F20" s="65">
        <v>215</v>
      </c>
    </row>
    <row r="24" spans="2:16" x14ac:dyDescent="0.25">
      <c r="I24" t="s">
        <v>44</v>
      </c>
      <c r="M24" t="s">
        <v>48</v>
      </c>
    </row>
    <row r="25" spans="2:16" x14ac:dyDescent="0.25">
      <c r="B25" s="65"/>
      <c r="C25" s="65" t="s">
        <v>45</v>
      </c>
      <c r="D25" s="65" t="s">
        <v>46</v>
      </c>
      <c r="E25" s="65" t="s">
        <v>47</v>
      </c>
      <c r="F25" s="65" t="s">
        <v>0</v>
      </c>
    </row>
    <row r="26" spans="2:16" x14ac:dyDescent="0.25">
      <c r="B26" s="65" t="s">
        <v>34</v>
      </c>
      <c r="C26" s="65">
        <v>27</v>
      </c>
      <c r="D26" s="65">
        <v>28</v>
      </c>
      <c r="E26" s="65">
        <v>45</v>
      </c>
      <c r="F26" s="65">
        <v>100</v>
      </c>
      <c r="G26">
        <f>(F26/$F$28)</f>
        <v>0.46511627906976744</v>
      </c>
      <c r="I26">
        <f>$G$26*C28</f>
        <v>21.86046511627907</v>
      </c>
      <c r="J26">
        <f>$G$26*D28</f>
        <v>32.093023255813954</v>
      </c>
      <c r="K26">
        <f>$G$26*E28</f>
        <v>46.046511627906973</v>
      </c>
      <c r="M26">
        <f>(C26-I26)^2/I26</f>
        <v>1.2083374567046019</v>
      </c>
      <c r="N26">
        <f>(D26-J26)^2/J26</f>
        <v>0.52200876306033039</v>
      </c>
      <c r="O26">
        <f>(E26-K26)^2/K26</f>
        <v>2.378435517970386E-2</v>
      </c>
    </row>
    <row r="27" spans="2:16" x14ac:dyDescent="0.25">
      <c r="B27" s="65" t="s">
        <v>35</v>
      </c>
      <c r="C27" s="65">
        <v>20</v>
      </c>
      <c r="D27" s="65">
        <v>41</v>
      </c>
      <c r="E27" s="65">
        <v>54</v>
      </c>
      <c r="F27" s="65">
        <v>115</v>
      </c>
      <c r="G27">
        <f>(F27/$F$28)</f>
        <v>0.53488372093023251</v>
      </c>
      <c r="I27">
        <f>$G$27*C28</f>
        <v>25.139534883720927</v>
      </c>
      <c r="J27">
        <f t="shared" ref="J27:K27" si="3">$G$27*D28</f>
        <v>36.906976744186046</v>
      </c>
      <c r="K27">
        <f t="shared" si="3"/>
        <v>52.95348837209302</v>
      </c>
      <c r="M27">
        <f>(C27-I27)^2/I27</f>
        <v>1.0507282232213917</v>
      </c>
      <c r="N27">
        <f t="shared" ref="N27:O27" si="4">(D27-J27)^2/J27</f>
        <v>0.45392066353072202</v>
      </c>
      <c r="O27">
        <f t="shared" si="4"/>
        <v>2.0682047982351463E-2</v>
      </c>
    </row>
    <row r="28" spans="2:16" x14ac:dyDescent="0.25">
      <c r="B28" s="65" t="s">
        <v>0</v>
      </c>
      <c r="C28" s="65">
        <v>47</v>
      </c>
      <c r="D28" s="65">
        <v>69</v>
      </c>
      <c r="E28" s="65">
        <v>99</v>
      </c>
      <c r="F28" s="65">
        <v>215</v>
      </c>
      <c r="P28">
        <f>SUM(M26:O27)</f>
        <v>3.2794615096791011</v>
      </c>
    </row>
    <row r="42" spans="2:4" x14ac:dyDescent="0.25">
      <c r="B42">
        <f>1-_xlfn.CHISQ.DIST(P28,2,1)</f>
        <v>0.194032277510227</v>
      </c>
    </row>
    <row r="43" spans="2:4" x14ac:dyDescent="0.25">
      <c r="C43">
        <f>_xlfn.CHISQ.INV(0.95,2)</f>
        <v>5.9914645471079799</v>
      </c>
      <c r="D43">
        <f>_xlfn.CHISQ.INV(0.9,2)</f>
        <v>4.6051701859880918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Share</vt:lpstr>
      <vt:lpstr>Grades</vt:lpstr>
      <vt:lpstr>MBA-major</vt:lpstr>
      <vt:lpstr>MBA-R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</dc:creator>
  <cp:lastModifiedBy>Thukaram, Amruth Pai</cp:lastModifiedBy>
  <dcterms:created xsi:type="dcterms:W3CDTF">2018-11-24T20:32:36Z</dcterms:created>
  <dcterms:modified xsi:type="dcterms:W3CDTF">2024-11-26T18:17:05Z</dcterms:modified>
</cp:coreProperties>
</file>