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6amr\Downloads\"/>
    </mc:Choice>
  </mc:AlternateContent>
  <xr:revisionPtr revIDLastSave="0" documentId="13_ncr:1_{52862269-174D-4252-ACE5-49CB563CF51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ou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E18" i="1" l="1"/>
  <c r="F20" i="1"/>
  <c r="I19" i="1"/>
  <c r="J16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G3" i="1" s="1"/>
  <c r="H3" i="1" s="1"/>
  <c r="F4" i="1"/>
  <c r="F5" i="1"/>
  <c r="F6" i="1"/>
  <c r="F7" i="1"/>
  <c r="F8" i="1"/>
  <c r="F9" i="1"/>
  <c r="F10" i="1"/>
  <c r="F11" i="1"/>
  <c r="F12" i="1"/>
  <c r="F13" i="1"/>
  <c r="G13" i="1" s="1"/>
  <c r="H13" i="1" s="1"/>
  <c r="F2" i="1"/>
  <c r="H4" i="1"/>
  <c r="H5" i="1"/>
  <c r="H6" i="1"/>
  <c r="H7" i="1"/>
  <c r="H8" i="1"/>
  <c r="G4" i="1"/>
  <c r="G5" i="1"/>
  <c r="G6" i="1"/>
  <c r="G7" i="1"/>
  <c r="G8" i="1"/>
  <c r="G9" i="1"/>
  <c r="H9" i="1" s="1"/>
  <c r="G10" i="1"/>
  <c r="H10" i="1" s="1"/>
  <c r="G11" i="1"/>
  <c r="H11" i="1" s="1"/>
  <c r="G12" i="1"/>
  <c r="H12" i="1" s="1"/>
  <c r="G2" i="1"/>
  <c r="H2" i="1" s="1"/>
  <c r="E16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20" i="1"/>
  <c r="B19" i="1"/>
  <c r="B17" i="1"/>
  <c r="A17" i="1"/>
  <c r="H16" i="1" l="1"/>
</calcChain>
</file>

<file path=xl/sharedStrings.xml><?xml version="1.0" encoding="utf-8"?>
<sst xmlns="http://schemas.openxmlformats.org/spreadsheetml/2006/main" count="53" uniqueCount="51">
  <si>
    <t>Sq ft</t>
  </si>
  <si>
    <t>Actual Price</t>
  </si>
  <si>
    <t>Predicted Price</t>
  </si>
  <si>
    <t>Residual (Error)</t>
  </si>
  <si>
    <t>Residual-squared</t>
  </si>
  <si>
    <t>Average Price</t>
  </si>
  <si>
    <t>(Actual - Average)</t>
  </si>
  <si>
    <t>(Actual-Average) Squared</t>
  </si>
  <si>
    <t>(Predicted - Average)</t>
  </si>
  <si>
    <t>(Predicted - Average) Squared</t>
  </si>
  <si>
    <t>Sum of Squared errors</t>
  </si>
  <si>
    <t>SSE</t>
  </si>
  <si>
    <t>Sum of Squared Totals</t>
  </si>
  <si>
    <t>SST</t>
  </si>
  <si>
    <t>Sum of Squared Regression</t>
  </si>
  <si>
    <t>SSR</t>
  </si>
  <si>
    <t>Av Sq ft</t>
  </si>
  <si>
    <t>Av Price</t>
  </si>
  <si>
    <t>Std error</t>
  </si>
  <si>
    <t>Slope</t>
  </si>
  <si>
    <t>R-squared</t>
  </si>
  <si>
    <t>Intercept</t>
  </si>
  <si>
    <t>Understanding SSR, SST, SSE, and R-Squared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</si>
  <si>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</si>
  <si>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</si>
  <si>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</si>
  <si>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</si>
  <si>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</si>
  <si>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</si>
  <si>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</si>
  <si>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</si>
  <si>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</si>
  <si>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</si>
  <si>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</si>
  <si>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</si>
  <si>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</si>
  <si>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</si>
  <si>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</si>
  <si>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</si>
  <si>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</si>
  <si>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</si>
  <si>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</si>
  <si>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</si>
  <si>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</si>
  <si>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</si>
  <si>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</si>
  <si>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</si>
  <si>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degree of freedom</t>
  </si>
  <si>
    <t xml:space="preserve">null hypothesis B1=0 </t>
  </si>
  <si>
    <t>alternate hypothesis  B1 &lt;&gt; 0</t>
  </si>
  <si>
    <t>std determines the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</si>
</sst>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6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5" fontId="0" fillId="2" borderId="1" xfId="2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37" fontId="5" fillId="3" borderId="1" xfId="0" applyNumberFormat="1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center" vertical="center"/>
    </xf>
    <xf numFmtId="5" fontId="4" fillId="4" borderId="1" xfId="0" applyNumberFormat="1" applyFont="1" applyFill="1" applyBorder="1" applyAlignment="1">
      <alignment horizontal="center" vertical="center"/>
    </xf>
    <xf numFmtId="5" fontId="5" fillId="4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7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5" fontId="2" fillId="2" borderId="1" xfId="2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6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37" fontId="4" fillId="6" borderId="5" xfId="0" applyNumberFormat="1" applyFont="1" applyFill="1" applyBorder="1" applyAlignment="1">
      <alignment horizontal="left" vertical="center"/>
    </xf>
    <xf numFmtId="5" fontId="4" fillId="4" borderId="5" xfId="0" applyNumberFormat="1" applyFont="1" applyFill="1" applyBorder="1" applyAlignment="1">
      <alignment horizontal="left" vertical="center"/>
    </xf>
    <xf numFmtId="164" fontId="4" fillId="5" borderId="5" xfId="0" applyNumberFormat="1" applyFont="1" applyFill="1" applyBorder="1" applyAlignment="1">
      <alignment horizontal="left" vertical="center"/>
    </xf>
    <xf numFmtId="43" fontId="3" fillId="4" borderId="1" xfId="1" applyFont="1" applyFill="1" applyBorder="1" applyAlignment="1">
      <alignment horizontal="center" vertical="center"/>
    </xf>
    <xf numFmtId="5" fontId="3" fillId="4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8" borderId="1" xfId="0" applyFont="1" applyFill="1" applyBorder="1"/>
    <xf numFmtId="0" fontId="3" fillId="7" borderId="6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vertical="center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7" fillId="0" borderId="9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Continuous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House!$B$1</c:f>
              <c:strCache>
                <c:ptCount val="1"/>
                <c:pt idx="0">
                  <c:v>Actual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House!$A$2:$A$13</c:f>
              <c:numCache>
                <c:formatCode>General</c:formatCode>
                <c:ptCount val="12"/>
                <c:pt idx="0">
                  <c:v>3290</c:v>
                </c:pt>
                <c:pt idx="1">
                  <c:v>3425</c:v>
                </c:pt>
                <c:pt idx="2">
                  <c:v>3346</c:v>
                </c:pt>
                <c:pt idx="3">
                  <c:v>3075</c:v>
                </c:pt>
                <c:pt idx="4">
                  <c:v>3280</c:v>
                </c:pt>
                <c:pt idx="5">
                  <c:v>3488</c:v>
                </c:pt>
                <c:pt idx="6">
                  <c:v>2894</c:v>
                </c:pt>
                <c:pt idx="7">
                  <c:v>3018</c:v>
                </c:pt>
                <c:pt idx="8">
                  <c:v>3029</c:v>
                </c:pt>
                <c:pt idx="9">
                  <c:v>2975</c:v>
                </c:pt>
                <c:pt idx="10">
                  <c:v>3380</c:v>
                </c:pt>
                <c:pt idx="11">
                  <c:v>2996</c:v>
                </c:pt>
              </c:numCache>
            </c:numRef>
          </c:xVal>
          <c:yVal>
            <c:numRef>
              <c:f>House!$B$2:$B$13</c:f>
              <c:numCache>
                <c:formatCode>"$"#,##0_);\("$"#,##0\)</c:formatCode>
                <c:ptCount val="12"/>
                <c:pt idx="0">
                  <c:v>428985</c:v>
                </c:pt>
                <c:pt idx="1">
                  <c:v>431040</c:v>
                </c:pt>
                <c:pt idx="2">
                  <c:v>446435</c:v>
                </c:pt>
                <c:pt idx="3">
                  <c:v>407315</c:v>
                </c:pt>
                <c:pt idx="4">
                  <c:v>417290</c:v>
                </c:pt>
                <c:pt idx="5">
                  <c:v>437028</c:v>
                </c:pt>
                <c:pt idx="6">
                  <c:v>377894</c:v>
                </c:pt>
                <c:pt idx="7">
                  <c:v>397952</c:v>
                </c:pt>
                <c:pt idx="8">
                  <c:v>421999</c:v>
                </c:pt>
                <c:pt idx="9">
                  <c:v>393172</c:v>
                </c:pt>
                <c:pt idx="10">
                  <c:v>431144</c:v>
                </c:pt>
                <c:pt idx="11">
                  <c:v>413746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5-4B55-A4DC-585F7B01E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97647"/>
        <c:axId val="547401967"/>
      </c:scatterChart>
      <c:valAx>
        <c:axId val="547397647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1967"/>
        <c:crosses val="autoZero"/>
        <c:crossBetween val="midCat"/>
      </c:valAx>
      <c:valAx>
        <c:axId val="5474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6</xdr:row>
      <xdr:rowOff>69850</xdr:rowOff>
    </xdr:from>
    <xdr:to>
      <xdr:col>18</xdr:col>
      <xdr:colOff>22225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9F165-CDE3-17A4-270B-3AF286EC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16" workbookViewId="0">
      <selection activeCell="I44" sqref="I44"/>
    </sheetView>
  </sheetViews>
  <sheetFormatPr defaultRowHeight="14.5" x14ac:dyDescent="0.35"/>
  <cols>
    <col min="1" max="1" width="12.453125" customWidth="1"/>
    <col min="2" max="2" width="11.08984375" customWidth="1"/>
    <col min="3" max="3" width="14.6328125" style="20" customWidth="1"/>
    <col min="4" max="4" width="14.08984375" style="20" customWidth="1"/>
    <col min="5" max="5" width="13.1796875" style="35" bestFit="1" customWidth="1"/>
    <col min="6" max="6" width="13.54296875" style="35" bestFit="1" customWidth="1"/>
    <col min="7" max="7" width="13.6328125" style="35" customWidth="1"/>
    <col min="8" max="8" width="15.6328125" style="35" customWidth="1"/>
    <col min="9" max="9" width="18" style="35" customWidth="1"/>
    <col min="10" max="10" width="19.453125" style="35" customWidth="1"/>
    <col min="11" max="11" width="12" bestFit="1" customWidth="1"/>
    <col min="12" max="12" width="19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L1" s="39" t="s">
        <v>22</v>
      </c>
    </row>
    <row r="2" spans="1:12" x14ac:dyDescent="0.35">
      <c r="A2" s="5">
        <v>3290</v>
      </c>
      <c r="B2" s="6">
        <v>428985</v>
      </c>
      <c r="C2" s="7">
        <f>$B$20+$B$19*A2</f>
        <v>425956.27671230503</v>
      </c>
      <c r="D2" s="8">
        <f>B2-C2</f>
        <v>3028.7232876949711</v>
      </c>
      <c r="E2" s="9">
        <f>D2^2</f>
        <v>9173164.7534258347</v>
      </c>
      <c r="F2" s="10">
        <f>AVERAGE($B$2:$B$13)</f>
        <v>417000</v>
      </c>
      <c r="G2" s="11">
        <f>B2-F2</f>
        <v>11985</v>
      </c>
      <c r="H2" s="12">
        <f>G2^2</f>
        <v>143640225</v>
      </c>
      <c r="I2" s="13">
        <f>C2-F2</f>
        <v>8956.2767123050289</v>
      </c>
      <c r="J2" s="14">
        <f>I2^2</f>
        <v>80214892.547377378</v>
      </c>
      <c r="K2" s="15"/>
      <c r="L2" s="16"/>
    </row>
    <row r="3" spans="1:12" x14ac:dyDescent="0.35">
      <c r="A3" s="5">
        <v>3425</v>
      </c>
      <c r="B3" s="6">
        <v>431040</v>
      </c>
      <c r="C3" s="7">
        <f t="shared" ref="C3:C13" si="0">$B$20+$B$19*A3</f>
        <v>437256.25200353103</v>
      </c>
      <c r="D3" s="8">
        <f t="shared" ref="D3:D13" si="1">B3-C3</f>
        <v>-6216.2520035310299</v>
      </c>
      <c r="E3" s="9">
        <f t="shared" ref="E3:E13" si="2">D3^2</f>
        <v>38641788.971403547</v>
      </c>
      <c r="F3" s="10">
        <f t="shared" ref="F3:F13" si="3">AVERAGE($B$2:$B$13)</f>
        <v>417000</v>
      </c>
      <c r="G3" s="11">
        <f t="shared" ref="G3:G13" si="4">B3-F3</f>
        <v>14040</v>
      </c>
      <c r="H3" s="12">
        <f t="shared" ref="H3:H13" si="5">G3^2</f>
        <v>197121600</v>
      </c>
      <c r="I3" s="13">
        <f t="shared" ref="I3:I13" si="6">C3-F3</f>
        <v>20256.25200353103</v>
      </c>
      <c r="J3" s="14">
        <f t="shared" ref="J3:J13" si="7">I3^2</f>
        <v>410315745.23055488</v>
      </c>
      <c r="K3" s="15"/>
      <c r="L3" s="16"/>
    </row>
    <row r="4" spans="1:12" s="19" customFormat="1" x14ac:dyDescent="0.35">
      <c r="A4" s="17">
        <v>3346</v>
      </c>
      <c r="B4" s="18">
        <v>446435</v>
      </c>
      <c r="C4" s="7">
        <f t="shared" si="0"/>
        <v>430643.67387014691</v>
      </c>
      <c r="D4" s="8">
        <f t="shared" si="1"/>
        <v>15791.326129853085</v>
      </c>
      <c r="E4" s="9">
        <f t="shared" si="2"/>
        <v>249365980.93938082</v>
      </c>
      <c r="F4" s="10">
        <f t="shared" si="3"/>
        <v>417000</v>
      </c>
      <c r="G4" s="11">
        <f t="shared" si="4"/>
        <v>29435</v>
      </c>
      <c r="H4" s="12">
        <f t="shared" si="5"/>
        <v>866419225</v>
      </c>
      <c r="I4" s="13">
        <f t="shared" si="6"/>
        <v>13643.673870146915</v>
      </c>
      <c r="J4" s="14">
        <f t="shared" si="7"/>
        <v>186149836.67492971</v>
      </c>
      <c r="K4" s="15"/>
      <c r="L4" s="16"/>
    </row>
    <row r="5" spans="1:12" x14ac:dyDescent="0.35">
      <c r="A5" s="5">
        <v>3075</v>
      </c>
      <c r="B5" s="6">
        <v>407315</v>
      </c>
      <c r="C5" s="7">
        <f t="shared" si="0"/>
        <v>407960.0197670192</v>
      </c>
      <c r="D5" s="8">
        <f t="shared" si="1"/>
        <v>-645.01976701919921</v>
      </c>
      <c r="E5" s="9">
        <f t="shared" si="2"/>
        <v>416050.49984550202</v>
      </c>
      <c r="F5" s="10">
        <f t="shared" si="3"/>
        <v>417000</v>
      </c>
      <c r="G5" s="11">
        <f t="shared" si="4"/>
        <v>-9685</v>
      </c>
      <c r="H5" s="12">
        <f t="shared" si="5"/>
        <v>93799225</v>
      </c>
      <c r="I5" s="13">
        <f t="shared" si="6"/>
        <v>-9039.9802329808008</v>
      </c>
      <c r="J5" s="14">
        <f t="shared" si="7"/>
        <v>81721242.612683609</v>
      </c>
      <c r="K5" s="15"/>
      <c r="L5" s="16"/>
    </row>
    <row r="6" spans="1:12" x14ac:dyDescent="0.35">
      <c r="A6" s="5">
        <v>3280</v>
      </c>
      <c r="B6" s="6">
        <v>417290</v>
      </c>
      <c r="C6" s="7">
        <f t="shared" si="0"/>
        <v>425119.24150554754</v>
      </c>
      <c r="D6" s="8">
        <f t="shared" si="1"/>
        <v>-7829.2415055475431</v>
      </c>
      <c r="E6" s="9">
        <f t="shared" si="2"/>
        <v>61297022.552188359</v>
      </c>
      <c r="F6" s="10">
        <f t="shared" si="3"/>
        <v>417000</v>
      </c>
      <c r="G6" s="11">
        <f t="shared" si="4"/>
        <v>290</v>
      </c>
      <c r="H6" s="12">
        <f t="shared" si="5"/>
        <v>84100</v>
      </c>
      <c r="I6" s="13">
        <f t="shared" si="6"/>
        <v>8119.2415055475431</v>
      </c>
      <c r="J6" s="14">
        <f t="shared" si="7"/>
        <v>65922082.62540593</v>
      </c>
      <c r="K6" s="15"/>
      <c r="L6" s="16"/>
    </row>
    <row r="7" spans="1:12" x14ac:dyDescent="0.35">
      <c r="A7" s="5">
        <v>3488</v>
      </c>
      <c r="B7" s="6">
        <v>437028</v>
      </c>
      <c r="C7" s="7">
        <f t="shared" si="0"/>
        <v>442529.57380610314</v>
      </c>
      <c r="D7" s="8">
        <f t="shared" si="1"/>
        <v>-5501.5738061031443</v>
      </c>
      <c r="E7" s="9">
        <f t="shared" si="2"/>
        <v>30267314.344000239</v>
      </c>
      <c r="F7" s="10">
        <f t="shared" si="3"/>
        <v>417000</v>
      </c>
      <c r="G7" s="11">
        <f t="shared" si="4"/>
        <v>20028</v>
      </c>
      <c r="H7" s="12">
        <f t="shared" si="5"/>
        <v>401120784</v>
      </c>
      <c r="I7" s="13">
        <f t="shared" si="6"/>
        <v>25529.573806103144</v>
      </c>
      <c r="J7" s="14">
        <f t="shared" si="7"/>
        <v>651759138.72126782</v>
      </c>
      <c r="K7" s="15"/>
      <c r="L7" s="16"/>
    </row>
    <row r="8" spans="1:12" x14ac:dyDescent="0.35">
      <c r="A8" s="5">
        <v>2894</v>
      </c>
      <c r="B8" s="6">
        <v>377894</v>
      </c>
      <c r="C8" s="7">
        <f t="shared" si="0"/>
        <v>392809.68252470874</v>
      </c>
      <c r="D8" s="8">
        <f t="shared" si="1"/>
        <v>-14915.68252470874</v>
      </c>
      <c r="E8" s="9">
        <f t="shared" si="2"/>
        <v>222477585.17790169</v>
      </c>
      <c r="F8" s="10">
        <f t="shared" si="3"/>
        <v>417000</v>
      </c>
      <c r="G8" s="11">
        <f t="shared" si="4"/>
        <v>-39106</v>
      </c>
      <c r="H8" s="12">
        <f t="shared" si="5"/>
        <v>1529279236</v>
      </c>
      <c r="I8" s="13">
        <f t="shared" si="6"/>
        <v>-24190.31747529126</v>
      </c>
      <c r="J8" s="14">
        <f t="shared" si="7"/>
        <v>585171459.55538177</v>
      </c>
      <c r="K8" s="15"/>
      <c r="L8" s="16"/>
    </row>
    <row r="9" spans="1:12" x14ac:dyDescent="0.35">
      <c r="A9" s="5">
        <v>3018</v>
      </c>
      <c r="B9" s="6">
        <v>397952</v>
      </c>
      <c r="C9" s="7">
        <f t="shared" si="0"/>
        <v>403188.91908850148</v>
      </c>
      <c r="D9" s="8">
        <f t="shared" si="1"/>
        <v>-5236.9190885014832</v>
      </c>
      <c r="E9" s="9">
        <f t="shared" si="2"/>
        <v>27425321.539511207</v>
      </c>
      <c r="F9" s="10">
        <f t="shared" si="3"/>
        <v>417000</v>
      </c>
      <c r="G9" s="11">
        <f t="shared" si="4"/>
        <v>-19048</v>
      </c>
      <c r="H9" s="12">
        <f t="shared" si="5"/>
        <v>362826304</v>
      </c>
      <c r="I9" s="13">
        <f t="shared" si="6"/>
        <v>-13811.080911498517</v>
      </c>
      <c r="J9" s="14">
        <f t="shared" si="7"/>
        <v>190745955.9439587</v>
      </c>
      <c r="K9" s="15"/>
      <c r="L9" s="16"/>
    </row>
    <row r="10" spans="1:12" x14ac:dyDescent="0.35">
      <c r="A10" s="5">
        <v>3029</v>
      </c>
      <c r="B10" s="6">
        <v>421999</v>
      </c>
      <c r="C10" s="7">
        <f t="shared" si="0"/>
        <v>404109.65781593474</v>
      </c>
      <c r="D10" s="8">
        <f t="shared" si="1"/>
        <v>17889.342184065259</v>
      </c>
      <c r="E10" s="9">
        <f t="shared" si="2"/>
        <v>320028563.77857679</v>
      </c>
      <c r="F10" s="10">
        <f t="shared" si="3"/>
        <v>417000</v>
      </c>
      <c r="G10" s="11">
        <f t="shared" si="4"/>
        <v>4999</v>
      </c>
      <c r="H10" s="12">
        <f t="shared" si="5"/>
        <v>24990001</v>
      </c>
      <c r="I10" s="13">
        <f t="shared" si="6"/>
        <v>-12890.342184065259</v>
      </c>
      <c r="J10" s="14">
        <f t="shared" si="7"/>
        <v>166160921.62229231</v>
      </c>
      <c r="K10" s="15"/>
      <c r="L10" s="16"/>
    </row>
    <row r="11" spans="1:12" x14ac:dyDescent="0.35">
      <c r="A11" s="5">
        <v>2975</v>
      </c>
      <c r="B11" s="6">
        <v>393172</v>
      </c>
      <c r="C11" s="7">
        <f t="shared" si="0"/>
        <v>399589.66769944434</v>
      </c>
      <c r="D11" s="8">
        <f t="shared" si="1"/>
        <v>-6417.6676994443405</v>
      </c>
      <c r="E11" s="9">
        <f t="shared" si="2"/>
        <v>41186458.700491212</v>
      </c>
      <c r="F11" s="10">
        <f t="shared" si="3"/>
        <v>417000</v>
      </c>
      <c r="G11" s="11">
        <f t="shared" si="4"/>
        <v>-23828</v>
      </c>
      <c r="H11" s="12">
        <f t="shared" si="5"/>
        <v>567773584</v>
      </c>
      <c r="I11" s="13">
        <f t="shared" si="6"/>
        <v>-17410.332300555659</v>
      </c>
      <c r="J11" s="14">
        <f t="shared" si="7"/>
        <v>303119670.8157717</v>
      </c>
      <c r="K11" s="15"/>
      <c r="L11" s="16"/>
    </row>
    <row r="12" spans="1:12" x14ac:dyDescent="0.35">
      <c r="A12" s="5">
        <v>3380</v>
      </c>
      <c r="B12" s="6">
        <v>431144</v>
      </c>
      <c r="C12" s="7">
        <f t="shared" si="0"/>
        <v>433489.59357312234</v>
      </c>
      <c r="D12" s="8">
        <f t="shared" si="1"/>
        <v>-2345.5935731223435</v>
      </c>
      <c r="E12" s="9">
        <f t="shared" si="2"/>
        <v>5501809.210272843</v>
      </c>
      <c r="F12" s="10">
        <f t="shared" si="3"/>
        <v>417000</v>
      </c>
      <c r="G12" s="11">
        <f t="shared" si="4"/>
        <v>14144</v>
      </c>
      <c r="H12" s="12">
        <f t="shared" si="5"/>
        <v>200052736</v>
      </c>
      <c r="I12" s="13">
        <f t="shared" si="6"/>
        <v>16489.593573122344</v>
      </c>
      <c r="J12" s="14">
        <f t="shared" si="7"/>
        <v>271906696.20675772</v>
      </c>
      <c r="K12" s="15"/>
      <c r="L12" s="16"/>
    </row>
    <row r="13" spans="1:12" x14ac:dyDescent="0.35">
      <c r="A13" s="5">
        <v>2996</v>
      </c>
      <c r="B13" s="6">
        <v>413746</v>
      </c>
      <c r="C13" s="7">
        <f t="shared" si="0"/>
        <v>401347.44163363508</v>
      </c>
      <c r="D13" s="8">
        <f t="shared" si="1"/>
        <v>12398.558366364916</v>
      </c>
      <c r="E13" s="9">
        <f t="shared" si="2"/>
        <v>153724249.56415746</v>
      </c>
      <c r="F13" s="10">
        <f t="shared" si="3"/>
        <v>417000</v>
      </c>
      <c r="G13" s="11">
        <f t="shared" si="4"/>
        <v>-3254</v>
      </c>
      <c r="H13" s="12">
        <f t="shared" si="5"/>
        <v>10588516</v>
      </c>
      <c r="I13" s="13">
        <f t="shared" si="6"/>
        <v>-15652.558366364916</v>
      </c>
      <c r="J13" s="14">
        <f t="shared" si="7"/>
        <v>245002583.41246033</v>
      </c>
      <c r="K13" s="15"/>
      <c r="L13" s="16"/>
    </row>
    <row r="14" spans="1:12" ht="15" thickBot="1" x14ac:dyDescent="0.4">
      <c r="D14" s="21"/>
      <c r="E14" s="22"/>
      <c r="F14" s="22"/>
      <c r="G14" s="22"/>
      <c r="H14" s="22"/>
      <c r="I14" s="22"/>
      <c r="J14" s="22"/>
      <c r="K14" s="15"/>
      <c r="L14" s="15"/>
    </row>
    <row r="15" spans="1:12" x14ac:dyDescent="0.35">
      <c r="D15" s="40" t="s">
        <v>10</v>
      </c>
      <c r="E15" s="23" t="s">
        <v>11</v>
      </c>
      <c r="F15" s="24"/>
      <c r="G15" s="42" t="s">
        <v>12</v>
      </c>
      <c r="H15" s="25" t="s">
        <v>13</v>
      </c>
      <c r="I15" s="44" t="s">
        <v>14</v>
      </c>
      <c r="J15" s="26" t="s">
        <v>15</v>
      </c>
    </row>
    <row r="16" spans="1:12" ht="15" thickBot="1" x14ac:dyDescent="0.4">
      <c r="A16" s="27" t="s">
        <v>16</v>
      </c>
      <c r="B16" s="27" t="s">
        <v>17</v>
      </c>
      <c r="D16" s="41"/>
      <c r="E16" s="28">
        <f>SUM(E2:E13)</f>
        <v>1159505310.0311553</v>
      </c>
      <c r="F16" s="24"/>
      <c r="G16" s="43"/>
      <c r="H16" s="29">
        <f>SUM(H2:H13)</f>
        <v>4397695536</v>
      </c>
      <c r="I16" s="45"/>
      <c r="J16" s="30">
        <f>SUM(J2:J13)</f>
        <v>3238190225.968842</v>
      </c>
    </row>
    <row r="17" spans="1:10" ht="15" thickBot="1" x14ac:dyDescent="0.4">
      <c r="A17" s="31">
        <f>AVERAGE(A2:A13)</f>
        <v>3183</v>
      </c>
      <c r="B17" s="32">
        <f>AVERAGE(B2:B13)</f>
        <v>417000</v>
      </c>
      <c r="D17" s="21"/>
      <c r="E17" s="22"/>
      <c r="F17" s="22"/>
      <c r="G17" s="22"/>
      <c r="H17"/>
      <c r="I17" s="22"/>
      <c r="J17"/>
    </row>
    <row r="18" spans="1:10" ht="15" thickBot="1" x14ac:dyDescent="0.4">
      <c r="D18" s="33" t="s">
        <v>18</v>
      </c>
      <c r="E18" s="34">
        <f>SQRT(E16/F20)</f>
        <v>10768.032828846481</v>
      </c>
    </row>
    <row r="19" spans="1:10" ht="15" thickBot="1" x14ac:dyDescent="0.4">
      <c r="A19" s="36" t="s">
        <v>19</v>
      </c>
      <c r="B19" s="36">
        <f>SLOPE(B2:B13,A2:A13)</f>
        <v>83.70352067574818</v>
      </c>
      <c r="F19" s="35" t="s">
        <v>47</v>
      </c>
      <c r="H19" s="37" t="s">
        <v>20</v>
      </c>
      <c r="I19" s="34">
        <f>J16/H16</f>
        <v>0.73633797507368914</v>
      </c>
    </row>
    <row r="20" spans="1:10" ht="15" thickBot="1" x14ac:dyDescent="0.4">
      <c r="A20" s="36" t="s">
        <v>21</v>
      </c>
      <c r="B20" s="36">
        <f>INTERCEPT(B2:B13,A2:A13)</f>
        <v>150571.69368909352</v>
      </c>
      <c r="F20" s="46">
        <f>10</f>
        <v>10</v>
      </c>
      <c r="G20" s="47"/>
    </row>
    <row r="21" spans="1:10" x14ac:dyDescent="0.35">
      <c r="E21"/>
      <c r="F21"/>
      <c r="G21"/>
      <c r="H21"/>
      <c r="I21"/>
    </row>
    <row r="22" spans="1:10" x14ac:dyDescent="0.35">
      <c r="H22" s="38"/>
    </row>
    <row r="26" spans="1:10" x14ac:dyDescent="0.35">
      <c r="D26" t="s">
        <v>23</v>
      </c>
      <c r="E26"/>
      <c r="F26"/>
      <c r="G26"/>
      <c r="H26"/>
      <c r="I26"/>
      <c r="J26"/>
    </row>
    <row r="27" spans="1:10" ht="15" thickBot="1" x14ac:dyDescent="0.4">
      <c r="D27"/>
      <c r="E27"/>
      <c r="F27"/>
      <c r="G27"/>
      <c r="H27"/>
      <c r="I27"/>
      <c r="J27"/>
    </row>
    <row r="28" spans="1:10" x14ac:dyDescent="0.35">
      <c r="D28" s="51" t="s">
        <v>24</v>
      </c>
      <c r="E28" s="51"/>
      <c r="F28"/>
      <c r="G28"/>
      <c r="H28"/>
      <c r="I28"/>
      <c r="J28"/>
    </row>
    <row r="29" spans="1:10" x14ac:dyDescent="0.35">
      <c r="D29" s="48" t="s">
        <v>25</v>
      </c>
      <c r="E29" s="48">
        <v>0.8581013780863479</v>
      </c>
      <c r="F29"/>
      <c r="G29"/>
      <c r="H29"/>
      <c r="I29"/>
      <c r="J29"/>
    </row>
    <row r="30" spans="1:10" x14ac:dyDescent="0.35">
      <c r="D30" s="48" t="s">
        <v>26</v>
      </c>
      <c r="E30" s="48">
        <v>0.73633797507368948</v>
      </c>
      <c r="F30"/>
      <c r="G30"/>
      <c r="H30"/>
      <c r="I30"/>
      <c r="J30"/>
    </row>
    <row r="31" spans="1:10" x14ac:dyDescent="0.35">
      <c r="D31" s="48" t="s">
        <v>27</v>
      </c>
      <c r="E31" s="48">
        <v>0.70997177258105848</v>
      </c>
      <c r="F31"/>
      <c r="G31"/>
      <c r="H31"/>
      <c r="I31"/>
      <c r="J31"/>
    </row>
    <row r="32" spans="1:10" x14ac:dyDescent="0.35">
      <c r="D32" s="48" t="s">
        <v>28</v>
      </c>
      <c r="E32" s="48">
        <v>10768.032828846484</v>
      </c>
      <c r="F32"/>
      <c r="G32"/>
      <c r="H32"/>
      <c r="I32"/>
      <c r="J32"/>
    </row>
    <row r="33" spans="4:12" ht="15" thickBot="1" x14ac:dyDescent="0.4">
      <c r="D33" s="49" t="s">
        <v>29</v>
      </c>
      <c r="E33" s="49">
        <v>12</v>
      </c>
      <c r="F33"/>
      <c r="G33"/>
      <c r="H33"/>
      <c r="I33"/>
      <c r="J33"/>
    </row>
    <row r="34" spans="4:12" x14ac:dyDescent="0.35">
      <c r="D34"/>
      <c r="E34"/>
      <c r="F34"/>
      <c r="G34"/>
      <c r="H34"/>
      <c r="I34"/>
      <c r="J34"/>
    </row>
    <row r="35" spans="4:12" ht="15" thickBot="1" x14ac:dyDescent="0.4">
      <c r="D35" t="s">
        <v>30</v>
      </c>
      <c r="E35"/>
      <c r="F35"/>
      <c r="G35"/>
      <c r="H35"/>
      <c r="I35"/>
      <c r="J35"/>
    </row>
    <row r="36" spans="4:12" x14ac:dyDescent="0.35">
      <c r="D36" s="50"/>
      <c r="E36" s="50" t="s">
        <v>34</v>
      </c>
      <c r="F36" s="50" t="s">
        <v>35</v>
      </c>
      <c r="G36" s="50" t="s">
        <v>36</v>
      </c>
      <c r="H36" s="50" t="s">
        <v>37</v>
      </c>
      <c r="I36" s="50" t="s">
        <v>38</v>
      </c>
      <c r="J36"/>
    </row>
    <row r="37" spans="4:12" x14ac:dyDescent="0.35">
      <c r="D37" s="48" t="s">
        <v>31</v>
      </c>
      <c r="E37" s="48">
        <v>1</v>
      </c>
      <c r="F37" s="48">
        <v>3238190225.9688435</v>
      </c>
      <c r="G37" s="48">
        <v>3238190225.9688435</v>
      </c>
      <c r="H37" s="48">
        <v>27.927342789674956</v>
      </c>
      <c r="I37" s="48">
        <v>3.5527660140092046E-4</v>
      </c>
      <c r="J37"/>
    </row>
    <row r="38" spans="4:12" x14ac:dyDescent="0.35">
      <c r="D38" s="48" t="s">
        <v>32</v>
      </c>
      <c r="E38" s="48">
        <v>10</v>
      </c>
      <c r="F38" s="48">
        <v>1159505310.0311563</v>
      </c>
      <c r="G38" s="48">
        <v>115950531.00311562</v>
      </c>
      <c r="H38" s="48"/>
      <c r="I38" s="48"/>
      <c r="J38"/>
    </row>
    <row r="39" spans="4:12" ht="15" thickBot="1" x14ac:dyDescent="0.4">
      <c r="D39" s="49" t="s">
        <v>33</v>
      </c>
      <c r="E39" s="49">
        <v>11</v>
      </c>
      <c r="F39" s="49">
        <v>4397695536</v>
      </c>
      <c r="G39" s="49"/>
      <c r="H39" s="49"/>
      <c r="I39" s="49"/>
      <c r="J39"/>
    </row>
    <row r="40" spans="4:12" ht="15" thickBot="1" x14ac:dyDescent="0.4">
      <c r="D40"/>
      <c r="E40"/>
      <c r="F40"/>
      <c r="G40"/>
      <c r="H40"/>
      <c r="I40"/>
      <c r="J40"/>
    </row>
    <row r="41" spans="4:12" x14ac:dyDescent="0.35">
      <c r="D41" s="50"/>
      <c r="E41" s="50" t="s">
        <v>39</v>
      </c>
      <c r="F41" s="50" t="s">
        <v>28</v>
      </c>
      <c r="G41" s="50" t="s">
        <v>40</v>
      </c>
      <c r="H41" s="50" t="s">
        <v>41</v>
      </c>
      <c r="I41" s="50" t="s">
        <v>42</v>
      </c>
      <c r="J41" s="50" t="s">
        <v>43</v>
      </c>
      <c r="K41" s="50" t="s">
        <v>44</v>
      </c>
      <c r="L41" s="50" t="s">
        <v>45</v>
      </c>
    </row>
    <row r="42" spans="4:12" x14ac:dyDescent="0.35">
      <c r="D42" s="48" t="s">
        <v>21</v>
      </c>
      <c r="E42" s="48">
        <v>150571.69368909346</v>
      </c>
      <c r="F42" s="48">
        <v>50511.409381460471</v>
      </c>
      <c r="G42" s="48">
        <v>2.9809442170180023</v>
      </c>
      <c r="H42" s="48">
        <v>1.3785417132187391E-2</v>
      </c>
      <c r="I42" s="48">
        <v>38025.2599776774</v>
      </c>
      <c r="J42" s="48">
        <v>263118.12740050955</v>
      </c>
      <c r="K42" s="48">
        <v>38025.2599776774</v>
      </c>
      <c r="L42" s="48">
        <v>263118.12740050955</v>
      </c>
    </row>
    <row r="43" spans="4:12" ht="15" thickBot="1" x14ac:dyDescent="0.4">
      <c r="D43" s="49" t="s">
        <v>46</v>
      </c>
      <c r="E43" s="49">
        <v>83.703520675748209</v>
      </c>
      <c r="F43" s="49">
        <v>15.839042257775425</v>
      </c>
      <c r="G43" s="49">
        <v>5.2846327014916534</v>
      </c>
      <c r="H43" s="49">
        <v>3.5527660140092013E-4</v>
      </c>
      <c r="I43" s="49">
        <v>48.411935242946385</v>
      </c>
      <c r="J43" s="49">
        <v>118.99510610855003</v>
      </c>
      <c r="K43" s="49">
        <v>48.411935242946385</v>
      </c>
      <c r="L43" s="49">
        <v>118.99510610855003</v>
      </c>
    </row>
    <row r="44" spans="4:12" x14ac:dyDescent="0.35">
      <c r="D44"/>
      <c r="E44"/>
      <c r="F44" t="s">
        <v>50</v>
      </c>
      <c r="G44"/>
      <c r="H44"/>
      <c r="I44">
        <f>E43-_xlfn.T.INV(0.95,10)*F43</f>
        <v>54.995872360958984</v>
      </c>
      <c r="J44"/>
    </row>
    <row r="45" spans="4:12" x14ac:dyDescent="0.35">
      <c r="D45"/>
      <c r="E45"/>
      <c r="F45"/>
      <c r="G45"/>
      <c r="H45"/>
      <c r="I45"/>
      <c r="J45"/>
    </row>
    <row r="46" spans="4:12" x14ac:dyDescent="0.35">
      <c r="D46" t="s">
        <v>48</v>
      </c>
      <c r="E46"/>
      <c r="F46"/>
      <c r="G46"/>
      <c r="H46"/>
      <c r="I46"/>
      <c r="J46"/>
    </row>
    <row r="47" spans="4:12" x14ac:dyDescent="0.35">
      <c r="D47" s="20" t="s">
        <v>49</v>
      </c>
    </row>
  </sheetData>
  <mergeCells count="4">
    <mergeCell ref="D15:D16"/>
    <mergeCell ref="G15:G16"/>
    <mergeCell ref="I15:I16"/>
    <mergeCell ref="F20:G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Sethi, Avanti</dc:creator>
  <cp:lastModifiedBy>amruth pai</cp:lastModifiedBy>
  <dcterms:created xsi:type="dcterms:W3CDTF">2015-06-05T18:17:20Z</dcterms:created>
  <dcterms:modified xsi:type="dcterms:W3CDTF">2024-10-29T20:37:35Z</dcterms:modified>
</cp:coreProperties>
</file>