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ducation\R programming\R_Projects\BA with R\advance_Stats\AdvanceStatsHW3\"/>
    </mc:Choice>
  </mc:AlternateContent>
  <xr:revisionPtr revIDLastSave="0" documentId="13_ncr:1_{2D4C7A9D-8702-405E-BA04-8B4A59B2DAE4}" xr6:coauthVersionLast="47" xr6:coauthVersionMax="47" xr10:uidLastSave="{00000000-0000-0000-0000-000000000000}"/>
  <bookViews>
    <workbookView xWindow="5670" yWindow="1590" windowWidth="21660" windowHeight="11385" activeTab="4" xr2:uid="{00000000-000D-0000-FFFF-FFFF00000000}"/>
  </bookViews>
  <sheets>
    <sheet name="Cover" sheetId="1" r:id="rId1"/>
    <sheet name="Questions" sheetId="2" r:id="rId2"/>
    <sheet name="Logistics" sheetId="5" r:id="rId3"/>
    <sheet name="ANOVA" sheetId="3" r:id="rId4"/>
    <sheet name="Log" sheetId="6" r:id="rId5"/>
    <sheet name="t-test" sheetId="7" r:id="rId6"/>
  </sheets>
  <definedNames>
    <definedName name="solver_adj" localSheetId="2" hidden="1">Logistics!#REF!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ng" localSheetId="5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eg" localSheetId="5" hidden="1">1</definedName>
    <definedName name="solver_nod" localSheetId="2" hidden="1">2147483647</definedName>
    <definedName name="solver_num" localSheetId="2" hidden="1">0</definedName>
    <definedName name="solver_num" localSheetId="5" hidden="1">0</definedName>
    <definedName name="solver_nwt" localSheetId="2" hidden="1">1</definedName>
    <definedName name="solver_opt" localSheetId="2" hidden="1">Logistics!#REF!</definedName>
    <definedName name="solver_opt" localSheetId="5" hidden="1">'t-test'!$D$2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5" hidden="1">1</definedName>
    <definedName name="solver_val" localSheetId="2" hidden="1">0</definedName>
    <definedName name="solver_val" localSheetId="5" hidden="1">0</definedName>
    <definedName name="solver_ver" localSheetId="2" hidden="1">3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D4" i="6"/>
  <c r="D3" i="6"/>
  <c r="D2" i="6"/>
  <c r="M15" i="5"/>
  <c r="M14" i="5"/>
  <c r="M7" i="5"/>
  <c r="M8" i="5" s="1"/>
  <c r="M9" i="5" s="1"/>
  <c r="M34" i="2"/>
  <c r="M32" i="2"/>
  <c r="M29" i="2"/>
  <c r="G10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2" i="6"/>
  <c r="D46" i="5" l="1"/>
  <c r="D45" i="5"/>
  <c r="D44" i="5"/>
  <c r="D43" i="5"/>
  <c r="D41" i="5"/>
  <c r="D40" i="5"/>
  <c r="D38" i="5"/>
  <c r="D37" i="5"/>
  <c r="D36" i="5"/>
  <c r="D35" i="5"/>
  <c r="D33" i="5"/>
  <c r="D32" i="5"/>
  <c r="D31" i="5"/>
  <c r="D29" i="5"/>
  <c r="D28" i="5"/>
  <c r="D27" i="5"/>
  <c r="D26" i="5"/>
  <c r="D24" i="5"/>
  <c r="D22" i="5"/>
  <c r="D21" i="5"/>
  <c r="D19" i="5"/>
  <c r="D17" i="5"/>
  <c r="D15" i="5"/>
  <c r="D14" i="5"/>
  <c r="D12" i="5"/>
  <c r="D11" i="5"/>
  <c r="D8" i="5"/>
  <c r="D5" i="5"/>
  <c r="D4" i="5"/>
  <c r="D3" i="5"/>
  <c r="D2" i="5"/>
</calcChain>
</file>

<file path=xl/sharedStrings.xml><?xml version="1.0" encoding="utf-8"?>
<sst xmlns="http://schemas.openxmlformats.org/spreadsheetml/2006/main" count="131" uniqueCount="75">
  <si>
    <t>The Online test</t>
  </si>
  <si>
    <t xml:space="preserve">Answer the questions in the proper format (the Quiz / Test format).  </t>
  </si>
  <si>
    <t>Before you submit</t>
  </si>
  <si>
    <t xml:space="preserve">Start now.  Do not wait till the last day as there maybe material - statistics or R that you are not familiar with and need to learn it.  </t>
  </si>
  <si>
    <t xml:space="preserve">There is an online test available on eLearning.  </t>
  </si>
  <si>
    <t xml:space="preserve">This will have questions from your R codes and some general.  </t>
  </si>
  <si>
    <t xml:space="preserve">a.  Run this as an ANOVA 2-factor  R program. </t>
  </si>
  <si>
    <t>Problem 1 (Set-1)</t>
  </si>
  <si>
    <t>Problem 2 (Set-2)</t>
  </si>
  <si>
    <t>Problem 3 (Set-3)</t>
  </si>
  <si>
    <t xml:space="preserve">b.  Do a log transformation (base e) and perform the steps in a.  What's your conclusion?  </t>
  </si>
  <si>
    <t>Logistics Regression</t>
  </si>
  <si>
    <t>Log Transformation</t>
  </si>
  <si>
    <t>c.  Answer the online Quiz questions.</t>
  </si>
  <si>
    <t xml:space="preserve">Note:  Use R programs to solve the following problems.  Then answer the Online-Quiz questions and submit it.   </t>
  </si>
  <si>
    <r>
      <t xml:space="preserve">All submit your R code.  Each Output must be properly labeled such as:  </t>
    </r>
    <r>
      <rPr>
        <b/>
        <sz val="12"/>
        <rFont val="Calibri"/>
        <family val="2"/>
        <scheme val="minor"/>
      </rPr>
      <t>P-Value = 0.0355</t>
    </r>
  </si>
  <si>
    <t>Time</t>
  </si>
  <si>
    <t>The R file to be uploaded</t>
  </si>
  <si>
    <t xml:space="preserve">The R file must be named properly (LastName_Firstname).  </t>
  </si>
  <si>
    <t xml:space="preserve">You've only one submission (deadline: Apr 22nd 6:00:00 AM) for the R file as well as the Online test.  </t>
  </si>
  <si>
    <t xml:space="preserve">Upload only the R file (name it properly).  Also submit the eLearning online test. </t>
  </si>
  <si>
    <t>ANOVA</t>
  </si>
  <si>
    <t>Sec-1</t>
  </si>
  <si>
    <t>Sec-2</t>
  </si>
  <si>
    <t>Sec-3</t>
  </si>
  <si>
    <t>Test 1</t>
  </si>
  <si>
    <t>Test 2</t>
  </si>
  <si>
    <t>Test 3</t>
  </si>
  <si>
    <t>Section</t>
  </si>
  <si>
    <t xml:space="preserve">b.  R program should give the interaction graph to show the interaction between the two factors.  </t>
  </si>
  <si>
    <t>Male</t>
  </si>
  <si>
    <t>Female</t>
  </si>
  <si>
    <t>t-test</t>
  </si>
  <si>
    <t>Do women spend more time on Social media then the men?  A professor collected a sample from her graduate stats class.</t>
  </si>
  <si>
    <t>The data set, which gives the weekly time spent, is provided.  Do a variance test 1st to see if the variances are equal.</t>
  </si>
  <si>
    <t xml:space="preserve">Then perform the appropriate t-test and answer the online quiz questions.  </t>
  </si>
  <si>
    <t xml:space="preserve">A random sample of graduating seniors was asked to solve a statistics problem.  The data shows the time taken in minutes.  </t>
  </si>
  <si>
    <t xml:space="preserve">Our interest is in creating a 95% Confidence interval for the population.  </t>
  </si>
  <si>
    <t>a.  Plot the qqline and boxplot of the data.  Also get the skewness.  What is your conclusion about the distribution of the data?</t>
  </si>
  <si>
    <t>Problem 4 (Set-4)</t>
  </si>
  <si>
    <t xml:space="preserve">c.  Use the Log transformed data to create the Confidence interval using t-distribution and answer the online Quiz questions.  </t>
  </si>
  <si>
    <t>Hospital</t>
  </si>
  <si>
    <t>Age</t>
  </si>
  <si>
    <t>Health</t>
  </si>
  <si>
    <t>Vaccine</t>
  </si>
  <si>
    <t>OPRE / BUAN 6359   Homework-3</t>
  </si>
  <si>
    <t xml:space="preserve">I teach three sections of BUAN 6359.  There are three tests given during a semester.  I randomly select 10 students from each section and record their scores.  </t>
  </si>
  <si>
    <t xml:space="preserve">Hospitalization of a patient depends on age, health ondition, and vaccination status.  The data set </t>
  </si>
  <si>
    <t>provides records of 46 individuals.  Develops a logistics regression model using R which can answer</t>
  </si>
  <si>
    <t xml:space="preserve">questions like the probability of hospitalization of a person based on age, health condition, and </t>
  </si>
  <si>
    <t xml:space="preserve">vaccine status.  </t>
  </si>
  <si>
    <t>SUMMARY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</si>
  <si>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</si>
  <si>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</si>
  <si>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</si>
  <si>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</si>
  <si>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</si>
  <si>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</si>
  <si>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</si>
  <si>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</si>
  <si>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</si>
  <si>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</si>
  <si>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</si>
  <si>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</si>
  <si>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Total</t>
  </si>
  <si>
    <t>Anova: Two-Factor With Replication</t>
  </si>
  <si>
    <t>Sample</t>
  </si>
  <si>
    <t>Interaction</t>
  </si>
  <si>
    <t>Within</t>
  </si>
  <si>
    <t>F-Test Two-Sample for Variances</t>
  </si>
  <si>
    <t>Mean</t>
  </si>
  <si>
    <t>Observations</t>
  </si>
  <si>
    <t>P(F&lt;=f) one-tail</t>
  </si>
  <si>
    <t>F Critical one-tail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</si>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</sst>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9" fillId="5" borderId="0" xfId="0" applyFont="1" applyFill="1" applyProtection="1">
      <protection locked="0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5" borderId="0" xfId="0" applyFont="1" applyFill="1"/>
    <xf numFmtId="0" fontId="0" fillId="6" borderId="0" xfId="0" applyFill="1" applyProtection="1">
      <protection locked="0"/>
    </xf>
    <xf numFmtId="0" fontId="9" fillId="6" borderId="0" xfId="0" applyFont="1" applyFill="1" applyAlignment="1">
      <alignment horizontal="left"/>
    </xf>
    <xf numFmtId="0" fontId="9" fillId="6" borderId="0" xfId="0" applyFont="1" applyFill="1" applyAlignment="1">
      <alignment horizontal="left" vertical="center" wrapText="1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7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right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98"/>
      <color rgb="FFF9DC73"/>
      <color rgb="FF66CCFF"/>
      <color rgb="FFFFCCFF"/>
      <color rgb="FFF6C8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235297</xdr:colOff>
      <xdr:row>8</xdr:row>
      <xdr:rowOff>78716</xdr:rowOff>
    </xdr:from>
    <xdr:to>
      <xdr:col>12</xdr:col>
      <xdr:colOff>230551</xdr:colOff>
      <xdr:row>14</xdr:row>
      <xdr:rowOff>136366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4D4069-591E-580E-5595-9A85A46DD757}"/>
            </a:ext>
          </a:extLst>
        </xdr:cNvPr>
        <xdr:cNvSpPr txBox="1"/>
      </xdr:nvSpPr>
      <xdr:spPr>
        <a:xfrm rot="20585080">
          <a:off x="6437977" y="1930376"/>
          <a:ext cx="2151714" cy="1246370"/>
        </a:xfrm>
        <a:prstGeom prst="rect">
          <a:avLst/>
        </a:prstGeom>
        <a:solidFill>
          <a:srgbClr val="FFFE9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Every answer must be supported by your R output.  No credit will be given otherwise.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7"/>
  <sheetViews>
    <sheetView workbookViewId="0">
      <selection activeCell="D7" sqref="D7"/>
    </sheetView>
  </sheetViews>
  <sheetFormatPr defaultColWidth="8.85546875" defaultRowHeight="15" x14ac:dyDescent="0.25"/>
  <cols>
    <col min="1" max="16384" width="8.85546875" style="6"/>
  </cols>
  <sheetData>
    <row r="4" spans="2:5" ht="33.75" x14ac:dyDescent="0.5">
      <c r="E4" s="7" t="s">
        <v>45</v>
      </c>
    </row>
    <row r="5" spans="2:5" ht="33.75" x14ac:dyDescent="0.5">
      <c r="E5" s="7"/>
    </row>
    <row r="6" spans="2:5" ht="22.5" customHeight="1" x14ac:dyDescent="0.5">
      <c r="E6" s="7"/>
    </row>
    <row r="7" spans="2:5" ht="22.5" customHeight="1" x14ac:dyDescent="0.5">
      <c r="B7" s="8" t="s">
        <v>17</v>
      </c>
      <c r="E7" s="7"/>
    </row>
    <row r="8" spans="2:5" ht="21" x14ac:dyDescent="0.35">
      <c r="C8" s="8" t="s">
        <v>18</v>
      </c>
    </row>
    <row r="9" spans="2:5" ht="21" x14ac:dyDescent="0.35">
      <c r="C9" s="8"/>
    </row>
    <row r="10" spans="2:5" ht="21" x14ac:dyDescent="0.35">
      <c r="B10" s="8" t="s">
        <v>0</v>
      </c>
    </row>
    <row r="11" spans="2:5" ht="21" x14ac:dyDescent="0.35">
      <c r="B11" s="8"/>
      <c r="C11" s="8" t="s">
        <v>4</v>
      </c>
    </row>
    <row r="12" spans="2:5" ht="21" x14ac:dyDescent="0.35">
      <c r="B12" s="8"/>
      <c r="C12" s="8" t="s">
        <v>5</v>
      </c>
    </row>
    <row r="13" spans="2:5" ht="21" x14ac:dyDescent="0.35">
      <c r="B13" s="8"/>
      <c r="C13" s="8" t="s">
        <v>1</v>
      </c>
    </row>
    <row r="14" spans="2:5" ht="21" x14ac:dyDescent="0.35">
      <c r="C14" s="8"/>
    </row>
    <row r="15" spans="2:5" ht="21" x14ac:dyDescent="0.35">
      <c r="B15" s="8" t="s">
        <v>2</v>
      </c>
    </row>
    <row r="16" spans="2:5" ht="21" x14ac:dyDescent="0.35">
      <c r="C16" s="8" t="s">
        <v>19</v>
      </c>
    </row>
    <row r="17" spans="2:3" ht="21" x14ac:dyDescent="0.35">
      <c r="C17" s="8" t="s">
        <v>20</v>
      </c>
    </row>
    <row r="18" spans="2:3" ht="21" x14ac:dyDescent="0.35">
      <c r="C18" s="8"/>
    </row>
    <row r="20" spans="2:3" ht="21" x14ac:dyDescent="0.35">
      <c r="B20" s="8" t="s">
        <v>3</v>
      </c>
      <c r="C20" s="8"/>
    </row>
    <row r="26" spans="2:3" ht="16.149999999999999" customHeight="1" x14ac:dyDescent="0.25"/>
    <row r="27" spans="2:3" ht="21" x14ac:dyDescent="0.35">
      <c r="C2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AFA7-2881-41A7-84E3-7D638931C233}">
  <dimension ref="A1:M34"/>
  <sheetViews>
    <sheetView topLeftCell="A19" workbookViewId="0">
      <selection activeCell="M35" sqref="M35"/>
    </sheetView>
  </sheetViews>
  <sheetFormatPr defaultColWidth="8.85546875" defaultRowHeight="15.75" x14ac:dyDescent="0.25"/>
  <cols>
    <col min="1" max="1" width="8.85546875" style="1"/>
    <col min="2" max="2" width="14.85546875" style="1" customWidth="1"/>
    <col min="3" max="3" width="13.28515625" style="1" customWidth="1"/>
    <col min="4" max="11" width="8.85546875" style="1"/>
    <col min="12" max="12" width="13.7109375" style="1" bestFit="1" customWidth="1"/>
    <col min="13" max="13" width="17.42578125" style="1" customWidth="1"/>
    <col min="14" max="16384" width="8.85546875" style="1"/>
  </cols>
  <sheetData>
    <row r="1" spans="1:9" x14ac:dyDescent="0.25">
      <c r="A1" s="1" t="s">
        <v>14</v>
      </c>
    </row>
    <row r="2" spans="1:9" x14ac:dyDescent="0.25">
      <c r="A2" s="1" t="s">
        <v>15</v>
      </c>
    </row>
    <row r="4" spans="1:9" x14ac:dyDescent="0.25">
      <c r="A4" s="3" t="s">
        <v>7</v>
      </c>
      <c r="B4" s="4"/>
      <c r="C4" s="4"/>
      <c r="D4" s="4"/>
      <c r="E4" s="4"/>
      <c r="F4" s="4"/>
      <c r="G4" s="4"/>
      <c r="H4" s="4"/>
      <c r="I4" s="4"/>
    </row>
    <row r="5" spans="1:9" ht="23.45" customHeight="1" x14ac:dyDescent="0.25">
      <c r="A5" s="24" t="s">
        <v>11</v>
      </c>
    </row>
    <row r="6" spans="1:9" ht="18.600000000000001" customHeight="1" x14ac:dyDescent="0.25">
      <c r="A6" s="1" t="s">
        <v>47</v>
      </c>
    </row>
    <row r="7" spans="1:9" x14ac:dyDescent="0.25">
      <c r="A7" s="1" t="s">
        <v>48</v>
      </c>
    </row>
    <row r="8" spans="1:9" x14ac:dyDescent="0.25">
      <c r="A8" s="5" t="s">
        <v>49</v>
      </c>
    </row>
    <row r="9" spans="1:9" x14ac:dyDescent="0.25">
      <c r="A9" s="1" t="s">
        <v>50</v>
      </c>
    </row>
    <row r="10" spans="1:9" x14ac:dyDescent="0.25">
      <c r="B10" s="5"/>
      <c r="C10" s="5"/>
      <c r="D10" s="5"/>
      <c r="E10" s="5"/>
      <c r="F10" s="5"/>
      <c r="G10" s="5"/>
    </row>
    <row r="11" spans="1:9" x14ac:dyDescent="0.25">
      <c r="A11" s="2" t="s">
        <v>8</v>
      </c>
    </row>
    <row r="12" spans="1:9" ht="22.9" customHeight="1" x14ac:dyDescent="0.25">
      <c r="A12" s="23" t="s">
        <v>21</v>
      </c>
      <c r="B12" s="4"/>
      <c r="C12" s="4"/>
      <c r="D12" s="4"/>
      <c r="E12" s="4"/>
      <c r="F12" s="4"/>
      <c r="G12" s="4"/>
      <c r="H12" s="4"/>
      <c r="I12" s="4"/>
    </row>
    <row r="13" spans="1:9" ht="34.9" customHeight="1" x14ac:dyDescent="0.25">
      <c r="A13" s="29" t="s">
        <v>46</v>
      </c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30" t="s">
        <v>6</v>
      </c>
      <c r="B14" s="30"/>
      <c r="C14" s="30"/>
      <c r="D14" s="30"/>
      <c r="E14" s="30"/>
      <c r="F14" s="30"/>
      <c r="G14" s="30"/>
      <c r="H14" s="30"/>
      <c r="I14" s="30"/>
    </row>
    <row r="15" spans="1:9" x14ac:dyDescent="0.25">
      <c r="A15" s="5" t="s">
        <v>29</v>
      </c>
      <c r="B15" s="4"/>
      <c r="C15" s="4"/>
      <c r="D15" s="4"/>
      <c r="E15" s="4"/>
      <c r="F15" s="4"/>
      <c r="G15" s="4"/>
      <c r="H15" s="4"/>
      <c r="I15" s="5"/>
    </row>
    <row r="16" spans="1:9" x14ac:dyDescent="0.25">
      <c r="A16" s="5" t="s">
        <v>13</v>
      </c>
      <c r="I16" s="4"/>
    </row>
    <row r="17" spans="1:13" x14ac:dyDescent="0.25">
      <c r="A17" s="5"/>
      <c r="I17" s="4"/>
    </row>
    <row r="18" spans="1:13" x14ac:dyDescent="0.25">
      <c r="A18" s="2" t="s">
        <v>9</v>
      </c>
    </row>
    <row r="19" spans="1:13" ht="25.15" customHeight="1" x14ac:dyDescent="0.25">
      <c r="A19" s="24" t="s">
        <v>12</v>
      </c>
    </row>
    <row r="20" spans="1:13" x14ac:dyDescent="0.25">
      <c r="A20" s="1" t="s">
        <v>36</v>
      </c>
    </row>
    <row r="21" spans="1:13" x14ac:dyDescent="0.25">
      <c r="A21" s="1" t="s">
        <v>37</v>
      </c>
    </row>
    <row r="22" spans="1:13" x14ac:dyDescent="0.25">
      <c r="A22" s="1" t="s">
        <v>38</v>
      </c>
    </row>
    <row r="23" spans="1:13" x14ac:dyDescent="0.25">
      <c r="A23" s="1" t="s">
        <v>10</v>
      </c>
    </row>
    <row r="24" spans="1:13" x14ac:dyDescent="0.25">
      <c r="A24" s="1" t="s">
        <v>40</v>
      </c>
    </row>
    <row r="26" spans="1:13" x14ac:dyDescent="0.25">
      <c r="A26" s="2" t="s">
        <v>39</v>
      </c>
    </row>
    <row r="27" spans="1:13" ht="25.9" customHeight="1" x14ac:dyDescent="0.25">
      <c r="A27" s="24" t="s">
        <v>32</v>
      </c>
    </row>
    <row r="28" spans="1:13" x14ac:dyDescent="0.25">
      <c r="A28" s="1" t="s">
        <v>33</v>
      </c>
    </row>
    <row r="29" spans="1:13" x14ac:dyDescent="0.25">
      <c r="A29" s="1" t="s">
        <v>34</v>
      </c>
      <c r="M29" s="1">
        <f>-10.89*LN(1.12)</f>
        <v>-1.2341493829932657</v>
      </c>
    </row>
    <row r="30" spans="1:13" x14ac:dyDescent="0.25">
      <c r="A30" s="1" t="s">
        <v>35</v>
      </c>
    </row>
    <row r="32" spans="1:13" x14ac:dyDescent="0.25">
      <c r="M32" s="1">
        <f>-10.28*(LN(5361)-LN(6385))</f>
        <v>1.7969539164899706</v>
      </c>
    </row>
    <row r="34" spans="13:13" x14ac:dyDescent="0.25">
      <c r="M34" s="1">
        <f>-10.37*LN(0.82)</f>
        <v>2.0579362345662031</v>
      </c>
    </row>
  </sheetData>
  <mergeCells count="2">
    <mergeCell ref="A13:I13"/>
    <mergeCell ref="A14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467E-B26D-42B1-9017-DC5715DE7141}">
  <dimension ref="A1:O401"/>
  <sheetViews>
    <sheetView workbookViewId="0">
      <selection activeCell="M16" sqref="M16"/>
    </sheetView>
  </sheetViews>
  <sheetFormatPr defaultColWidth="8.85546875" defaultRowHeight="15" x14ac:dyDescent="0.25"/>
  <cols>
    <col min="1" max="1" width="13.5703125" style="12" customWidth="1"/>
    <col min="2" max="3" width="8.85546875" style="12"/>
    <col min="4" max="4" width="10.85546875" style="12" customWidth="1"/>
    <col min="5" max="6" width="8.85546875" style="9"/>
    <col min="7" max="7" width="11.85546875" style="9" customWidth="1"/>
    <col min="8" max="16384" width="8.85546875" style="9"/>
  </cols>
  <sheetData>
    <row r="1" spans="1:15" x14ac:dyDescent="0.25">
      <c r="A1" s="25" t="s">
        <v>41</v>
      </c>
      <c r="B1" s="25" t="s">
        <v>42</v>
      </c>
      <c r="C1" s="25" t="s">
        <v>43</v>
      </c>
      <c r="D1" s="25" t="s">
        <v>44</v>
      </c>
    </row>
    <row r="2" spans="1:15" x14ac:dyDescent="0.25">
      <c r="A2" s="21">
        <v>1</v>
      </c>
      <c r="B2" s="21">
        <v>75</v>
      </c>
      <c r="C2" s="21">
        <v>3</v>
      </c>
      <c r="D2" s="21">
        <f>(1-A2)</f>
        <v>0</v>
      </c>
    </row>
    <row r="3" spans="1:15" x14ac:dyDescent="0.25">
      <c r="A3" s="21">
        <v>0</v>
      </c>
      <c r="B3" s="21">
        <v>77</v>
      </c>
      <c r="C3" s="21">
        <v>6</v>
      </c>
      <c r="D3" s="21">
        <f>(1-A3)</f>
        <v>1</v>
      </c>
    </row>
    <row r="4" spans="1:15" x14ac:dyDescent="0.25">
      <c r="A4" s="21">
        <v>1</v>
      </c>
      <c r="B4" s="21">
        <v>72</v>
      </c>
      <c r="C4" s="21">
        <v>4</v>
      </c>
      <c r="D4" s="21">
        <f>(1-A4)</f>
        <v>0</v>
      </c>
    </row>
    <row r="5" spans="1:15" x14ac:dyDescent="0.25">
      <c r="A5" s="21">
        <v>0</v>
      </c>
      <c r="B5" s="21">
        <v>45</v>
      </c>
      <c r="C5" s="21">
        <v>2</v>
      </c>
      <c r="D5" s="21">
        <f>(1-A5)</f>
        <v>1</v>
      </c>
      <c r="G5" s="31"/>
    </row>
    <row r="6" spans="1:15" x14ac:dyDescent="0.25">
      <c r="A6" s="21">
        <v>1</v>
      </c>
      <c r="B6" s="21">
        <v>79</v>
      </c>
      <c r="C6" s="21">
        <v>3</v>
      </c>
      <c r="D6" s="21">
        <v>1</v>
      </c>
      <c r="G6" s="32" t="s">
        <v>74</v>
      </c>
      <c r="H6" s="9" t="s">
        <v>42</v>
      </c>
      <c r="I6" s="9" t="s">
        <v>43</v>
      </c>
      <c r="J6" s="9" t="s">
        <v>44</v>
      </c>
      <c r="M6" s="9">
        <v>55</v>
      </c>
      <c r="N6" s="9">
        <v>7</v>
      </c>
      <c r="O6" s="9">
        <v>0</v>
      </c>
    </row>
    <row r="7" spans="1:15" x14ac:dyDescent="0.25">
      <c r="A7" s="21">
        <v>1</v>
      </c>
      <c r="B7" s="21">
        <v>75</v>
      </c>
      <c r="C7" s="21">
        <v>2</v>
      </c>
      <c r="D7" s="21">
        <v>1</v>
      </c>
      <c r="G7" s="9">
        <v>-1.0296799999999999</v>
      </c>
      <c r="H7" s="9">
        <v>4.9009999999999998E-2</v>
      </c>
      <c r="I7" s="9">
        <v>-0.39284999999999998</v>
      </c>
      <c r="J7" s="9">
        <v>-1.9534899999999999</v>
      </c>
      <c r="M7" s="9">
        <f>G7+SUMPRODUCT(H7:J7,M6:O6)</f>
        <v>-1.0840799999999997</v>
      </c>
    </row>
    <row r="8" spans="1:15" x14ac:dyDescent="0.25">
      <c r="A8" s="21">
        <v>0</v>
      </c>
      <c r="B8" s="21">
        <v>50</v>
      </c>
      <c r="C8" s="21">
        <v>4</v>
      </c>
      <c r="D8" s="21">
        <f>(1-A8)</f>
        <v>1</v>
      </c>
      <c r="M8" s="9">
        <f>EXP(M7)</f>
        <v>0.3382127985816355</v>
      </c>
    </row>
    <row r="9" spans="1:15" x14ac:dyDescent="0.25">
      <c r="A9" s="21">
        <v>0</v>
      </c>
      <c r="B9" s="21">
        <v>69</v>
      </c>
      <c r="C9" s="21">
        <v>4</v>
      </c>
      <c r="D9" s="21">
        <v>0</v>
      </c>
      <c r="M9" s="9">
        <f>M8/(1+M8)</f>
        <v>0.25273469132869258</v>
      </c>
    </row>
    <row r="10" spans="1:15" x14ac:dyDescent="0.25">
      <c r="A10" s="21">
        <v>1</v>
      </c>
      <c r="B10" s="21">
        <v>68</v>
      </c>
      <c r="C10" s="21">
        <v>3</v>
      </c>
      <c r="D10" s="21">
        <v>1</v>
      </c>
    </row>
    <row r="11" spans="1:15" x14ac:dyDescent="0.25">
      <c r="A11" s="21">
        <v>1</v>
      </c>
      <c r="B11" s="21">
        <v>68</v>
      </c>
      <c r="C11" s="21">
        <v>3</v>
      </c>
      <c r="D11" s="21">
        <f>(1-A11)</f>
        <v>0</v>
      </c>
    </row>
    <row r="12" spans="1:15" x14ac:dyDescent="0.25">
      <c r="A12" s="21">
        <v>1</v>
      </c>
      <c r="B12" s="21">
        <v>75</v>
      </c>
      <c r="C12" s="21">
        <v>4</v>
      </c>
      <c r="D12" s="21">
        <f>(1-A12)</f>
        <v>0</v>
      </c>
    </row>
    <row r="13" spans="1:15" x14ac:dyDescent="0.25">
      <c r="A13" s="21">
        <v>0</v>
      </c>
      <c r="B13" s="21">
        <v>59</v>
      </c>
      <c r="C13" s="21">
        <v>6</v>
      </c>
      <c r="D13" s="21">
        <v>0</v>
      </c>
    </row>
    <row r="14" spans="1:15" x14ac:dyDescent="0.25">
      <c r="A14" s="21">
        <v>1</v>
      </c>
      <c r="B14" s="21">
        <v>71</v>
      </c>
      <c r="C14" s="21">
        <v>2</v>
      </c>
      <c r="D14" s="21">
        <f>(1-A14)</f>
        <v>0</v>
      </c>
      <c r="M14" s="9">
        <f>EXP(H7*1)</f>
        <v>1.0502308529960467</v>
      </c>
    </row>
    <row r="15" spans="1:15" x14ac:dyDescent="0.25">
      <c r="A15" s="21">
        <v>0</v>
      </c>
      <c r="B15" s="21">
        <v>69</v>
      </c>
      <c r="C15" s="21">
        <v>5</v>
      </c>
      <c r="D15" s="21">
        <f>(1-A15)</f>
        <v>1</v>
      </c>
      <c r="M15" s="9">
        <f>EXP(I7*(3-7))</f>
        <v>4.8133822139607032</v>
      </c>
    </row>
    <row r="16" spans="1:15" x14ac:dyDescent="0.25">
      <c r="A16" s="21">
        <v>0</v>
      </c>
      <c r="B16" s="21">
        <v>74</v>
      </c>
      <c r="C16" s="21">
        <v>2</v>
      </c>
      <c r="D16" s="21">
        <v>0</v>
      </c>
    </row>
    <row r="17" spans="1:4" x14ac:dyDescent="0.25">
      <c r="A17" s="21">
        <v>0</v>
      </c>
      <c r="B17" s="21">
        <v>72</v>
      </c>
      <c r="C17" s="21">
        <v>4</v>
      </c>
      <c r="D17" s="21">
        <f>(1-A17)</f>
        <v>1</v>
      </c>
    </row>
    <row r="18" spans="1:4" x14ac:dyDescent="0.25">
      <c r="A18" s="21">
        <v>1</v>
      </c>
      <c r="B18" s="21">
        <v>73</v>
      </c>
      <c r="C18" s="21">
        <v>3</v>
      </c>
      <c r="D18" s="21">
        <v>1</v>
      </c>
    </row>
    <row r="19" spans="1:4" x14ac:dyDescent="0.25">
      <c r="A19" s="21">
        <v>1</v>
      </c>
      <c r="B19" s="21">
        <v>54</v>
      </c>
      <c r="C19" s="21">
        <v>1</v>
      </c>
      <c r="D19" s="21">
        <f>(1-A19)</f>
        <v>0</v>
      </c>
    </row>
    <row r="20" spans="1:4" x14ac:dyDescent="0.25">
      <c r="A20" s="21">
        <v>0</v>
      </c>
      <c r="B20" s="21">
        <v>75</v>
      </c>
      <c r="C20" s="21">
        <v>4</v>
      </c>
      <c r="D20" s="21">
        <v>0</v>
      </c>
    </row>
    <row r="21" spans="1:4" x14ac:dyDescent="0.25">
      <c r="A21" s="21">
        <v>0</v>
      </c>
      <c r="B21" s="21">
        <v>65</v>
      </c>
      <c r="C21" s="21">
        <v>7</v>
      </c>
      <c r="D21" s="21">
        <f>(1-A21)</f>
        <v>1</v>
      </c>
    </row>
    <row r="22" spans="1:4" x14ac:dyDescent="0.25">
      <c r="A22" s="21">
        <v>0</v>
      </c>
      <c r="B22" s="21">
        <v>67</v>
      </c>
      <c r="C22" s="21">
        <v>2</v>
      </c>
      <c r="D22" s="21">
        <f>(1-A22)</f>
        <v>1</v>
      </c>
    </row>
    <row r="23" spans="1:4" x14ac:dyDescent="0.25">
      <c r="A23" s="21">
        <v>0</v>
      </c>
      <c r="B23" s="21">
        <v>60</v>
      </c>
      <c r="C23" s="21">
        <v>8</v>
      </c>
      <c r="D23" s="21">
        <v>0</v>
      </c>
    </row>
    <row r="24" spans="1:4" x14ac:dyDescent="0.25">
      <c r="A24" s="21">
        <v>0</v>
      </c>
      <c r="B24" s="21">
        <v>53</v>
      </c>
      <c r="C24" s="21">
        <v>1</v>
      </c>
      <c r="D24" s="21">
        <f>(1-A24)</f>
        <v>1</v>
      </c>
    </row>
    <row r="25" spans="1:4" x14ac:dyDescent="0.25">
      <c r="A25" s="21">
        <v>1</v>
      </c>
      <c r="B25" s="21">
        <v>80</v>
      </c>
      <c r="C25" s="21">
        <v>4</v>
      </c>
      <c r="D25" s="21">
        <v>1</v>
      </c>
    </row>
    <row r="26" spans="1:4" x14ac:dyDescent="0.25">
      <c r="A26" s="21">
        <v>1</v>
      </c>
      <c r="B26" s="21">
        <v>54</v>
      </c>
      <c r="C26" s="21">
        <v>6</v>
      </c>
      <c r="D26" s="21">
        <f>(1-A26)</f>
        <v>0</v>
      </c>
    </row>
    <row r="27" spans="1:4" x14ac:dyDescent="0.25">
      <c r="A27" s="21">
        <v>0</v>
      </c>
      <c r="B27" s="21">
        <v>75</v>
      </c>
      <c r="C27" s="21">
        <v>3</v>
      </c>
      <c r="D27" s="21">
        <f>(1-A27)</f>
        <v>1</v>
      </c>
    </row>
    <row r="28" spans="1:4" x14ac:dyDescent="0.25">
      <c r="A28" s="21">
        <v>1</v>
      </c>
      <c r="B28" s="21">
        <v>76</v>
      </c>
      <c r="C28" s="21">
        <v>5</v>
      </c>
      <c r="D28" s="21">
        <f>(1-A28)</f>
        <v>0</v>
      </c>
    </row>
    <row r="29" spans="1:4" x14ac:dyDescent="0.25">
      <c r="A29" s="21">
        <v>1</v>
      </c>
      <c r="B29" s="21">
        <v>61</v>
      </c>
      <c r="C29" s="21">
        <v>4</v>
      </c>
      <c r="D29" s="21">
        <f>(1-A29)</f>
        <v>0</v>
      </c>
    </row>
    <row r="30" spans="1:4" x14ac:dyDescent="0.25">
      <c r="A30" s="21">
        <v>1</v>
      </c>
      <c r="B30" s="21">
        <v>53</v>
      </c>
      <c r="C30" s="21">
        <v>5</v>
      </c>
      <c r="D30" s="21">
        <v>1</v>
      </c>
    </row>
    <row r="31" spans="1:4" x14ac:dyDescent="0.25">
      <c r="A31" s="21">
        <v>1</v>
      </c>
      <c r="B31" s="21">
        <v>68</v>
      </c>
      <c r="C31" s="21">
        <v>4</v>
      </c>
      <c r="D31" s="21">
        <f>(1-A31)</f>
        <v>0</v>
      </c>
    </row>
    <row r="32" spans="1:4" x14ac:dyDescent="0.25">
      <c r="A32" s="21">
        <v>0</v>
      </c>
      <c r="B32" s="21">
        <v>60</v>
      </c>
      <c r="C32" s="21">
        <v>6</v>
      </c>
      <c r="D32" s="21">
        <f>(1-A32)</f>
        <v>1</v>
      </c>
    </row>
    <row r="33" spans="1:4" x14ac:dyDescent="0.25">
      <c r="A33" s="21">
        <v>1</v>
      </c>
      <c r="B33" s="21">
        <v>68</v>
      </c>
      <c r="C33" s="21">
        <v>4</v>
      </c>
      <c r="D33" s="21">
        <f>(1-A33)</f>
        <v>0</v>
      </c>
    </row>
    <row r="34" spans="1:4" x14ac:dyDescent="0.25">
      <c r="A34" s="21">
        <v>0</v>
      </c>
      <c r="B34" s="21">
        <v>55</v>
      </c>
      <c r="C34" s="21">
        <v>8</v>
      </c>
      <c r="D34" s="21">
        <v>0</v>
      </c>
    </row>
    <row r="35" spans="1:4" x14ac:dyDescent="0.25">
      <c r="A35" s="21">
        <v>0</v>
      </c>
      <c r="B35" s="21">
        <v>77</v>
      </c>
      <c r="C35" s="21">
        <v>5</v>
      </c>
      <c r="D35" s="21">
        <f>(1-A35)</f>
        <v>1</v>
      </c>
    </row>
    <row r="36" spans="1:4" x14ac:dyDescent="0.25">
      <c r="A36" s="21">
        <v>1</v>
      </c>
      <c r="B36" s="21">
        <v>79</v>
      </c>
      <c r="C36" s="21">
        <v>3</v>
      </c>
      <c r="D36" s="21">
        <f>(1-A36)</f>
        <v>0</v>
      </c>
    </row>
    <row r="37" spans="1:4" x14ac:dyDescent="0.25">
      <c r="A37" s="21">
        <v>0</v>
      </c>
      <c r="B37" s="21">
        <v>76</v>
      </c>
      <c r="C37" s="21">
        <v>4</v>
      </c>
      <c r="D37" s="21">
        <f>(1-A37)</f>
        <v>1</v>
      </c>
    </row>
    <row r="38" spans="1:4" x14ac:dyDescent="0.25">
      <c r="A38" s="21">
        <v>0</v>
      </c>
      <c r="B38" s="21">
        <v>69</v>
      </c>
      <c r="C38" s="21">
        <v>4</v>
      </c>
      <c r="D38" s="21">
        <f>(1-A38)</f>
        <v>1</v>
      </c>
    </row>
    <row r="39" spans="1:4" x14ac:dyDescent="0.25">
      <c r="A39" s="21">
        <v>0</v>
      </c>
      <c r="B39" s="21">
        <v>57</v>
      </c>
      <c r="C39" s="21">
        <v>1</v>
      </c>
      <c r="D39" s="21">
        <v>0</v>
      </c>
    </row>
    <row r="40" spans="1:4" x14ac:dyDescent="0.25">
      <c r="A40" s="21">
        <v>1</v>
      </c>
      <c r="B40" s="21">
        <v>54</v>
      </c>
      <c r="C40" s="21">
        <v>2</v>
      </c>
      <c r="D40" s="21">
        <f>(1-A40)</f>
        <v>0</v>
      </c>
    </row>
    <row r="41" spans="1:4" x14ac:dyDescent="0.25">
      <c r="A41" s="21">
        <v>0</v>
      </c>
      <c r="B41" s="21">
        <v>53</v>
      </c>
      <c r="C41" s="21">
        <v>4</v>
      </c>
      <c r="D41" s="21">
        <f>(1-A41)</f>
        <v>1</v>
      </c>
    </row>
    <row r="42" spans="1:4" x14ac:dyDescent="0.25">
      <c r="A42" s="21">
        <v>0</v>
      </c>
      <c r="B42" s="21">
        <v>74</v>
      </c>
      <c r="C42" s="21">
        <v>7</v>
      </c>
      <c r="D42" s="21">
        <v>0</v>
      </c>
    </row>
    <row r="43" spans="1:4" x14ac:dyDescent="0.25">
      <c r="A43" s="21">
        <v>0</v>
      </c>
      <c r="B43" s="21">
        <v>69</v>
      </c>
      <c r="C43" s="21">
        <v>4</v>
      </c>
      <c r="D43" s="21">
        <f>(1-A43)</f>
        <v>1</v>
      </c>
    </row>
    <row r="44" spans="1:4" x14ac:dyDescent="0.25">
      <c r="A44" s="21">
        <v>0</v>
      </c>
      <c r="B44" s="21">
        <v>72</v>
      </c>
      <c r="C44" s="21">
        <v>1</v>
      </c>
      <c r="D44" s="21">
        <f>(1-A44)</f>
        <v>1</v>
      </c>
    </row>
    <row r="45" spans="1:4" x14ac:dyDescent="0.25">
      <c r="A45" s="21">
        <v>0</v>
      </c>
      <c r="B45" s="21">
        <v>73</v>
      </c>
      <c r="C45" s="21">
        <v>5</v>
      </c>
      <c r="D45" s="21">
        <f>(1-A45)</f>
        <v>1</v>
      </c>
    </row>
    <row r="46" spans="1:4" x14ac:dyDescent="0.25">
      <c r="A46" s="21">
        <v>1</v>
      </c>
      <c r="B46" s="21">
        <v>68</v>
      </c>
      <c r="C46" s="21">
        <v>3</v>
      </c>
      <c r="D46" s="21">
        <f>(1-A46)</f>
        <v>0</v>
      </c>
    </row>
    <row r="47" spans="1:4" x14ac:dyDescent="0.25">
      <c r="A47" s="21">
        <v>1</v>
      </c>
      <c r="B47" s="21">
        <v>71</v>
      </c>
      <c r="C47" s="21">
        <v>3</v>
      </c>
      <c r="D47" s="21">
        <v>0</v>
      </c>
    </row>
    <row r="48" spans="1:4" x14ac:dyDescent="0.25">
      <c r="A48" s="9"/>
      <c r="B48" s="9"/>
      <c r="C48" s="9"/>
      <c r="D48" s="9"/>
    </row>
    <row r="49" s="9" customFormat="1" x14ac:dyDescent="0.25"/>
    <row r="50" s="9" customFormat="1" x14ac:dyDescent="0.25"/>
    <row r="51" s="9" customFormat="1" x14ac:dyDescent="0.25"/>
    <row r="52" s="9" customFormat="1" x14ac:dyDescent="0.25"/>
    <row r="53" s="9" customFormat="1" x14ac:dyDescent="0.25"/>
    <row r="54" s="9" customFormat="1" x14ac:dyDescent="0.25"/>
    <row r="55" s="9" customFormat="1" x14ac:dyDescent="0.25"/>
    <row r="56" s="9" customFormat="1" x14ac:dyDescent="0.25"/>
    <row r="57" s="9" customFormat="1" x14ac:dyDescent="0.25"/>
    <row r="58" s="9" customFormat="1" x14ac:dyDescent="0.25"/>
    <row r="59" s="9" customFormat="1" x14ac:dyDescent="0.25"/>
    <row r="60" s="9" customFormat="1" x14ac:dyDescent="0.25"/>
    <row r="61" s="9" customFormat="1" x14ac:dyDescent="0.25"/>
    <row r="62" s="9" customFormat="1" x14ac:dyDescent="0.25"/>
    <row r="63" s="9" customFormat="1" x14ac:dyDescent="0.25"/>
    <row r="64" s="9" customFormat="1" x14ac:dyDescent="0.25"/>
    <row r="65" s="9" customFormat="1" x14ac:dyDescent="0.25"/>
    <row r="66" s="9" customFormat="1" x14ac:dyDescent="0.25"/>
    <row r="67" s="9" customFormat="1" x14ac:dyDescent="0.25"/>
    <row r="68" s="9" customFormat="1" x14ac:dyDescent="0.25"/>
    <row r="69" s="9" customFormat="1" x14ac:dyDescent="0.25"/>
    <row r="70" s="9" customFormat="1" x14ac:dyDescent="0.25"/>
    <row r="71" s="9" customFormat="1" x14ac:dyDescent="0.25"/>
    <row r="72" s="9" customFormat="1" x14ac:dyDescent="0.25"/>
    <row r="73" s="9" customFormat="1" x14ac:dyDescent="0.25"/>
    <row r="74" s="9" customFormat="1" x14ac:dyDescent="0.25"/>
    <row r="75" s="9" customFormat="1" x14ac:dyDescent="0.25"/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  <row r="186" s="9" customFormat="1" x14ac:dyDescent="0.25"/>
    <row r="187" s="9" customFormat="1" x14ac:dyDescent="0.25"/>
    <row r="188" s="9" customFormat="1" x14ac:dyDescent="0.25"/>
    <row r="189" s="9" customFormat="1" x14ac:dyDescent="0.25"/>
    <row r="190" s="9" customFormat="1" x14ac:dyDescent="0.25"/>
    <row r="191" s="9" customFormat="1" x14ac:dyDescent="0.25"/>
    <row r="192" s="9" customFormat="1" x14ac:dyDescent="0.25"/>
    <row r="193" s="9" customFormat="1" x14ac:dyDescent="0.25"/>
    <row r="194" s="9" customFormat="1" x14ac:dyDescent="0.25"/>
    <row r="195" s="9" customFormat="1" x14ac:dyDescent="0.25"/>
    <row r="196" s="9" customFormat="1" x14ac:dyDescent="0.25"/>
    <row r="197" s="9" customFormat="1" x14ac:dyDescent="0.25"/>
    <row r="198" s="9" customFormat="1" x14ac:dyDescent="0.25"/>
    <row r="199" s="9" customFormat="1" x14ac:dyDescent="0.25"/>
    <row r="200" s="9" customFormat="1" x14ac:dyDescent="0.25"/>
    <row r="201" s="9" customFormat="1" x14ac:dyDescent="0.25"/>
    <row r="202" s="9" customFormat="1" x14ac:dyDescent="0.25"/>
    <row r="203" s="9" customFormat="1" x14ac:dyDescent="0.25"/>
    <row r="204" s="9" customFormat="1" x14ac:dyDescent="0.25"/>
    <row r="205" s="9" customFormat="1" x14ac:dyDescent="0.25"/>
    <row r="206" s="9" customFormat="1" x14ac:dyDescent="0.25"/>
    <row r="207" s="9" customFormat="1" x14ac:dyDescent="0.25"/>
    <row r="208" s="9" customFormat="1" x14ac:dyDescent="0.25"/>
    <row r="209" s="9" customFormat="1" x14ac:dyDescent="0.25"/>
    <row r="210" s="9" customFormat="1" x14ac:dyDescent="0.25"/>
    <row r="211" s="9" customFormat="1" x14ac:dyDescent="0.25"/>
    <row r="212" s="9" customFormat="1" x14ac:dyDescent="0.25"/>
    <row r="213" s="9" customFormat="1" x14ac:dyDescent="0.25"/>
    <row r="214" s="9" customFormat="1" x14ac:dyDescent="0.25"/>
    <row r="215" s="9" customFormat="1" x14ac:dyDescent="0.25"/>
    <row r="216" s="9" customFormat="1" x14ac:dyDescent="0.25"/>
    <row r="217" s="9" customFormat="1" x14ac:dyDescent="0.25"/>
    <row r="218" s="9" customFormat="1" x14ac:dyDescent="0.25"/>
    <row r="219" s="9" customFormat="1" x14ac:dyDescent="0.25"/>
    <row r="220" s="9" customFormat="1" x14ac:dyDescent="0.25"/>
    <row r="221" s="9" customFormat="1" x14ac:dyDescent="0.25"/>
    <row r="222" s="9" customFormat="1" x14ac:dyDescent="0.25"/>
    <row r="223" s="9" customFormat="1" x14ac:dyDescent="0.25"/>
    <row r="224" s="9" customFormat="1" x14ac:dyDescent="0.25"/>
    <row r="225" s="9" customFormat="1" x14ac:dyDescent="0.25"/>
    <row r="226" s="9" customFormat="1" x14ac:dyDescent="0.25"/>
    <row r="227" s="9" customFormat="1" x14ac:dyDescent="0.25"/>
    <row r="228" s="9" customFormat="1" x14ac:dyDescent="0.25"/>
    <row r="229" s="9" customFormat="1" x14ac:dyDescent="0.25"/>
    <row r="230" s="9" customFormat="1" x14ac:dyDescent="0.25"/>
    <row r="231" s="9" customFormat="1" x14ac:dyDescent="0.25"/>
    <row r="232" s="9" customFormat="1" x14ac:dyDescent="0.25"/>
    <row r="233" s="9" customFormat="1" x14ac:dyDescent="0.25"/>
    <row r="234" s="9" customFormat="1" x14ac:dyDescent="0.25"/>
    <row r="235" s="9" customFormat="1" x14ac:dyDescent="0.25"/>
    <row r="236" s="9" customFormat="1" x14ac:dyDescent="0.25"/>
    <row r="237" s="9" customFormat="1" x14ac:dyDescent="0.25"/>
    <row r="238" s="9" customFormat="1" x14ac:dyDescent="0.25"/>
    <row r="239" s="9" customFormat="1" x14ac:dyDescent="0.25"/>
    <row r="240" s="9" customFormat="1" x14ac:dyDescent="0.25"/>
    <row r="241" s="9" customFormat="1" x14ac:dyDescent="0.25"/>
    <row r="242" s="9" customFormat="1" x14ac:dyDescent="0.25"/>
    <row r="243" s="9" customFormat="1" x14ac:dyDescent="0.25"/>
    <row r="244" s="9" customFormat="1" x14ac:dyDescent="0.25"/>
    <row r="245" s="9" customFormat="1" x14ac:dyDescent="0.25"/>
    <row r="246" s="9" customFormat="1" x14ac:dyDescent="0.25"/>
    <row r="247" s="9" customFormat="1" x14ac:dyDescent="0.25"/>
    <row r="248" s="9" customFormat="1" x14ac:dyDescent="0.25"/>
    <row r="249" s="9" customFormat="1" x14ac:dyDescent="0.25"/>
    <row r="250" s="9" customFormat="1" x14ac:dyDescent="0.25"/>
    <row r="251" s="9" customFormat="1" x14ac:dyDescent="0.25"/>
    <row r="252" s="9" customFormat="1" x14ac:dyDescent="0.25"/>
    <row r="253" s="9" customFormat="1" x14ac:dyDescent="0.25"/>
    <row r="254" s="9" customFormat="1" x14ac:dyDescent="0.25"/>
    <row r="255" s="9" customFormat="1" x14ac:dyDescent="0.25"/>
    <row r="256" s="9" customFormat="1" x14ac:dyDescent="0.25"/>
    <row r="257" s="9" customFormat="1" x14ac:dyDescent="0.25"/>
    <row r="258" s="9" customFormat="1" x14ac:dyDescent="0.25"/>
    <row r="259" s="9" customFormat="1" x14ac:dyDescent="0.25"/>
    <row r="260" s="9" customFormat="1" x14ac:dyDescent="0.25"/>
    <row r="261" s="9" customFormat="1" x14ac:dyDescent="0.25"/>
    <row r="262" s="9" customFormat="1" x14ac:dyDescent="0.25"/>
    <row r="263" s="9" customFormat="1" x14ac:dyDescent="0.25"/>
    <row r="264" s="9" customFormat="1" x14ac:dyDescent="0.25"/>
    <row r="265" s="9" customFormat="1" x14ac:dyDescent="0.25"/>
    <row r="266" s="9" customFormat="1" x14ac:dyDescent="0.25"/>
    <row r="267" s="9" customFormat="1" x14ac:dyDescent="0.25"/>
    <row r="268" s="9" customFormat="1" x14ac:dyDescent="0.25"/>
    <row r="269" s="9" customFormat="1" x14ac:dyDescent="0.25"/>
    <row r="270" s="9" customFormat="1" x14ac:dyDescent="0.25"/>
    <row r="271" s="9" customFormat="1" x14ac:dyDescent="0.25"/>
    <row r="272" s="9" customFormat="1" x14ac:dyDescent="0.25"/>
    <row r="273" s="9" customFormat="1" x14ac:dyDescent="0.25"/>
    <row r="274" s="9" customFormat="1" x14ac:dyDescent="0.25"/>
    <row r="275" s="9" customFormat="1" x14ac:dyDescent="0.25"/>
    <row r="276" s="9" customFormat="1" x14ac:dyDescent="0.25"/>
    <row r="277" s="9" customFormat="1" x14ac:dyDescent="0.25"/>
    <row r="278" s="9" customFormat="1" x14ac:dyDescent="0.25"/>
    <row r="279" s="9" customFormat="1" x14ac:dyDescent="0.25"/>
    <row r="280" s="9" customFormat="1" x14ac:dyDescent="0.25"/>
    <row r="281" s="9" customFormat="1" x14ac:dyDescent="0.25"/>
    <row r="282" s="9" customFormat="1" x14ac:dyDescent="0.25"/>
    <row r="283" s="9" customFormat="1" x14ac:dyDescent="0.25"/>
    <row r="284" s="9" customFormat="1" x14ac:dyDescent="0.25"/>
    <row r="285" s="9" customFormat="1" x14ac:dyDescent="0.25"/>
    <row r="286" s="9" customFormat="1" x14ac:dyDescent="0.25"/>
    <row r="287" s="9" customFormat="1" x14ac:dyDescent="0.25"/>
    <row r="288" s="9" customFormat="1" x14ac:dyDescent="0.25"/>
    <row r="289" s="9" customFormat="1" x14ac:dyDescent="0.25"/>
    <row r="290" s="9" customFormat="1" x14ac:dyDescent="0.25"/>
    <row r="291" s="9" customFormat="1" x14ac:dyDescent="0.25"/>
    <row r="292" s="9" customFormat="1" x14ac:dyDescent="0.25"/>
    <row r="293" s="9" customFormat="1" x14ac:dyDescent="0.25"/>
    <row r="294" s="9" customFormat="1" x14ac:dyDescent="0.25"/>
    <row r="295" s="9" customFormat="1" x14ac:dyDescent="0.25"/>
    <row r="296" s="9" customFormat="1" x14ac:dyDescent="0.25"/>
    <row r="297" s="9" customFormat="1" x14ac:dyDescent="0.25"/>
    <row r="298" s="9" customFormat="1" x14ac:dyDescent="0.25"/>
    <row r="299" s="9" customFormat="1" x14ac:dyDescent="0.25"/>
    <row r="300" s="9" customFormat="1" x14ac:dyDescent="0.25"/>
    <row r="301" s="9" customFormat="1" x14ac:dyDescent="0.25"/>
    <row r="302" s="9" customFormat="1" x14ac:dyDescent="0.25"/>
    <row r="303" s="9" customFormat="1" x14ac:dyDescent="0.25"/>
    <row r="304" s="9" customFormat="1" x14ac:dyDescent="0.25"/>
    <row r="305" s="9" customFormat="1" x14ac:dyDescent="0.25"/>
    <row r="306" s="9" customFormat="1" x14ac:dyDescent="0.25"/>
    <row r="307" s="9" customFormat="1" x14ac:dyDescent="0.25"/>
    <row r="308" s="9" customFormat="1" x14ac:dyDescent="0.25"/>
    <row r="309" s="9" customFormat="1" x14ac:dyDescent="0.25"/>
    <row r="310" s="9" customFormat="1" x14ac:dyDescent="0.25"/>
    <row r="311" s="9" customFormat="1" x14ac:dyDescent="0.25"/>
    <row r="312" s="9" customFormat="1" x14ac:dyDescent="0.25"/>
    <row r="313" s="9" customFormat="1" x14ac:dyDescent="0.25"/>
    <row r="314" s="9" customFormat="1" x14ac:dyDescent="0.25"/>
    <row r="315" s="9" customFormat="1" x14ac:dyDescent="0.25"/>
    <row r="316" s="9" customFormat="1" x14ac:dyDescent="0.25"/>
    <row r="317" s="9" customFormat="1" x14ac:dyDescent="0.25"/>
    <row r="318" s="9" customFormat="1" x14ac:dyDescent="0.25"/>
    <row r="319" s="9" customFormat="1" x14ac:dyDescent="0.25"/>
    <row r="320" s="9" customFormat="1" x14ac:dyDescent="0.25"/>
    <row r="321" s="9" customFormat="1" x14ac:dyDescent="0.25"/>
    <row r="322" s="9" customFormat="1" x14ac:dyDescent="0.25"/>
    <row r="323" s="9" customFormat="1" x14ac:dyDescent="0.25"/>
    <row r="324" s="9" customFormat="1" x14ac:dyDescent="0.25"/>
    <row r="325" s="9" customFormat="1" x14ac:dyDescent="0.25"/>
    <row r="326" s="9" customFormat="1" x14ac:dyDescent="0.25"/>
    <row r="327" s="9" customFormat="1" x14ac:dyDescent="0.25"/>
    <row r="328" s="9" customFormat="1" x14ac:dyDescent="0.25"/>
    <row r="329" s="9" customFormat="1" x14ac:dyDescent="0.25"/>
    <row r="330" s="9" customFormat="1" x14ac:dyDescent="0.25"/>
    <row r="331" s="9" customFormat="1" x14ac:dyDescent="0.25"/>
    <row r="332" s="9" customFormat="1" x14ac:dyDescent="0.25"/>
    <row r="333" s="9" customFormat="1" x14ac:dyDescent="0.25"/>
    <row r="334" s="9" customFormat="1" x14ac:dyDescent="0.25"/>
    <row r="335" s="9" customFormat="1" x14ac:dyDescent="0.25"/>
    <row r="336" s="9" customFormat="1" x14ac:dyDescent="0.25"/>
    <row r="337" s="9" customFormat="1" x14ac:dyDescent="0.25"/>
    <row r="338" s="9" customFormat="1" x14ac:dyDescent="0.25"/>
    <row r="339" s="9" customFormat="1" x14ac:dyDescent="0.25"/>
    <row r="340" s="9" customFormat="1" x14ac:dyDescent="0.25"/>
    <row r="341" s="9" customFormat="1" x14ac:dyDescent="0.25"/>
    <row r="342" s="9" customFormat="1" x14ac:dyDescent="0.25"/>
    <row r="343" s="9" customFormat="1" x14ac:dyDescent="0.25"/>
    <row r="344" s="9" customFormat="1" x14ac:dyDescent="0.25"/>
    <row r="345" s="9" customFormat="1" x14ac:dyDescent="0.25"/>
    <row r="346" s="9" customFormat="1" x14ac:dyDescent="0.25"/>
    <row r="347" s="9" customFormat="1" x14ac:dyDescent="0.25"/>
    <row r="348" s="9" customFormat="1" x14ac:dyDescent="0.25"/>
    <row r="349" s="9" customFormat="1" x14ac:dyDescent="0.25"/>
    <row r="350" s="9" customFormat="1" x14ac:dyDescent="0.25"/>
    <row r="351" s="9" customFormat="1" x14ac:dyDescent="0.25"/>
    <row r="352" s="9" customFormat="1" x14ac:dyDescent="0.25"/>
    <row r="353" s="9" customFormat="1" x14ac:dyDescent="0.25"/>
    <row r="354" s="9" customFormat="1" x14ac:dyDescent="0.25"/>
    <row r="355" s="9" customFormat="1" x14ac:dyDescent="0.25"/>
    <row r="356" s="9" customFormat="1" x14ac:dyDescent="0.25"/>
    <row r="357" s="9" customFormat="1" x14ac:dyDescent="0.25"/>
    <row r="358" s="9" customFormat="1" x14ac:dyDescent="0.25"/>
    <row r="359" s="9" customFormat="1" x14ac:dyDescent="0.25"/>
    <row r="360" s="9" customFormat="1" x14ac:dyDescent="0.25"/>
    <row r="361" s="9" customFormat="1" x14ac:dyDescent="0.25"/>
    <row r="362" s="9" customFormat="1" x14ac:dyDescent="0.25"/>
    <row r="363" s="9" customFormat="1" x14ac:dyDescent="0.25"/>
    <row r="364" s="9" customFormat="1" x14ac:dyDescent="0.25"/>
    <row r="365" s="9" customFormat="1" x14ac:dyDescent="0.25"/>
    <row r="366" s="9" customFormat="1" x14ac:dyDescent="0.25"/>
    <row r="367" s="9" customFormat="1" x14ac:dyDescent="0.25"/>
    <row r="368" s="9" customFormat="1" x14ac:dyDescent="0.25"/>
    <row r="369" s="9" customFormat="1" x14ac:dyDescent="0.25"/>
    <row r="370" s="9" customFormat="1" x14ac:dyDescent="0.25"/>
    <row r="371" s="9" customFormat="1" x14ac:dyDescent="0.25"/>
    <row r="372" s="9" customFormat="1" x14ac:dyDescent="0.25"/>
    <row r="373" s="9" customFormat="1" x14ac:dyDescent="0.25"/>
    <row r="374" s="9" customFormat="1" x14ac:dyDescent="0.25"/>
    <row r="375" s="9" customFormat="1" x14ac:dyDescent="0.25"/>
    <row r="376" s="9" customFormat="1" x14ac:dyDescent="0.25"/>
    <row r="377" s="9" customFormat="1" x14ac:dyDescent="0.25"/>
    <row r="378" s="9" customFormat="1" x14ac:dyDescent="0.25"/>
    <row r="379" s="9" customFormat="1" x14ac:dyDescent="0.25"/>
    <row r="380" s="9" customFormat="1" x14ac:dyDescent="0.25"/>
    <row r="381" s="9" customFormat="1" x14ac:dyDescent="0.25"/>
    <row r="382" s="9" customFormat="1" x14ac:dyDescent="0.25"/>
    <row r="383" s="9" customFormat="1" x14ac:dyDescent="0.25"/>
    <row r="384" s="9" customFormat="1" x14ac:dyDescent="0.25"/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10"/>
      <c r="B396" s="10"/>
      <c r="C396" s="10"/>
      <c r="D396" s="11"/>
    </row>
    <row r="397" spans="1:4" x14ac:dyDescent="0.25">
      <c r="A397" s="10"/>
      <c r="B397" s="10"/>
      <c r="C397" s="10"/>
      <c r="D397" s="11"/>
    </row>
    <row r="398" spans="1:4" x14ac:dyDescent="0.25">
      <c r="A398" s="10"/>
      <c r="B398" s="10"/>
      <c r="C398" s="10"/>
      <c r="D398" s="11"/>
    </row>
    <row r="399" spans="1:4" x14ac:dyDescent="0.25">
      <c r="A399" s="10"/>
      <c r="B399" s="10"/>
      <c r="C399" s="10"/>
      <c r="D399" s="11"/>
    </row>
    <row r="400" spans="1:4" x14ac:dyDescent="0.25">
      <c r="A400" s="10"/>
      <c r="B400" s="10"/>
      <c r="C400" s="10"/>
      <c r="D400" s="11"/>
    </row>
    <row r="401" spans="1:4" x14ac:dyDescent="0.25">
      <c r="A401" s="10"/>
      <c r="B401" s="10"/>
      <c r="C401" s="10"/>
      <c r="D401" s="1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6F73-2A20-4288-83B8-1BB088093CCB}">
  <dimension ref="A1:N48"/>
  <sheetViews>
    <sheetView topLeftCell="A21" workbookViewId="0">
      <selection activeCell="M34" sqref="M34"/>
    </sheetView>
  </sheetViews>
  <sheetFormatPr defaultColWidth="8.85546875" defaultRowHeight="15" x14ac:dyDescent="0.25"/>
  <cols>
    <col min="1" max="1" width="9.28515625" style="14" customWidth="1"/>
    <col min="2" max="16384" width="8.85546875" style="13"/>
  </cols>
  <sheetData>
    <row r="1" spans="1:14" x14ac:dyDescent="0.25">
      <c r="A1" s="16" t="s">
        <v>28</v>
      </c>
      <c r="B1" s="16" t="s">
        <v>25</v>
      </c>
      <c r="C1" s="16" t="s">
        <v>26</v>
      </c>
      <c r="D1" s="16" t="s">
        <v>27</v>
      </c>
    </row>
    <row r="2" spans="1:14" x14ac:dyDescent="0.25">
      <c r="A2" s="16" t="s">
        <v>22</v>
      </c>
      <c r="B2" s="16">
        <v>92</v>
      </c>
      <c r="C2" s="16">
        <v>74</v>
      </c>
      <c r="D2" s="16">
        <v>77</v>
      </c>
    </row>
    <row r="3" spans="1:14" x14ac:dyDescent="0.25">
      <c r="A3" s="16" t="s">
        <v>22</v>
      </c>
      <c r="B3" s="16">
        <v>61</v>
      </c>
      <c r="C3" s="16">
        <v>98</v>
      </c>
      <c r="D3" s="16">
        <v>61</v>
      </c>
      <c r="H3" t="s">
        <v>65</v>
      </c>
      <c r="I3"/>
      <c r="J3"/>
      <c r="K3"/>
      <c r="L3"/>
      <c r="M3"/>
      <c r="N3"/>
    </row>
    <row r="4" spans="1:14" x14ac:dyDescent="0.25">
      <c r="A4" s="16" t="s">
        <v>22</v>
      </c>
      <c r="B4" s="16">
        <v>94</v>
      </c>
      <c r="C4" s="16">
        <v>86</v>
      </c>
      <c r="D4" s="16">
        <v>68</v>
      </c>
      <c r="H4"/>
      <c r="I4"/>
      <c r="J4"/>
      <c r="K4"/>
      <c r="L4"/>
      <c r="M4"/>
      <c r="N4"/>
    </row>
    <row r="5" spans="1:14" x14ac:dyDescent="0.25">
      <c r="A5" s="16" t="s">
        <v>22</v>
      </c>
      <c r="B5" s="16">
        <v>94</v>
      </c>
      <c r="C5" s="16">
        <v>81</v>
      </c>
      <c r="D5" s="16">
        <v>65</v>
      </c>
      <c r="H5" t="s">
        <v>51</v>
      </c>
      <c r="I5" t="s">
        <v>25</v>
      </c>
      <c r="J5" t="s">
        <v>26</v>
      </c>
      <c r="K5" t="s">
        <v>27</v>
      </c>
      <c r="L5" t="s">
        <v>64</v>
      </c>
      <c r="M5"/>
      <c r="N5"/>
    </row>
    <row r="6" spans="1:14" ht="15.75" thickBot="1" x14ac:dyDescent="0.3">
      <c r="A6" s="16" t="s">
        <v>22</v>
      </c>
      <c r="B6" s="16">
        <v>97</v>
      </c>
      <c r="C6" s="16">
        <v>93</v>
      </c>
      <c r="D6" s="16">
        <v>82</v>
      </c>
      <c r="H6" s="28" t="s">
        <v>22</v>
      </c>
      <c r="I6" s="28"/>
      <c r="J6" s="28"/>
      <c r="K6" s="28"/>
      <c r="L6" s="28"/>
      <c r="M6"/>
      <c r="N6"/>
    </row>
    <row r="7" spans="1:14" x14ac:dyDescent="0.25">
      <c r="A7" s="16" t="s">
        <v>22</v>
      </c>
      <c r="B7" s="16">
        <v>91</v>
      </c>
      <c r="C7" s="16">
        <v>84</v>
      </c>
      <c r="D7" s="16">
        <v>81</v>
      </c>
      <c r="H7" t="s">
        <v>52</v>
      </c>
      <c r="I7">
        <v>10</v>
      </c>
      <c r="J7">
        <v>10</v>
      </c>
      <c r="K7">
        <v>10</v>
      </c>
      <c r="L7">
        <v>30</v>
      </c>
      <c r="M7"/>
      <c r="N7"/>
    </row>
    <row r="8" spans="1:14" x14ac:dyDescent="0.25">
      <c r="A8" s="16" t="s">
        <v>22</v>
      </c>
      <c r="B8" s="16">
        <v>70</v>
      </c>
      <c r="C8" s="16">
        <v>71</v>
      </c>
      <c r="D8" s="16">
        <v>60</v>
      </c>
      <c r="H8" t="s">
        <v>53</v>
      </c>
      <c r="I8">
        <v>862</v>
      </c>
      <c r="J8">
        <v>835</v>
      </c>
      <c r="K8">
        <v>754</v>
      </c>
      <c r="L8">
        <v>2451</v>
      </c>
      <c r="M8"/>
      <c r="N8"/>
    </row>
    <row r="9" spans="1:14" x14ac:dyDescent="0.25">
      <c r="A9" s="16" t="s">
        <v>22</v>
      </c>
      <c r="B9" s="16">
        <v>80</v>
      </c>
      <c r="C9" s="16">
        <v>83</v>
      </c>
      <c r="D9" s="16">
        <v>86</v>
      </c>
      <c r="H9" t="s">
        <v>54</v>
      </c>
      <c r="I9">
        <v>86.2</v>
      </c>
      <c r="J9">
        <v>83.5</v>
      </c>
      <c r="K9">
        <v>75.400000000000006</v>
      </c>
      <c r="L9">
        <v>81.7</v>
      </c>
      <c r="M9"/>
      <c r="N9"/>
    </row>
    <row r="10" spans="1:14" x14ac:dyDescent="0.25">
      <c r="A10" s="16" t="s">
        <v>22</v>
      </c>
      <c r="B10" s="16">
        <v>97</v>
      </c>
      <c r="C10" s="16">
        <v>78</v>
      </c>
      <c r="D10" s="16">
        <v>81</v>
      </c>
      <c r="H10" t="s">
        <v>55</v>
      </c>
      <c r="I10">
        <v>149.73333333333397</v>
      </c>
      <c r="J10">
        <v>66.944444444444443</v>
      </c>
      <c r="K10">
        <v>126.48888888888905</v>
      </c>
      <c r="L10">
        <v>128.28620689655133</v>
      </c>
      <c r="M10"/>
      <c r="N10"/>
    </row>
    <row r="11" spans="1:14" x14ac:dyDescent="0.25">
      <c r="A11" s="16" t="s">
        <v>22</v>
      </c>
      <c r="B11" s="16">
        <v>86</v>
      </c>
      <c r="C11" s="16">
        <v>87</v>
      </c>
      <c r="D11" s="16">
        <v>93</v>
      </c>
      <c r="H11"/>
      <c r="I11"/>
      <c r="J11"/>
      <c r="K11"/>
      <c r="L11"/>
      <c r="M11"/>
      <c r="N11"/>
    </row>
    <row r="12" spans="1:14" ht="15.75" thickBot="1" x14ac:dyDescent="0.3">
      <c r="A12" s="16" t="s">
        <v>23</v>
      </c>
      <c r="B12" s="16">
        <v>88</v>
      </c>
      <c r="C12" s="16">
        <v>94</v>
      </c>
      <c r="D12" s="16">
        <v>75</v>
      </c>
      <c r="H12" s="28" t="s">
        <v>23</v>
      </c>
      <c r="I12" s="28"/>
      <c r="J12" s="28"/>
      <c r="K12" s="28"/>
      <c r="L12" s="28"/>
      <c r="M12"/>
      <c r="N12"/>
    </row>
    <row r="13" spans="1:14" x14ac:dyDescent="0.25">
      <c r="A13" s="16" t="s">
        <v>23</v>
      </c>
      <c r="B13" s="16">
        <v>68</v>
      </c>
      <c r="C13" s="16">
        <v>96</v>
      </c>
      <c r="D13" s="16">
        <v>72</v>
      </c>
      <c r="H13" t="s">
        <v>52</v>
      </c>
      <c r="I13">
        <v>10</v>
      </c>
      <c r="J13">
        <v>10</v>
      </c>
      <c r="K13">
        <v>10</v>
      </c>
      <c r="L13">
        <v>30</v>
      </c>
      <c r="M13"/>
      <c r="N13"/>
    </row>
    <row r="14" spans="1:14" x14ac:dyDescent="0.25">
      <c r="A14" s="16" t="s">
        <v>23</v>
      </c>
      <c r="B14" s="16">
        <v>98</v>
      </c>
      <c r="C14" s="16">
        <v>98</v>
      </c>
      <c r="D14" s="16">
        <v>56</v>
      </c>
      <c r="H14" t="s">
        <v>53</v>
      </c>
      <c r="I14">
        <v>838</v>
      </c>
      <c r="J14">
        <v>903</v>
      </c>
      <c r="K14">
        <v>720</v>
      </c>
      <c r="L14">
        <v>2461</v>
      </c>
      <c r="M14"/>
      <c r="N14"/>
    </row>
    <row r="15" spans="1:14" x14ac:dyDescent="0.25">
      <c r="A15" s="16" t="s">
        <v>23</v>
      </c>
      <c r="B15" s="16">
        <v>100</v>
      </c>
      <c r="C15" s="16">
        <v>87</v>
      </c>
      <c r="D15" s="16">
        <v>63</v>
      </c>
      <c r="H15" t="s">
        <v>54</v>
      </c>
      <c r="I15">
        <v>83.8</v>
      </c>
      <c r="J15">
        <v>90.3</v>
      </c>
      <c r="K15">
        <v>72</v>
      </c>
      <c r="L15">
        <v>82.033333333333331</v>
      </c>
      <c r="M15"/>
      <c r="N15"/>
    </row>
    <row r="16" spans="1:14" x14ac:dyDescent="0.25">
      <c r="A16" s="16" t="s">
        <v>23</v>
      </c>
      <c r="B16" s="16">
        <v>81</v>
      </c>
      <c r="C16" s="16">
        <v>100</v>
      </c>
      <c r="D16" s="16">
        <v>53</v>
      </c>
      <c r="H16" t="s">
        <v>55</v>
      </c>
      <c r="I16">
        <v>120.17777777777843</v>
      </c>
      <c r="J16">
        <v>61.344444444444449</v>
      </c>
      <c r="K16">
        <v>224</v>
      </c>
      <c r="L16">
        <v>185.20574712643705</v>
      </c>
      <c r="M16"/>
      <c r="N16"/>
    </row>
    <row r="17" spans="1:14" x14ac:dyDescent="0.25">
      <c r="A17" s="16" t="s">
        <v>23</v>
      </c>
      <c r="B17" s="16">
        <v>68</v>
      </c>
      <c r="C17" s="16">
        <v>91</v>
      </c>
      <c r="D17" s="16">
        <v>72</v>
      </c>
      <c r="H17"/>
      <c r="I17"/>
      <c r="J17"/>
      <c r="K17"/>
      <c r="L17"/>
      <c r="M17"/>
      <c r="N17"/>
    </row>
    <row r="18" spans="1:14" ht="15.75" thickBot="1" x14ac:dyDescent="0.3">
      <c r="A18" s="16" t="s">
        <v>23</v>
      </c>
      <c r="B18" s="16">
        <v>88</v>
      </c>
      <c r="C18" s="16">
        <v>91</v>
      </c>
      <c r="D18" s="16">
        <v>94</v>
      </c>
      <c r="H18" s="28" t="s">
        <v>24</v>
      </c>
      <c r="I18" s="28"/>
      <c r="J18" s="28"/>
      <c r="K18" s="28"/>
      <c r="L18" s="28"/>
      <c r="M18"/>
      <c r="N18"/>
    </row>
    <row r="19" spans="1:14" x14ac:dyDescent="0.25">
      <c r="A19" s="16" t="s">
        <v>23</v>
      </c>
      <c r="B19" s="16">
        <v>80</v>
      </c>
      <c r="C19" s="16">
        <v>84</v>
      </c>
      <c r="D19" s="16">
        <v>100</v>
      </c>
      <c r="H19" t="s">
        <v>52</v>
      </c>
      <c r="I19">
        <v>10</v>
      </c>
      <c r="J19">
        <v>10</v>
      </c>
      <c r="K19">
        <v>10</v>
      </c>
      <c r="L19">
        <v>30</v>
      </c>
      <c r="M19"/>
      <c r="N19"/>
    </row>
    <row r="20" spans="1:14" x14ac:dyDescent="0.25">
      <c r="A20" s="16" t="s">
        <v>23</v>
      </c>
      <c r="B20" s="16">
        <v>78</v>
      </c>
      <c r="C20" s="16">
        <v>73</v>
      </c>
      <c r="D20" s="16">
        <v>67</v>
      </c>
      <c r="H20" t="s">
        <v>53</v>
      </c>
      <c r="I20">
        <v>873</v>
      </c>
      <c r="J20">
        <v>746</v>
      </c>
      <c r="K20">
        <v>870</v>
      </c>
      <c r="L20">
        <v>2489</v>
      </c>
      <c r="M20"/>
      <c r="N20"/>
    </row>
    <row r="21" spans="1:14" x14ac:dyDescent="0.25">
      <c r="A21" s="16" t="s">
        <v>23</v>
      </c>
      <c r="B21" s="16">
        <v>89</v>
      </c>
      <c r="C21" s="16">
        <v>89</v>
      </c>
      <c r="D21" s="16">
        <v>68</v>
      </c>
      <c r="H21" t="s">
        <v>54</v>
      </c>
      <c r="I21">
        <v>87.3</v>
      </c>
      <c r="J21">
        <v>74.599999999999994</v>
      </c>
      <c r="K21">
        <v>87</v>
      </c>
      <c r="L21">
        <v>82.966666666666669</v>
      </c>
      <c r="M21"/>
      <c r="N21"/>
    </row>
    <row r="22" spans="1:14" x14ac:dyDescent="0.25">
      <c r="A22" s="16" t="s">
        <v>24</v>
      </c>
      <c r="B22" s="16">
        <v>69</v>
      </c>
      <c r="C22" s="16">
        <v>72</v>
      </c>
      <c r="D22" s="16">
        <v>99</v>
      </c>
      <c r="H22" t="s">
        <v>55</v>
      </c>
      <c r="I22">
        <v>117.12222222222287</v>
      </c>
      <c r="J22">
        <v>100.26666666666682</v>
      </c>
      <c r="K22">
        <v>122.44444444444444</v>
      </c>
      <c r="L22">
        <v>141.6885057471267</v>
      </c>
      <c r="M22"/>
      <c r="N22"/>
    </row>
    <row r="23" spans="1:14" x14ac:dyDescent="0.25">
      <c r="A23" s="16" t="s">
        <v>24</v>
      </c>
      <c r="B23" s="16">
        <v>87</v>
      </c>
      <c r="C23" s="16">
        <v>88</v>
      </c>
      <c r="D23" s="16">
        <v>73</v>
      </c>
      <c r="H23"/>
      <c r="I23"/>
      <c r="J23"/>
      <c r="K23"/>
      <c r="L23"/>
      <c r="M23"/>
      <c r="N23"/>
    </row>
    <row r="24" spans="1:14" ht="15.75" thickBot="1" x14ac:dyDescent="0.3">
      <c r="A24" s="16" t="s">
        <v>24</v>
      </c>
      <c r="B24" s="16">
        <v>71</v>
      </c>
      <c r="C24" s="16">
        <v>72</v>
      </c>
      <c r="D24" s="16">
        <v>98</v>
      </c>
      <c r="H24" s="28" t="s">
        <v>64</v>
      </c>
      <c r="I24" s="28"/>
      <c r="J24" s="28"/>
      <c r="K24" s="28"/>
      <c r="L24" s="28"/>
      <c r="M24"/>
      <c r="N24"/>
    </row>
    <row r="25" spans="1:14" x14ac:dyDescent="0.25">
      <c r="A25" s="16" t="s">
        <v>24</v>
      </c>
      <c r="B25" s="16">
        <v>98</v>
      </c>
      <c r="C25" s="16">
        <v>89</v>
      </c>
      <c r="D25" s="16">
        <v>74</v>
      </c>
      <c r="H25" t="s">
        <v>52</v>
      </c>
      <c r="I25">
        <v>30</v>
      </c>
      <c r="J25">
        <v>30</v>
      </c>
      <c r="K25">
        <v>30</v>
      </c>
      <c r="L25"/>
      <c r="M25"/>
      <c r="N25"/>
    </row>
    <row r="26" spans="1:14" x14ac:dyDescent="0.25">
      <c r="A26" s="16" t="s">
        <v>24</v>
      </c>
      <c r="B26" s="16">
        <v>96</v>
      </c>
      <c r="C26" s="16">
        <v>62</v>
      </c>
      <c r="D26" s="16">
        <v>99</v>
      </c>
      <c r="H26" t="s">
        <v>53</v>
      </c>
      <c r="I26">
        <v>2573</v>
      </c>
      <c r="J26">
        <v>2484</v>
      </c>
      <c r="K26">
        <v>2344</v>
      </c>
      <c r="L26"/>
      <c r="M26"/>
      <c r="N26"/>
    </row>
    <row r="27" spans="1:14" x14ac:dyDescent="0.25">
      <c r="A27" s="16" t="s">
        <v>24</v>
      </c>
      <c r="B27" s="16">
        <v>92</v>
      </c>
      <c r="C27" s="16">
        <v>77</v>
      </c>
      <c r="D27" s="16">
        <v>85</v>
      </c>
      <c r="H27" t="s">
        <v>54</v>
      </c>
      <c r="I27">
        <v>85.766666666666666</v>
      </c>
      <c r="J27">
        <v>82.8</v>
      </c>
      <c r="K27">
        <v>78.13333333333334</v>
      </c>
      <c r="L27"/>
      <c r="M27"/>
      <c r="N27"/>
    </row>
    <row r="28" spans="1:14" x14ac:dyDescent="0.25">
      <c r="A28" s="16" t="s">
        <v>24</v>
      </c>
      <c r="B28" s="16">
        <v>81</v>
      </c>
      <c r="C28" s="16">
        <v>72</v>
      </c>
      <c r="D28" s="16">
        <v>96</v>
      </c>
      <c r="H28" t="s">
        <v>55</v>
      </c>
      <c r="I28">
        <v>122.32298850574719</v>
      </c>
      <c r="J28">
        <v>113.68275862068926</v>
      </c>
      <c r="K28">
        <v>189.42988505747152</v>
      </c>
      <c r="L28"/>
      <c r="M28"/>
      <c r="N28"/>
    </row>
    <row r="29" spans="1:14" x14ac:dyDescent="0.25">
      <c r="A29" s="16" t="s">
        <v>24</v>
      </c>
      <c r="B29" s="16">
        <v>85</v>
      </c>
      <c r="C29" s="16">
        <v>74</v>
      </c>
      <c r="D29" s="16">
        <v>84</v>
      </c>
      <c r="H29"/>
      <c r="I29"/>
      <c r="J29"/>
      <c r="K29"/>
      <c r="L29"/>
      <c r="M29"/>
      <c r="N29"/>
    </row>
    <row r="30" spans="1:14" x14ac:dyDescent="0.25">
      <c r="A30" s="16" t="s">
        <v>24</v>
      </c>
      <c r="B30" s="16">
        <v>95</v>
      </c>
      <c r="C30" s="16">
        <v>58</v>
      </c>
      <c r="D30" s="16">
        <v>90</v>
      </c>
      <c r="H30"/>
      <c r="I30"/>
      <c r="J30"/>
      <c r="K30"/>
      <c r="L30"/>
      <c r="M30"/>
      <c r="N30"/>
    </row>
    <row r="31" spans="1:14" ht="15.75" thickBot="1" x14ac:dyDescent="0.3">
      <c r="A31" s="16" t="s">
        <v>24</v>
      </c>
      <c r="B31" s="16">
        <v>99</v>
      </c>
      <c r="C31" s="16">
        <v>82</v>
      </c>
      <c r="D31" s="16">
        <v>72</v>
      </c>
      <c r="H31" t="s">
        <v>21</v>
      </c>
      <c r="I31"/>
      <c r="J31"/>
      <c r="K31"/>
      <c r="L31"/>
      <c r="M31"/>
      <c r="N31"/>
    </row>
    <row r="32" spans="1:14" x14ac:dyDescent="0.25">
      <c r="H32" s="27" t="s">
        <v>56</v>
      </c>
      <c r="I32" s="27" t="s">
        <v>57</v>
      </c>
      <c r="J32" s="27" t="s">
        <v>58</v>
      </c>
      <c r="K32" s="27" t="s">
        <v>59</v>
      </c>
      <c r="L32" s="27" t="s">
        <v>60</v>
      </c>
      <c r="M32" s="27" t="s">
        <v>61</v>
      </c>
      <c r="N32" s="27" t="s">
        <v>62</v>
      </c>
    </row>
    <row r="33" spans="1:14" x14ac:dyDescent="0.25">
      <c r="A33" s="15"/>
      <c r="H33" t="s">
        <v>66</v>
      </c>
      <c r="I33">
        <v>25.866666666670426</v>
      </c>
      <c r="J33">
        <v>2</v>
      </c>
      <c r="K33">
        <v>12.933333333335213</v>
      </c>
      <c r="L33">
        <v>0.10693396756052062</v>
      </c>
      <c r="M33">
        <v>0.898711647255511</v>
      </c>
      <c r="N33">
        <v>3.1093105474971612</v>
      </c>
    </row>
    <row r="34" spans="1:14" x14ac:dyDescent="0.25">
      <c r="A34" s="15"/>
      <c r="H34" t="s">
        <v>63</v>
      </c>
      <c r="I34">
        <v>888.46666666666897</v>
      </c>
      <c r="J34">
        <v>2</v>
      </c>
      <c r="K34">
        <v>444.23333333333449</v>
      </c>
      <c r="L34">
        <v>3.672961303296018</v>
      </c>
      <c r="M34">
        <v>2.972279114335219E-2</v>
      </c>
      <c r="N34">
        <v>3.1093105474971612</v>
      </c>
    </row>
    <row r="35" spans="1:14" x14ac:dyDescent="0.25">
      <c r="A35" s="15"/>
      <c r="H35" t="s">
        <v>67</v>
      </c>
      <c r="I35">
        <v>2515.0666666666657</v>
      </c>
      <c r="J35">
        <v>4</v>
      </c>
      <c r="K35">
        <v>628.76666666666642</v>
      </c>
      <c r="L35">
        <v>5.1986995620974392</v>
      </c>
      <c r="M35">
        <v>8.8714812526128055E-4</v>
      </c>
      <c r="N35">
        <v>2.4844414397145309</v>
      </c>
    </row>
    <row r="36" spans="1:14" x14ac:dyDescent="0.25">
      <c r="A36" s="15"/>
      <c r="H36" t="s">
        <v>68</v>
      </c>
      <c r="I36">
        <v>9796.6999999999989</v>
      </c>
      <c r="J36">
        <v>81</v>
      </c>
      <c r="K36">
        <v>120.9469135802469</v>
      </c>
      <c r="L36"/>
      <c r="M36"/>
      <c r="N36"/>
    </row>
    <row r="37" spans="1:14" x14ac:dyDescent="0.25">
      <c r="A37" s="15"/>
      <c r="H37"/>
      <c r="I37"/>
      <c r="J37"/>
      <c r="K37"/>
      <c r="L37"/>
      <c r="M37"/>
      <c r="N37"/>
    </row>
    <row r="38" spans="1:14" ht="15.75" thickBot="1" x14ac:dyDescent="0.3">
      <c r="A38" s="15"/>
      <c r="H38" s="26" t="s">
        <v>64</v>
      </c>
      <c r="I38" s="26">
        <v>13226.100000000004</v>
      </c>
      <c r="J38" s="26">
        <v>89</v>
      </c>
      <c r="K38" s="26"/>
      <c r="L38" s="26"/>
      <c r="M38" s="26"/>
      <c r="N38" s="26"/>
    </row>
    <row r="39" spans="1:14" ht="15.75" thickBot="1" x14ac:dyDescent="0.3">
      <c r="A39" s="15"/>
      <c r="H39" s="26"/>
      <c r="I39" s="26"/>
      <c r="J39" s="26"/>
      <c r="K39" s="26"/>
      <c r="L39" s="26"/>
      <c r="M39"/>
      <c r="N39"/>
    </row>
    <row r="40" spans="1:14" x14ac:dyDescent="0.25">
      <c r="A40" s="15"/>
      <c r="H40"/>
      <c r="I40"/>
      <c r="J40"/>
      <c r="K40"/>
      <c r="L40"/>
      <c r="M40"/>
      <c r="N40"/>
    </row>
    <row r="41" spans="1:14" x14ac:dyDescent="0.25">
      <c r="H41"/>
      <c r="I41"/>
      <c r="J41"/>
      <c r="K41"/>
      <c r="L41"/>
      <c r="M41"/>
      <c r="N41"/>
    </row>
    <row r="42" spans="1:14" x14ac:dyDescent="0.25">
      <c r="H42"/>
      <c r="I42"/>
      <c r="J42"/>
      <c r="K42"/>
      <c r="L42"/>
      <c r="M42"/>
      <c r="N42"/>
    </row>
    <row r="43" spans="1:14" x14ac:dyDescent="0.25">
      <c r="H43"/>
      <c r="I43"/>
      <c r="J43"/>
      <c r="K43"/>
      <c r="L43"/>
      <c r="M43"/>
      <c r="N43"/>
    </row>
    <row r="44" spans="1:14" x14ac:dyDescent="0.25">
      <c r="H44"/>
      <c r="I44"/>
      <c r="J44"/>
      <c r="K44"/>
      <c r="L44"/>
      <c r="M44"/>
      <c r="N44"/>
    </row>
    <row r="45" spans="1:14" x14ac:dyDescent="0.25">
      <c r="H45"/>
      <c r="I45"/>
      <c r="J45"/>
      <c r="K45"/>
      <c r="L45"/>
      <c r="M45"/>
      <c r="N45"/>
    </row>
    <row r="46" spans="1:14" x14ac:dyDescent="0.25">
      <c r="H46"/>
      <c r="I46"/>
      <c r="J46"/>
      <c r="K46"/>
      <c r="L46"/>
      <c r="M46"/>
      <c r="N46"/>
    </row>
    <row r="47" spans="1:14" x14ac:dyDescent="0.25">
      <c r="H47"/>
      <c r="I47"/>
      <c r="J47"/>
      <c r="K47"/>
      <c r="L47"/>
      <c r="M47"/>
      <c r="N47"/>
    </row>
    <row r="48" spans="1:14" x14ac:dyDescent="0.25">
      <c r="H48"/>
      <c r="I48"/>
      <c r="J48"/>
      <c r="K48"/>
      <c r="L48"/>
      <c r="M48"/>
      <c r="N48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30FD-A2FB-4E42-819E-6DC0F6749F48}">
  <dimension ref="A1:E100"/>
  <sheetViews>
    <sheetView tabSelected="1" workbookViewId="0">
      <selection activeCell="A67" sqref="A67"/>
    </sheetView>
  </sheetViews>
  <sheetFormatPr defaultColWidth="8.85546875" defaultRowHeight="15" x14ac:dyDescent="0.25"/>
  <cols>
    <col min="1" max="1" width="9.5703125" style="22" bestFit="1" customWidth="1"/>
    <col min="2" max="2" width="23.85546875" style="20" customWidth="1"/>
    <col min="3" max="16384" width="8.85546875" style="20"/>
  </cols>
  <sheetData>
    <row r="1" spans="1:5" x14ac:dyDescent="0.25">
      <c r="A1" s="19" t="s">
        <v>16</v>
      </c>
    </row>
    <row r="2" spans="1:5" x14ac:dyDescent="0.25">
      <c r="A2" s="21">
        <v>9</v>
      </c>
      <c r="B2" s="20">
        <f>LN(A2)</f>
        <v>2.1972245773362196</v>
      </c>
      <c r="D2" s="20">
        <f>AVERAGE(B2:B67)</f>
        <v>2.1494093366774201</v>
      </c>
    </row>
    <row r="3" spans="1:5" x14ac:dyDescent="0.25">
      <c r="A3" s="21">
        <v>10</v>
      </c>
      <c r="B3" s="20">
        <f t="shared" ref="B3:B66" si="0">LN(A3)</f>
        <v>2.3025850929940459</v>
      </c>
      <c r="D3" s="20">
        <f>SKEW(B2:B67)</f>
        <v>0.13499622940115152</v>
      </c>
    </row>
    <row r="4" spans="1:5" x14ac:dyDescent="0.25">
      <c r="A4" s="21">
        <v>11</v>
      </c>
      <c r="B4" s="20">
        <f t="shared" si="0"/>
        <v>2.3978952727983707</v>
      </c>
      <c r="D4" s="20">
        <f>_xlfn.STDEV.S(B2:B67)</f>
        <v>0.46572908813745134</v>
      </c>
    </row>
    <row r="5" spans="1:5" x14ac:dyDescent="0.25">
      <c r="A5" s="21">
        <v>7</v>
      </c>
      <c r="B5" s="20">
        <f t="shared" si="0"/>
        <v>1.9459101490553132</v>
      </c>
    </row>
    <row r="6" spans="1:5" x14ac:dyDescent="0.25">
      <c r="A6" s="21">
        <v>5</v>
      </c>
      <c r="B6" s="20">
        <f t="shared" si="0"/>
        <v>1.6094379124341003</v>
      </c>
    </row>
    <row r="7" spans="1:5" x14ac:dyDescent="0.25">
      <c r="A7" s="21">
        <v>4</v>
      </c>
      <c r="B7" s="20">
        <f t="shared" si="0"/>
        <v>1.3862943611198906</v>
      </c>
      <c r="E7" s="20">
        <f>_xlfn.SKEW.P(B2:B67)</f>
        <v>0.13190855601872639</v>
      </c>
    </row>
    <row r="8" spans="1:5" x14ac:dyDescent="0.25">
      <c r="A8" s="21">
        <v>8</v>
      </c>
      <c r="B8" s="20">
        <f t="shared" si="0"/>
        <v>2.0794415416798357</v>
      </c>
    </row>
    <row r="9" spans="1:5" x14ac:dyDescent="0.25">
      <c r="A9" s="21">
        <v>7</v>
      </c>
      <c r="B9" s="20">
        <f t="shared" si="0"/>
        <v>1.9459101490553132</v>
      </c>
    </row>
    <row r="10" spans="1:5" x14ac:dyDescent="0.25">
      <c r="A10" s="21">
        <v>18</v>
      </c>
      <c r="B10" s="20">
        <f t="shared" si="0"/>
        <v>2.8903717578961645</v>
      </c>
    </row>
    <row r="11" spans="1:5" x14ac:dyDescent="0.25">
      <c r="A11" s="21">
        <v>3</v>
      </c>
      <c r="B11" s="20">
        <f t="shared" si="0"/>
        <v>1.0986122886681098</v>
      </c>
    </row>
    <row r="12" spans="1:5" x14ac:dyDescent="0.25">
      <c r="A12" s="21">
        <v>4</v>
      </c>
      <c r="B12" s="20">
        <f t="shared" si="0"/>
        <v>1.3862943611198906</v>
      </c>
    </row>
    <row r="13" spans="1:5" x14ac:dyDescent="0.25">
      <c r="A13" s="21">
        <v>9</v>
      </c>
      <c r="B13" s="20">
        <f t="shared" si="0"/>
        <v>2.1972245773362196</v>
      </c>
    </row>
    <row r="14" spans="1:5" x14ac:dyDescent="0.25">
      <c r="A14" s="21">
        <v>6</v>
      </c>
      <c r="B14" s="20">
        <f t="shared" si="0"/>
        <v>1.791759469228055</v>
      </c>
    </row>
    <row r="15" spans="1:5" x14ac:dyDescent="0.25">
      <c r="A15" s="21">
        <v>14</v>
      </c>
      <c r="B15" s="20">
        <f t="shared" si="0"/>
        <v>2.6390573296152584</v>
      </c>
    </row>
    <row r="16" spans="1:5" x14ac:dyDescent="0.25">
      <c r="A16" s="21">
        <v>6</v>
      </c>
      <c r="B16" s="20">
        <f t="shared" si="0"/>
        <v>1.791759469228055</v>
      </c>
    </row>
    <row r="17" spans="1:2" x14ac:dyDescent="0.25">
      <c r="A17" s="21">
        <v>9</v>
      </c>
      <c r="B17" s="20">
        <f t="shared" si="0"/>
        <v>2.1972245773362196</v>
      </c>
    </row>
    <row r="18" spans="1:2" x14ac:dyDescent="0.25">
      <c r="A18" s="21">
        <v>4</v>
      </c>
      <c r="B18" s="20">
        <f t="shared" si="0"/>
        <v>1.3862943611198906</v>
      </c>
    </row>
    <row r="19" spans="1:2" x14ac:dyDescent="0.25">
      <c r="A19" s="21">
        <v>11</v>
      </c>
      <c r="B19" s="20">
        <f t="shared" si="0"/>
        <v>2.3978952727983707</v>
      </c>
    </row>
    <row r="20" spans="1:2" x14ac:dyDescent="0.25">
      <c r="A20" s="21">
        <v>8</v>
      </c>
      <c r="B20" s="20">
        <f t="shared" si="0"/>
        <v>2.0794415416798357</v>
      </c>
    </row>
    <row r="21" spans="1:2" x14ac:dyDescent="0.25">
      <c r="A21" s="21">
        <v>24</v>
      </c>
      <c r="B21" s="20">
        <f t="shared" si="0"/>
        <v>3.1780538303479458</v>
      </c>
    </row>
    <row r="22" spans="1:2" x14ac:dyDescent="0.25">
      <c r="A22" s="21">
        <v>16</v>
      </c>
      <c r="B22" s="20">
        <f t="shared" si="0"/>
        <v>2.7725887222397811</v>
      </c>
    </row>
    <row r="23" spans="1:2" x14ac:dyDescent="0.25">
      <c r="A23" s="21">
        <v>6</v>
      </c>
      <c r="B23" s="20">
        <f t="shared" si="0"/>
        <v>1.791759469228055</v>
      </c>
    </row>
    <row r="24" spans="1:2" x14ac:dyDescent="0.25">
      <c r="A24" s="21">
        <v>4</v>
      </c>
      <c r="B24" s="20">
        <f t="shared" si="0"/>
        <v>1.3862943611198906</v>
      </c>
    </row>
    <row r="25" spans="1:2" x14ac:dyDescent="0.25">
      <c r="A25" s="21">
        <v>6</v>
      </c>
      <c r="B25" s="20">
        <f t="shared" si="0"/>
        <v>1.791759469228055</v>
      </c>
    </row>
    <row r="26" spans="1:2" x14ac:dyDescent="0.25">
      <c r="A26" s="21">
        <v>10</v>
      </c>
      <c r="B26" s="20">
        <f t="shared" si="0"/>
        <v>2.3025850929940459</v>
      </c>
    </row>
    <row r="27" spans="1:2" x14ac:dyDescent="0.25">
      <c r="A27" s="21">
        <v>5</v>
      </c>
      <c r="B27" s="20">
        <f t="shared" si="0"/>
        <v>1.6094379124341003</v>
      </c>
    </row>
    <row r="28" spans="1:2" x14ac:dyDescent="0.25">
      <c r="A28" s="21">
        <v>15</v>
      </c>
      <c r="B28" s="20">
        <f t="shared" si="0"/>
        <v>2.7080502011022101</v>
      </c>
    </row>
    <row r="29" spans="1:2" x14ac:dyDescent="0.25">
      <c r="A29" s="21">
        <v>15</v>
      </c>
      <c r="B29" s="20">
        <f t="shared" si="0"/>
        <v>2.7080502011022101</v>
      </c>
    </row>
    <row r="30" spans="1:2" x14ac:dyDescent="0.25">
      <c r="A30" s="21">
        <v>8</v>
      </c>
      <c r="B30" s="20">
        <f t="shared" si="0"/>
        <v>2.0794415416798357</v>
      </c>
    </row>
    <row r="31" spans="1:2" x14ac:dyDescent="0.25">
      <c r="A31" s="21">
        <v>9</v>
      </c>
      <c r="B31" s="20">
        <f t="shared" si="0"/>
        <v>2.1972245773362196</v>
      </c>
    </row>
    <row r="32" spans="1:2" x14ac:dyDescent="0.25">
      <c r="A32" s="21">
        <v>11</v>
      </c>
      <c r="B32" s="20">
        <f t="shared" si="0"/>
        <v>2.3978952727983707</v>
      </c>
    </row>
    <row r="33" spans="1:2" x14ac:dyDescent="0.25">
      <c r="A33" s="21">
        <v>15</v>
      </c>
      <c r="B33" s="20">
        <f t="shared" si="0"/>
        <v>2.7080502011022101</v>
      </c>
    </row>
    <row r="34" spans="1:2" x14ac:dyDescent="0.25">
      <c r="A34" s="21">
        <v>4</v>
      </c>
      <c r="B34" s="20">
        <f t="shared" si="0"/>
        <v>1.3862943611198906</v>
      </c>
    </row>
    <row r="35" spans="1:2" x14ac:dyDescent="0.25">
      <c r="A35" s="21">
        <v>12</v>
      </c>
      <c r="B35" s="20">
        <f t="shared" si="0"/>
        <v>2.4849066497880004</v>
      </c>
    </row>
    <row r="36" spans="1:2" x14ac:dyDescent="0.25">
      <c r="A36" s="21">
        <v>25</v>
      </c>
      <c r="B36" s="20">
        <f t="shared" si="0"/>
        <v>3.2188758248682006</v>
      </c>
    </row>
    <row r="37" spans="1:2" x14ac:dyDescent="0.25">
      <c r="A37" s="21">
        <v>10</v>
      </c>
      <c r="B37" s="20">
        <f t="shared" si="0"/>
        <v>2.3025850929940459</v>
      </c>
    </row>
    <row r="38" spans="1:2" x14ac:dyDescent="0.25">
      <c r="A38" s="21">
        <v>7</v>
      </c>
      <c r="B38" s="20">
        <f t="shared" si="0"/>
        <v>1.9459101490553132</v>
      </c>
    </row>
    <row r="39" spans="1:2" x14ac:dyDescent="0.25">
      <c r="A39" s="21">
        <v>8</v>
      </c>
      <c r="B39" s="20">
        <f t="shared" si="0"/>
        <v>2.0794415416798357</v>
      </c>
    </row>
    <row r="40" spans="1:2" x14ac:dyDescent="0.25">
      <c r="A40" s="21">
        <v>10</v>
      </c>
      <c r="B40" s="20">
        <f t="shared" si="0"/>
        <v>2.3025850929940459</v>
      </c>
    </row>
    <row r="41" spans="1:2" x14ac:dyDescent="0.25">
      <c r="A41" s="21">
        <v>9</v>
      </c>
      <c r="B41" s="20">
        <f t="shared" si="0"/>
        <v>2.1972245773362196</v>
      </c>
    </row>
    <row r="42" spans="1:2" x14ac:dyDescent="0.25">
      <c r="A42" s="21">
        <v>11</v>
      </c>
      <c r="B42" s="20">
        <f t="shared" si="0"/>
        <v>2.3978952727983707</v>
      </c>
    </row>
    <row r="43" spans="1:2" x14ac:dyDescent="0.25">
      <c r="A43" s="21">
        <v>7</v>
      </c>
      <c r="B43" s="20">
        <f t="shared" si="0"/>
        <v>1.9459101490553132</v>
      </c>
    </row>
    <row r="44" spans="1:2" x14ac:dyDescent="0.25">
      <c r="A44" s="21">
        <v>15</v>
      </c>
      <c r="B44" s="20">
        <f t="shared" si="0"/>
        <v>2.7080502011022101</v>
      </c>
    </row>
    <row r="45" spans="1:2" x14ac:dyDescent="0.25">
      <c r="A45" s="21">
        <v>21</v>
      </c>
      <c r="B45" s="20">
        <f t="shared" si="0"/>
        <v>3.044522437723423</v>
      </c>
    </row>
    <row r="46" spans="1:2" x14ac:dyDescent="0.25">
      <c r="A46" s="21">
        <v>12</v>
      </c>
      <c r="B46" s="20">
        <f t="shared" si="0"/>
        <v>2.4849066497880004</v>
      </c>
    </row>
    <row r="47" spans="1:2" x14ac:dyDescent="0.25">
      <c r="A47" s="21">
        <v>12</v>
      </c>
      <c r="B47" s="20">
        <f t="shared" si="0"/>
        <v>2.4849066497880004</v>
      </c>
    </row>
    <row r="48" spans="1:2" x14ac:dyDescent="0.25">
      <c r="A48" s="21">
        <v>7</v>
      </c>
      <c r="B48" s="20">
        <f t="shared" si="0"/>
        <v>1.9459101490553132</v>
      </c>
    </row>
    <row r="49" spans="1:2" x14ac:dyDescent="0.25">
      <c r="A49" s="21">
        <v>8</v>
      </c>
      <c r="B49" s="20">
        <f t="shared" si="0"/>
        <v>2.0794415416798357</v>
      </c>
    </row>
    <row r="50" spans="1:2" x14ac:dyDescent="0.25">
      <c r="A50" s="21">
        <v>9</v>
      </c>
      <c r="B50" s="20">
        <f t="shared" si="0"/>
        <v>2.1972245773362196</v>
      </c>
    </row>
    <row r="51" spans="1:2" x14ac:dyDescent="0.25">
      <c r="A51" s="21">
        <v>12</v>
      </c>
      <c r="B51" s="20">
        <f t="shared" si="0"/>
        <v>2.4849066497880004</v>
      </c>
    </row>
    <row r="52" spans="1:2" x14ac:dyDescent="0.25">
      <c r="A52" s="21">
        <v>8</v>
      </c>
      <c r="B52" s="20">
        <f t="shared" si="0"/>
        <v>2.0794415416798357</v>
      </c>
    </row>
    <row r="53" spans="1:2" x14ac:dyDescent="0.25">
      <c r="A53" s="21">
        <v>8</v>
      </c>
      <c r="B53" s="20">
        <f t="shared" si="0"/>
        <v>2.0794415416798357</v>
      </c>
    </row>
    <row r="54" spans="1:2" x14ac:dyDescent="0.25">
      <c r="A54" s="21">
        <v>8</v>
      </c>
      <c r="B54" s="20">
        <f t="shared" si="0"/>
        <v>2.0794415416798357</v>
      </c>
    </row>
    <row r="55" spans="1:2" x14ac:dyDescent="0.25">
      <c r="A55" s="21">
        <v>6</v>
      </c>
      <c r="B55" s="20">
        <f t="shared" si="0"/>
        <v>1.791759469228055</v>
      </c>
    </row>
    <row r="56" spans="1:2" x14ac:dyDescent="0.25">
      <c r="A56" s="21">
        <v>18</v>
      </c>
      <c r="B56" s="20">
        <f t="shared" si="0"/>
        <v>2.8903717578961645</v>
      </c>
    </row>
    <row r="57" spans="1:2" x14ac:dyDescent="0.25">
      <c r="A57" s="21">
        <v>8</v>
      </c>
      <c r="B57" s="20">
        <f t="shared" si="0"/>
        <v>2.0794415416798357</v>
      </c>
    </row>
    <row r="58" spans="1:2" x14ac:dyDescent="0.25">
      <c r="A58" s="21">
        <v>16</v>
      </c>
      <c r="B58" s="20">
        <f t="shared" si="0"/>
        <v>2.7725887222397811</v>
      </c>
    </row>
    <row r="59" spans="1:2" x14ac:dyDescent="0.25">
      <c r="A59" s="21">
        <v>9</v>
      </c>
      <c r="B59" s="20">
        <f t="shared" si="0"/>
        <v>2.1972245773362196</v>
      </c>
    </row>
    <row r="60" spans="1:2" x14ac:dyDescent="0.25">
      <c r="A60" s="21">
        <v>6</v>
      </c>
      <c r="B60" s="20">
        <f t="shared" si="0"/>
        <v>1.791759469228055</v>
      </c>
    </row>
    <row r="61" spans="1:2" x14ac:dyDescent="0.25">
      <c r="A61" s="21">
        <v>8</v>
      </c>
      <c r="B61" s="20">
        <f t="shared" si="0"/>
        <v>2.0794415416798357</v>
      </c>
    </row>
    <row r="62" spans="1:2" x14ac:dyDescent="0.25">
      <c r="A62" s="21">
        <v>13</v>
      </c>
      <c r="B62" s="20">
        <f t="shared" si="0"/>
        <v>2.5649493574615367</v>
      </c>
    </row>
    <row r="63" spans="1:2" x14ac:dyDescent="0.25">
      <c r="A63" s="21">
        <v>6</v>
      </c>
      <c r="B63" s="20">
        <f t="shared" si="0"/>
        <v>1.791759469228055</v>
      </c>
    </row>
    <row r="64" spans="1:2" x14ac:dyDescent="0.25">
      <c r="A64" s="21">
        <v>5</v>
      </c>
      <c r="B64" s="20">
        <f t="shared" si="0"/>
        <v>1.6094379124341003</v>
      </c>
    </row>
    <row r="65" spans="1:2" x14ac:dyDescent="0.25">
      <c r="A65" s="21">
        <v>5</v>
      </c>
      <c r="B65" s="20">
        <f t="shared" si="0"/>
        <v>1.6094379124341003</v>
      </c>
    </row>
    <row r="66" spans="1:2" x14ac:dyDescent="0.25">
      <c r="A66" s="21">
        <v>6</v>
      </c>
      <c r="B66" s="20">
        <f t="shared" si="0"/>
        <v>1.791759469228055</v>
      </c>
    </row>
    <row r="67" spans="1:2" x14ac:dyDescent="0.25">
      <c r="A67" s="21">
        <v>5</v>
      </c>
      <c r="B67" s="20">
        <f t="shared" ref="B67" si="1">LN(A67)</f>
        <v>1.6094379124341003</v>
      </c>
    </row>
    <row r="68" spans="1:2" x14ac:dyDescent="0.25">
      <c r="A68" s="20"/>
    </row>
    <row r="69" spans="1:2" x14ac:dyDescent="0.25">
      <c r="A69" s="20"/>
    </row>
    <row r="70" spans="1:2" x14ac:dyDescent="0.25">
      <c r="A70" s="20"/>
    </row>
    <row r="71" spans="1:2" x14ac:dyDescent="0.25">
      <c r="A71" s="20"/>
    </row>
    <row r="72" spans="1:2" x14ac:dyDescent="0.25">
      <c r="A72" s="20"/>
    </row>
    <row r="73" spans="1:2" x14ac:dyDescent="0.25">
      <c r="A73" s="20"/>
    </row>
    <row r="74" spans="1:2" x14ac:dyDescent="0.25">
      <c r="A74" s="20"/>
    </row>
    <row r="75" spans="1:2" x14ac:dyDescent="0.25">
      <c r="A75" s="20"/>
    </row>
    <row r="76" spans="1:2" x14ac:dyDescent="0.25">
      <c r="A76" s="20"/>
    </row>
    <row r="77" spans="1:2" x14ac:dyDescent="0.25">
      <c r="A77" s="20"/>
    </row>
    <row r="78" spans="1:2" x14ac:dyDescent="0.25">
      <c r="A78" s="20"/>
    </row>
    <row r="79" spans="1:2" x14ac:dyDescent="0.25">
      <c r="A79" s="20"/>
    </row>
    <row r="80" spans="1:2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</sheetData>
  <pageMargins left="0.7" right="0.7" top="0.75" bottom="0.75" header="0.3" footer="0.3"/>
  <ignoredErrors>
    <ignoredError sqref="B2:B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9BC7-7DC0-4DED-9A1A-EB3FC3D46B25}">
  <dimension ref="A1:G48"/>
  <sheetViews>
    <sheetView workbookViewId="0">
      <selection activeCell="G11" sqref="G11"/>
    </sheetView>
  </sheetViews>
  <sheetFormatPr defaultRowHeight="15" x14ac:dyDescent="0.25"/>
  <cols>
    <col min="1" max="2" width="8.85546875" style="17"/>
    <col min="4" max="4" width="15.85546875" customWidth="1"/>
    <col min="7" max="7" width="12" bestFit="1" customWidth="1"/>
  </cols>
  <sheetData>
    <row r="1" spans="1:7" x14ac:dyDescent="0.25">
      <c r="A1" s="18" t="s">
        <v>30</v>
      </c>
      <c r="B1" s="18" t="s">
        <v>31</v>
      </c>
    </row>
    <row r="2" spans="1:7" x14ac:dyDescent="0.25">
      <c r="A2" s="18">
        <v>14</v>
      </c>
      <c r="B2" s="18">
        <v>14</v>
      </c>
      <c r="D2" t="s">
        <v>69</v>
      </c>
    </row>
    <row r="3" spans="1:7" ht="15.75" thickBot="1" x14ac:dyDescent="0.3">
      <c r="A3" s="18">
        <v>12</v>
      </c>
      <c r="B3" s="18">
        <v>15</v>
      </c>
    </row>
    <row r="4" spans="1:7" x14ac:dyDescent="0.25">
      <c r="A4" s="18">
        <v>14</v>
      </c>
      <c r="B4" s="18">
        <v>15</v>
      </c>
      <c r="D4" s="27"/>
      <c r="E4" s="27" t="s">
        <v>30</v>
      </c>
      <c r="F4" s="27" t="s">
        <v>31</v>
      </c>
    </row>
    <row r="5" spans="1:7" x14ac:dyDescent="0.25">
      <c r="A5" s="18">
        <v>12</v>
      </c>
      <c r="B5" s="18">
        <v>6</v>
      </c>
      <c r="D5" t="s">
        <v>70</v>
      </c>
      <c r="E5">
        <v>11.756756756756756</v>
      </c>
      <c r="F5">
        <v>13.148936170212766</v>
      </c>
    </row>
    <row r="6" spans="1:7" x14ac:dyDescent="0.25">
      <c r="A6" s="18">
        <v>8</v>
      </c>
      <c r="B6" s="18">
        <v>14</v>
      </c>
      <c r="D6" t="s">
        <v>55</v>
      </c>
      <c r="E6">
        <v>8.1891891891891895</v>
      </c>
      <c r="F6">
        <v>14.086031452358919</v>
      </c>
    </row>
    <row r="7" spans="1:7" x14ac:dyDescent="0.25">
      <c r="A7" s="18">
        <v>10</v>
      </c>
      <c r="B7" s="18">
        <v>18</v>
      </c>
      <c r="D7" t="s">
        <v>71</v>
      </c>
      <c r="E7">
        <v>37</v>
      </c>
      <c r="F7">
        <v>47</v>
      </c>
    </row>
    <row r="8" spans="1:7" x14ac:dyDescent="0.25">
      <c r="A8" s="18">
        <v>13</v>
      </c>
      <c r="B8" s="18">
        <v>13</v>
      </c>
      <c r="D8" t="s">
        <v>58</v>
      </c>
      <c r="E8">
        <v>36</v>
      </c>
      <c r="F8">
        <v>46</v>
      </c>
    </row>
    <row r="9" spans="1:7" x14ac:dyDescent="0.25">
      <c r="A9" s="18">
        <v>13</v>
      </c>
      <c r="B9" s="18">
        <v>6</v>
      </c>
      <c r="D9" t="s">
        <v>60</v>
      </c>
      <c r="E9">
        <v>0.58136950899806394</v>
      </c>
    </row>
    <row r="10" spans="1:7" x14ac:dyDescent="0.25">
      <c r="A10" s="18">
        <v>9</v>
      </c>
      <c r="B10" s="18">
        <v>18</v>
      </c>
      <c r="D10" t="s">
        <v>72</v>
      </c>
      <c r="E10">
        <v>4.7286565314434537E-2</v>
      </c>
      <c r="G10">
        <f>2*E10</f>
        <v>9.4573130628869073E-2</v>
      </c>
    </row>
    <row r="11" spans="1:7" ht="15.75" thickBot="1" x14ac:dyDescent="0.3">
      <c r="A11" s="18">
        <v>12</v>
      </c>
      <c r="B11" s="18">
        <v>4</v>
      </c>
      <c r="D11" s="26" t="s">
        <v>73</v>
      </c>
      <c r="E11" s="26">
        <v>0.58653838122561319</v>
      </c>
      <c r="F11" s="26"/>
    </row>
    <row r="12" spans="1:7" x14ac:dyDescent="0.25">
      <c r="A12" s="18">
        <v>5</v>
      </c>
      <c r="B12" s="18">
        <v>19</v>
      </c>
    </row>
    <row r="13" spans="1:7" x14ac:dyDescent="0.25">
      <c r="A13" s="18">
        <v>13</v>
      </c>
      <c r="B13" s="18">
        <v>12</v>
      </c>
    </row>
    <row r="14" spans="1:7" x14ac:dyDescent="0.25">
      <c r="A14" s="18">
        <v>11</v>
      </c>
      <c r="B14" s="18">
        <v>11</v>
      </c>
    </row>
    <row r="15" spans="1:7" x14ac:dyDescent="0.25">
      <c r="A15" s="18">
        <v>12</v>
      </c>
      <c r="B15" s="18">
        <v>9</v>
      </c>
    </row>
    <row r="16" spans="1:7" x14ac:dyDescent="0.25">
      <c r="A16" s="18">
        <v>14</v>
      </c>
      <c r="B16" s="18">
        <v>9</v>
      </c>
    </row>
    <row r="17" spans="1:2" x14ac:dyDescent="0.25">
      <c r="A17" s="18">
        <v>14</v>
      </c>
      <c r="B17" s="18">
        <v>18</v>
      </c>
    </row>
    <row r="18" spans="1:2" x14ac:dyDescent="0.25">
      <c r="A18" s="18">
        <v>11</v>
      </c>
      <c r="B18" s="18">
        <v>16</v>
      </c>
    </row>
    <row r="19" spans="1:2" x14ac:dyDescent="0.25">
      <c r="A19" s="18">
        <v>9</v>
      </c>
      <c r="B19" s="18">
        <v>15</v>
      </c>
    </row>
    <row r="20" spans="1:2" x14ac:dyDescent="0.25">
      <c r="A20" s="18">
        <v>11</v>
      </c>
      <c r="B20" s="18">
        <v>9</v>
      </c>
    </row>
    <row r="21" spans="1:2" x14ac:dyDescent="0.25">
      <c r="A21" s="18">
        <v>10</v>
      </c>
      <c r="B21" s="18">
        <v>12</v>
      </c>
    </row>
    <row r="22" spans="1:2" x14ac:dyDescent="0.25">
      <c r="A22" s="18">
        <v>15</v>
      </c>
      <c r="B22" s="18">
        <v>16</v>
      </c>
    </row>
    <row r="23" spans="1:2" x14ac:dyDescent="0.25">
      <c r="A23" s="18">
        <v>4</v>
      </c>
      <c r="B23" s="18">
        <v>8</v>
      </c>
    </row>
    <row r="24" spans="1:2" x14ac:dyDescent="0.25">
      <c r="A24" s="18">
        <v>11</v>
      </c>
      <c r="B24" s="18">
        <v>11</v>
      </c>
    </row>
    <row r="25" spans="1:2" x14ac:dyDescent="0.25">
      <c r="A25" s="18">
        <v>15</v>
      </c>
      <c r="B25" s="18">
        <v>17</v>
      </c>
    </row>
    <row r="26" spans="1:2" x14ac:dyDescent="0.25">
      <c r="A26" s="18">
        <v>9</v>
      </c>
      <c r="B26" s="18">
        <v>17</v>
      </c>
    </row>
    <row r="27" spans="1:2" x14ac:dyDescent="0.25">
      <c r="A27" s="18">
        <v>11</v>
      </c>
      <c r="B27" s="18">
        <v>17</v>
      </c>
    </row>
    <row r="28" spans="1:2" x14ac:dyDescent="0.25">
      <c r="A28" s="18">
        <v>11</v>
      </c>
      <c r="B28" s="18">
        <v>11</v>
      </c>
    </row>
    <row r="29" spans="1:2" x14ac:dyDescent="0.25">
      <c r="A29" s="18">
        <v>18</v>
      </c>
      <c r="B29" s="18">
        <v>19</v>
      </c>
    </row>
    <row r="30" spans="1:2" x14ac:dyDescent="0.25">
      <c r="A30" s="18">
        <v>13</v>
      </c>
      <c r="B30" s="18">
        <v>11</v>
      </c>
    </row>
    <row r="31" spans="1:2" x14ac:dyDescent="0.25">
      <c r="A31" s="18">
        <v>11</v>
      </c>
      <c r="B31" s="18">
        <v>14</v>
      </c>
    </row>
    <row r="32" spans="1:2" x14ac:dyDescent="0.25">
      <c r="A32" s="18">
        <v>7</v>
      </c>
      <c r="B32" s="18">
        <v>10</v>
      </c>
    </row>
    <row r="33" spans="1:2" x14ac:dyDescent="0.25">
      <c r="A33" s="18">
        <v>14</v>
      </c>
      <c r="B33" s="18">
        <v>12</v>
      </c>
    </row>
    <row r="34" spans="1:2" x14ac:dyDescent="0.25">
      <c r="A34" s="18">
        <v>13</v>
      </c>
      <c r="B34" s="18">
        <v>17</v>
      </c>
    </row>
    <row r="35" spans="1:2" x14ac:dyDescent="0.25">
      <c r="A35" s="18">
        <v>12</v>
      </c>
      <c r="B35" s="18">
        <v>9</v>
      </c>
    </row>
    <row r="36" spans="1:2" x14ac:dyDescent="0.25">
      <c r="A36" s="18">
        <v>15</v>
      </c>
      <c r="B36" s="18">
        <v>13</v>
      </c>
    </row>
    <row r="37" spans="1:2" x14ac:dyDescent="0.25">
      <c r="A37" s="18">
        <v>15</v>
      </c>
      <c r="B37" s="18">
        <v>18</v>
      </c>
    </row>
    <row r="38" spans="1:2" x14ac:dyDescent="0.25">
      <c r="A38" s="18">
        <v>14</v>
      </c>
      <c r="B38" s="18">
        <v>10</v>
      </c>
    </row>
    <row r="39" spans="1:2" x14ac:dyDescent="0.25">
      <c r="A39" s="18"/>
      <c r="B39" s="18">
        <v>10</v>
      </c>
    </row>
    <row r="40" spans="1:2" x14ac:dyDescent="0.25">
      <c r="A40" s="18"/>
      <c r="B40" s="18">
        <v>8</v>
      </c>
    </row>
    <row r="41" spans="1:2" x14ac:dyDescent="0.25">
      <c r="A41" s="18"/>
      <c r="B41" s="18">
        <v>15</v>
      </c>
    </row>
    <row r="42" spans="1:2" x14ac:dyDescent="0.25">
      <c r="A42" s="18"/>
      <c r="B42" s="18">
        <v>16</v>
      </c>
    </row>
    <row r="43" spans="1:2" x14ac:dyDescent="0.25">
      <c r="A43" s="18"/>
      <c r="B43" s="18">
        <v>16</v>
      </c>
    </row>
    <row r="44" spans="1:2" x14ac:dyDescent="0.25">
      <c r="A44" s="18"/>
      <c r="B44" s="18">
        <v>16</v>
      </c>
    </row>
    <row r="45" spans="1:2" x14ac:dyDescent="0.25">
      <c r="A45" s="18"/>
      <c r="B45" s="18">
        <v>13</v>
      </c>
    </row>
    <row r="46" spans="1:2" x14ac:dyDescent="0.25">
      <c r="A46" s="18"/>
      <c r="B46" s="18">
        <v>13</v>
      </c>
    </row>
    <row r="47" spans="1:2" x14ac:dyDescent="0.25">
      <c r="A47" s="18"/>
      <c r="B47" s="18">
        <v>16</v>
      </c>
    </row>
    <row r="48" spans="1:2" x14ac:dyDescent="0.25">
      <c r="A48" s="18"/>
      <c r="B48" s="1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Questions</vt:lpstr>
      <vt:lpstr>Logistics</vt:lpstr>
      <vt:lpstr>ANOVA</vt:lpstr>
      <vt:lpstr>Log</vt:lpstr>
      <vt:lpstr>t-test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Yadav</dc:creator>
  <cp:keywords/>
  <dc:description/>
  <cp:lastModifiedBy>Thukaram, Amruth Pai</cp:lastModifiedBy>
  <cp:revision/>
  <dcterms:created xsi:type="dcterms:W3CDTF">2015-06-05T18:17:20Z</dcterms:created>
  <dcterms:modified xsi:type="dcterms:W3CDTF">2024-12-03T02:49:48Z</dcterms:modified>
  <cp:category/>
  <cp:contentStatus/>
</cp:coreProperties>
</file>