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  <sheet name="Pressure Calibration" sheetId="2" state="visible" r:id="rId3"/>
    <sheet name="Force Calibration" sheetId="3" state="visible" r:id="rId4"/>
    <sheet name="Temperature Calibration" sheetId="4" state="visible" r:id="rId5"/>
    <sheet name="Temp calibration (3-10-15)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<sst xmlns="http://schemas.openxmlformats.org/spreadsheetml/2006/main" count="14" uniqueCount="10">
  <si>
    <t>calibration from 03/12/2015</t>
  </si>
  <si>
    <t>slope</t>
  </si>
  <si>
    <t>intercept</t>
  </si>
  <si>
    <t>Calibration from 03/10/2015</t>
  </si>
  <si>
    <t>raw (V)</t>
  </si>
  <si>
    <t>pressure (psi)</t>
  </si>
  <si>
    <t>combination of both days of data</t>
  </si>
  <si>
    <t>Force (N)</t>
  </si>
  <si>
    <t>raw (degree C)</t>
  </si>
  <si>
    <t>Temperature (degree C)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</si>
</sst>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BFBFB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Sheet1!$B$2:$G$2,Sheet1!$N$2:$P$2</c:f>
              <c:numCache>
                <c:formatCode>General</c:formatCode>
                <c:ptCount val="9"/>
                <c:pt idx="0">
                  <c:v>0.99622</c:v>
                </c:pt>
                <c:pt idx="1">
                  <c:v>1.81047505305305</c:v>
                </c:pt>
                <c:pt idx="2">
                  <c:v>2.03630700000003</c:v>
                </c:pt>
                <c:pt idx="3">
                  <c:v>2.03630700000003</c:v>
                </c:pt>
                <c:pt idx="4">
                  <c:v>2.42614806906906</c:v>
                </c:pt>
                <c:pt idx="5">
                  <c:v>2.54139673420261</c:v>
                </c:pt>
                <c:pt idx="6">
                  <c:v>0.995940309999999</c:v>
                </c:pt>
                <c:pt idx="7">
                  <c:v>1.77035263672654</c:v>
                </c:pt>
                <c:pt idx="8">
                  <c:v>2.46491784830339</c:v>
                </c:pt>
              </c:numCache>
            </c:numRef>
          </c:xVal>
          <c:yVal>
            <c:numRef>
              <c:f>Sheet1!$B$3:$G$3,Sheet1!$N$3:$P$3</c:f>
              <c:numCache>
                <c:formatCode>General</c:formatCode>
                <c:ptCount val="9"/>
                <c:pt idx="0">
                  <c:v>0</c:v>
                </c:pt>
                <c:pt idx="1">
                  <c:v>1000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  <c:pt idx="6">
                  <c:v>0</c:v>
                </c:pt>
                <c:pt idx="7">
                  <c:v>1000</c:v>
                </c:pt>
                <c:pt idx="8">
                  <c:v>2050</c:v>
                </c:pt>
              </c:numCache>
            </c:numRef>
          </c:yVal>
          <c:smooth val="0"/>
        </c:ser>
        <c:axId val="89182191"/>
        <c:axId val="57534596"/>
      </c:scatterChart>
      <c:valAx>
        <c:axId val="8918219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Raw (V)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7534596"/>
        <c:crosses val="autoZero"/>
      </c:valAx>
      <c:valAx>
        <c:axId val="575345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Pressure (psi)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9182191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"3/12/2015"</c:f>
              <c:strCache>
                <c:ptCount val="1"/>
                <c:pt idx="0">
                  <c:v>3/12/2015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Sheet1!$B$5:$G$5</c:f>
              <c:numCache>
                <c:formatCode>General</c:formatCode>
                <c:ptCount val="6"/>
                <c:pt idx="0">
                  <c:v>0.00430527627627627</c:v>
                </c:pt>
                <c:pt idx="1">
                  <c:v>0.00869443099999998</c:v>
                </c:pt>
                <c:pt idx="2">
                  <c:v>0.0115311351351351</c:v>
                </c:pt>
                <c:pt idx="3">
                  <c:v>0.0153185215215215</c:v>
                </c:pt>
                <c:pt idx="4">
                  <c:v>0.0221625755755756</c:v>
                </c:pt>
                <c:pt idx="5">
                  <c:v>0.0278456086086086</c:v>
                </c:pt>
              </c:numCache>
            </c:numRef>
          </c:xVal>
          <c:yVal>
            <c:numRef>
              <c:f>Sheet1!$B$6:$G$6</c:f>
              <c:numCache>
                <c:formatCode>General</c:formatCode>
                <c:ptCount val="6"/>
                <c:pt idx="0">
                  <c:v>0</c:v>
                </c:pt>
                <c:pt idx="1">
                  <c:v>0.981</c:v>
                </c:pt>
                <c:pt idx="2">
                  <c:v>1.962</c:v>
                </c:pt>
                <c:pt idx="3">
                  <c:v>2.943</c:v>
                </c:pt>
                <c:pt idx="4">
                  <c:v>3.924</c:v>
                </c:pt>
                <c:pt idx="5">
                  <c:v>4.905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"3/10/2015"</c:f>
              <c:strCache>
                <c:ptCount val="1"/>
                <c:pt idx="0">
                  <c:v>3/10/2015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Sheet1!$N$5:$S$5</c:f>
              <c:numCache>
                <c:formatCode>General</c:formatCode>
                <c:ptCount val="6"/>
                <c:pt idx="0">
                  <c:v>-0.0947779919678715</c:v>
                </c:pt>
                <c:pt idx="1">
                  <c:v>-0.100877601609658</c:v>
                </c:pt>
                <c:pt idx="2">
                  <c:v>-0.107250769076305</c:v>
                </c:pt>
                <c:pt idx="3">
                  <c:v>-0.114140096385543</c:v>
                </c:pt>
                <c:pt idx="4">
                  <c:v>-0.266115068273092</c:v>
                </c:pt>
                <c:pt idx="5">
                  <c:v>-0.14189497188755</c:v>
                </c:pt>
              </c:numCache>
            </c:numRef>
          </c:xVal>
          <c:yVal>
            <c:numRef>
              <c:f>Sheet1!$N$6:$S$6</c:f>
              <c:numCache>
                <c:formatCode>General</c:formatCode>
                <c:ptCount val="6"/>
                <c:pt idx="0">
                  <c:v>0</c:v>
                </c:pt>
                <c:pt idx="1">
                  <c:v>0.9817848</c:v>
                </c:pt>
                <c:pt idx="2">
                  <c:v>1.4730696</c:v>
                </c:pt>
                <c:pt idx="3">
                  <c:v>2.943</c:v>
                </c:pt>
                <c:pt idx="4">
                  <c:v>19.62</c:v>
                </c:pt>
                <c:pt idx="5">
                  <c:v>5.886</c:v>
                </c:pt>
              </c:numCache>
            </c:numRef>
          </c:yVal>
          <c:smooth val="0"/>
        </c:ser>
        <c:axId val="52731789"/>
        <c:axId val="67447821"/>
      </c:scatterChart>
      <c:valAx>
        <c:axId val="5273178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Raw (V)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7447821"/>
        <c:crosses val="autoZero"/>
      </c:valAx>
      <c:valAx>
        <c:axId val="6744782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Force (N)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2731789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Sheet1!$B$8:$F$8</c:f>
              <c:numCache>
                <c:formatCode>General</c:formatCode>
                <c:ptCount val="5"/>
                <c:pt idx="0">
                  <c:v>26.38</c:v>
                </c:pt>
                <c:pt idx="1">
                  <c:v>38.5</c:v>
                </c:pt>
                <c:pt idx="2">
                  <c:v>42.88</c:v>
                </c:pt>
                <c:pt idx="3">
                  <c:v>57.78</c:v>
                </c:pt>
                <c:pt idx="4">
                  <c:v>61.44</c:v>
                </c:pt>
              </c:numCache>
            </c:numRef>
          </c:xVal>
          <c:yVal>
            <c:numRef>
              <c:f>Sheet1!$B$9:$F$9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47</c:v>
                </c:pt>
                <c:pt idx="3">
                  <c:v>64</c:v>
                </c:pt>
                <c:pt idx="4">
                  <c:v>69</c:v>
                </c:pt>
              </c:numCache>
            </c:numRef>
          </c:yVal>
          <c:smooth val="0"/>
        </c:ser>
        <c:axId val="69882616"/>
        <c:axId val="34645537"/>
      </c:scatterChart>
      <c:valAx>
        <c:axId val="6988261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Raw (degree C)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4645537"/>
        <c:crosses val="autoZero"/>
      </c:valAx>
      <c:valAx>
        <c:axId val="346455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Temperature (Degree C)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9882616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Sheet1!$N$8:$Q$8</c:f>
              <c:numCache>
                <c:formatCode>General</c:formatCode>
                <c:ptCount val="4"/>
                <c:pt idx="0">
                  <c:v>-0.000377112224448899</c:v>
                </c:pt>
                <c:pt idx="1">
                  <c:v>0.00163220240480962</c:v>
                </c:pt>
                <c:pt idx="2">
                  <c:v>0.00283965060240965</c:v>
                </c:pt>
                <c:pt idx="3">
                  <c:v>0.00137736</c:v>
                </c:pt>
              </c:numCache>
            </c:numRef>
          </c:xVal>
          <c:yVal>
            <c:numRef>
              <c:f>Sheet1!$N$9:$Q$9</c:f>
              <c:numCache>
                <c:formatCode>General</c:formatCode>
                <c:ptCount val="4"/>
                <c:pt idx="0">
                  <c:v>21.5</c:v>
                </c:pt>
                <c:pt idx="1">
                  <c:v>50</c:v>
                </c:pt>
                <c:pt idx="2">
                  <c:v>55</c:v>
                </c:pt>
                <c:pt idx="3">
                  <c:v>46</c:v>
                </c:pt>
              </c:numCache>
            </c:numRef>
          </c:yVal>
          <c:smooth val="0"/>
        </c:ser>
        <c:axId val="35915653"/>
        <c:axId val="11288876"/>
      </c:scatterChart>
      <c:valAx>
        <c:axId val="3591565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11288876"/>
        <c:crosses val="autoZero"/>
      </c:valAx>
      <c:valAx>
        <c:axId val="1128887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35915653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14</xdr:col>
      <xdr:colOff>297720</xdr:colOff>
      <xdr:row>38</xdr:row>
      <xdr:rowOff>115560</xdr:rowOff>
    </xdr:to>
    <xdr:graphicFrame>
      <xdr:nvGraphicFramePr>
        <xdr:cNvPr id="0" name="Chart 1"/>
        <xdr:cNvGraphicFramePr/>
      </xdr:nvGraphicFramePr>
      <xdr:xfrm>
        <a:off x="27000" y="0"/>
        <a:ext cx="8671680" cy="629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14</xdr:col>
      <xdr:colOff>297720</xdr:colOff>
      <xdr:row>38</xdr:row>
      <xdr:rowOff>115560</xdr:rowOff>
    </xdr:to>
    <xdr:graphicFrame>
      <xdr:nvGraphicFramePr>
        <xdr:cNvPr id="1" name="Chart 1"/>
        <xdr:cNvGraphicFramePr/>
      </xdr:nvGraphicFramePr>
      <xdr:xfrm>
        <a:off x="27000" y="0"/>
        <a:ext cx="8671680" cy="629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14</xdr:col>
      <xdr:colOff>297720</xdr:colOff>
      <xdr:row>38</xdr:row>
      <xdr:rowOff>115560</xdr:rowOff>
    </xdr:to>
    <xdr:graphicFrame>
      <xdr:nvGraphicFramePr>
        <xdr:cNvPr id="2" name="Chart 1"/>
        <xdr:cNvGraphicFramePr/>
      </xdr:nvGraphicFramePr>
      <xdr:xfrm>
        <a:off x="27000" y="0"/>
        <a:ext cx="8671680" cy="629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14</xdr:col>
      <xdr:colOff>299880</xdr:colOff>
      <xdr:row>38</xdr:row>
      <xdr:rowOff>119880</xdr:rowOff>
    </xdr:to>
    <xdr:graphicFrame>
      <xdr:nvGraphicFramePr>
        <xdr:cNvPr id="3" name="Chart 1"/>
        <xdr:cNvGraphicFramePr/>
      </xdr:nvGraphicFramePr>
      <xdr:xfrm>
        <a:off x="27000" y="0"/>
        <a:ext cx="8673840" cy="629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18"/>
  <sheetViews>
    <sheetView windowProtection="false" showFormulas="false" showGridLines="true" showRowColHeaders="true" showZeros="true" rightToLeft="false" tabSelected="true" showOutlineSymbols="true" defaultGridColor="true" view="normal" topLeftCell="S1" colorId="64" zoomScale="106" zoomScaleNormal="106" zoomScalePageLayoutView="100" workbookViewId="0">
      <selection pane="topLeft" activeCell="AI12" activeCellId="0" sqref="AI12"/>
    </sheetView>
  </sheetViews>
  <sheetFormatPr defaultRowHeight="15"/>
  <cols>
    <col collapsed="false" hidden="false" max="1" min="1" style="0" width="20.8622448979592"/>
    <col collapsed="false" hidden="false" max="1025" min="2" style="0" width="8.6734693877551"/>
  </cols>
  <sheetData>
    <row r="1" customFormat="false" ht="13.8" hidden="false" customHeight="false" outlineLevel="0" collapsed="false">
      <c r="B1" s="1" t="s">
        <v>0</v>
      </c>
      <c r="C1" s="1"/>
      <c r="D1" s="1"/>
      <c r="E1" s="1"/>
      <c r="F1" s="1"/>
      <c r="G1" s="1"/>
      <c r="H1" s="2" t="s">
        <v>1</v>
      </c>
      <c r="I1" s="2" t="s">
        <v>2</v>
      </c>
      <c r="J1" s="2"/>
      <c r="K1" s="2"/>
      <c r="L1" s="2"/>
      <c r="N1" s="1" t="s">
        <v>3</v>
      </c>
      <c r="O1" s="1"/>
      <c r="P1" s="1"/>
      <c r="Q1" s="1"/>
      <c r="R1" s="1"/>
      <c r="S1" s="1"/>
      <c r="T1" s="0" t="s">
        <v>1</v>
      </c>
      <c r="U1" s="0" t="s">
        <v>2</v>
      </c>
      <c r="Z1" s="3" t="n">
        <v>42121</v>
      </c>
      <c r="AA1" s="3"/>
      <c r="AB1" s="3"/>
      <c r="AC1" s="3"/>
      <c r="AD1" s="3"/>
      <c r="AE1" s="4"/>
    </row>
    <row r="2" customFormat="false" ht="13.8" hidden="false" customHeight="false" outlineLevel="0" collapsed="false">
      <c r="A2" s="0" t="s">
        <v>4</v>
      </c>
      <c r="B2" s="5" t="n">
        <f aca="false">ABS(-0.99622)</f>
        <v>0.99622</v>
      </c>
      <c r="C2" s="5" t="n">
        <f aca="false">ABS(-1.81047505305305)</f>
        <v>1.81047505305305</v>
      </c>
      <c r="D2" s="5" t="n">
        <f aca="false">ABS(-2.03630700000003)</f>
        <v>2.03630700000003</v>
      </c>
      <c r="E2" s="5" t="n">
        <f aca="false">ABS(-2.03630700000003)</f>
        <v>2.03630700000003</v>
      </c>
      <c r="F2" s="5" t="n">
        <f aca="false">ABS(-2.42614806906906)</f>
        <v>2.42614806906906</v>
      </c>
      <c r="G2" s="5" t="n">
        <f aca="false">ABS(-2.54139673420261)</f>
        <v>2.54139673420261</v>
      </c>
      <c r="H2" s="6" t="n">
        <v>1333.2</v>
      </c>
      <c r="I2" s="7" t="n">
        <v>-1324.2</v>
      </c>
      <c r="J2" s="7"/>
      <c r="K2" s="7"/>
      <c r="L2" s="8"/>
      <c r="N2" s="9" t="n">
        <v>0.995940309999999</v>
      </c>
      <c r="O2" s="9" t="n">
        <v>1.77035263672654</v>
      </c>
      <c r="P2" s="9" t="n">
        <v>2.46491784830339</v>
      </c>
      <c r="Q2" s="5"/>
      <c r="R2" s="5"/>
      <c r="S2" s="5"/>
      <c r="T2" s="6" t="n">
        <v>1333.2</v>
      </c>
      <c r="U2" s="7" t="n">
        <v>-1324.2</v>
      </c>
      <c r="Z2" s="4" t="n">
        <v>1.000838</v>
      </c>
      <c r="AA2" s="4" t="n">
        <v>1.512253</v>
      </c>
      <c r="AB2" s="4" t="n">
        <v>1.8515</v>
      </c>
      <c r="AC2" s="4" t="n">
        <v>2.15532</v>
      </c>
      <c r="AD2" s="4" t="n">
        <v>2.859148</v>
      </c>
      <c r="AE2" s="0" t="n">
        <v>1.648968</v>
      </c>
      <c r="AF2" s="0" t="n">
        <v>1.654032</v>
      </c>
      <c r="AG2" s="0" t="n">
        <v>2.540147</v>
      </c>
      <c r="AH2" s="0" t="n">
        <v>2.854085</v>
      </c>
      <c r="AI2" s="0" t="n">
        <v>2.211018</v>
      </c>
      <c r="AJ2" s="0" t="n">
        <v>2.560401</v>
      </c>
      <c r="AK2" s="0" t="n">
        <v>2.671652</v>
      </c>
    </row>
    <row r="3" customFormat="false" ht="13.8" hidden="false" customHeight="false" outlineLevel="0" collapsed="false">
      <c r="A3" s="0" t="s">
        <v>5</v>
      </c>
      <c r="B3" s="9" t="n">
        <v>0</v>
      </c>
      <c r="C3" s="9" t="n">
        <v>1000</v>
      </c>
      <c r="D3" s="9" t="n">
        <v>1400</v>
      </c>
      <c r="E3" s="9" t="n">
        <v>1600</v>
      </c>
      <c r="F3" s="9" t="n">
        <v>1800</v>
      </c>
      <c r="G3" s="9" t="n">
        <v>2000</v>
      </c>
      <c r="H3" s="6"/>
      <c r="I3" s="7"/>
      <c r="J3" s="7"/>
      <c r="K3" s="7"/>
      <c r="L3" s="8"/>
      <c r="N3" s="5" t="n">
        <v>0</v>
      </c>
      <c r="O3" s="5" t="n">
        <v>1000</v>
      </c>
      <c r="P3" s="5" t="n">
        <v>2050</v>
      </c>
      <c r="Q3" s="9"/>
      <c r="R3" s="9"/>
      <c r="S3" s="9"/>
      <c r="T3" s="6"/>
      <c r="U3" s="7"/>
      <c r="V3" s="0" t="s">
        <v>6</v>
      </c>
      <c r="Z3" s="4" t="n">
        <v>0</v>
      </c>
      <c r="AA3" s="4" t="n">
        <v>600</v>
      </c>
      <c r="AB3" s="4" t="n">
        <v>1100</v>
      </c>
      <c r="AC3" s="4" t="n">
        <v>1500</v>
      </c>
      <c r="AD3" s="4" t="n">
        <v>2400</v>
      </c>
      <c r="AE3" s="0" t="n">
        <v>900</v>
      </c>
      <c r="AF3" s="0" t="n">
        <v>800</v>
      </c>
      <c r="AG3" s="0" t="n">
        <v>2000</v>
      </c>
      <c r="AH3" s="0" t="n">
        <v>2400</v>
      </c>
      <c r="AI3" s="0" t="n">
        <v>1600</v>
      </c>
      <c r="AJ3" s="0" t="n">
        <v>2000</v>
      </c>
      <c r="AK3" s="0" t="n">
        <v>2300</v>
      </c>
    </row>
    <row r="4" customFormat="false" ht="13.8" hidden="false" customHeight="false" outlineLevel="0" collapsed="false">
      <c r="B4" s="9"/>
      <c r="C4" s="9"/>
      <c r="D4" s="9"/>
      <c r="E4" s="9"/>
      <c r="F4" s="9"/>
      <c r="G4" s="9"/>
      <c r="H4" s="8"/>
      <c r="I4" s="8"/>
      <c r="J4" s="8"/>
      <c r="K4" s="8"/>
      <c r="L4" s="8"/>
      <c r="N4" s="9"/>
      <c r="O4" s="9"/>
      <c r="P4" s="9"/>
      <c r="Q4" s="9"/>
      <c r="R4" s="9"/>
      <c r="S4" s="9"/>
      <c r="Z4" s="4"/>
      <c r="AA4" s="4"/>
      <c r="AB4" s="4"/>
      <c r="AC4" s="4"/>
      <c r="AD4" s="4"/>
      <c r="AE4" s="4"/>
    </row>
    <row r="5" customFormat="false" ht="13.8" hidden="false" customHeight="false" outlineLevel="0" collapsed="false">
      <c r="A5" s="0" t="s">
        <v>4</v>
      </c>
      <c r="B5" s="9" t="n">
        <v>0.00430527627627627</v>
      </c>
      <c r="C5" s="9" t="n">
        <v>0.00869443099999998</v>
      </c>
      <c r="D5" s="9" t="n">
        <v>0.0115311351351351</v>
      </c>
      <c r="E5" s="9" t="n">
        <v>0.0153185215215215</v>
      </c>
      <c r="F5" s="9" t="n">
        <v>0.0221625755755756</v>
      </c>
      <c r="G5" s="9" t="n">
        <v>0.0278456086086086</v>
      </c>
      <c r="H5" s="6" t="n">
        <v>207.56</v>
      </c>
      <c r="I5" s="7" t="n">
        <v>-0.656</v>
      </c>
      <c r="J5" s="7"/>
      <c r="K5" s="7"/>
      <c r="L5" s="8"/>
      <c r="N5" s="9" t="n">
        <f aca="false">-0.0947779919678715</f>
        <v>-0.0947779919678715</v>
      </c>
      <c r="O5" s="9" t="n">
        <f aca="false">-0.100877601609658</f>
        <v>-0.100877601609658</v>
      </c>
      <c r="P5" s="9" t="n">
        <f aca="false">-0.107250769076305</f>
        <v>-0.107250769076305</v>
      </c>
      <c r="Q5" s="9" t="n">
        <f aca="false">-0.114140096385543</f>
        <v>-0.114140096385543</v>
      </c>
      <c r="R5" s="9" t="n">
        <f aca="false">-0.266115068273092</f>
        <v>-0.266115068273092</v>
      </c>
      <c r="S5" s="9" t="n">
        <f aca="false">-0.14189497188755</f>
        <v>-0.14189497188755</v>
      </c>
      <c r="T5" s="6" t="n">
        <v>-113.26</v>
      </c>
      <c r="U5" s="7" t="n">
        <v>-10.423</v>
      </c>
      <c r="Z5" s="4"/>
      <c r="AA5" s="4"/>
      <c r="AB5" s="4"/>
      <c r="AC5" s="4"/>
      <c r="AD5" s="4"/>
      <c r="AE5" s="4"/>
    </row>
    <row r="6" customFormat="false" ht="13.8" hidden="false" customHeight="false" outlineLevel="0" collapsed="false">
      <c r="A6" s="0" t="s">
        <v>7</v>
      </c>
      <c r="B6" s="9" t="n">
        <v>0</v>
      </c>
      <c r="C6" s="9" t="n">
        <f aca="false">100*9.81/1000</f>
        <v>0.981</v>
      </c>
      <c r="D6" s="9" t="n">
        <f aca="false">C6*2</f>
        <v>1.962</v>
      </c>
      <c r="E6" s="9" t="n">
        <f aca="false">C6*3</f>
        <v>2.943</v>
      </c>
      <c r="F6" s="9" t="n">
        <f aca="false">C6*4</f>
        <v>3.924</v>
      </c>
      <c r="G6" s="9" t="n">
        <f aca="false">C6*5</f>
        <v>4.905</v>
      </c>
      <c r="H6" s="6"/>
      <c r="I6" s="7"/>
      <c r="J6" s="7"/>
      <c r="K6" s="7"/>
      <c r="L6" s="8"/>
      <c r="N6" s="9" t="n">
        <v>0</v>
      </c>
      <c r="O6" s="9" t="n">
        <f aca="false">100.08*9.81/1000</f>
        <v>0.9817848</v>
      </c>
      <c r="P6" s="9" t="n">
        <f aca="false">150.16*9.81/1000</f>
        <v>1.4730696</v>
      </c>
      <c r="Q6" s="9" t="n">
        <f aca="false">300*9.81/1000</f>
        <v>2.943</v>
      </c>
      <c r="R6" s="9" t="n">
        <f aca="false">2000*9.81/1000</f>
        <v>19.62</v>
      </c>
      <c r="S6" s="9" t="n">
        <f aca="false">600*9.81/1000</f>
        <v>5.886</v>
      </c>
      <c r="T6" s="6"/>
      <c r="U6" s="7"/>
      <c r="Z6" s="4"/>
      <c r="AA6" s="4"/>
      <c r="AB6" s="4"/>
      <c r="AC6" s="4"/>
      <c r="AD6" s="4"/>
      <c r="AE6" s="4"/>
    </row>
    <row r="7" customFormat="false" ht="13.8" hidden="false" customHeight="false" outlineLevel="0" collapsed="false">
      <c r="B7" s="9"/>
      <c r="C7" s="9"/>
      <c r="D7" s="9"/>
      <c r="E7" s="9"/>
      <c r="F7" s="9"/>
      <c r="G7" s="9"/>
      <c r="H7" s="8"/>
      <c r="I7" s="8"/>
      <c r="J7" s="8"/>
      <c r="K7" s="8"/>
      <c r="L7" s="8"/>
      <c r="N7" s="9"/>
      <c r="O7" s="9"/>
      <c r="P7" s="9"/>
      <c r="Q7" s="9"/>
      <c r="R7" s="9"/>
      <c r="S7" s="9"/>
      <c r="Z7" s="4"/>
      <c r="AA7" s="4"/>
      <c r="AB7" s="4"/>
      <c r="AC7" s="4"/>
      <c r="AD7" s="4"/>
      <c r="AE7" s="4"/>
    </row>
    <row r="8" customFormat="false" ht="13.8" hidden="false" customHeight="false" outlineLevel="0" collapsed="false">
      <c r="A8" s="0" t="s">
        <v>8</v>
      </c>
      <c r="B8" s="9" t="n">
        <v>26.38</v>
      </c>
      <c r="C8" s="9" t="n">
        <v>38.5</v>
      </c>
      <c r="D8" s="9" t="n">
        <v>42.88</v>
      </c>
      <c r="E8" s="9" t="n">
        <v>57.78</v>
      </c>
      <c r="F8" s="9" t="n">
        <v>61.44</v>
      </c>
      <c r="G8" s="9"/>
      <c r="H8" s="6" t="n">
        <v>1.2467</v>
      </c>
      <c r="I8" s="7" t="n">
        <v>-7.5959</v>
      </c>
      <c r="J8" s="7"/>
      <c r="K8" s="7"/>
      <c r="L8" s="8"/>
      <c r="M8" s="0" t="s">
        <v>4</v>
      </c>
      <c r="N8" s="9" t="n">
        <v>-0.000377112224448899</v>
      </c>
      <c r="O8" s="9" t="n">
        <v>0.00163220240480962</v>
      </c>
      <c r="P8" s="9" t="n">
        <v>0.00283965060240965</v>
      </c>
      <c r="Q8" s="9" t="n">
        <v>0.00137736</v>
      </c>
      <c r="R8" s="9"/>
      <c r="S8" s="9"/>
      <c r="T8" s="6" t="n">
        <v>10804</v>
      </c>
      <c r="U8" s="7" t="n">
        <v>28.345</v>
      </c>
      <c r="Z8" s="4"/>
      <c r="AA8" s="4"/>
      <c r="AB8" s="4"/>
      <c r="AC8" s="4"/>
      <c r="AD8" s="4"/>
      <c r="AE8" s="4"/>
    </row>
    <row r="9" customFormat="false" ht="13.8" hidden="false" customHeight="false" outlineLevel="0" collapsed="false">
      <c r="A9" s="0" t="s">
        <v>9</v>
      </c>
      <c r="B9" s="9" t="n">
        <v>25</v>
      </c>
      <c r="C9" s="9" t="n">
        <v>40</v>
      </c>
      <c r="D9" s="9" t="n">
        <v>47</v>
      </c>
      <c r="E9" s="9" t="n">
        <v>64</v>
      </c>
      <c r="F9" s="9" t="n">
        <v>69</v>
      </c>
      <c r="G9" s="9"/>
      <c r="H9" s="6"/>
      <c r="I9" s="7"/>
      <c r="J9" s="7"/>
      <c r="K9" s="7"/>
      <c r="L9" s="8"/>
      <c r="N9" s="9" t="n">
        <v>21.5</v>
      </c>
      <c r="O9" s="9" t="n">
        <v>50</v>
      </c>
      <c r="P9" s="9" t="n">
        <v>55</v>
      </c>
      <c r="Q9" s="9" t="n">
        <v>46</v>
      </c>
      <c r="R9" s="9"/>
      <c r="S9" s="9"/>
      <c r="T9" s="6"/>
      <c r="U9" s="7"/>
      <c r="Z9" s="4"/>
      <c r="AA9" s="4"/>
      <c r="AB9" s="4"/>
      <c r="AC9" s="4"/>
      <c r="AD9" s="4"/>
      <c r="AE9" s="4"/>
    </row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8" customFormat="false" ht="13.8" hidden="false" customHeight="false" outlineLevel="0" collapsed="false"/>
  </sheetData>
  <mergeCells count="15">
    <mergeCell ref="B1:G1"/>
    <mergeCell ref="N1:S1"/>
    <mergeCell ref="Z1:AD1"/>
    <mergeCell ref="H2:H3"/>
    <mergeCell ref="I2:I3"/>
    <mergeCell ref="T2:T3"/>
    <mergeCell ref="U2:U3"/>
    <mergeCell ref="H5:H6"/>
    <mergeCell ref="I5:I6"/>
    <mergeCell ref="T5:T6"/>
    <mergeCell ref="U5:U6"/>
    <mergeCell ref="H8:H9"/>
    <mergeCell ref="I8:I9"/>
    <mergeCell ref="T8:T9"/>
    <mergeCell ref="U8:U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3" zoomScaleNormal="103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3" zoomScaleNormal="103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3" zoomScaleNormal="103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5630</TotalTime>
  <Application>LibreOffice/4.4.0.3$Windows_x86 LibreOffice_project/de093506bcdc5fafd9023ee680b8c60e3e0645d7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2015-03-13T16:26:27Z</dcterms:created>
  <dc:creator>Jeremy Louke</dc:creator>
  <dc:language>en-US</dc:language>
  <dcterms:modified xsi:type="dcterms:W3CDTF">2015-04-27T14:51:59Z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