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style2.xml" ContentType="application/vnd.ms-office.chartstyle+xml"/>
  <Override PartName="/xl/charts/style3.xml" ContentType="application/vnd.ms-office.chartstyle+xml"/>
  <Override PartName="/xl/charts/style1.xml" ContentType="application/vnd.ms-office.chartstyle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hartsheets/sheet4.xml" ContentType="application/vnd.openxmlformats-officedocument.spreadsheetml.chartsheet+xml"/>
  <Override PartName="/xl/calcChain.xml" ContentType="application/vnd.openxmlformats-officedocument.spreadsheetml.calcChain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sharedStrings.xml" ContentType="application/vnd.openxmlformats-officedocument.spreadsheetml.sharedStrings+xml"/>
  <Override PartName="/xl/charts/colors2.xml" ContentType="application/vnd.ms-office.chartcolorstyle+xml"/>
  <Override PartName="/xl/charts/colors3.xml" ContentType="application/vnd.ms-office.chartcolorstyle+xml"/>
  <Override PartName="/xl/chartsheets/sheet1.xml" ContentType="application/vnd.openxmlformats-officedocument.spreadsheetml.chartsheet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7125"/>
  </bookViews>
  <sheets>
    <sheet name="Sheet1" sheetId="1" r:id="rId1"/>
    <sheet name="Pressure Calibration" sheetId="2" r:id="rId2"/>
    <sheet name="Force Calibration" sheetId="3" r:id="rId3"/>
    <sheet name="Temperature Calibration" sheetId="4" r:id="rId4"/>
    <sheet name="Temp calibration (3-10-15)" sheetId="5" r:id="rId5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5" i="1"/>
  <c r="R5"/>
  <c r="Q5"/>
  <c r="P5"/>
  <c r="O5"/>
  <c r="N5"/>
  <c r="B2"/>
  <c r="G2"/>
  <c r="F2"/>
  <c r="E2"/>
  <c r="D2"/>
  <c r="C2"/>
  <c r="S6"/>
  <c r="R6"/>
  <c r="Q6"/>
  <c r="P6"/>
  <c r="O6"/>
  <c r="F6" l="1"/>
  <c r="E6"/>
  <c r="C6"/>
  <c r="D6" s="1"/>
  <c r="G6" l="1"/>
</calcChain>
</file>

<file path=xl/sharedStrings.xml><?xml version="1.0" encoding="utf-8"?>
<sst xmlns="http://schemas.openxmlformats.org/spreadsheetml/2006/main" count="14" uniqueCount="10">
  <si>
    <t>pressure (psi)</t>
  </si>
  <si>
    <t>raw (V)</t>
  </si>
  <si>
    <t>Force (N)</t>
  </si>
  <si>
    <t>raw (degree C)</t>
  </si>
  <si>
    <t>Temperature (degree C)</t>
  </si>
  <si>
    <t>calibration from 03/12/2015</t>
  </si>
  <si>
    <t>Calibration from 03/10/2015</t>
  </si>
  <si>
    <t>slope</t>
  </si>
  <si>
    <t>intercept</t>
  </si>
  <si>
    <t>combination of both days of data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</si>
</sst>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5" xfId="0" applyBorder="1"/>
    <xf numFmtId="0" fontId="0" fillId="0" borderId="0" xfId="0" applyBorder="1"/>
    <xf numFmtId="0" fontId="0" fillId="0" borderId="0" xfId="0" applyFill="1" applyBorder="1" applyAlignment="1">
      <alignment horizontal="center"/>
    </xf>
    <xf numFmtId="0" fontId="0" fillId="0" borderId="5" xfId="0" quotePrefix="1" applyBorder="1"/>
    <xf numFmtId="0" fontId="0" fillId="0" borderId="0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2.xml"/><Relationship Id="rId7" Type="http://schemas.openxmlformats.org/officeDocument/2006/relationships/styles" Target="style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chartsheet" Target="chartsheets/sheet4.xml"/><Relationship Id="rId4" Type="http://schemas.openxmlformats.org/officeDocument/2006/relationships/chartsheet" Target="chartsheets/sheet3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Pressure Calibration</a:t>
            </a:r>
          </a:p>
        </c:rich>
      </c:tx>
      <c:spPr>
        <a:noFill/>
        <a:ln>
          <a:noFill/>
        </a:ln>
        <a:effectLst/>
      </c:spPr>
    </c:title>
    <c:plotArea>
      <c:layout/>
      <c:scatterChart>
        <c:scatterStyle val="lineMarker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649469010374206"/>
                  <c:y val="0.1341460391595030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(Sheet1!$B$2:$G$2,Sheet1!$N$2:$P$2)</c:f>
              <c:numCache>
                <c:formatCode>General</c:formatCode>
                <c:ptCount val="9"/>
                <c:pt idx="0">
                  <c:v>0.99621999999999999</c:v>
                </c:pt>
                <c:pt idx="1">
                  <c:v>1.81047505305305</c:v>
                </c:pt>
                <c:pt idx="2">
                  <c:v>2.0363070000000301</c:v>
                </c:pt>
                <c:pt idx="3">
                  <c:v>2.0363070000000301</c:v>
                </c:pt>
                <c:pt idx="4">
                  <c:v>2.4261480690690602</c:v>
                </c:pt>
                <c:pt idx="5">
                  <c:v>2.54139673420261</c:v>
                </c:pt>
                <c:pt idx="6">
                  <c:v>0.99594030999999938</c:v>
                </c:pt>
                <c:pt idx="7">
                  <c:v>1.7703526367265447</c:v>
                </c:pt>
                <c:pt idx="8">
                  <c:v>2.4649178483033909</c:v>
                </c:pt>
              </c:numCache>
            </c:numRef>
          </c:xVal>
          <c:yVal>
            <c:numRef>
              <c:f>(Sheet1!$B$3:$G$3,Sheet1!$N$3:$P$3)</c:f>
              <c:numCache>
                <c:formatCode>General</c:formatCode>
                <c:ptCount val="9"/>
                <c:pt idx="0">
                  <c:v>0</c:v>
                </c:pt>
                <c:pt idx="1">
                  <c:v>1000</c:v>
                </c:pt>
                <c:pt idx="2">
                  <c:v>1400</c:v>
                </c:pt>
                <c:pt idx="3">
                  <c:v>1600</c:v>
                </c:pt>
                <c:pt idx="4">
                  <c:v>1800</c:v>
                </c:pt>
                <c:pt idx="5">
                  <c:v>2000</c:v>
                </c:pt>
                <c:pt idx="6">
                  <c:v>0</c:v>
                </c:pt>
                <c:pt idx="7">
                  <c:v>1000</c:v>
                </c:pt>
                <c:pt idx="8">
                  <c:v>2050</c:v>
                </c:pt>
              </c:numCache>
            </c:numRef>
          </c:yVal>
        </c:ser>
        <c:axId val="77044352"/>
        <c:axId val="77050624"/>
      </c:scatterChart>
      <c:valAx>
        <c:axId val="77044352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Raw (V)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50624"/>
        <c:crosses val="autoZero"/>
        <c:crossBetween val="midCat"/>
      </c:valAx>
      <c:valAx>
        <c:axId val="7705062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Pressure (psi)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44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Force Calibration</a:t>
            </a:r>
          </a:p>
        </c:rich>
      </c:tx>
      <c:spPr>
        <a:noFill/>
        <a:ln>
          <a:noFill/>
        </a:ln>
        <a:effectLst/>
      </c:spPr>
    </c:title>
    <c:plotArea>
      <c:layout>
        <c:manualLayout>
          <c:layoutTarget val="inner"/>
          <c:xMode val="edge"/>
          <c:yMode val="edge"/>
          <c:x val="5.4140589009590054E-2"/>
          <c:y val="7.4850305110299581E-2"/>
          <c:w val="0.92671841550089606"/>
          <c:h val="0.83999053571718041"/>
        </c:manualLayout>
      </c:layout>
      <c:scatterChart>
        <c:scatterStyle val="lineMarker"/>
        <c:ser>
          <c:idx val="0"/>
          <c:order val="0"/>
          <c:tx>
            <c:v>3/12/2015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1574253503943433E-2"/>
                  <c:y val="6.552029561105801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Sheet1!$B$5:$G$5</c:f>
              <c:numCache>
                <c:formatCode>General</c:formatCode>
                <c:ptCount val="6"/>
                <c:pt idx="0">
                  <c:v>4.3052762762762677E-3</c:v>
                </c:pt>
                <c:pt idx="1">
                  <c:v>8.6944309999999816E-3</c:v>
                </c:pt>
                <c:pt idx="2">
                  <c:v>1.153113513513512E-2</c:v>
                </c:pt>
                <c:pt idx="3">
                  <c:v>1.5318521521521493E-2</c:v>
                </c:pt>
                <c:pt idx="4">
                  <c:v>2.2162575575575598E-2</c:v>
                </c:pt>
                <c:pt idx="5">
                  <c:v>2.7845608608608598E-2</c:v>
                </c:pt>
              </c:numCache>
            </c:numRef>
          </c:xVal>
          <c:yVal>
            <c:numRef>
              <c:f>Sheet1!$B$6:$G$6</c:f>
              <c:numCache>
                <c:formatCode>General</c:formatCode>
                <c:ptCount val="6"/>
                <c:pt idx="0">
                  <c:v>0</c:v>
                </c:pt>
                <c:pt idx="1">
                  <c:v>0.98099999999999998</c:v>
                </c:pt>
                <c:pt idx="2">
                  <c:v>1.962</c:v>
                </c:pt>
                <c:pt idx="3">
                  <c:v>2.9430000000000001</c:v>
                </c:pt>
                <c:pt idx="4">
                  <c:v>3.9239999999999999</c:v>
                </c:pt>
                <c:pt idx="5">
                  <c:v>4.9050000000000002</c:v>
                </c:pt>
              </c:numCache>
            </c:numRef>
          </c:yVal>
        </c:ser>
        <c:ser>
          <c:idx val="1"/>
          <c:order val="1"/>
          <c:tx>
            <c:v>3/10/2015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6472457669872571E-3"/>
                  <c:y val="-0.3619495469189119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Sheet1!$N$5:$S$5</c:f>
              <c:numCache>
                <c:formatCode>General</c:formatCode>
                <c:ptCount val="6"/>
                <c:pt idx="0">
                  <c:v>-9.4777991967871497E-2</c:v>
                </c:pt>
                <c:pt idx="1">
                  <c:v>-0.100877601609658</c:v>
                </c:pt>
                <c:pt idx="2">
                  <c:v>-0.107250769076305</c:v>
                </c:pt>
                <c:pt idx="3">
                  <c:v>-0.114140096385543</c:v>
                </c:pt>
                <c:pt idx="4">
                  <c:v>-0.266115068273092</c:v>
                </c:pt>
                <c:pt idx="5">
                  <c:v>-0.14189497188754999</c:v>
                </c:pt>
              </c:numCache>
            </c:numRef>
          </c:xVal>
          <c:yVal>
            <c:numRef>
              <c:f>Sheet1!$N$6:$S$6</c:f>
              <c:numCache>
                <c:formatCode>General</c:formatCode>
                <c:ptCount val="6"/>
                <c:pt idx="0">
                  <c:v>0</c:v>
                </c:pt>
                <c:pt idx="1">
                  <c:v>0.98178480000000001</c:v>
                </c:pt>
                <c:pt idx="2">
                  <c:v>1.4730696000000001</c:v>
                </c:pt>
                <c:pt idx="3">
                  <c:v>2.9430000000000001</c:v>
                </c:pt>
                <c:pt idx="4">
                  <c:v>19.62</c:v>
                </c:pt>
                <c:pt idx="5">
                  <c:v>5.8860000000000001</c:v>
                </c:pt>
              </c:numCache>
            </c:numRef>
          </c:yVal>
        </c:ser>
        <c:axId val="77405184"/>
        <c:axId val="77440128"/>
      </c:scatterChart>
      <c:valAx>
        <c:axId val="77405184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Raw (V)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40128"/>
        <c:crosses val="autoZero"/>
        <c:crossBetween val="midCat"/>
      </c:valAx>
      <c:valAx>
        <c:axId val="7744012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Force (N)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05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371282798749768"/>
          <c:y val="0.66405863914545626"/>
          <c:w val="0.15578443994850111"/>
          <c:h val="5.3479871873060386E-2"/>
        </c:manualLayout>
      </c:layout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 Calibration</a:t>
            </a:r>
          </a:p>
        </c:rich>
      </c:tx>
      <c:spPr>
        <a:noFill/>
        <a:ln>
          <a:noFill/>
        </a:ln>
        <a:effectLst/>
      </c:spPr>
    </c:title>
    <c:plotArea>
      <c:layout/>
      <c:scatterChart>
        <c:scatterStyle val="lineMarker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8574743009554299"/>
                  <c:y val="2.938885458342379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Sheet1!$B$8:$F$8</c:f>
              <c:numCache>
                <c:formatCode>General</c:formatCode>
                <c:ptCount val="5"/>
                <c:pt idx="0">
                  <c:v>26.38</c:v>
                </c:pt>
                <c:pt idx="1">
                  <c:v>38.5</c:v>
                </c:pt>
                <c:pt idx="2">
                  <c:v>42.88</c:v>
                </c:pt>
                <c:pt idx="3">
                  <c:v>57.78</c:v>
                </c:pt>
                <c:pt idx="4">
                  <c:v>61.44</c:v>
                </c:pt>
              </c:numCache>
            </c:numRef>
          </c:xVal>
          <c:yVal>
            <c:numRef>
              <c:f>Sheet1!$B$9:$F$9</c:f>
              <c:numCache>
                <c:formatCode>General</c:formatCode>
                <c:ptCount val="5"/>
                <c:pt idx="0">
                  <c:v>25</c:v>
                </c:pt>
                <c:pt idx="1">
                  <c:v>40</c:v>
                </c:pt>
                <c:pt idx="2">
                  <c:v>47</c:v>
                </c:pt>
                <c:pt idx="3">
                  <c:v>64</c:v>
                </c:pt>
                <c:pt idx="4">
                  <c:v>69</c:v>
                </c:pt>
              </c:numCache>
            </c:numRef>
          </c:yVal>
        </c:ser>
        <c:axId val="76593408"/>
        <c:axId val="77869440"/>
      </c:scatterChart>
      <c:valAx>
        <c:axId val="76593408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Raw (degree</a:t>
                </a:r>
                <a:r>
                  <a:rPr lang="en-US" baseline="0"/>
                  <a:t> C)</a:t>
                </a:r>
                <a:endParaRPr lang="en-US"/>
              </a:p>
            </c:rich>
          </c:tx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69440"/>
        <c:crosses val="autoZero"/>
        <c:crossBetween val="midCat"/>
      </c:valAx>
      <c:valAx>
        <c:axId val="7786944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(Degree</a:t>
                </a:r>
                <a:r>
                  <a:rPr lang="en-US" baseline="0"/>
                  <a:t> C)</a:t>
                </a:r>
                <a:endParaRPr lang="en-US"/>
              </a:p>
            </c:rich>
          </c:tx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9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19050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7.7280120651728706E-2"/>
                  <c:y val="-6.5495616820193503E-2"/>
                </c:manualLayout>
              </c:layout>
              <c:numFmt formatCode="General" sourceLinked="0"/>
            </c:trendlineLbl>
          </c:trendline>
          <c:xVal>
            <c:numRef>
              <c:f>Sheet1!$N$8:$Q$8</c:f>
              <c:numCache>
                <c:formatCode>General</c:formatCode>
                <c:ptCount val="4"/>
                <c:pt idx="0">
                  <c:v>-3.7711222444889911E-4</c:v>
                </c:pt>
                <c:pt idx="1">
                  <c:v>1.6322024048096224E-3</c:v>
                </c:pt>
                <c:pt idx="2">
                  <c:v>2.8396506024096469E-3</c:v>
                </c:pt>
                <c:pt idx="3">
                  <c:v>1.3773599999999974E-3</c:v>
                </c:pt>
              </c:numCache>
            </c:numRef>
          </c:xVal>
          <c:yVal>
            <c:numRef>
              <c:f>Sheet1!$N$9:$Q$9</c:f>
              <c:numCache>
                <c:formatCode>General</c:formatCode>
                <c:ptCount val="4"/>
                <c:pt idx="0">
                  <c:v>21.5</c:v>
                </c:pt>
                <c:pt idx="1">
                  <c:v>50</c:v>
                </c:pt>
                <c:pt idx="2">
                  <c:v>55</c:v>
                </c:pt>
                <c:pt idx="3">
                  <c:v>46</c:v>
                </c:pt>
              </c:numCache>
            </c:numRef>
          </c:yVal>
        </c:ser>
        <c:axId val="77910016"/>
        <c:axId val="77911552"/>
      </c:scatterChart>
      <c:valAx>
        <c:axId val="77910016"/>
        <c:scaling>
          <c:orientation val="minMax"/>
        </c:scaling>
        <c:axPos val="b"/>
        <c:numFmt formatCode="General" sourceLinked="1"/>
        <c:tickLblPos val="nextTo"/>
        <c:crossAx val="77911552"/>
        <c:crosses val="autoZero"/>
        <c:crossBetween val="midCat"/>
      </c:valAx>
      <c:valAx>
        <c:axId val="77911552"/>
        <c:scaling>
          <c:orientation val="minMax"/>
        </c:scaling>
        <c:axPos val="l"/>
        <c:majorGridlines/>
        <c:numFmt formatCode="General" sourceLinked="1"/>
        <c:tickLblPos val="nextTo"/>
        <c:crossAx val="77910016"/>
        <c:crosses val="autoZero"/>
        <c:crossBetween val="midCat"/>
      </c:valAx>
    </c:plotArea>
    <c:legend>
      <c:legendPos val="r"/>
    </c:legend>
    <c:plotVisOnly val="1"/>
  </c:char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0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03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03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0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2015" cy="629313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2015" cy="629313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72015" cy="629313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4223" cy="629759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9"/>
  <sheetViews>
    <sheetView tabSelected="1" zoomScale="106" zoomScaleNormal="106" workbookViewId="0">
      <selection activeCell="I18" sqref="I18"/>
    </sheetView>
  </sheetViews>
  <sheetFormatPr defaultRowHeight="15"/>
  <cols>
    <col min="1" max="1" width="20.85546875" bestFit="1" customWidth="1"/>
  </cols>
  <sheetData>
    <row r="1" spans="1:22" ht="16.5" thickTop="1" thickBot="1">
      <c r="B1" s="7" t="s">
        <v>5</v>
      </c>
      <c r="C1" s="8"/>
      <c r="D1" s="8"/>
      <c r="E1" s="8"/>
      <c r="F1" s="8"/>
      <c r="G1" s="9"/>
      <c r="H1" s="4" t="s">
        <v>7</v>
      </c>
      <c r="I1" s="4" t="s">
        <v>8</v>
      </c>
      <c r="J1" s="4"/>
      <c r="K1" s="4"/>
      <c r="L1" s="4"/>
      <c r="N1" s="7" t="s">
        <v>6</v>
      </c>
      <c r="O1" s="8"/>
      <c r="P1" s="8"/>
      <c r="Q1" s="8"/>
      <c r="R1" s="8"/>
      <c r="S1" s="9"/>
      <c r="T1" t="s">
        <v>7</v>
      </c>
      <c r="U1" t="s">
        <v>8</v>
      </c>
    </row>
    <row r="2" spans="1:22" ht="15.75" thickTop="1">
      <c r="A2" t="s">
        <v>1</v>
      </c>
      <c r="B2" s="5">
        <f>ABS(-0.99622)</f>
        <v>0.99621999999999999</v>
      </c>
      <c r="C2" s="2">
        <f>ABS(-1.81047505305305)</f>
        <v>1.81047505305305</v>
      </c>
      <c r="D2" s="2">
        <f>ABS(-2.03630700000003)</f>
        <v>2.0363070000000301</v>
      </c>
      <c r="E2" s="2">
        <f>ABS(-2.03630700000003)</f>
        <v>2.0363070000000301</v>
      </c>
      <c r="F2" s="2">
        <f>ABS(-2.42614806906906)</f>
        <v>2.4261480690690602</v>
      </c>
      <c r="G2" s="2">
        <f>ABS(-2.54139673420261)</f>
        <v>2.54139673420261</v>
      </c>
      <c r="H2" s="10">
        <v>1333.2</v>
      </c>
      <c r="I2" s="11">
        <v>-1324.2</v>
      </c>
      <c r="J2" s="6"/>
      <c r="K2" s="6"/>
      <c r="L2" s="3"/>
      <c r="N2" s="1">
        <v>0.99594030999999938</v>
      </c>
      <c r="O2" s="1">
        <v>1.7703526367265447</v>
      </c>
      <c r="P2" s="1">
        <v>2.4649178483033909</v>
      </c>
      <c r="Q2" s="2"/>
      <c r="R2" s="2"/>
      <c r="S2" s="2"/>
      <c r="T2" s="10">
        <v>1333.2</v>
      </c>
      <c r="U2" s="11">
        <v>-1324.2</v>
      </c>
    </row>
    <row r="3" spans="1:22">
      <c r="A3" t="s">
        <v>0</v>
      </c>
      <c r="B3" s="1">
        <v>0</v>
      </c>
      <c r="C3" s="1">
        <v>1000</v>
      </c>
      <c r="D3" s="1">
        <v>1400</v>
      </c>
      <c r="E3" s="1">
        <v>1600</v>
      </c>
      <c r="F3" s="1">
        <v>1800</v>
      </c>
      <c r="G3" s="1">
        <v>2000</v>
      </c>
      <c r="H3" s="10"/>
      <c r="I3" s="11"/>
      <c r="J3" s="6"/>
      <c r="K3" s="6"/>
      <c r="L3" s="3"/>
      <c r="N3" s="2">
        <v>0</v>
      </c>
      <c r="O3" s="2">
        <v>1000</v>
      </c>
      <c r="P3" s="2">
        <v>2050</v>
      </c>
      <c r="Q3" s="1"/>
      <c r="R3" s="1"/>
      <c r="S3" s="1"/>
      <c r="T3" s="10"/>
      <c r="U3" s="11"/>
      <c r="V3" t="s">
        <v>9</v>
      </c>
    </row>
    <row r="4" spans="1:22">
      <c r="B4" s="1"/>
      <c r="C4" s="1"/>
      <c r="D4" s="1"/>
      <c r="E4" s="1"/>
      <c r="F4" s="1"/>
      <c r="G4" s="1"/>
      <c r="H4" s="3"/>
      <c r="I4" s="3"/>
      <c r="J4" s="3"/>
      <c r="K4" s="3"/>
      <c r="L4" s="3"/>
      <c r="N4" s="1"/>
      <c r="O4" s="1"/>
      <c r="P4" s="1"/>
      <c r="Q4" s="1"/>
      <c r="R4" s="1"/>
      <c r="S4" s="1"/>
    </row>
    <row r="5" spans="1:22">
      <c r="A5" t="s">
        <v>1</v>
      </c>
      <c r="B5" s="1">
        <v>4.3052762762762677E-3</v>
      </c>
      <c r="C5" s="1">
        <v>8.6944309999999816E-3</v>
      </c>
      <c r="D5" s="1">
        <v>1.153113513513512E-2</v>
      </c>
      <c r="E5" s="1">
        <v>1.5318521521521493E-2</v>
      </c>
      <c r="F5" s="1">
        <v>2.2162575575575598E-2</v>
      </c>
      <c r="G5" s="1">
        <v>2.7845608608608598E-2</v>
      </c>
      <c r="H5" s="10">
        <v>207.56</v>
      </c>
      <c r="I5" s="11">
        <v>-0.65600000000000003</v>
      </c>
      <c r="J5" s="6"/>
      <c r="K5" s="6"/>
      <c r="L5" s="3"/>
      <c r="N5" s="1">
        <f>-0.0947779919678715</f>
        <v>-9.4777991967871497E-2</v>
      </c>
      <c r="O5" s="1">
        <f>-0.100877601609658</f>
        <v>-0.100877601609658</v>
      </c>
      <c r="P5" s="1">
        <f>-0.107250769076305</f>
        <v>-0.107250769076305</v>
      </c>
      <c r="Q5" s="1">
        <f>-0.114140096385543</f>
        <v>-0.114140096385543</v>
      </c>
      <c r="R5" s="1">
        <f>-0.266115068273092</f>
        <v>-0.266115068273092</v>
      </c>
      <c r="S5" s="1">
        <f>-0.14189497188755</f>
        <v>-0.14189497188754999</v>
      </c>
      <c r="T5" s="10">
        <v>-113.26</v>
      </c>
      <c r="U5" s="12">
        <v>-10.423</v>
      </c>
    </row>
    <row r="6" spans="1:22">
      <c r="A6" t="s">
        <v>2</v>
      </c>
      <c r="B6" s="1">
        <v>0</v>
      </c>
      <c r="C6" s="1">
        <f>100*9.81/1000</f>
        <v>0.98099999999999998</v>
      </c>
      <c r="D6" s="1">
        <f>C6*2</f>
        <v>1.962</v>
      </c>
      <c r="E6" s="1">
        <f>C6*3</f>
        <v>2.9430000000000001</v>
      </c>
      <c r="F6" s="1">
        <f>C6*4</f>
        <v>3.9239999999999999</v>
      </c>
      <c r="G6" s="1">
        <f>C6*5</f>
        <v>4.9050000000000002</v>
      </c>
      <c r="H6" s="10"/>
      <c r="I6" s="11"/>
      <c r="J6" s="6"/>
      <c r="K6" s="6"/>
      <c r="L6" s="3"/>
      <c r="N6" s="1">
        <v>0</v>
      </c>
      <c r="O6" s="1">
        <f>100.08*9.81/1000</f>
        <v>0.98178480000000001</v>
      </c>
      <c r="P6" s="1">
        <f>150.16*9.81/1000</f>
        <v>1.4730696000000001</v>
      </c>
      <c r="Q6" s="1">
        <f>300*9.81/1000</f>
        <v>2.9430000000000001</v>
      </c>
      <c r="R6" s="1">
        <f>2000*9.81/1000</f>
        <v>19.62</v>
      </c>
      <c r="S6" s="1">
        <f>600*9.81/1000</f>
        <v>5.8860000000000001</v>
      </c>
      <c r="T6" s="10"/>
      <c r="U6" s="12"/>
    </row>
    <row r="7" spans="1:22">
      <c r="B7" s="1"/>
      <c r="C7" s="1"/>
      <c r="D7" s="1"/>
      <c r="E7" s="1"/>
      <c r="F7" s="1"/>
      <c r="G7" s="1"/>
      <c r="H7" s="3"/>
      <c r="I7" s="3"/>
      <c r="J7" s="3"/>
      <c r="K7" s="3"/>
      <c r="L7" s="3"/>
      <c r="N7" s="1"/>
      <c r="O7" s="1"/>
      <c r="P7" s="1"/>
      <c r="Q7" s="1"/>
      <c r="R7" s="1"/>
      <c r="S7" s="1"/>
    </row>
    <row r="8" spans="1:22">
      <c r="A8" t="s">
        <v>3</v>
      </c>
      <c r="B8" s="1">
        <v>26.38</v>
      </c>
      <c r="C8" s="1">
        <v>38.5</v>
      </c>
      <c r="D8" s="1">
        <v>42.88</v>
      </c>
      <c r="E8" s="1">
        <v>57.78</v>
      </c>
      <c r="F8" s="1">
        <v>61.44</v>
      </c>
      <c r="G8" s="1"/>
      <c r="H8" s="10">
        <v>1.2466999999999999</v>
      </c>
      <c r="I8" s="11">
        <v>-7.5959000000000003</v>
      </c>
      <c r="J8" s="6"/>
      <c r="K8" s="6"/>
      <c r="L8" s="3"/>
      <c r="M8" t="s">
        <v>1</v>
      </c>
      <c r="N8" s="1">
        <v>-3.7711222444889911E-4</v>
      </c>
      <c r="O8" s="1">
        <v>1.6322024048096224E-3</v>
      </c>
      <c r="P8" s="1">
        <v>2.8396506024096469E-3</v>
      </c>
      <c r="Q8" s="1">
        <v>1.3773599999999974E-3</v>
      </c>
      <c r="R8" s="1"/>
      <c r="S8" s="1"/>
      <c r="T8" s="10">
        <v>10804</v>
      </c>
      <c r="U8" s="12">
        <v>28.344999999999999</v>
      </c>
    </row>
    <row r="9" spans="1:22">
      <c r="A9" t="s">
        <v>4</v>
      </c>
      <c r="B9" s="1">
        <v>25</v>
      </c>
      <c r="C9" s="1">
        <v>40</v>
      </c>
      <c r="D9" s="1">
        <v>47</v>
      </c>
      <c r="E9" s="1">
        <v>64</v>
      </c>
      <c r="F9" s="1">
        <v>69</v>
      </c>
      <c r="G9" s="1"/>
      <c r="H9" s="10"/>
      <c r="I9" s="11"/>
      <c r="J9" s="6"/>
      <c r="K9" s="6"/>
      <c r="L9" s="3"/>
      <c r="N9" s="1">
        <v>21.5</v>
      </c>
      <c r="O9" s="1">
        <v>50</v>
      </c>
      <c r="P9" s="1">
        <v>55</v>
      </c>
      <c r="Q9" s="1">
        <v>46</v>
      </c>
      <c r="R9" s="1"/>
      <c r="S9" s="1"/>
      <c r="T9" s="10"/>
      <c r="U9" s="12"/>
    </row>
  </sheetData>
  <mergeCells count="14">
    <mergeCell ref="B1:G1"/>
    <mergeCell ref="N1:S1"/>
    <mergeCell ref="T2:T3"/>
    <mergeCell ref="U2:U3"/>
    <mergeCell ref="H8:H9"/>
    <mergeCell ref="H5:H6"/>
    <mergeCell ref="I8:I9"/>
    <mergeCell ref="I5:I6"/>
    <mergeCell ref="H2:H3"/>
    <mergeCell ref="I2:I3"/>
    <mergeCell ref="T5:T6"/>
    <mergeCell ref="U5:U6"/>
    <mergeCell ref="T8:T9"/>
    <mergeCell ref="U8:U9"/>
  </mergeCell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4</vt:i4>
      </vt:variant>
    </vt:vector>
  </HeadingPairs>
  <TitlesOfParts>
    <vt:vector size="5" baseType="lpstr">
      <vt:lpstr>Sheet1</vt:lpstr>
      <vt:lpstr>Pressure Calibration</vt:lpstr>
      <vt:lpstr>Force Calibration</vt:lpstr>
      <vt:lpstr>Temperature Calibration</vt:lpstr>
      <vt:lpstr>Temp calibration (3-10-15)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Louke</dc:creator>
  <cp:lastModifiedBy>Jeremy Louke</cp:lastModifiedBy>
  <dcterms:created xsi:type="dcterms:W3CDTF">2015-03-13T16:26:27Z</dcterms:created>
  <dcterms:modified xsi:type="dcterms:W3CDTF">2015-03-16T19:03:30Z</dcterms:modified>
</cp:coreProperties>
</file>