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0000-remote-labs\000-research-development\refridgeration-rig-conversion\"/>
    </mc:Choice>
  </mc:AlternateContent>
  <bookViews>
    <workbookView xWindow="0" yWindow="0" windowWidth="28800" windowHeight="14100"/>
  </bookViews>
  <sheets>
    <sheet name="Mechanical parts" sheetId="1" r:id="rId1"/>
    <sheet name="Electronic par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N41" i="2"/>
  <c r="N36" i="2"/>
  <c r="N39" i="2" s="1"/>
  <c r="M37" i="2"/>
  <c r="F42" i="2"/>
  <c r="I21" i="1" l="1"/>
  <c r="I15" i="1"/>
  <c r="M36" i="2"/>
  <c r="Q26" i="2"/>
  <c r="S26" i="2" s="1"/>
  <c r="Q20" i="2"/>
  <c r="S20" i="2" s="1"/>
  <c r="Q14" i="2"/>
  <c r="S14" i="2" s="1"/>
  <c r="Q12" i="2"/>
  <c r="S12" i="2" s="1"/>
  <c r="Q5" i="2"/>
  <c r="S5" i="2" s="1"/>
  <c r="S36" i="2" l="1"/>
  <c r="Q36" i="2"/>
  <c r="I13" i="1" l="1"/>
  <c r="I4" i="1" l="1"/>
  <c r="I3" i="1"/>
</calcChain>
</file>

<file path=xl/sharedStrings.xml><?xml version="1.0" encoding="utf-8"?>
<sst xmlns="http://schemas.openxmlformats.org/spreadsheetml/2006/main" count="109" uniqueCount="89">
  <si>
    <t>Part required</t>
  </si>
  <si>
    <t>Manufacturer</t>
  </si>
  <si>
    <t>Mfr P.N.</t>
  </si>
  <si>
    <t>Price</t>
  </si>
  <si>
    <t>Supplier</t>
  </si>
  <si>
    <t>Qty Rq'd</t>
  </si>
  <si>
    <t>Total</t>
  </si>
  <si>
    <t>Delivery time</t>
  </si>
  <si>
    <t>Link</t>
  </si>
  <si>
    <t>solenoid valve body</t>
  </si>
  <si>
    <t>Danfoss</t>
  </si>
  <si>
    <t>032f8107</t>
  </si>
  <si>
    <t>Dean&amp;Wood</t>
  </si>
  <si>
    <t>1-2 days</t>
  </si>
  <si>
    <t>https://www.dean-wood.co.uk/all-products/mechanical-controls/solenoid-valves-coils/danfoss-solenoid-valves/032f805600/danfoss-solenoid-valves-evr-flare?number=032F810700</t>
  </si>
  <si>
    <t>solenoid valve coil</t>
  </si>
  <si>
    <t>018F6857</t>
  </si>
  <si>
    <t>https://www.dean-wood.co.uk/all-products/mechanical-controls/solenoid-valves-coils/danfoss-solenoid-coils/018f685600/danfoss-solenoid-coils-12-24v?number=018F685700</t>
  </si>
  <si>
    <t>30bar pressure sensor</t>
  </si>
  <si>
    <t>Alco</t>
  </si>
  <si>
    <t>PT3 30V 802 281</t>
  </si>
  <si>
    <t>Radwood</t>
  </si>
  <si>
    <t>9-11 weeks</t>
  </si>
  <si>
    <t>https://www.radward.co.uk/alco/pt3-30v-802281</t>
  </si>
  <si>
    <t>https://apjeuropean.co.uk/contact/</t>
  </si>
  <si>
    <t>4-6weeks</t>
  </si>
  <si>
    <t>USE THIS ONE - DUE TO LEAD TIME</t>
  </si>
  <si>
    <t>18L flow meter</t>
  </si>
  <si>
    <t>ABB</t>
  </si>
  <si>
    <t>FAM3255</t>
  </si>
  <si>
    <t>JWF Ltd</t>
  </si>
  <si>
    <t>8-9 weeks</t>
  </si>
  <si>
    <t>https://library.e.abb.com/public/8e1f9d214ac8421ca3b166d2a52b90ee/DS_FAM3200_EN_G.pdf</t>
  </si>
  <si>
    <t>Degas-regas (2 visits)</t>
  </si>
  <si>
    <t>Swan Refrigeration</t>
  </si>
  <si>
    <t>0131 448 0880 ask for George</t>
  </si>
  <si>
    <t>Terminals/wires etc</t>
  </si>
  <si>
    <t>misc</t>
  </si>
  <si>
    <t>Grand total</t>
  </si>
  <si>
    <t>V</t>
  </si>
  <si>
    <t>W</t>
  </si>
  <si>
    <t>A</t>
  </si>
  <si>
    <t>Equipment</t>
  </si>
  <si>
    <t>Quantity</t>
  </si>
  <si>
    <t>Vin</t>
  </si>
  <si>
    <t>Signal</t>
  </si>
  <si>
    <t>Cost€</t>
  </si>
  <si>
    <t>Cost (£)</t>
  </si>
  <si>
    <t>Power (single)</t>
  </si>
  <si>
    <t>Power Total</t>
  </si>
  <si>
    <t>I @ 24v</t>
  </si>
  <si>
    <t>Digital Outputs</t>
  </si>
  <si>
    <t>ADAM-5069</t>
  </si>
  <si>
    <t>Valve Relay</t>
  </si>
  <si>
    <t>24v coil</t>
  </si>
  <si>
    <t>n/a</t>
  </si>
  <si>
    <t>https://buy.advantech.eu/I-O-Devices-Communication/Remote-I-O-Modules-ADAM-I-O-Modules/model-ADAM-5069-AE.htm</t>
  </si>
  <si>
    <t xml:space="preserve"> </t>
  </si>
  <si>
    <t>8 ch relay output module</t>
  </si>
  <si>
    <t>Analog Inputs</t>
  </si>
  <si>
    <t>Pressure Sensors (1-6V)</t>
  </si>
  <si>
    <t>10-28</t>
  </si>
  <si>
    <t>1-6v</t>
  </si>
  <si>
    <t>ADAM-5017</t>
  </si>
  <si>
    <t>https://buy.advantech.eu/I-O-Devices-Communication/Remote-I-O-Modules-ADAM-I-O-Modules/model-ADAM-5017-A4E.htm</t>
  </si>
  <si>
    <t>Temperature Sensor (TC)</t>
  </si>
  <si>
    <t>already in system</t>
  </si>
  <si>
    <t>0-10 (max)</t>
  </si>
  <si>
    <t>mV, V, mA input</t>
  </si>
  <si>
    <t>8 channel differential</t>
  </si>
  <si>
    <t>Flow Meter (4-20mA)</t>
  </si>
  <si>
    <t>DAQ Chassis</t>
  </si>
  <si>
    <t>ADAM-5000 DAQ Chassis</t>
  </si>
  <si>
    <t>ADAM 4 Slot Ethernet</t>
  </si>
  <si>
    <t>24v</t>
  </si>
  <si>
    <t>https://buy.advantech.eu/I-O-Devices-Communication/Remote-I-O-Modules-ADAM-Controllers/model-ADAM-5000L/TCP-BE.htm</t>
  </si>
  <si>
    <t>https://www.impulse-embedded.co.uk/products/adam_5000l~tcp--Distributed-DAQ-system.htm</t>
  </si>
  <si>
    <t xml:space="preserve"> alt supplier</t>
  </si>
  <si>
    <t>Power Supply</t>
  </si>
  <si>
    <t>Weidmuller 24v PSU</t>
  </si>
  <si>
    <t>24v PSU</t>
  </si>
  <si>
    <t>240v</t>
  </si>
  <si>
    <t>https://uk.rs-online.com/web/p/din-rail-power-supplies/9236504</t>
  </si>
  <si>
    <t>Sundrie Electronics Parts (terminals etc)</t>
  </si>
  <si>
    <t>Total Total</t>
  </si>
  <si>
    <t>Exchange Rate</t>
  </si>
  <si>
    <t>£</t>
  </si>
  <si>
    <t>plus 20%</t>
  </si>
  <si>
    <t>Plus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</si>
</sst>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£&quot;* #,##0.00_-;\-&quot;£&quot;* #,##0.00_-;_-&quot;£&quot;* &quot;-&quot;??_-;_-@_-"/>
    <numFmt numFmtId="164" formatCode="&quot;£&quot;#,##0.00"/>
    <numFmt numFmtId="165" formatCode="_-[$€-2]\ * #,##0.00_-;\-[$€-2]\ * #,##0.00_-;_-[$€-2]\ * &quot;-&quot;??_-;_-@_-"/>
    <numFmt numFmtId="166" formatCode="0.0"/>
    <numFmt numFmtId="167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165" fontId="0" fillId="0" borderId="0" xfId="2" applyNumberFormat="1" applyFont="1"/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4" fontId="0" fillId="0" borderId="0" xfId="2" applyFont="1"/>
    <xf numFmtId="165" fontId="1" fillId="0" borderId="0" xfId="0" applyNumberFormat="1" applyFont="1"/>
    <xf numFmtId="44" fontId="1" fillId="0" borderId="0" xfId="2" applyFont="1"/>
    <xf numFmtId="44" fontId="1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167" fontId="0" fillId="0" borderId="0" xfId="3" applyNumberFormat="1" applyFont="1"/>
    <xf numFmtId="167" fontId="0" fillId="0" borderId="0" xfId="0" applyNumberFormat="1"/>
    <xf numFmtId="9" fontId="0" fillId="0" borderId="0" xfId="0" applyNumberForma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jeuropean.co.uk/contact/" TargetMode="External"/><Relationship Id="rId2" Type="http://schemas.openxmlformats.org/officeDocument/2006/relationships/hyperlink" Target="https://www.radward.co.uk/alco/pt3-30v-802281" TargetMode="External"/><Relationship Id="rId1" Type="http://schemas.openxmlformats.org/officeDocument/2006/relationships/hyperlink" Target="https://library.e.abb.com/public/8e1f9d214ac8421ca3b166d2a52b90ee/DS_FAM3200_EN_G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ean-wood.co.uk/all-products/mechanical-controls/solenoid-valves-coils/danfoss-solenoid-coils/018f685600/danfoss-solenoid-coils-12-24v?number=018F6857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uy.advantech.eu/I-O-Devices-Communication/Remote-I-O-Modules-ADAM-I-O-Modules/model-ADAM-5017-A4E.htm" TargetMode="External"/><Relationship Id="rId2" Type="http://schemas.openxmlformats.org/officeDocument/2006/relationships/hyperlink" Target="https://buy.advantech.eu/I-O-Devices-Communication/Remote-I-O-Modules-ADAM-I-O-Modules/model-ADAM-5069-AE.htm" TargetMode="External"/><Relationship Id="rId1" Type="http://schemas.openxmlformats.org/officeDocument/2006/relationships/hyperlink" Target="https://buy.advantech.eu/I-O-Devices-Communication/Remote-I-O-Modules-ADAM-I-O-Modules/model-ADAM-5017-A4E.htm" TargetMode="External"/><Relationship Id="rId4" Type="http://schemas.openxmlformats.org/officeDocument/2006/relationships/hyperlink" Target="https://buy.advantech.eu/I-O-Devices-Communication/Remote-I-O-Modules-ADAM-Controllers/model-ADAM-5000L/TCP-B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I23" sqref="I23"/>
    </sheetView>
  </sheetViews>
  <sheetFormatPr defaultRowHeight="15" x14ac:dyDescent="0.25"/>
  <cols>
    <col min="1" max="1" width="30.28515625" customWidth="1"/>
    <col min="2" max="2" width="13.140625" bestFit="1" customWidth="1"/>
    <col min="3" max="3" width="17.5703125" customWidth="1"/>
    <col min="4" max="4" width="9.140625" style="1"/>
    <col min="5" max="5" width="13.28515625" customWidth="1"/>
    <col min="6" max="6" width="2.5703125" customWidth="1"/>
    <col min="9" max="9" width="14.7109375" style="1" customWidth="1"/>
    <col min="10" max="10" width="13.140625" style="6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G1" s="2" t="s">
        <v>5</v>
      </c>
      <c r="H1" s="2"/>
      <c r="I1" s="3" t="s">
        <v>6</v>
      </c>
      <c r="J1" s="2" t="s">
        <v>7</v>
      </c>
      <c r="K1" s="2" t="s">
        <v>8</v>
      </c>
    </row>
    <row r="3" spans="1:16" x14ac:dyDescent="0.25">
      <c r="A3" t="s">
        <v>9</v>
      </c>
      <c r="B3" t="s">
        <v>10</v>
      </c>
      <c r="C3" t="s">
        <v>11</v>
      </c>
      <c r="D3" s="1">
        <v>30.68</v>
      </c>
      <c r="E3" t="s">
        <v>12</v>
      </c>
      <c r="G3">
        <v>8</v>
      </c>
      <c r="I3" s="1">
        <f>SUM(D3*G3)</f>
        <v>245.44</v>
      </c>
      <c r="J3" s="6" t="s">
        <v>13</v>
      </c>
      <c r="K3" s="5" t="s">
        <v>14</v>
      </c>
    </row>
    <row r="4" spans="1:16" x14ac:dyDescent="0.25">
      <c r="A4" t="s">
        <v>15</v>
      </c>
      <c r="B4" t="s">
        <v>10</v>
      </c>
      <c r="C4" t="s">
        <v>16</v>
      </c>
      <c r="D4" s="1">
        <v>48.63</v>
      </c>
      <c r="E4" t="s">
        <v>12</v>
      </c>
      <c r="G4">
        <v>8</v>
      </c>
      <c r="I4" s="1">
        <f>SUM(D4*G4)</f>
        <v>389.04</v>
      </c>
      <c r="J4" s="6" t="s">
        <v>13</v>
      </c>
      <c r="K4" s="5" t="s">
        <v>17</v>
      </c>
    </row>
    <row r="6" spans="1:16" x14ac:dyDescent="0.25">
      <c r="A6" t="s">
        <v>18</v>
      </c>
      <c r="B6" t="s">
        <v>19</v>
      </c>
      <c r="C6" t="s">
        <v>20</v>
      </c>
      <c r="E6" t="s">
        <v>21</v>
      </c>
      <c r="G6">
        <v>1</v>
      </c>
      <c r="I6" s="1">
        <v>185.17</v>
      </c>
      <c r="J6" s="7" t="s">
        <v>22</v>
      </c>
      <c r="K6" s="5" t="s">
        <v>23</v>
      </c>
      <c r="P6" s="5" t="s">
        <v>24</v>
      </c>
    </row>
    <row r="7" spans="1:16" x14ac:dyDescent="0.25">
      <c r="E7" t="s">
        <v>12</v>
      </c>
      <c r="I7" s="1">
        <v>272.22000000000003</v>
      </c>
      <c r="J7" s="7" t="s">
        <v>25</v>
      </c>
      <c r="K7" t="s">
        <v>26</v>
      </c>
    </row>
    <row r="9" spans="1:16" x14ac:dyDescent="0.25">
      <c r="A9" t="s">
        <v>27</v>
      </c>
      <c r="B9" t="s">
        <v>28</v>
      </c>
      <c r="C9" t="s">
        <v>29</v>
      </c>
      <c r="E9" t="s">
        <v>30</v>
      </c>
      <c r="G9">
        <v>1</v>
      </c>
      <c r="I9" s="1">
        <v>1623.11</v>
      </c>
      <c r="J9" s="7" t="s">
        <v>31</v>
      </c>
      <c r="K9" s="5" t="s">
        <v>32</v>
      </c>
    </row>
    <row r="13" spans="1:16" x14ac:dyDescent="0.25">
      <c r="A13" t="s">
        <v>33</v>
      </c>
      <c r="B13" t="s">
        <v>34</v>
      </c>
      <c r="D13" s="1">
        <v>300</v>
      </c>
      <c r="G13">
        <v>1</v>
      </c>
      <c r="I13" s="1">
        <f>SUM(D13*G13)</f>
        <v>300</v>
      </c>
      <c r="K13" t="s">
        <v>35</v>
      </c>
    </row>
    <row r="15" spans="1:16" x14ac:dyDescent="0.25">
      <c r="A15" t="s">
        <v>36</v>
      </c>
      <c r="B15" t="s">
        <v>37</v>
      </c>
      <c r="D15" s="1">
        <v>150</v>
      </c>
      <c r="G15">
        <v>1</v>
      </c>
      <c r="I15" s="1">
        <f>SUM(D15*G15)</f>
        <v>150</v>
      </c>
    </row>
    <row r="20" spans="8:9" x14ac:dyDescent="0.25">
      <c r="I20" s="4" t="s">
        <v>38</v>
      </c>
    </row>
    <row r="21" spans="8:9" x14ac:dyDescent="0.25">
      <c r="I21" s="1">
        <f>SUM(I7:I16,I3:I5)</f>
        <v>2979.81</v>
      </c>
    </row>
    <row r="23" spans="8:9" x14ac:dyDescent="0.25">
      <c r="H23" t="s">
        <v>88</v>
      </c>
      <c r="I23" s="1">
        <f>I21*1.2</f>
        <v>3575.7719999999999</v>
      </c>
    </row>
  </sheetData>
  <hyperlinks>
    <hyperlink ref="K9" r:id="rId1"/>
    <hyperlink ref="K6" r:id="rId2"/>
    <hyperlink ref="P6" r:id="rId3"/>
    <hyperlink ref="K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workbookViewId="0">
      <selection activeCell="R39" sqref="R39"/>
    </sheetView>
  </sheetViews>
  <sheetFormatPr defaultRowHeight="15" x14ac:dyDescent="0.25"/>
  <cols>
    <col min="14" max="14" width="10.5703125" bestFit="1" customWidth="1"/>
  </cols>
  <sheetData>
    <row r="1" spans="2:19" x14ac:dyDescent="0.25">
      <c r="E1" s="6"/>
      <c r="G1" s="8" t="s">
        <v>39</v>
      </c>
      <c r="O1" s="6" t="s">
        <v>40</v>
      </c>
      <c r="P1" s="6"/>
      <c r="Q1" s="6" t="s">
        <v>40</v>
      </c>
      <c r="S1" s="6" t="s">
        <v>41</v>
      </c>
    </row>
    <row r="2" spans="2:19" x14ac:dyDescent="0.25">
      <c r="C2" s="8" t="s">
        <v>42</v>
      </c>
      <c r="D2" s="8"/>
      <c r="E2" s="2" t="s">
        <v>43</v>
      </c>
      <c r="F2" s="8"/>
      <c r="G2" s="8" t="s">
        <v>44</v>
      </c>
      <c r="H2" s="8" t="s">
        <v>45</v>
      </c>
      <c r="I2" s="8"/>
      <c r="J2" s="8" t="s">
        <v>8</v>
      </c>
      <c r="K2" s="8"/>
      <c r="L2" s="8"/>
      <c r="M2" s="8" t="s">
        <v>46</v>
      </c>
      <c r="N2" s="8" t="s">
        <v>47</v>
      </c>
      <c r="O2" s="8" t="s">
        <v>48</v>
      </c>
      <c r="Q2" s="8" t="s">
        <v>49</v>
      </c>
      <c r="R2" s="8"/>
      <c r="S2" s="8" t="s">
        <v>50</v>
      </c>
    </row>
    <row r="3" spans="2:19" x14ac:dyDescent="0.25">
      <c r="B3" s="8" t="s">
        <v>51</v>
      </c>
      <c r="E3" s="6"/>
    </row>
    <row r="4" spans="2:19" x14ac:dyDescent="0.25">
      <c r="E4" s="6"/>
      <c r="J4" s="8" t="s">
        <v>52</v>
      </c>
    </row>
    <row r="5" spans="2:19" x14ac:dyDescent="0.25">
      <c r="C5" t="s">
        <v>53</v>
      </c>
      <c r="E5" s="6">
        <v>8</v>
      </c>
      <c r="G5" t="s">
        <v>54</v>
      </c>
      <c r="H5" t="s">
        <v>55</v>
      </c>
      <c r="J5" s="5" t="s">
        <v>56</v>
      </c>
      <c r="L5" t="s">
        <v>57</v>
      </c>
      <c r="M5" s="9">
        <v>128.63999999999999</v>
      </c>
      <c r="O5">
        <v>16</v>
      </c>
      <c r="Q5">
        <f>O5*E5</f>
        <v>128</v>
      </c>
      <c r="S5" s="10">
        <f>Q5/24</f>
        <v>5.333333333333333</v>
      </c>
    </row>
    <row r="6" spans="2:19" x14ac:dyDescent="0.25">
      <c r="E6" s="6"/>
      <c r="J6" t="s">
        <v>58</v>
      </c>
      <c r="S6" s="10"/>
    </row>
    <row r="7" spans="2:19" x14ac:dyDescent="0.25">
      <c r="E7" s="6"/>
      <c r="S7" s="10"/>
    </row>
    <row r="8" spans="2:19" x14ac:dyDescent="0.25">
      <c r="E8" s="6"/>
      <c r="S8" s="10"/>
    </row>
    <row r="9" spans="2:19" x14ac:dyDescent="0.25">
      <c r="E9" s="6"/>
      <c r="S9" s="10"/>
    </row>
    <row r="10" spans="2:19" x14ac:dyDescent="0.25">
      <c r="B10" s="8" t="s">
        <v>59</v>
      </c>
      <c r="E10" s="6"/>
      <c r="S10" s="10"/>
    </row>
    <row r="11" spans="2:19" x14ac:dyDescent="0.25">
      <c r="E11" s="6"/>
      <c r="S11" s="10"/>
    </row>
    <row r="12" spans="2:19" x14ac:dyDescent="0.25">
      <c r="C12" t="s">
        <v>60</v>
      </c>
      <c r="E12" s="6">
        <v>3</v>
      </c>
      <c r="G12" s="11" t="s">
        <v>61</v>
      </c>
      <c r="H12" t="s">
        <v>62</v>
      </c>
      <c r="J12" s="8" t="s">
        <v>63</v>
      </c>
      <c r="O12">
        <v>5</v>
      </c>
      <c r="Q12">
        <f>O12*E12</f>
        <v>15</v>
      </c>
      <c r="S12" s="10">
        <f>Q12/24</f>
        <v>0.625</v>
      </c>
    </row>
    <row r="13" spans="2:19" x14ac:dyDescent="0.25">
      <c r="E13" s="6"/>
      <c r="J13" s="5" t="s">
        <v>64</v>
      </c>
      <c r="L13" t="s">
        <v>57</v>
      </c>
      <c r="M13" s="9">
        <v>236.54</v>
      </c>
      <c r="S13" s="10"/>
    </row>
    <row r="14" spans="2:19" x14ac:dyDescent="0.25">
      <c r="C14" t="s">
        <v>65</v>
      </c>
      <c r="E14" s="6">
        <v>5</v>
      </c>
      <c r="G14" t="s">
        <v>66</v>
      </c>
      <c r="H14" t="s">
        <v>67</v>
      </c>
      <c r="J14" t="s">
        <v>68</v>
      </c>
      <c r="O14">
        <v>5</v>
      </c>
      <c r="Q14">
        <f>O14*E14</f>
        <v>25</v>
      </c>
      <c r="S14" s="10">
        <f>Q14/24</f>
        <v>1.0416666666666667</v>
      </c>
    </row>
    <row r="15" spans="2:19" x14ac:dyDescent="0.25">
      <c r="E15" s="6"/>
      <c r="J15" t="s">
        <v>69</v>
      </c>
      <c r="L15" t="s">
        <v>57</v>
      </c>
      <c r="S15" s="10"/>
    </row>
    <row r="16" spans="2:19" x14ac:dyDescent="0.25">
      <c r="D16" s="8" t="s">
        <v>6</v>
      </c>
      <c r="E16" s="2">
        <v>8</v>
      </c>
      <c r="S16" s="10"/>
    </row>
    <row r="17" spans="2:19" x14ac:dyDescent="0.25">
      <c r="E17" s="6"/>
      <c r="S17" s="10"/>
    </row>
    <row r="18" spans="2:19" x14ac:dyDescent="0.25">
      <c r="E18" s="6"/>
      <c r="S18" s="10"/>
    </row>
    <row r="19" spans="2:19" x14ac:dyDescent="0.25">
      <c r="E19" s="6"/>
      <c r="J19" s="8" t="s">
        <v>63</v>
      </c>
      <c r="S19" s="10"/>
    </row>
    <row r="20" spans="2:19" x14ac:dyDescent="0.25">
      <c r="C20" t="s">
        <v>70</v>
      </c>
      <c r="E20" s="6">
        <v>1</v>
      </c>
      <c r="G20" s="11" t="s">
        <v>61</v>
      </c>
      <c r="J20" s="5" t="s">
        <v>64</v>
      </c>
      <c r="L20" t="s">
        <v>57</v>
      </c>
      <c r="M20" s="9">
        <v>236.54</v>
      </c>
      <c r="O20">
        <v>5</v>
      </c>
      <c r="Q20">
        <f>O20*E20</f>
        <v>5</v>
      </c>
      <c r="S20" s="10">
        <f>Q20/24</f>
        <v>0.20833333333333334</v>
      </c>
    </row>
    <row r="21" spans="2:19" x14ac:dyDescent="0.25">
      <c r="E21" s="6"/>
      <c r="J21" t="s">
        <v>68</v>
      </c>
      <c r="S21" s="10"/>
    </row>
    <row r="22" spans="2:19" x14ac:dyDescent="0.25">
      <c r="E22" s="6"/>
      <c r="J22" t="s">
        <v>69</v>
      </c>
      <c r="L22" t="s">
        <v>57</v>
      </c>
      <c r="S22" s="10"/>
    </row>
    <row r="23" spans="2:19" x14ac:dyDescent="0.25">
      <c r="E23" s="6"/>
      <c r="S23" s="10"/>
    </row>
    <row r="24" spans="2:19" x14ac:dyDescent="0.25">
      <c r="B24" s="8" t="s">
        <v>71</v>
      </c>
      <c r="E24" s="6"/>
      <c r="S24" s="10"/>
    </row>
    <row r="25" spans="2:19" x14ac:dyDescent="0.25">
      <c r="E25" s="6"/>
      <c r="J25" s="8" t="s">
        <v>72</v>
      </c>
      <c r="S25" s="10"/>
    </row>
    <row r="26" spans="2:19" x14ac:dyDescent="0.25">
      <c r="C26" t="s">
        <v>73</v>
      </c>
      <c r="E26" s="6">
        <v>1</v>
      </c>
      <c r="G26" t="s">
        <v>74</v>
      </c>
      <c r="J26" s="5" t="s">
        <v>75</v>
      </c>
      <c r="L26" t="s">
        <v>57</v>
      </c>
      <c r="M26" s="12">
        <v>398</v>
      </c>
      <c r="O26">
        <v>5</v>
      </c>
      <c r="Q26">
        <f>O26*E26</f>
        <v>5</v>
      </c>
      <c r="S26" s="10">
        <f>Q26/24</f>
        <v>0.20833333333333334</v>
      </c>
    </row>
    <row r="27" spans="2:19" x14ac:dyDescent="0.25">
      <c r="E27" s="6"/>
      <c r="J27" t="s">
        <v>76</v>
      </c>
      <c r="L27" t="s">
        <v>77</v>
      </c>
      <c r="S27" s="10"/>
    </row>
    <row r="28" spans="2:19" x14ac:dyDescent="0.25">
      <c r="B28" s="8" t="s">
        <v>78</v>
      </c>
      <c r="E28" s="6"/>
    </row>
    <row r="29" spans="2:19" x14ac:dyDescent="0.25">
      <c r="E29" s="6"/>
      <c r="J29" s="8" t="s">
        <v>79</v>
      </c>
    </row>
    <row r="30" spans="2:19" x14ac:dyDescent="0.25">
      <c r="C30" t="s">
        <v>80</v>
      </c>
      <c r="E30" s="6">
        <v>1</v>
      </c>
      <c r="G30" t="s">
        <v>81</v>
      </c>
      <c r="H30" t="s">
        <v>74</v>
      </c>
      <c r="J30" t="s">
        <v>82</v>
      </c>
      <c r="M30" t="s">
        <v>57</v>
      </c>
      <c r="N30" s="13">
        <v>131.96</v>
      </c>
    </row>
    <row r="31" spans="2:19" x14ac:dyDescent="0.25">
      <c r="E31" s="6"/>
    </row>
    <row r="32" spans="2:19" x14ac:dyDescent="0.25">
      <c r="E32" s="6"/>
    </row>
    <row r="33" spans="2:19" x14ac:dyDescent="0.25">
      <c r="B33" t="s">
        <v>83</v>
      </c>
      <c r="E33" s="6"/>
      <c r="N33" s="13">
        <v>200</v>
      </c>
    </row>
    <row r="34" spans="2:19" x14ac:dyDescent="0.25">
      <c r="E34" s="6"/>
    </row>
    <row r="35" spans="2:19" x14ac:dyDescent="0.25">
      <c r="E35" s="6"/>
    </row>
    <row r="36" spans="2:19" x14ac:dyDescent="0.25">
      <c r="E36" s="6"/>
      <c r="J36" s="8" t="s">
        <v>6</v>
      </c>
      <c r="K36" s="8"/>
      <c r="L36" s="8"/>
      <c r="M36" s="14">
        <f>SUM(M5:M31)</f>
        <v>999.71999999999991</v>
      </c>
      <c r="N36" s="15">
        <f>SUM(N5:N33)</f>
        <v>331.96000000000004</v>
      </c>
      <c r="O36" s="8"/>
      <c r="P36" s="8"/>
      <c r="Q36" s="8">
        <f>SUM(Q4:Q31)</f>
        <v>178</v>
      </c>
      <c r="R36" s="16"/>
      <c r="S36" s="17">
        <f>SUM(S5:S30)</f>
        <v>7.4166666666666661</v>
      </c>
    </row>
    <row r="37" spans="2:19" x14ac:dyDescent="0.25">
      <c r="M37" s="20">
        <f>M36*F42</f>
        <v>854.46153846153845</v>
      </c>
    </row>
    <row r="39" spans="2:19" x14ac:dyDescent="0.25">
      <c r="E39" s="6"/>
      <c r="L39" t="s">
        <v>84</v>
      </c>
      <c r="N39" s="21">
        <f>M37+N36</f>
        <v>1186.4215384615386</v>
      </c>
    </row>
    <row r="40" spans="2:19" x14ac:dyDescent="0.25">
      <c r="E40" s="6"/>
      <c r="F40" t="s">
        <v>86</v>
      </c>
      <c r="G40" s="9">
        <v>0</v>
      </c>
    </row>
    <row r="41" spans="2:19" x14ac:dyDescent="0.25">
      <c r="E41" s="18" t="s">
        <v>85</v>
      </c>
      <c r="F41" s="13">
        <v>1</v>
      </c>
      <c r="G41" s="13">
        <v>1.17</v>
      </c>
      <c r="L41" s="22" t="s">
        <v>87</v>
      </c>
      <c r="N41" s="21">
        <f>N39*1.2</f>
        <v>1423.7058461538463</v>
      </c>
    </row>
    <row r="42" spans="2:19" x14ac:dyDescent="0.25">
      <c r="E42" s="6"/>
      <c r="F42" s="19">
        <f>F41/G41</f>
        <v>0.85470085470085477</v>
      </c>
      <c r="G42" s="12">
        <v>1</v>
      </c>
    </row>
    <row r="43" spans="2:19" x14ac:dyDescent="0.25">
      <c r="E43" s="6"/>
    </row>
    <row r="44" spans="2:19" x14ac:dyDescent="0.25">
      <c r="E44" s="6"/>
    </row>
  </sheetData>
  <hyperlinks>
    <hyperlink ref="J13" r:id="rId1"/>
    <hyperlink ref="J5" r:id="rId2"/>
    <hyperlink ref="J20" r:id="rId3"/>
    <hyperlink ref="J26" r:id="rId4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50db6f-385e-4eac-a907-ef600cc8d4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ED302ED930B946B9EC897C12BAE025" ma:contentTypeVersion="15" ma:contentTypeDescription="Create a new document." ma:contentTypeScope="" ma:versionID="ed876da1c996e0a0c32321ba3cdbd941">
  <xsd:schema xmlns:xsd="http://www.w3.org/2001/XMLSchema" xmlns:xs="http://www.w3.org/2001/XMLSchema" xmlns:p="http://schemas.microsoft.com/office/2006/metadata/properties" xmlns:ns3="9850db6f-385e-4eac-a907-ef600cc8d40f" xmlns:ns4="a9177b9c-607f-4729-97c6-eeb1d05e4d5d" targetNamespace="http://schemas.microsoft.com/office/2006/metadata/properties" ma:root="true" ma:fieldsID="cb5928a140cbe506fa647d5e2d4191ef" ns3:_="" ns4:_="">
    <xsd:import namespace="9850db6f-385e-4eac-a907-ef600cc8d40f"/>
    <xsd:import namespace="a9177b9c-607f-4729-97c6-eeb1d05e4d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0db6f-385e-4eac-a907-ef600cc8d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77b9c-607f-4729-97c6-eeb1d05e4d5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0CAC1-7051-4AD8-A19B-6345079F6C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9EAE8C-49D0-4EAD-8E62-C5823A16178D}">
  <ds:schemaRefs>
    <ds:schemaRef ds:uri="http://schemas.microsoft.com/office/2006/metadata/properties"/>
    <ds:schemaRef ds:uri="http://schemas.microsoft.com/office/infopath/2007/PartnerControls"/>
    <ds:schemaRef ds:uri="9850db6f-385e-4eac-a907-ef600cc8d40f"/>
  </ds:schemaRefs>
</ds:datastoreItem>
</file>

<file path=customXml/itemProps3.xml><?xml version="1.0" encoding="utf-8"?>
<ds:datastoreItem xmlns:ds="http://schemas.openxmlformats.org/officeDocument/2006/customXml" ds:itemID="{89F8FA61-1823-4BB9-B975-DFE7D0832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0db6f-385e-4eac-a907-ef600cc8d40f"/>
    <ds:schemaRef ds:uri="a9177b9c-607f-4729-97c6-eeb1d05e4d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Mechanical parts</vt:lpstr>
      <vt:lpstr>Electronic parts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Brown</dc:creator>
  <cp:keywords/>
  <dc:description/>
  <cp:lastModifiedBy>HEARD Declan</cp:lastModifiedBy>
  <cp:revision/>
  <dcterms:created xsi:type="dcterms:W3CDTF">2023-05-10T14:52:21Z</dcterms:created>
  <dcterms:modified xsi:type="dcterms:W3CDTF">2023-07-05T13:50:11Z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0x010100B1ED302ED930B946B9EC897C12BAE025</vt:lpwstr>
  </property>
</Properties>
</file>