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RemoteLabs_supervisor_PCB\"/>
    </mc:Choice>
  </mc:AlternateContent>
  <bookViews>
    <workbookView xWindow="0" yWindow="0" windowWidth="28800" windowHeight="12300"/>
  </bookViews>
  <sheets>
    <sheet name="RemoteLabs_supervisor_PCB" sheetId="1" r:id="rId1"/>
  </sheets>
  <calcPr calcId="162913"/>
</workbook>
</file>

<file path=xl/calcChain.xml><?xml version="1.0" encoding="utf-8"?>
<calcChain xmlns="http://schemas.openxmlformats.org/spreadsheetml/2006/main">
  <c r="S32" i="1" l="1"/>
  <c r="R28" i="1"/>
  <c r="S28" i="1" s="1"/>
  <c r="T28" i="1" s="1"/>
  <c r="R5" i="1" l="1"/>
  <c r="T5" i="1" s="1"/>
  <c r="R11" i="1"/>
  <c r="S11" i="1" s="1"/>
  <c r="T11" i="1" s="1"/>
  <c r="R22" i="1"/>
  <c r="S22" i="1" s="1"/>
  <c r="T22" i="1" s="1"/>
  <c r="R13" i="1"/>
  <c r="S13" i="1" s="1"/>
  <c r="T13" i="1" s="1"/>
  <c r="R16" i="1"/>
  <c r="S16" i="1" s="1"/>
  <c r="T16" i="1" s="1"/>
  <c r="R7" i="1"/>
  <c r="S7" i="1" s="1"/>
  <c r="T7" i="1" s="1"/>
  <c r="R18" i="1"/>
  <c r="S18" i="1" s="1"/>
  <c r="T18" i="1" s="1"/>
  <c r="T25" i="1" l="1"/>
</calcChain>
</file>

<file path=xl/sharedStrings.xml><?xml version="1.0" encoding="utf-8"?>
<sst xmlns="http://schemas.openxmlformats.org/spreadsheetml/2006/main" count="93" uniqueCount="82">
  <si>
    <t>Ref</t>
  </si>
  <si>
    <t>Qnty</t>
  </si>
  <si>
    <t>Value</t>
  </si>
  <si>
    <t>Cmp name</t>
  </si>
  <si>
    <t>Footprint</t>
  </si>
  <si>
    <t>Description</t>
  </si>
  <si>
    <t>Module:Arduino_UNO_R3</t>
  </si>
  <si>
    <t xml:space="preserve">A4, </t>
  </si>
  <si>
    <t>DRV8825 High Current Stepper Motor Driver Module</t>
  </si>
  <si>
    <t xml:space="preserve">D1, </t>
  </si>
  <si>
    <t>BZV55B9V1</t>
  </si>
  <si>
    <t>Diode_SMD:D_MiniMELF</t>
  </si>
  <si>
    <t>9.1V, 500mW, 2%, Zener diode, MiniMELF</t>
  </si>
  <si>
    <t>Resistor</t>
  </si>
  <si>
    <t>330r</t>
  </si>
  <si>
    <t xml:space="preserve">SW1, </t>
  </si>
  <si>
    <t>Stepper_Mode</t>
  </si>
  <si>
    <t>Button_Switch_SMD:SW_DIP_SPSTx03_Slide_6.7x9.18mm_W6.73mm_P2.54mm_LowProfile_JPin</t>
  </si>
  <si>
    <t>3x DIP Switch, Single Pole Single Throw (SPST) switch, small symbol</t>
  </si>
  <si>
    <t>LM2596S DC-DC Module</t>
  </si>
  <si>
    <t>Package_TO_SOT_SMD:TO-263-5_TabPin3</t>
  </si>
  <si>
    <t>5V 3A Step-Down Voltage Regulator, TO-263</t>
  </si>
  <si>
    <t xml:space="preserve">U19, </t>
  </si>
  <si>
    <t>AD8497</t>
  </si>
  <si>
    <t>Package_SO:MSOP-8_3x3mm_P0.65mm</t>
  </si>
  <si>
    <t>Precision Thermocouple Amplifiers with Cold Junction Compensation, K-Type Thermocouple, 25 to 100C, MSOP-8</t>
  </si>
  <si>
    <t>Price Per unit</t>
  </si>
  <si>
    <t>Vendor Option A</t>
  </si>
  <si>
    <t>Delivery Expected</t>
  </si>
  <si>
    <t>Vendor B</t>
  </si>
  <si>
    <t>IN STOCK</t>
  </si>
  <si>
    <t>Notes</t>
  </si>
  <si>
    <t>NOT IN STOCK</t>
  </si>
  <si>
    <t>https://www.az-delivery.de/en/products/drv8825-schrittmotor-treiber-modul-mit-kuhlkorper?variant=37100118866</t>
  </si>
  <si>
    <t>Quantity Boards</t>
  </si>
  <si>
    <t xml:space="preserve">D2, D5, </t>
  </si>
  <si>
    <t>PMEG6020ER</t>
  </si>
  <si>
    <t>Diode_SMD:Nexperia_CFP3_SOD-123W</t>
  </si>
  <si>
    <t>60V, 2A low Vf MEGA Schottky barrier rectifier, SOD-123W</t>
  </si>
  <si>
    <t>Total Parts Cost</t>
  </si>
  <si>
    <t>Total Q Part</t>
  </si>
  <si>
    <t>add 5%</t>
  </si>
  <si>
    <t>https://uk.farnell.com/nexperia/bzv55-b9v1-115/diode-zener-9-1v-500mw-sod-80c/dp/2319152?st=bzv55b9v1</t>
  </si>
  <si>
    <t xml:space="preserve">R2, R4, R5, R6, </t>
  </si>
  <si>
    <t>https://uk.farnell.com/multicomp/mchp05w4f3300t5e/res-330r-1-0-25w-0805-thick-film/dp/1576452?st=330r%200805</t>
  </si>
  <si>
    <t>https://uk.farnell.com/cts/219-3lpstr/dip-switch-0-1a-50vdc-3pos-smd/dp/3778050?st=dipswitches</t>
  </si>
  <si>
    <t>https://www.az-delivery.de/en/products/lm2596s-dc-dc-step-down-modul-1</t>
  </si>
  <si>
    <t>41 IN STOCK</t>
  </si>
  <si>
    <t>https://hobbycomponents.com/power/215-lm2596-dc-dc-3-35v-adjustable-step-down-power-supply-module</t>
  </si>
  <si>
    <t>Some IN STOCK</t>
  </si>
  <si>
    <t>Estimated Total</t>
  </si>
  <si>
    <t>Requisitioned</t>
  </si>
  <si>
    <t>RS Order Code</t>
  </si>
  <si>
    <t>FARNELL OC</t>
  </si>
  <si>
    <t>Zener Single Diode, 9.1 V, 400 mW, SOD-80C, 2 %, 2 Pins, 200 °C</t>
  </si>
  <si>
    <t>SMD Chip Resistor, 330 ohm, ± 1%, 250 mW, 0805 [2012 Metric], Thick Film, High Power</t>
  </si>
  <si>
    <t>DIP / SIP Switch, 3 Circuits, Flush Slide, Surface Mount, SPST, 50 V, 100 mA</t>
  </si>
  <si>
    <t>A5</t>
  </si>
  <si>
    <t>U18</t>
  </si>
  <si>
    <t>RS PRO PCB Mount Switching Regulator, 5V dc Output Voltage, 8 → 36V dc Input Voltage, 1A Output Current</t>
  </si>
  <si>
    <t>R-78C5.0-1.0</t>
  </si>
  <si>
    <t>https://uk.rs-online.com/web/p/switching-regulators/1934004</t>
  </si>
  <si>
    <t>SMD Multilayer Ceramic Capacitor, 10 µF, 16 V, 0805 [2012 Metric], ± 10%, X6S, GRM Series</t>
  </si>
  <si>
    <t>https://uk.farnell.com/murata/grm21bc81c106ke15l/cap-10-f-16v-10-x6s-0805/dp/1907513?ICID=I-RP-STM7REC-0</t>
  </si>
  <si>
    <t>https://uk.farnell.com/kemet/c0805c226m8pactu/cap-22-f-10v-20-x5r-0805/dp/2773239?st=22uf%20mlcc</t>
  </si>
  <si>
    <t>SMD Multilayer Ceramic Capacitor, 22 µF, 10 V, 0805 [2012 Metric], ± 20%, X5R, C Series KEMET</t>
  </si>
  <si>
    <t>10uF</t>
  </si>
  <si>
    <t>22uF</t>
  </si>
  <si>
    <t>C0805C226M8PACTU</t>
  </si>
  <si>
    <t>C1</t>
  </si>
  <si>
    <t>C2</t>
  </si>
  <si>
    <t>46 IN STOCK</t>
  </si>
  <si>
    <t>https://uk.rs-online.com/web/p/schottky-diodes-rectifiers/7805414</t>
  </si>
  <si>
    <t xml:space="preserve">D8, D9, </t>
  </si>
  <si>
    <t>Yellow</t>
  </si>
  <si>
    <t>Light emitting diode</t>
  </si>
  <si>
    <t>Late Order</t>
  </si>
  <si>
    <t>SOME ORDERED NEED MORE</t>
  </si>
  <si>
    <t>Already Ordered</t>
  </si>
  <si>
    <t>Needed still</t>
  </si>
  <si>
    <t>LED, Yellow, SMD, 0805 [2012 Metric], 20 mA, 2.1 V, 590 nm</t>
  </si>
  <si>
    <t>https://uk.farnell.com/multicomp/mcl-s270yc/led-smd-0805-yellow/dp/1581241?st=0805%20yellow%20led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</si>
</sst>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16" fillId="0" borderId="0" xfId="0" applyFont="1"/>
    <xf numFmtId="0" fontId="16" fillId="0" borderId="0" xfId="0" applyFont="1" applyFill="1" applyBorder="1"/>
    <xf numFmtId="0" fontId="18" fillId="0" borderId="0" xfId="43"/>
    <xf numFmtId="14" fontId="0" fillId="0" borderId="0" xfId="0" applyNumberFormat="1"/>
    <xf numFmtId="9" fontId="16" fillId="0" borderId="0" xfId="0" applyNumberFormat="1" applyFont="1"/>
    <xf numFmtId="44" fontId="16" fillId="0" borderId="0" xfId="42" applyFont="1"/>
    <xf numFmtId="44" fontId="0" fillId="0" borderId="0" xfId="42" applyFont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2" tint="-0.89996032593768116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kemet/c0805c226m8pactu/cap-22-f-10v-20-x5r-0805/dp/2773239?st=22uf%20mlcc" TargetMode="External"/><Relationship Id="rId3" Type="http://schemas.openxmlformats.org/officeDocument/2006/relationships/hyperlink" Target="https://uk.farnell.com/cts/219-3lpstr/dip-switch-0-1a-50vdc-3pos-smd/dp/3778050?st=dipswitches" TargetMode="External"/><Relationship Id="rId7" Type="http://schemas.openxmlformats.org/officeDocument/2006/relationships/hyperlink" Target="https://uk.farnell.com/murata/grm21bc81c106ke15l/cap-10-f-16v-10-x6s-0805/dp/1907513?ICID=I-RP-STM7REC-0" TargetMode="External"/><Relationship Id="rId2" Type="http://schemas.openxmlformats.org/officeDocument/2006/relationships/hyperlink" Target="https://uk.farnell.com/nexperia/bzv55-b9v1-115/diode-zener-9-1v-500mw-sod-80c/dp/2319152?st=bzv55b9v1" TargetMode="External"/><Relationship Id="rId1" Type="http://schemas.openxmlformats.org/officeDocument/2006/relationships/hyperlink" Target="https://www.az-delivery.de/en/products/drv8825-schrittmotor-treiber-modul-mit-kuhlkorper?variant=37100118866" TargetMode="External"/><Relationship Id="rId6" Type="http://schemas.openxmlformats.org/officeDocument/2006/relationships/hyperlink" Target="https://uk.farnell.com/multicomp/mchp05w4f3300t5e/res-330r-1-0-25w-0805-thick-film/dp/1576452?st=330r%200805" TargetMode="External"/><Relationship Id="rId5" Type="http://schemas.openxmlformats.org/officeDocument/2006/relationships/hyperlink" Target="https://www.az-delivery.de/en/products/lm2596s-dc-dc-step-down-modul-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hobbycomponents.com/power/215-lm2596-dc-dc-3-35v-adjustable-step-down-power-supply-module" TargetMode="External"/><Relationship Id="rId9" Type="http://schemas.openxmlformats.org/officeDocument/2006/relationships/hyperlink" Target="https://uk.rs-online.com/web/p/schottky-diodes-rectifiers/7805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B1" workbookViewId="0">
      <pane ySplit="1" topLeftCell="A14" activePane="bottomLeft" state="frozen"/>
      <selection pane="bottomLeft" activeCell="D20" sqref="D20"/>
    </sheetView>
  </sheetViews>
  <sheetFormatPr defaultRowHeight="15" x14ac:dyDescent="0.25"/>
  <cols>
    <col min="1" max="1" width="18.7109375" customWidth="1"/>
    <col min="2" max="2" width="12.85546875" style="13" customWidth="1"/>
    <col min="3" max="3" width="22.42578125" customWidth="1"/>
    <col min="4" max="4" width="69.28515625" customWidth="1"/>
    <col min="5" max="5" width="38.5703125" customWidth="1"/>
    <col min="6" max="6" width="71" customWidth="1"/>
    <col min="7" max="7" width="16" bestFit="1" customWidth="1"/>
    <col min="8" max="8" width="42" customWidth="1"/>
    <col min="9" max="9" width="9.140625" bestFit="1" customWidth="1"/>
    <col min="10" max="10" width="13.42578125" customWidth="1"/>
    <col min="11" max="11" width="5.28515625" customWidth="1"/>
    <col min="12" max="12" width="4.5703125" customWidth="1"/>
    <col min="13" max="13" width="5.85546875" customWidth="1"/>
    <col min="14" max="14" width="12" customWidth="1"/>
    <col min="15" max="15" width="5" customWidth="1"/>
    <col min="16" max="16" width="71" customWidth="1"/>
    <col min="17" max="17" width="2.85546875" customWidth="1"/>
    <col min="18" max="18" width="11.28515625" bestFit="1" customWidth="1"/>
    <col min="19" max="19" width="12.5703125" customWidth="1"/>
    <col min="20" max="20" width="15.5703125" style="11" customWidth="1"/>
    <col min="21" max="21" width="34.5703125" customWidth="1"/>
    <col min="22" max="22" width="39.140625" customWidth="1"/>
    <col min="27" max="27" width="3.5703125" customWidth="1"/>
  </cols>
  <sheetData>
    <row r="1" spans="1:27" ht="15.75" thickBot="1" x14ac:dyDescent="0.3">
      <c r="A1" s="1" t="s">
        <v>0</v>
      </c>
      <c r="B1" s="1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27</v>
      </c>
      <c r="H1" s="4" t="s">
        <v>28</v>
      </c>
      <c r="I1" s="2" t="s">
        <v>26</v>
      </c>
      <c r="J1" s="4" t="s">
        <v>29</v>
      </c>
      <c r="K1" s="3" t="s">
        <v>28</v>
      </c>
      <c r="M1" s="2" t="s">
        <v>26</v>
      </c>
      <c r="N1" s="6" t="s">
        <v>53</v>
      </c>
      <c r="O1" s="6" t="s">
        <v>52</v>
      </c>
      <c r="P1" s="6" t="s">
        <v>31</v>
      </c>
      <c r="R1" s="5" t="s">
        <v>40</v>
      </c>
      <c r="S1" s="9" t="s">
        <v>41</v>
      </c>
      <c r="T1" s="10" t="s">
        <v>39</v>
      </c>
      <c r="U1" s="5"/>
      <c r="V1" s="5" t="s">
        <v>51</v>
      </c>
      <c r="AA1" s="5" t="s">
        <v>34</v>
      </c>
    </row>
    <row r="5" spans="1:27" x14ac:dyDescent="0.25">
      <c r="A5" t="s">
        <v>7</v>
      </c>
      <c r="B5" s="15">
        <v>1</v>
      </c>
      <c r="C5" t="s">
        <v>8</v>
      </c>
      <c r="D5" t="s">
        <v>8</v>
      </c>
      <c r="E5" t="s">
        <v>6</v>
      </c>
      <c r="F5" t="s">
        <v>8</v>
      </c>
      <c r="G5" s="7" t="s">
        <v>33</v>
      </c>
      <c r="H5" t="s">
        <v>71</v>
      </c>
      <c r="I5">
        <v>7</v>
      </c>
      <c r="R5">
        <f>B5*AA5</f>
        <v>80</v>
      </c>
      <c r="T5" s="11">
        <f>R5*I5</f>
        <v>560</v>
      </c>
      <c r="AA5">
        <v>80</v>
      </c>
    </row>
    <row r="6" spans="1:27" x14ac:dyDescent="0.25">
      <c r="G6" s="7"/>
    </row>
    <row r="7" spans="1:27" x14ac:dyDescent="0.25">
      <c r="A7" t="s">
        <v>57</v>
      </c>
      <c r="B7" s="15">
        <v>1</v>
      </c>
      <c r="C7" t="s">
        <v>19</v>
      </c>
      <c r="D7" t="s">
        <v>19</v>
      </c>
      <c r="E7" t="s">
        <v>20</v>
      </c>
      <c r="F7" t="s">
        <v>21</v>
      </c>
      <c r="G7" s="7" t="s">
        <v>46</v>
      </c>
      <c r="H7" t="s">
        <v>47</v>
      </c>
      <c r="I7">
        <v>4</v>
      </c>
      <c r="J7" s="7" t="s">
        <v>48</v>
      </c>
      <c r="K7" t="s">
        <v>49</v>
      </c>
      <c r="L7">
        <v>1.66</v>
      </c>
      <c r="R7">
        <f>B7*AA7</f>
        <v>80</v>
      </c>
      <c r="S7">
        <f>R7*1.05</f>
        <v>84</v>
      </c>
      <c r="T7" s="11">
        <f>S7*I7</f>
        <v>336</v>
      </c>
      <c r="AA7">
        <v>80</v>
      </c>
    </row>
    <row r="8" spans="1:27" x14ac:dyDescent="0.25">
      <c r="G8" s="7"/>
      <c r="J8" s="7"/>
    </row>
    <row r="11" spans="1:27" x14ac:dyDescent="0.25">
      <c r="A11" t="s">
        <v>9</v>
      </c>
      <c r="B11" s="17">
        <v>1</v>
      </c>
      <c r="C11" t="s">
        <v>10</v>
      </c>
      <c r="D11" t="s">
        <v>54</v>
      </c>
      <c r="E11" t="s">
        <v>11</v>
      </c>
      <c r="F11" t="s">
        <v>12</v>
      </c>
      <c r="G11" s="7" t="s">
        <v>42</v>
      </c>
      <c r="H11" s="8">
        <v>44683</v>
      </c>
      <c r="I11">
        <v>0.14000000000000001</v>
      </c>
      <c r="N11">
        <v>2319152</v>
      </c>
      <c r="R11">
        <f>B11*AA11</f>
        <v>80</v>
      </c>
      <c r="S11">
        <f t="shared" ref="S11:S16" si="0">R11*1.05</f>
        <v>84</v>
      </c>
      <c r="T11" s="11">
        <f>S11*I11</f>
        <v>11.760000000000002</v>
      </c>
      <c r="AA11">
        <v>80</v>
      </c>
    </row>
    <row r="13" spans="1:27" x14ac:dyDescent="0.25">
      <c r="R13">
        <f>B13*AA13</f>
        <v>0</v>
      </c>
      <c r="S13">
        <f t="shared" si="0"/>
        <v>0</v>
      </c>
      <c r="T13" s="11">
        <f>S13*I13</f>
        <v>0</v>
      </c>
      <c r="AA13">
        <v>80</v>
      </c>
    </row>
    <row r="16" spans="1:27" x14ac:dyDescent="0.25">
      <c r="A16" t="s">
        <v>15</v>
      </c>
      <c r="B16" s="18">
        <v>1</v>
      </c>
      <c r="C16" t="s">
        <v>16</v>
      </c>
      <c r="D16" t="s">
        <v>56</v>
      </c>
      <c r="E16" t="s">
        <v>17</v>
      </c>
      <c r="F16" t="s">
        <v>18</v>
      </c>
      <c r="G16" s="7" t="s">
        <v>45</v>
      </c>
      <c r="H16" s="8">
        <v>44823</v>
      </c>
      <c r="I16">
        <v>0.85</v>
      </c>
      <c r="N16">
        <v>3778050</v>
      </c>
      <c r="R16">
        <f>B16*AA16</f>
        <v>80</v>
      </c>
      <c r="S16">
        <f t="shared" si="0"/>
        <v>84</v>
      </c>
      <c r="T16" s="11">
        <f>S16*I16</f>
        <v>71.399999999999991</v>
      </c>
      <c r="AA16">
        <v>80</v>
      </c>
    </row>
    <row r="18" spans="1:27" x14ac:dyDescent="0.25">
      <c r="A18" t="s">
        <v>22</v>
      </c>
      <c r="B18" s="16">
        <v>1</v>
      </c>
      <c r="C18" t="s">
        <v>23</v>
      </c>
      <c r="D18" t="s">
        <v>23</v>
      </c>
      <c r="E18" t="s">
        <v>24</v>
      </c>
      <c r="F18" t="s">
        <v>25</v>
      </c>
      <c r="H18" t="s">
        <v>32</v>
      </c>
      <c r="R18">
        <f t="shared" ref="R18" si="1">B18*AA18</f>
        <v>80</v>
      </c>
      <c r="S18">
        <f t="shared" ref="S18" si="2">R18*1.05</f>
        <v>84</v>
      </c>
      <c r="T18" s="11">
        <f>S18*I18</f>
        <v>0</v>
      </c>
      <c r="AA18">
        <v>80</v>
      </c>
    </row>
    <row r="19" spans="1:27" x14ac:dyDescent="0.25">
      <c r="B19" s="20"/>
    </row>
    <row r="20" spans="1:27" x14ac:dyDescent="0.25">
      <c r="B20" s="20"/>
    </row>
    <row r="22" spans="1:27" x14ac:dyDescent="0.25">
      <c r="A22" t="s">
        <v>35</v>
      </c>
      <c r="B22" s="19">
        <v>2</v>
      </c>
      <c r="C22" t="s">
        <v>36</v>
      </c>
      <c r="D22" t="s">
        <v>36</v>
      </c>
      <c r="E22" t="s">
        <v>37</v>
      </c>
      <c r="F22" t="s">
        <v>38</v>
      </c>
      <c r="G22" s="7" t="s">
        <v>72</v>
      </c>
      <c r="H22" s="8">
        <v>44718</v>
      </c>
      <c r="I22">
        <v>0.28000000000000003</v>
      </c>
      <c r="R22">
        <f>B22*AA22</f>
        <v>160</v>
      </c>
      <c r="S22">
        <f>R22*1.05</f>
        <v>168</v>
      </c>
      <c r="T22" s="11">
        <f>S22*I22</f>
        <v>47.040000000000006</v>
      </c>
      <c r="AA22">
        <v>80</v>
      </c>
    </row>
    <row r="23" spans="1:27" x14ac:dyDescent="0.25">
      <c r="A23" t="s">
        <v>58</v>
      </c>
      <c r="B23" s="13">
        <v>1</v>
      </c>
      <c r="C23" t="s">
        <v>60</v>
      </c>
      <c r="F23" t="s">
        <v>59</v>
      </c>
      <c r="G23" t="s">
        <v>61</v>
      </c>
      <c r="H23" t="s">
        <v>30</v>
      </c>
    </row>
    <row r="25" spans="1:27" x14ac:dyDescent="0.25">
      <c r="A25" t="s">
        <v>69</v>
      </c>
      <c r="B25" s="21">
        <v>1</v>
      </c>
      <c r="C25" t="s">
        <v>66</v>
      </c>
      <c r="E25">
        <v>805</v>
      </c>
      <c r="F25" t="s">
        <v>62</v>
      </c>
      <c r="G25" s="7" t="s">
        <v>63</v>
      </c>
      <c r="H25" t="s">
        <v>30</v>
      </c>
      <c r="I25">
        <v>7.4999999999999997E-2</v>
      </c>
      <c r="N25">
        <v>1907513</v>
      </c>
      <c r="R25" s="14" t="s">
        <v>50</v>
      </c>
      <c r="T25" s="11">
        <f xml:space="preserve"> SUM(T3:T18)</f>
        <v>979.16</v>
      </c>
    </row>
    <row r="26" spans="1:27" x14ac:dyDescent="0.25">
      <c r="A26" t="s">
        <v>70</v>
      </c>
      <c r="B26" s="21">
        <v>1</v>
      </c>
      <c r="C26" t="s">
        <v>67</v>
      </c>
      <c r="D26" t="s">
        <v>68</v>
      </c>
      <c r="E26">
        <v>805</v>
      </c>
      <c r="F26" t="s">
        <v>65</v>
      </c>
      <c r="G26" s="7" t="s">
        <v>64</v>
      </c>
      <c r="H26" t="s">
        <v>30</v>
      </c>
      <c r="I26">
        <v>0.21099999999999999</v>
      </c>
      <c r="N26">
        <v>2773239</v>
      </c>
    </row>
    <row r="27" spans="1:27" x14ac:dyDescent="0.25">
      <c r="A27" t="s">
        <v>73</v>
      </c>
      <c r="B27" s="21">
        <v>2</v>
      </c>
      <c r="C27" t="s">
        <v>74</v>
      </c>
      <c r="D27" t="s">
        <v>80</v>
      </c>
      <c r="F27" t="s">
        <v>75</v>
      </c>
      <c r="G27" t="s">
        <v>81</v>
      </c>
      <c r="H27" t="s">
        <v>30</v>
      </c>
      <c r="I27">
        <v>7.6600000000000001E-2</v>
      </c>
      <c r="N27">
        <v>1581241</v>
      </c>
    </row>
    <row r="28" spans="1:27" x14ac:dyDescent="0.25">
      <c r="A28" t="s">
        <v>43</v>
      </c>
      <c r="B28" s="21">
        <v>7</v>
      </c>
      <c r="C28" t="s">
        <v>14</v>
      </c>
      <c r="D28" t="s">
        <v>55</v>
      </c>
      <c r="E28" t="s">
        <v>77</v>
      </c>
      <c r="F28" t="s">
        <v>13</v>
      </c>
      <c r="G28" s="7" t="s">
        <v>44</v>
      </c>
      <c r="H28" t="s">
        <v>30</v>
      </c>
      <c r="I28">
        <v>0.04</v>
      </c>
      <c r="N28">
        <v>1576452</v>
      </c>
      <c r="R28">
        <f t="shared" ref="R28" si="3">B28*AA28</f>
        <v>560</v>
      </c>
      <c r="S28">
        <f t="shared" ref="S28" si="4">R28*1.05</f>
        <v>588</v>
      </c>
      <c r="T28" s="11">
        <f>S28*I28</f>
        <v>23.52</v>
      </c>
      <c r="AA28">
        <v>80</v>
      </c>
    </row>
    <row r="30" spans="1:27" x14ac:dyDescent="0.25">
      <c r="R30" s="14" t="s">
        <v>78</v>
      </c>
      <c r="S30">
        <v>340</v>
      </c>
    </row>
    <row r="32" spans="1:27" x14ac:dyDescent="0.25">
      <c r="D32" t="s">
        <v>76</v>
      </c>
      <c r="E32" s="8">
        <v>44743</v>
      </c>
      <c r="R32" t="s">
        <v>79</v>
      </c>
      <c r="S32">
        <f>S28-S30</f>
        <v>248</v>
      </c>
    </row>
  </sheetData>
  <conditionalFormatting sqref="K1:K8 K10:K11 K13:K20 K22:K27 K29:K1048576">
    <cfRule type="cellIs" dxfId="11" priority="18" operator="equal">
      <formula>"IN STOCK"</formula>
    </cfRule>
  </conditionalFormatting>
  <conditionalFormatting sqref="H1:H8 K1:K8 H10:H11 K10:K11 H13:H20 K13:K20 H22:H27 K22:K27 K29:K1048576 H29:H1048576">
    <cfRule type="cellIs" dxfId="10" priority="12" operator="equal">
      <formula>"NOT IN STOCK"</formula>
    </cfRule>
    <cfRule type="cellIs" dxfId="9" priority="13" operator="equal">
      <formula>"IN STOCK"</formula>
    </cfRule>
    <cfRule type="containsText" dxfId="8" priority="14" operator="containsText" text="in stock">
      <formula>NOT(ISERROR(SEARCH("in stock",H1)))</formula>
    </cfRule>
    <cfRule type="cellIs" dxfId="7" priority="15" operator="greaterThan">
      <formula>$E$32</formula>
    </cfRule>
    <cfRule type="containsText" dxfId="6" priority="16" operator="containsText" text="&quot;Delivery Expected&quot;">
      <formula>NOT(ISERROR(SEARCH("""Delivery Expected""",H1)))</formula>
    </cfRule>
  </conditionalFormatting>
  <conditionalFormatting sqref="K28">
    <cfRule type="cellIs" dxfId="5" priority="6" operator="equal">
      <formula>"IN STOCK"</formula>
    </cfRule>
  </conditionalFormatting>
  <conditionalFormatting sqref="H28 K28">
    <cfRule type="cellIs" dxfId="4" priority="1" operator="equal">
      <formula>"NOT IN STOCK"</formula>
    </cfRule>
    <cfRule type="cellIs" dxfId="3" priority="2" operator="equal">
      <formula>"IN STOCK"</formula>
    </cfRule>
    <cfRule type="containsText" dxfId="2" priority="3" operator="containsText" text="in stock">
      <formula>NOT(ISERROR(SEARCH("in stock",H28)))</formula>
    </cfRule>
    <cfRule type="cellIs" dxfId="1" priority="4" operator="greaterThan">
      <formula>44713</formula>
    </cfRule>
    <cfRule type="containsText" dxfId="0" priority="5" operator="containsText" text="&quot;Delivery Expected&quot;">
      <formula>NOT(ISERROR(SEARCH("""Delivery Expected""",H28)))</formula>
    </cfRule>
  </conditionalFormatting>
  <hyperlinks>
    <hyperlink ref="G5" r:id="rId1"/>
    <hyperlink ref="G11" r:id="rId2"/>
    <hyperlink ref="G16" r:id="rId3"/>
    <hyperlink ref="J7" r:id="rId4"/>
    <hyperlink ref="G7" r:id="rId5"/>
    <hyperlink ref="G28" r:id="rId6"/>
    <hyperlink ref="G25" r:id="rId7"/>
    <hyperlink ref="G26" r:id="rId8"/>
    <hyperlink ref="G22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RemoteLabs_supervisor_PCB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Imogen</dc:creator>
  <cp:lastModifiedBy>HEARD Declan</cp:lastModifiedBy>
  <dcterms:created xsi:type="dcterms:W3CDTF">2022-04-27T11:23:34Z</dcterms:created>
  <dcterms:modified xsi:type="dcterms:W3CDTF">2022-05-04T16:01:20Z</dcterms:modified>
</cp:coreProperties>
</file>