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la\Documents\"/>
    </mc:Choice>
  </mc:AlternateContent>
  <xr:revisionPtr revIDLastSave="0" documentId="13_ncr:1_{ACF03EF5-E083-42D3-AD5A-8AA7D856B59F}" xr6:coauthVersionLast="45" xr6:coauthVersionMax="45" xr10:uidLastSave="{00000000-0000-0000-0000-000000000000}"/>
  <bookViews>
    <workbookView xWindow="-120" yWindow="-120" windowWidth="29040" windowHeight="15840" activeTab="2" xr2:uid="{28402723-BF9F-47F1-9452-A4DFF07DA28F}"/>
  </bookViews>
  <sheets>
    <sheet name="Thrust &amp; Total Impulse" sheetId="1" r:id="rId1"/>
    <sheet name="Pressure" sheetId="2" r:id="rId2"/>
    <sheet name="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3" l="1"/>
  <c r="R23" i="3" s="1"/>
  <c r="M19" i="3"/>
  <c r="L19" i="3"/>
  <c r="E18" i="3" l="1"/>
  <c r="D18" i="3"/>
  <c r="D23" i="3"/>
  <c r="B26" i="2"/>
  <c r="D24" i="2"/>
  <c r="B18" i="3" l="1"/>
  <c r="B26" i="1"/>
  <c r="B20" i="3" l="1"/>
  <c r="I20" i="3" s="1"/>
  <c r="L20" i="3" s="1"/>
  <c r="M18" i="3"/>
  <c r="H18" i="3"/>
  <c r="B19" i="3"/>
  <c r="B23" i="3"/>
  <c r="B25" i="3" s="1"/>
  <c r="I18" i="3"/>
  <c r="L18" i="3" s="1"/>
  <c r="H19" i="3"/>
  <c r="F23" i="1"/>
  <c r="D14" i="1"/>
  <c r="D16" i="1" s="1"/>
  <c r="B16" i="1" s="1"/>
  <c r="C55" i="1"/>
  <c r="I19" i="3" l="1"/>
  <c r="H20" i="3"/>
  <c r="M20" i="3"/>
  <c r="E23" i="3"/>
  <c r="E25" i="3" s="1"/>
  <c r="B24" i="3"/>
</calcChain>
</file>

<file path=xl/sharedStrings.xml><?xml version="1.0" encoding="utf-8"?>
<sst xmlns="http://schemas.openxmlformats.org/spreadsheetml/2006/main" count="50" uniqueCount="40">
  <si>
    <t>Thrust</t>
  </si>
  <si>
    <t>Thrust is measured in "pounds of thrust" in the U.S. and in Newtons under the metric system (4.45 Newtons of thrust equals 1 pound of thrust). A pound of thrust is the amount of thrust it would take to keep a 1-pound object stationary against the force of gravity on Earth.</t>
  </si>
  <si>
    <t>Pounds</t>
  </si>
  <si>
    <t>Newtons</t>
  </si>
  <si>
    <t>Pounds to Newtons</t>
  </si>
  <si>
    <t>Newtons to Pounds</t>
  </si>
  <si>
    <t>Total Impulse (Ns)</t>
  </si>
  <si>
    <t>Burn Time (s)</t>
  </si>
  <si>
    <t>Average Thrust (N)</t>
  </si>
  <si>
    <t>Pressure / Bar &amp; Pascals</t>
  </si>
  <si>
    <t xml:space="preserve">Pascal </t>
  </si>
  <si>
    <t>Equals</t>
  </si>
  <si>
    <t>N/m^2</t>
  </si>
  <si>
    <t>bar</t>
  </si>
  <si>
    <t>Pa</t>
  </si>
  <si>
    <t>Calculator</t>
  </si>
  <si>
    <t>Bar</t>
  </si>
  <si>
    <t>RF Calculations</t>
  </si>
  <si>
    <t>c</t>
  </si>
  <si>
    <t>L=c/f</t>
  </si>
  <si>
    <t>Wavelength</t>
  </si>
  <si>
    <t>Frequency</t>
  </si>
  <si>
    <t>C=</t>
  </si>
  <si>
    <t>m/s</t>
  </si>
  <si>
    <t>m</t>
  </si>
  <si>
    <t>MHz</t>
  </si>
  <si>
    <t>Hz</t>
  </si>
  <si>
    <t>cm</t>
  </si>
  <si>
    <t>mm</t>
  </si>
  <si>
    <t>299792458</t>
  </si>
  <si>
    <t>1/2 Wave</t>
  </si>
  <si>
    <t>1/4 Wave</t>
  </si>
  <si>
    <t>Velocity Factor (vF)</t>
  </si>
  <si>
    <t>Monopole Radiating Element</t>
  </si>
  <si>
    <t>Radials (L*0.28)*vf</t>
  </si>
  <si>
    <t>Radials are 12% longer than active element</t>
  </si>
  <si>
    <t>Reverse</t>
  </si>
  <si>
    <t>1/4 wave</t>
  </si>
  <si>
    <t>full wave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</si>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</sst>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0000_-;\-* #,##0.0000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EE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EE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03FF-1D99-4569-B55B-753B1DDB50F2}">
  <dimension ref="B8:K55"/>
  <sheetViews>
    <sheetView workbookViewId="0">
      <selection activeCell="C35" sqref="C35"/>
    </sheetView>
  </sheetViews>
  <sheetFormatPr defaultRowHeight="15" x14ac:dyDescent="0.25"/>
  <cols>
    <col min="2" max="2" width="17.140625" customWidth="1"/>
    <col min="4" max="4" width="11.85546875" bestFit="1" customWidth="1"/>
    <col min="6" max="6" width="16.42578125" bestFit="1" customWidth="1"/>
  </cols>
  <sheetData>
    <row r="8" spans="2:4" x14ac:dyDescent="0.25">
      <c r="B8" s="1"/>
      <c r="C8" s="1"/>
      <c r="D8" s="1"/>
    </row>
    <row r="9" spans="2:4" x14ac:dyDescent="0.25">
      <c r="B9" s="5" t="s">
        <v>0</v>
      </c>
      <c r="C9" s="1"/>
      <c r="D9" s="1"/>
    </row>
    <row r="10" spans="2:4" x14ac:dyDescent="0.25">
      <c r="B10" s="1"/>
      <c r="C10" s="1"/>
      <c r="D10" s="1"/>
    </row>
    <row r="11" spans="2:4" x14ac:dyDescent="0.25">
      <c r="B11" s="6" t="s">
        <v>2</v>
      </c>
      <c r="C11" s="7"/>
      <c r="D11" s="6" t="s">
        <v>3</v>
      </c>
    </row>
    <row r="12" spans="2:4" x14ac:dyDescent="0.25">
      <c r="B12" s="1"/>
      <c r="C12" s="1"/>
      <c r="D12" s="1"/>
    </row>
    <row r="13" spans="2:4" x14ac:dyDescent="0.25">
      <c r="B13" s="1"/>
      <c r="C13" s="1"/>
      <c r="D13" s="1"/>
    </row>
    <row r="14" spans="2:4" x14ac:dyDescent="0.25">
      <c r="B14" s="8">
        <v>936</v>
      </c>
      <c r="C14" s="1"/>
      <c r="D14" s="1">
        <f>B14*C54</f>
        <v>4165.2</v>
      </c>
    </row>
    <row r="15" spans="2:4" x14ac:dyDescent="0.25">
      <c r="B15" s="1"/>
      <c r="C15" s="1"/>
      <c r="D15" s="1"/>
    </row>
    <row r="16" spans="2:4" x14ac:dyDescent="0.25">
      <c r="B16" s="1">
        <f>D16*C55</f>
        <v>935.99999999999989</v>
      </c>
      <c r="C16" s="1"/>
      <c r="D16" s="8">
        <f>D14</f>
        <v>4165.2</v>
      </c>
    </row>
    <row r="17" spans="2:11" x14ac:dyDescent="0.25">
      <c r="B17" s="1"/>
      <c r="C17" s="1"/>
      <c r="D17" s="1"/>
    </row>
    <row r="18" spans="2:11" x14ac:dyDescent="0.25">
      <c r="B18" s="1"/>
      <c r="C18" s="1"/>
      <c r="D18" s="1"/>
    </row>
    <row r="21" spans="2:11" x14ac:dyDescent="0.25">
      <c r="B21" s="6" t="s">
        <v>6</v>
      </c>
      <c r="C21" s="3"/>
      <c r="D21" s="2" t="s">
        <v>7</v>
      </c>
      <c r="E21" s="3"/>
      <c r="F21" s="2" t="s">
        <v>8</v>
      </c>
      <c r="G21" s="3"/>
      <c r="H21" s="3"/>
      <c r="I21" s="3"/>
      <c r="J21" s="3"/>
      <c r="K21" s="3"/>
    </row>
    <row r="23" spans="2:11" x14ac:dyDescent="0.25">
      <c r="B23" s="8">
        <v>17613</v>
      </c>
      <c r="D23" s="8">
        <v>6.1</v>
      </c>
      <c r="F23" s="9">
        <f>B23/D23</f>
        <v>2887.377049180328</v>
      </c>
    </row>
    <row r="26" spans="2:11" x14ac:dyDescent="0.25">
      <c r="B26" s="10">
        <f>F26*D26</f>
        <v>16800.664000000001</v>
      </c>
      <c r="D26" s="8">
        <v>10.76</v>
      </c>
      <c r="F26" s="8">
        <v>1561.4</v>
      </c>
    </row>
    <row r="47" spans="2:8" x14ac:dyDescent="0.25">
      <c r="B47" s="24" t="s">
        <v>1</v>
      </c>
      <c r="C47" s="24"/>
      <c r="D47" s="24"/>
      <c r="E47" s="24"/>
      <c r="F47" s="24"/>
      <c r="G47" s="24"/>
      <c r="H47" s="24"/>
    </row>
    <row r="48" spans="2:8" x14ac:dyDescent="0.25">
      <c r="B48" s="24"/>
      <c r="C48" s="24"/>
      <c r="D48" s="24"/>
      <c r="E48" s="24"/>
      <c r="F48" s="24"/>
      <c r="G48" s="24"/>
      <c r="H48" s="24"/>
    </row>
    <row r="49" spans="2:8" x14ac:dyDescent="0.25">
      <c r="B49" s="24"/>
      <c r="C49" s="24"/>
      <c r="D49" s="24"/>
      <c r="E49" s="24"/>
      <c r="F49" s="24"/>
      <c r="G49" s="24"/>
      <c r="H49" s="24"/>
    </row>
    <row r="50" spans="2:8" x14ac:dyDescent="0.25">
      <c r="B50" s="24"/>
      <c r="C50" s="24"/>
      <c r="D50" s="24"/>
      <c r="E50" s="24"/>
      <c r="F50" s="24"/>
      <c r="G50" s="24"/>
      <c r="H50" s="24"/>
    </row>
    <row r="51" spans="2:8" x14ac:dyDescent="0.25">
      <c r="B51" s="24"/>
      <c r="C51" s="24"/>
      <c r="D51" s="24"/>
      <c r="E51" s="24"/>
      <c r="F51" s="24"/>
      <c r="G51" s="24"/>
      <c r="H51" s="24"/>
    </row>
    <row r="54" spans="2:8" x14ac:dyDescent="0.25">
      <c r="B54" s="4" t="s">
        <v>4</v>
      </c>
      <c r="C54">
        <v>4.45</v>
      </c>
    </row>
    <row r="55" spans="2:8" x14ac:dyDescent="0.25">
      <c r="B55" s="4" t="s">
        <v>5</v>
      </c>
      <c r="C55">
        <f>1/4.45</f>
        <v>0.2247191011235955</v>
      </c>
    </row>
  </sheetData>
  <mergeCells count="1">
    <mergeCell ref="B47:H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29F3-CE5A-4EB9-90B3-C613CEAE1299}">
  <dimension ref="B1:I26"/>
  <sheetViews>
    <sheetView workbookViewId="0">
      <selection activeCell="B26" sqref="B26"/>
    </sheetView>
  </sheetViews>
  <sheetFormatPr defaultRowHeight="15" x14ac:dyDescent="0.25"/>
  <cols>
    <col min="1" max="1" width="9.140625" style="1"/>
    <col min="2" max="2" width="11.5703125" style="1" bestFit="1" customWidth="1"/>
    <col min="3" max="16384" width="9.140625" style="1"/>
  </cols>
  <sheetData>
    <row r="1" spans="2:9" x14ac:dyDescent="0.25">
      <c r="B1" s="25" t="s">
        <v>9</v>
      </c>
      <c r="C1" s="25"/>
      <c r="D1" s="25"/>
      <c r="E1" s="25"/>
      <c r="F1" s="25"/>
      <c r="G1" s="25"/>
      <c r="H1" s="25"/>
      <c r="I1" s="25"/>
    </row>
    <row r="2" spans="2:9" x14ac:dyDescent="0.25">
      <c r="B2" s="25"/>
      <c r="C2" s="25"/>
      <c r="D2" s="25"/>
      <c r="E2" s="25"/>
      <c r="F2" s="25"/>
      <c r="G2" s="25"/>
      <c r="H2" s="25"/>
      <c r="I2" s="25"/>
    </row>
    <row r="3" spans="2:9" x14ac:dyDescent="0.25">
      <c r="B3" s="25"/>
      <c r="C3" s="25"/>
      <c r="D3" s="25"/>
      <c r="E3" s="25"/>
      <c r="F3" s="25"/>
      <c r="G3" s="25"/>
      <c r="H3" s="25"/>
      <c r="I3" s="25"/>
    </row>
    <row r="8" spans="2:9" x14ac:dyDescent="0.25">
      <c r="B8" s="1">
        <v>1</v>
      </c>
      <c r="C8" s="1" t="s">
        <v>10</v>
      </c>
      <c r="D8" s="1" t="s">
        <v>11</v>
      </c>
      <c r="E8" s="1">
        <v>1</v>
      </c>
      <c r="F8" s="1" t="s">
        <v>12</v>
      </c>
    </row>
    <row r="11" spans="2:9" x14ac:dyDescent="0.25">
      <c r="B11" s="1">
        <v>1</v>
      </c>
      <c r="C11" s="1" t="s">
        <v>13</v>
      </c>
      <c r="D11" s="1" t="s">
        <v>11</v>
      </c>
      <c r="E11" s="1">
        <v>100000</v>
      </c>
      <c r="F11" s="1" t="s">
        <v>14</v>
      </c>
    </row>
    <row r="13" spans="2:9" x14ac:dyDescent="0.25">
      <c r="B13" s="1">
        <v>1</v>
      </c>
      <c r="C13" s="1" t="s">
        <v>14</v>
      </c>
      <c r="D13" s="1" t="s">
        <v>11</v>
      </c>
      <c r="E13" s="1">
        <v>1.0000000000000001E-5</v>
      </c>
      <c r="F13" s="1" t="s">
        <v>13</v>
      </c>
    </row>
    <row r="18" spans="2:7" x14ac:dyDescent="0.25">
      <c r="B18" s="26" t="s">
        <v>15</v>
      </c>
      <c r="C18" s="26"/>
      <c r="D18" s="26"/>
      <c r="E18" s="26"/>
      <c r="F18" s="26"/>
      <c r="G18" s="26"/>
    </row>
    <row r="19" spans="2:7" x14ac:dyDescent="0.25">
      <c r="B19" s="26"/>
      <c r="C19" s="26"/>
      <c r="D19" s="26"/>
      <c r="E19" s="26"/>
      <c r="F19" s="26"/>
      <c r="G19" s="26"/>
    </row>
    <row r="22" spans="2:7" x14ac:dyDescent="0.25">
      <c r="B22" s="5" t="s">
        <v>14</v>
      </c>
      <c r="C22" s="5"/>
      <c r="D22" s="5" t="s">
        <v>16</v>
      </c>
    </row>
    <row r="24" spans="2:7" x14ac:dyDescent="0.25">
      <c r="B24" s="8">
        <v>1</v>
      </c>
      <c r="D24" s="12">
        <f>B24*E13</f>
        <v>1.0000000000000001E-5</v>
      </c>
    </row>
    <row r="26" spans="2:7" x14ac:dyDescent="0.25">
      <c r="B26" s="11">
        <f>D26*E11</f>
        <v>100000</v>
      </c>
      <c r="D26" s="8">
        <v>1</v>
      </c>
    </row>
  </sheetData>
  <mergeCells count="2">
    <mergeCell ref="B1:I3"/>
    <mergeCell ref="B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1004-16C7-4E75-8AEE-0937798D3DF0}">
  <dimension ref="B2:R26"/>
  <sheetViews>
    <sheetView tabSelected="1" workbookViewId="0">
      <selection activeCell="O24" sqref="O24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9.140625" style="1"/>
    <col min="4" max="4" width="10.85546875" style="1" bestFit="1" customWidth="1"/>
    <col min="5" max="5" width="13.85546875" style="1" customWidth="1"/>
    <col min="6" max="7" width="9.140625" style="1"/>
    <col min="8" max="8" width="9.28515625" style="1" bestFit="1" customWidth="1"/>
    <col min="9" max="9" width="10.5703125" style="1" bestFit="1" customWidth="1"/>
    <col min="10" max="10" width="9.140625" style="1"/>
    <col min="11" max="11" width="18.28515625" style="1" bestFit="1" customWidth="1"/>
    <col min="12" max="12" width="12" style="1" customWidth="1"/>
    <col min="13" max="13" width="11.42578125" style="1" customWidth="1"/>
    <col min="14" max="14" width="9.7109375" style="1" customWidth="1"/>
    <col min="15" max="17" width="9.140625" style="1"/>
    <col min="18" max="18" width="12" style="1" bestFit="1" customWidth="1"/>
    <col min="19" max="16384" width="9.140625" style="1"/>
  </cols>
  <sheetData>
    <row r="2" spans="2:18" x14ac:dyDescent="0.25">
      <c r="B2" s="27" t="s">
        <v>17</v>
      </c>
      <c r="C2" s="27"/>
      <c r="D2" s="27"/>
      <c r="E2" s="27"/>
      <c r="F2" s="27"/>
      <c r="G2" s="27"/>
      <c r="H2" s="27"/>
    </row>
    <row r="3" spans="2:18" x14ac:dyDescent="0.25">
      <c r="B3" s="27"/>
      <c r="C3" s="27"/>
      <c r="D3" s="27"/>
      <c r="E3" s="27"/>
      <c r="F3" s="27"/>
      <c r="G3" s="27"/>
      <c r="H3" s="27"/>
    </row>
    <row r="4" spans="2:18" x14ac:dyDescent="0.25">
      <c r="B4" s="27"/>
      <c r="C4" s="27"/>
      <c r="D4" s="27"/>
      <c r="E4" s="27"/>
      <c r="F4" s="27"/>
      <c r="G4" s="27"/>
      <c r="H4" s="27"/>
    </row>
    <row r="7" spans="2:18" x14ac:dyDescent="0.25">
      <c r="B7" s="28" t="s">
        <v>19</v>
      </c>
      <c r="C7" s="28"/>
      <c r="D7" s="28"/>
      <c r="E7" s="28"/>
      <c r="G7" s="29" t="s">
        <v>29</v>
      </c>
      <c r="H7" s="29"/>
      <c r="I7" s="29"/>
      <c r="J7" s="14"/>
    </row>
    <row r="8" spans="2:18" ht="18.75" x14ac:dyDescent="0.3">
      <c r="B8" s="28"/>
      <c r="C8" s="28"/>
      <c r="D8" s="28"/>
      <c r="E8" s="28"/>
      <c r="F8" s="15" t="s">
        <v>22</v>
      </c>
      <c r="G8" s="29"/>
      <c r="H8" s="29"/>
      <c r="I8" s="29"/>
      <c r="J8" s="16" t="s">
        <v>23</v>
      </c>
      <c r="M8" s="30" t="s">
        <v>35</v>
      </c>
      <c r="N8" s="30"/>
      <c r="O8" s="30"/>
      <c r="P8" s="30"/>
    </row>
    <row r="9" spans="2:18" x14ac:dyDescent="0.25">
      <c r="B9" s="28"/>
      <c r="C9" s="28"/>
      <c r="D9" s="28"/>
      <c r="E9" s="28"/>
      <c r="G9" s="29"/>
      <c r="H9" s="29"/>
      <c r="I9" s="29"/>
      <c r="J9" s="14"/>
      <c r="M9" s="30"/>
      <c r="N9" s="30"/>
      <c r="O9" s="30"/>
      <c r="P9" s="30"/>
    </row>
    <row r="13" spans="2:18" x14ac:dyDescent="0.25">
      <c r="O13" s="1" t="s">
        <v>36</v>
      </c>
    </row>
    <row r="15" spans="2:18" ht="45" x14ac:dyDescent="0.25">
      <c r="B15" s="7" t="s">
        <v>20</v>
      </c>
      <c r="C15" s="7"/>
      <c r="D15" s="7" t="s">
        <v>18</v>
      </c>
      <c r="E15" s="7" t="s">
        <v>21</v>
      </c>
      <c r="F15" s="7"/>
      <c r="G15" s="7"/>
      <c r="H15" s="7" t="s">
        <v>30</v>
      </c>
      <c r="I15" s="7" t="s">
        <v>31</v>
      </c>
      <c r="J15" s="7"/>
      <c r="K15" s="7" t="s">
        <v>32</v>
      </c>
      <c r="L15" s="23" t="s">
        <v>33</v>
      </c>
      <c r="M15" s="23" t="s">
        <v>34</v>
      </c>
      <c r="O15" s="1" t="s">
        <v>37</v>
      </c>
      <c r="P15" s="1" t="s">
        <v>38</v>
      </c>
      <c r="R15" s="1" t="s">
        <v>39</v>
      </c>
    </row>
    <row r="18" spans="2:18" x14ac:dyDescent="0.25">
      <c r="B18" s="17">
        <f>D18/E18</f>
        <v>0.69040810179054635</v>
      </c>
      <c r="C18" s="1" t="s">
        <v>24</v>
      </c>
      <c r="D18" s="13" t="str">
        <f>G7</f>
        <v>299792458</v>
      </c>
      <c r="E18" s="20">
        <f>E20*1000000</f>
        <v>434225000</v>
      </c>
      <c r="F18" s="1" t="s">
        <v>26</v>
      </c>
      <c r="H18" s="1">
        <f>B18/2</f>
        <v>0.34520405089527317</v>
      </c>
      <c r="I18" s="22">
        <f>B18/4</f>
        <v>0.17260202544763659</v>
      </c>
      <c r="K18" s="1">
        <v>0.95</v>
      </c>
      <c r="L18" s="1">
        <f>I18*K18</f>
        <v>0.16397192417525475</v>
      </c>
      <c r="M18" s="1">
        <f>(B18*0.28)*K18</f>
        <v>0.18364855507628533</v>
      </c>
    </row>
    <row r="19" spans="2:18" x14ac:dyDescent="0.25">
      <c r="B19" s="1">
        <f>B18*100</f>
        <v>69.040810179054631</v>
      </c>
      <c r="C19" s="1" t="s">
        <v>27</v>
      </c>
      <c r="H19" s="18">
        <f t="shared" ref="H19:H20" si="0">B19/2</f>
        <v>34.520405089527316</v>
      </c>
      <c r="I19" s="18">
        <f t="shared" ref="I19:I20" si="1">B19/4</f>
        <v>17.260202544763658</v>
      </c>
      <c r="K19" s="1">
        <v>0.95</v>
      </c>
      <c r="L19" s="31">
        <f>I19*K19</f>
        <v>16.397192417525474</v>
      </c>
      <c r="M19" s="32">
        <f>(B19*0.28)*K19</f>
        <v>18.364855507628533</v>
      </c>
    </row>
    <row r="20" spans="2:18" x14ac:dyDescent="0.25">
      <c r="B20" s="1">
        <f>B18*1000</f>
        <v>690.40810179054631</v>
      </c>
      <c r="C20" s="1" t="s">
        <v>28</v>
      </c>
      <c r="E20" s="21">
        <v>434.22500000000002</v>
      </c>
      <c r="F20" s="1" t="s">
        <v>25</v>
      </c>
      <c r="H20" s="18">
        <f t="shared" si="0"/>
        <v>345.20405089527316</v>
      </c>
      <c r="I20" s="18">
        <f t="shared" si="1"/>
        <v>172.60202544763658</v>
      </c>
      <c r="K20" s="1">
        <v>0.95</v>
      </c>
      <c r="L20" s="18">
        <f>I20*K20</f>
        <v>163.97192417525474</v>
      </c>
      <c r="M20" s="9">
        <f t="shared" ref="M20" si="2">(B20*0.28)*K20</f>
        <v>183.64855507628533</v>
      </c>
    </row>
    <row r="23" spans="2:18" x14ac:dyDescent="0.25">
      <c r="B23" s="8">
        <f>B18</f>
        <v>0.69040810179054635</v>
      </c>
      <c r="C23" s="1" t="s">
        <v>24</v>
      </c>
      <c r="D23" s="18" t="str">
        <f>G7</f>
        <v>299792458</v>
      </c>
      <c r="E23" s="17">
        <f>D23/B23</f>
        <v>434225000</v>
      </c>
      <c r="F23" s="1" t="s">
        <v>26</v>
      </c>
      <c r="M23" s="9">
        <v>16.399999999999999</v>
      </c>
      <c r="O23" s="1">
        <v>18.600000000000001</v>
      </c>
      <c r="P23" s="1">
        <f>O23*4</f>
        <v>74.400000000000006</v>
      </c>
      <c r="R23" s="1">
        <f>G7/(P23/100)/1000000</f>
        <v>402.94685215053755</v>
      </c>
    </row>
    <row r="24" spans="2:18" x14ac:dyDescent="0.25">
      <c r="B24" s="8">
        <f>B23*100</f>
        <v>69.040810179054631</v>
      </c>
      <c r="C24" s="1" t="s">
        <v>27</v>
      </c>
      <c r="D24" s="13"/>
      <c r="E24" s="17"/>
    </row>
    <row r="25" spans="2:18" x14ac:dyDescent="0.25">
      <c r="B25" s="8">
        <f>B23*1000</f>
        <v>690.40810179054631</v>
      </c>
      <c r="C25" s="1" t="s">
        <v>28</v>
      </c>
      <c r="D25" s="13"/>
      <c r="E25" s="17">
        <f>E23/1000000</f>
        <v>434.22500000000002</v>
      </c>
      <c r="F25" s="1" t="s">
        <v>25</v>
      </c>
    </row>
    <row r="26" spans="2:18" x14ac:dyDescent="0.25">
      <c r="B26" s="19"/>
      <c r="D26" s="13"/>
      <c r="E26" s="17"/>
    </row>
  </sheetData>
  <mergeCells count="4">
    <mergeCell ref="B2:H4"/>
    <mergeCell ref="B7:E9"/>
    <mergeCell ref="G7:I9"/>
    <mergeCell ref="M8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Thrust &amp; Total Impulse</vt:lpstr>
      <vt:lpstr>Pressure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 H</dc:creator>
  <cp:lastModifiedBy>declan</cp:lastModifiedBy>
  <dcterms:created xsi:type="dcterms:W3CDTF">2020-04-28T11:41:35Z</dcterms:created>
  <dcterms:modified xsi:type="dcterms:W3CDTF">2020-08-05T12:04:29Z</dcterms:modified>
</cp:coreProperties>
</file>