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0000-remote-labs\000-research-development\single-tube-condenser\"/>
    </mc:Choice>
  </mc:AlternateContent>
  <bookViews>
    <workbookView minimized="1" xWindow="0" yWindow="0" windowWidth="28800" windowHeight="12300" firstSheet="1" activeTab="1"/>
  </bookViews>
  <sheets>
    <sheet name="Schematic" sheetId="3" r:id="rId1"/>
    <sheet name="System IOs" sheetId="4" r:id="rId2"/>
    <sheet name="Mechanical parts" sheetId="1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4" l="1"/>
  <c r="H17" i="4"/>
  <c r="H49" i="4" l="1"/>
  <c r="H51" i="4" s="1"/>
  <c r="H19" i="4"/>
  <c r="H10" i="4"/>
  <c r="H41" i="4"/>
  <c r="H24" i="4"/>
  <c r="H35" i="4"/>
  <c r="H38" i="4"/>
  <c r="H33" i="4"/>
  <c r="H29" i="4"/>
  <c r="H9" i="4"/>
  <c r="M48" i="4" l="1"/>
  <c r="K48" i="4"/>
  <c r="H16" i="4"/>
  <c r="H15" i="4"/>
  <c r="H14" i="4"/>
  <c r="H7" i="4"/>
  <c r="H5" i="4"/>
  <c r="H4" i="4"/>
  <c r="H3" i="4"/>
  <c r="I13" i="1" l="1"/>
  <c r="I12" i="1"/>
  <c r="I11" i="1"/>
  <c r="I5" i="1"/>
  <c r="I4" i="1"/>
  <c r="I7" i="1"/>
  <c r="I3" i="1" l="1"/>
</calcChain>
</file>

<file path=xl/sharedStrings.xml><?xml version="1.0" encoding="utf-8"?>
<sst xmlns="http://schemas.openxmlformats.org/spreadsheetml/2006/main" count="302" uniqueCount="146">
  <si>
    <t>Component</t>
  </si>
  <si>
    <t>Description</t>
  </si>
  <si>
    <t xml:space="preserve">Proposed control </t>
  </si>
  <si>
    <t>V1</t>
  </si>
  <si>
    <t>Steam master on/off.</t>
  </si>
  <si>
    <t>Technician controlled</t>
  </si>
  <si>
    <t>R1</t>
  </si>
  <si>
    <t>Pressure regulator used to control steam volume to working fluid.</t>
  </si>
  <si>
    <t>M</t>
  </si>
  <si>
    <t>Steam pressure gauge</t>
  </si>
  <si>
    <t>Add pressure sensor - Gems?</t>
  </si>
  <si>
    <t>V2</t>
  </si>
  <si>
    <t>Not used-always fully on.</t>
  </si>
  <si>
    <t>NA</t>
  </si>
  <si>
    <t>V3</t>
  </si>
  <si>
    <t>Used to throttle the steam to working fluid-adjusted by watching condensation on secondary condesnding coils (2-3 coils).</t>
  </si>
  <si>
    <t>replace with Burkert motorised needle valve if necessary, ideally "set and forget"</t>
  </si>
  <si>
    <t>V4</t>
  </si>
  <si>
    <t>Needle valve integrated on flow meter - used to control cooling on primary condensor.</t>
  </si>
  <si>
    <t>leave fully open, add Enfield valve inline to control water flow, add RS digital flowmeter</t>
  </si>
  <si>
    <t>V5</t>
  </si>
  <si>
    <t>Fully open - cooling unit turned on or off only.</t>
  </si>
  <si>
    <t>Technician controlled, perhaps remote controll on  chiller unit</t>
  </si>
  <si>
    <t>V6</t>
  </si>
  <si>
    <t>Used to drain working fluid in conjunction with V8.</t>
  </si>
  <si>
    <t>V7</t>
  </si>
  <si>
    <t>Used to dry rig between working fluid changes in conjunction with V8.</t>
  </si>
  <si>
    <t>V8</t>
  </si>
  <si>
    <t>Used with V6 and V7 above.</t>
  </si>
  <si>
    <r>
      <t>T</t>
    </r>
    <r>
      <rPr>
        <vertAlign val="subscript"/>
        <sz val="11"/>
        <color theme="1"/>
        <rFont val="Calibri"/>
        <family val="2"/>
        <scheme val="minor"/>
      </rPr>
      <t>IN</t>
    </r>
  </si>
  <si>
    <t>Primary condensor inlet water temp.</t>
  </si>
  <si>
    <t>Tap into thermocouple signal</t>
  </si>
  <si>
    <r>
      <t>T</t>
    </r>
    <r>
      <rPr>
        <vertAlign val="subscript"/>
        <sz val="11"/>
        <color theme="1"/>
        <rFont val="Calibri"/>
        <family val="2"/>
        <scheme val="minor"/>
      </rPr>
      <t>OUT</t>
    </r>
  </si>
  <si>
    <t>Primary condensor outlet water temp.</t>
  </si>
  <si>
    <r>
      <t>T</t>
    </r>
    <r>
      <rPr>
        <vertAlign val="subscript"/>
        <sz val="11"/>
        <color theme="1"/>
        <rFont val="Calibri"/>
        <family val="2"/>
        <scheme val="minor"/>
      </rPr>
      <t>V</t>
    </r>
  </si>
  <si>
    <t>Primary condensor environment temperature</t>
  </si>
  <si>
    <r>
      <t>T</t>
    </r>
    <r>
      <rPr>
        <vertAlign val="subscript"/>
        <sz val="11"/>
        <color theme="1"/>
        <rFont val="Calibri"/>
        <family val="2"/>
        <scheme val="minor"/>
      </rPr>
      <t>L</t>
    </r>
  </si>
  <si>
    <t>Working fluid temperature</t>
  </si>
  <si>
    <t>Part required</t>
  </si>
  <si>
    <t>Manufacturer</t>
  </si>
  <si>
    <t>Mfr P.N.</t>
  </si>
  <si>
    <t>Price</t>
  </si>
  <si>
    <t>Supplier</t>
  </si>
  <si>
    <t>Qty Rq'd</t>
  </si>
  <si>
    <t>Total</t>
  </si>
  <si>
    <t>Delivery time</t>
  </si>
  <si>
    <t>Link</t>
  </si>
  <si>
    <t>Additional info</t>
  </si>
  <si>
    <t>Water flow meter</t>
  </si>
  <si>
    <t>RS</t>
  </si>
  <si>
    <t>257-149</t>
  </si>
  <si>
    <t>in stock</t>
  </si>
  <si>
    <t>https://uk.rs-online.com/web/p/flow-sensors/0257149</t>
  </si>
  <si>
    <t>For digital output of cold water flow</t>
  </si>
  <si>
    <t>Motorised needle valve</t>
  </si>
  <si>
    <t>Enfield</t>
  </si>
  <si>
    <t>ENV-0670</t>
  </si>
  <si>
    <t xml:space="preserve">https://www.enfieldtech.com/Products/ENV-2-2-MOTORIZED-NEEDLE-VALVES/ENV-0670-Motorized-Needle-Valve </t>
  </si>
  <si>
    <t>For controlling cold water flow 577usd</t>
  </si>
  <si>
    <t>Driver for valve</t>
  </si>
  <si>
    <t>D5-05-U01</t>
  </si>
  <si>
    <t xml:space="preserve">https://www.enfieldtech.com/Products/ENV-2-2-MOTORIZED-NEEDLE-VALVES/D5-05-U01 </t>
  </si>
  <si>
    <t>As above 220USD</t>
  </si>
  <si>
    <t>Pressure sensor</t>
  </si>
  <si>
    <t>Gems</t>
  </si>
  <si>
    <t>Gems sensors</t>
  </si>
  <si>
    <t>https://www.gemssensors.co.uk/</t>
  </si>
  <si>
    <t>emailed Gems for advice 31/5/23</t>
  </si>
  <si>
    <t>Proportional steam valve</t>
  </si>
  <si>
    <t>Burkert</t>
  </si>
  <si>
    <t>9-10 weeks</t>
  </si>
  <si>
    <t xml:space="preserve">https://www.burkert.co.uk/en </t>
  </si>
  <si>
    <t>provisional quote based on rough estimate of required flow rate</t>
  </si>
  <si>
    <t>Parts required - ELECTRIC HEATING</t>
  </si>
  <si>
    <t>Cold Water flow meter</t>
  </si>
  <si>
    <t>Driver Board (see below)</t>
  </si>
  <si>
    <t>0-10v</t>
  </si>
  <si>
    <t>Analog Voltage</t>
  </si>
  <si>
    <t>Control/Signal Type</t>
  </si>
  <si>
    <t>Control/Indicator</t>
  </si>
  <si>
    <t>Signal Range</t>
  </si>
  <si>
    <t>indicator</t>
  </si>
  <si>
    <t>control</t>
  </si>
  <si>
    <t>0-10v?</t>
  </si>
  <si>
    <t>Analog Voltage?</t>
  </si>
  <si>
    <t>Heating Element</t>
  </si>
  <si>
    <t>Relay</t>
  </si>
  <si>
    <t>Relay?</t>
  </si>
  <si>
    <t>Electronic Equipment Specified</t>
  </si>
  <si>
    <t xml:space="preserve">Pulse </t>
  </si>
  <si>
    <t>4.5-16 VDC</t>
  </si>
  <si>
    <t>Notes</t>
  </si>
  <si>
    <t>Assume Vout = Vin</t>
  </si>
  <si>
    <t>Requirement</t>
  </si>
  <si>
    <t>Pulse</t>
  </si>
  <si>
    <t>Indicator</t>
  </si>
  <si>
    <t>AND</t>
  </si>
  <si>
    <t>ADAM-5080</t>
  </si>
  <si>
    <t xml:space="preserve">ADAM-5080 </t>
  </si>
  <si>
    <t>4-ch Counter/Frequency Module</t>
  </si>
  <si>
    <t>Advantech</t>
  </si>
  <si>
    <t>5v TTL</t>
  </si>
  <si>
    <t>Needle Valve Driver</t>
  </si>
  <si>
    <t>ADAM-5024-A2E</t>
  </si>
  <si>
    <t>Control</t>
  </si>
  <si>
    <t>0-10V (+ 0-20mA)</t>
  </si>
  <si>
    <t>Analog Voltage/Current</t>
  </si>
  <si>
    <t>https://buy.advantech.eu/I-O-Devices-Communication/Remote-I-O-Modules-ADAM-I-O-Modules/model-ADAM-5024-A2E.htm</t>
  </si>
  <si>
    <t>Advantech Online</t>
  </si>
  <si>
    <t>"Available for Delivery"</t>
  </si>
  <si>
    <t>Heating Element Relay</t>
  </si>
  <si>
    <t>ADAM-5056D-AE</t>
  </si>
  <si>
    <t>Digital</t>
  </si>
  <si>
    <t>Open Collector to 30v</t>
  </si>
  <si>
    <t>100mA max</t>
  </si>
  <si>
    <t>"contact for stock"</t>
  </si>
  <si>
    <t>https://buy.advantech.eu/I-O-Devices-Communication/Remote-I-O-Modules-ADAM-I-O-Modules/model-ADAM-5056D-AE.htm</t>
  </si>
  <si>
    <t>https://www.advantech.com/th-th/products/a85377de-9600-4649-a0d6-b0c84ef3202d/adam-5080/mod_95ed1d56-38b2-4ac7-86d1-63abfed56e2c?gclid=Cj0KCQjwho-lBhC_ARIsAMpgMofQAaDFswcUe4qLYRmo2Hm-DHaCOrz1zZa9FAKrvvdOwnGBxi7reHUaAg9gEALw_wcB</t>
  </si>
  <si>
    <t>"get quote"</t>
  </si>
  <si>
    <t>Finder DIN Rail Mount Interface Relay, 12V dc Coil, 16A Load Current, SPDT</t>
  </si>
  <si>
    <t>Finder</t>
  </si>
  <si>
    <t>48.P6.7.012.0050SPA</t>
  </si>
  <si>
    <t>240v switching 16A load</t>
  </si>
  <si>
    <t>12v coil</t>
  </si>
  <si>
    <t>https://uk.rs-online.com/web/p/electromechanical-interface-relays/1232816?gb=s</t>
  </si>
  <si>
    <t>RS online</t>
  </si>
  <si>
    <t>DAQ Chassis</t>
  </si>
  <si>
    <t>ADAM-5000 DAQ Chassis</t>
  </si>
  <si>
    <t>ADAM 4 Slot Ethernet</t>
  </si>
  <si>
    <t>https://buy.advantech.eu/I-O-Devices-Communication/Remote-I-O-Modules-ADAM-Controllers/model-ADAM-5000L/TCP-BE.htm</t>
  </si>
  <si>
    <t xml:space="preserve"> </t>
  </si>
  <si>
    <t>https://www.impulse-embedded.co.uk/products/adam_5000l~tcp--Distributed-DAQ-system.htm</t>
  </si>
  <si>
    <t>10-30v</t>
  </si>
  <si>
    <t>PSU</t>
  </si>
  <si>
    <t>https://uk.rs-online.com/web/p/din-rail-power-supplies/2205404?gb=s</t>
  </si>
  <si>
    <t>RS PRO DIN Rail Power Supply, 85 → 264 V ac, 120 → 370 V dc ac, dc Input, 12V dc Output, 10A Output, 120W</t>
  </si>
  <si>
    <t>Impulse-Embedded</t>
  </si>
  <si>
    <t>Price (£)</t>
  </si>
  <si>
    <t>Price €</t>
  </si>
  <si>
    <t>ESTIMATED</t>
  </si>
  <si>
    <t>Electronics</t>
  </si>
  <si>
    <t>Total Total</t>
  </si>
  <si>
    <t>Electric</t>
  </si>
  <si>
    <t>Steam</t>
  </si>
  <si>
    <t>Enclosure</t>
  </si>
  <si>
    <t>Sunds Electronics (terminals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</si>
</sst>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£&quot;#,##0.00;[Red]\-&quot;£&quot;#,##0.00"/>
    <numFmt numFmtId="44" formatCode="_-&quot;£&quot;* #,##0.00_-;\-&quot;£&quot;* #,##0.00_-;_-&quot;£&quot;* &quot;-&quot;??_-;_-@_-"/>
    <numFmt numFmtId="164" formatCode="&quot;£&quot;#,##0.00"/>
    <numFmt numFmtId="165" formatCode="_-[$€-2]\ * #,##0.00_-;\-[$€-2]\ * #,##0.00_-;_-[$€-2]\ * &quot;-&quot;??_-;_-@_-"/>
    <numFmt numFmtId="166" formatCode="_-[$£-809]* #,##0.00_-;\-[$£-809]* #,##0.00_-;_-[$£-809]* &quot;-&quot;??_-;_-@_-"/>
    <numFmt numFmtId="167" formatCode="[$€-2]\ #,##0.00;[Red]\-[$€-2]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5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1"/>
    <xf numFmtId="0" fontId="0" fillId="0" borderId="0" xfId="1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8" fontId="4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8" fontId="4" fillId="0" borderId="0" xfId="0" applyNumberFormat="1" applyFont="1" applyAlignment="1">
      <alignment horizontal="center"/>
    </xf>
    <xf numFmtId="44" fontId="0" fillId="0" borderId="0" xfId="2" applyFont="1"/>
    <xf numFmtId="165" fontId="0" fillId="0" borderId="0" xfId="2" applyNumberFormat="1" applyFont="1"/>
    <xf numFmtId="166" fontId="0" fillId="0" borderId="0" xfId="0" applyNumberForma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67" fontId="9" fillId="0" borderId="0" xfId="0" applyNumberFormat="1" applyFont="1"/>
    <xf numFmtId="44" fontId="0" fillId="0" borderId="0" xfId="2" applyFont="1" applyAlignment="1">
      <alignment horizontal="center"/>
    </xf>
    <xf numFmtId="4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44" fontId="0" fillId="0" borderId="0" xfId="0" applyNumberForma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345015</xdr:colOff>
      <xdr:row>0</xdr:row>
      <xdr:rowOff>67734</xdr:rowOff>
    </xdr:from>
    <xdr:to>
      <xdr:col>1</xdr:col>
      <xdr:colOff>3040590</xdr:colOff>
      <xdr:row>20</xdr:row>
      <xdr:rowOff>175262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015" y="67734"/>
          <a:ext cx="3457575" cy="3917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nfieldtech.com/Products/ENV-2-2-MOTORIZED-NEEDLE-VALVES/D5-05-U01" TargetMode="External"/><Relationship Id="rId3" Type="http://schemas.openxmlformats.org/officeDocument/2006/relationships/hyperlink" Target="https://www.enfieldtech.com/Products/ENV-2-2-MOTORIZED-NEEDLE-VALVES/D5-05-U01" TargetMode="External"/><Relationship Id="rId7" Type="http://schemas.openxmlformats.org/officeDocument/2006/relationships/hyperlink" Target="https://www.enfieldtech.com/Products/ENV-2-2-MOTORIZED-NEEDLE-VALVES/ENV-0670-Motorized-Needle-Valve" TargetMode="External"/><Relationship Id="rId2" Type="http://schemas.openxmlformats.org/officeDocument/2006/relationships/hyperlink" Target="https://www.enfieldtech.com/Products/ENV-2-2-MOTORIZED-NEEDLE-VALVES/ENV-0670-Motorized-Needle-Valve" TargetMode="External"/><Relationship Id="rId1" Type="http://schemas.openxmlformats.org/officeDocument/2006/relationships/hyperlink" Target="https://uk.rs-online.com/web/p/flow-sensors/0257149" TargetMode="External"/><Relationship Id="rId6" Type="http://schemas.openxmlformats.org/officeDocument/2006/relationships/hyperlink" Target="https://uk.rs-online.com/web/p/flow-sensors/0257149" TargetMode="External"/><Relationship Id="rId5" Type="http://schemas.openxmlformats.org/officeDocument/2006/relationships/hyperlink" Target="https://www.burkert.co.uk/en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gemssensors.co.uk/" TargetMode="External"/><Relationship Id="rId9" Type="http://schemas.openxmlformats.org/officeDocument/2006/relationships/hyperlink" Target="https://buy.advantech.eu/I-O-Devices-Communication/Remote-I-O-Modules-ADAM-Controllers/model-ADAM-5000L/TCP-BE.ht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nfieldtech.com/Products/ENV-2-2-MOTORIZED-NEEDLE-VALVES/D5-05-U01" TargetMode="External"/><Relationship Id="rId3" Type="http://schemas.openxmlformats.org/officeDocument/2006/relationships/hyperlink" Target="https://www.enfieldtech.com/Products/ENV-2-2-MOTORIZED-NEEDLE-VALVES/D5-05-U01" TargetMode="External"/><Relationship Id="rId7" Type="http://schemas.openxmlformats.org/officeDocument/2006/relationships/hyperlink" Target="https://www.enfieldtech.com/Products/ENV-2-2-MOTORIZED-NEEDLE-VALVES/ENV-0670-Motorized-Needle-Valve" TargetMode="External"/><Relationship Id="rId2" Type="http://schemas.openxmlformats.org/officeDocument/2006/relationships/hyperlink" Target="https://www.enfieldtech.com/Products/ENV-2-2-MOTORIZED-NEEDLE-VALVES/ENV-0670-Motorized-Needle-Valve" TargetMode="External"/><Relationship Id="rId1" Type="http://schemas.openxmlformats.org/officeDocument/2006/relationships/hyperlink" Target="https://uk.rs-online.com/web/p/flow-sensors/0257149" TargetMode="External"/><Relationship Id="rId6" Type="http://schemas.openxmlformats.org/officeDocument/2006/relationships/hyperlink" Target="https://uk.rs-online.com/web/p/flow-sensors/0257149" TargetMode="External"/><Relationship Id="rId5" Type="http://schemas.openxmlformats.org/officeDocument/2006/relationships/hyperlink" Target="https://www.burkert.co.uk/en" TargetMode="External"/><Relationship Id="rId4" Type="http://schemas.openxmlformats.org/officeDocument/2006/relationships/hyperlink" Target="https://www.gemssensors.co.uk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D37"/>
  <sheetViews>
    <sheetView topLeftCell="A7" zoomScaleNormal="100" workbookViewId="0">
      <selection activeCell="D20" sqref="D20"/>
    </sheetView>
  </sheetViews>
  <sheetFormatPr defaultRowHeight="15" x14ac:dyDescent="0.25"/>
  <cols>
    <col min="1" max="1" width="11.42578125" bestFit="1" customWidth="1"/>
    <col min="2" max="2" width="110.85546875" customWidth="1"/>
    <col min="4" max="4" width="81.5703125" customWidth="1"/>
  </cols>
  <sheetData>
    <row r="22" spans="1:4" x14ac:dyDescent="0.25">
      <c r="A22" s="6" t="s">
        <v>0</v>
      </c>
      <c r="B22" s="6" t="s">
        <v>1</v>
      </c>
      <c r="C22" s="7"/>
      <c r="D22" s="6" t="s">
        <v>2</v>
      </c>
    </row>
    <row r="23" spans="1:4" x14ac:dyDescent="0.25">
      <c r="A23" t="s">
        <v>3</v>
      </c>
      <c r="B23" t="s">
        <v>4</v>
      </c>
      <c r="D23" t="s">
        <v>5</v>
      </c>
    </row>
    <row r="24" spans="1:4" x14ac:dyDescent="0.25">
      <c r="A24" t="s">
        <v>6</v>
      </c>
      <c r="B24" t="s">
        <v>7</v>
      </c>
      <c r="D24" t="s">
        <v>5</v>
      </c>
    </row>
    <row r="25" spans="1:4" x14ac:dyDescent="0.25">
      <c r="A25" t="s">
        <v>8</v>
      </c>
      <c r="B25" t="s">
        <v>9</v>
      </c>
      <c r="D25" t="s">
        <v>10</v>
      </c>
    </row>
    <row r="26" spans="1:4" x14ac:dyDescent="0.25">
      <c r="A26" t="s">
        <v>11</v>
      </c>
      <c r="B26" t="s">
        <v>12</v>
      </c>
      <c r="D26" t="s">
        <v>13</v>
      </c>
    </row>
    <row r="27" spans="1:4" x14ac:dyDescent="0.25">
      <c r="A27" t="s">
        <v>14</v>
      </c>
      <c r="B27" t="s">
        <v>15</v>
      </c>
      <c r="D27" t="s">
        <v>16</v>
      </c>
    </row>
    <row r="28" spans="1:4" x14ac:dyDescent="0.25">
      <c r="A28" t="s">
        <v>17</v>
      </c>
      <c r="B28" t="s">
        <v>18</v>
      </c>
      <c r="D28" t="s">
        <v>19</v>
      </c>
    </row>
    <row r="29" spans="1:4" x14ac:dyDescent="0.25">
      <c r="A29" t="s">
        <v>20</v>
      </c>
      <c r="B29" t="s">
        <v>21</v>
      </c>
      <c r="D29" t="s">
        <v>22</v>
      </c>
    </row>
    <row r="30" spans="1:4" x14ac:dyDescent="0.25">
      <c r="A30" t="s">
        <v>23</v>
      </c>
      <c r="B30" t="s">
        <v>24</v>
      </c>
      <c r="D30" t="s">
        <v>5</v>
      </c>
    </row>
    <row r="31" spans="1:4" x14ac:dyDescent="0.25">
      <c r="A31" t="s">
        <v>25</v>
      </c>
      <c r="B31" t="s">
        <v>26</v>
      </c>
      <c r="D31" t="s">
        <v>5</v>
      </c>
    </row>
    <row r="32" spans="1:4" x14ac:dyDescent="0.25">
      <c r="A32" t="s">
        <v>27</v>
      </c>
      <c r="B32" t="s">
        <v>28</v>
      </c>
      <c r="D32" t="s">
        <v>5</v>
      </c>
    </row>
    <row r="34" spans="1:4" ht="18" x14ac:dyDescent="0.35">
      <c r="A34" t="s">
        <v>29</v>
      </c>
      <c r="B34" t="s">
        <v>30</v>
      </c>
      <c r="D34" t="s">
        <v>31</v>
      </c>
    </row>
    <row r="35" spans="1:4" ht="18" x14ac:dyDescent="0.35">
      <c r="A35" t="s">
        <v>32</v>
      </c>
      <c r="B35" t="s">
        <v>33</v>
      </c>
      <c r="D35" t="s">
        <v>31</v>
      </c>
    </row>
    <row r="36" spans="1:4" ht="18" x14ac:dyDescent="0.35">
      <c r="A36" t="s">
        <v>34</v>
      </c>
      <c r="B36" t="s">
        <v>35</v>
      </c>
      <c r="D36" t="s">
        <v>31</v>
      </c>
    </row>
    <row r="37" spans="1:4" ht="18" x14ac:dyDescent="0.35">
      <c r="A37" t="s">
        <v>36</v>
      </c>
      <c r="B37" t="s">
        <v>37</v>
      </c>
      <c r="D37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A6" workbookViewId="0">
      <selection activeCell="I45" sqref="I45"/>
    </sheetView>
  </sheetViews>
  <sheetFormatPr defaultRowHeight="15" x14ac:dyDescent="0.25"/>
  <cols>
    <col min="1" max="1" width="21.5703125" bestFit="1" customWidth="1"/>
    <col min="2" max="2" width="32.140625" bestFit="1" customWidth="1"/>
    <col min="3" max="3" width="13.140625" bestFit="1" customWidth="1"/>
    <col min="4" max="4" width="11.28515625" bestFit="1" customWidth="1"/>
    <col min="5" max="5" width="10.85546875" customWidth="1"/>
    <col min="6" max="7" width="9.140625" style="10"/>
    <col min="8" max="8" width="23.42578125" style="10" bestFit="1" customWidth="1"/>
    <col min="9" max="9" width="23.42578125" bestFit="1" customWidth="1"/>
    <col min="10" max="10" width="16.140625" bestFit="1" customWidth="1"/>
    <col min="11" max="11" width="17.85546875" bestFit="1" customWidth="1"/>
    <col min="13" max="13" width="14.28515625" customWidth="1"/>
    <col min="14" max="14" width="13.7109375" customWidth="1"/>
    <col min="15" max="15" width="13.140625" bestFit="1" customWidth="1"/>
    <col min="16" max="16" width="21.85546875" customWidth="1"/>
  </cols>
  <sheetData>
    <row r="1" spans="2:17" s="2" customFormat="1" x14ac:dyDescent="0.25">
      <c r="B1" s="2" t="s">
        <v>38</v>
      </c>
      <c r="C1" s="2" t="s">
        <v>39</v>
      </c>
      <c r="D1" s="2" t="s">
        <v>40</v>
      </c>
      <c r="E1" s="2" t="s">
        <v>137</v>
      </c>
      <c r="F1" s="2" t="s">
        <v>138</v>
      </c>
      <c r="G1" s="9" t="s">
        <v>43</v>
      </c>
      <c r="H1" s="9" t="s">
        <v>44</v>
      </c>
      <c r="I1" s="9" t="s">
        <v>79</v>
      </c>
      <c r="J1" s="2" t="s">
        <v>78</v>
      </c>
      <c r="K1" s="2" t="s">
        <v>80</v>
      </c>
      <c r="L1" s="2" t="s">
        <v>91</v>
      </c>
      <c r="N1" s="2" t="s">
        <v>47</v>
      </c>
      <c r="O1" s="2" t="s">
        <v>42</v>
      </c>
      <c r="P1" s="2" t="s">
        <v>45</v>
      </c>
      <c r="Q1" s="2" t="s">
        <v>46</v>
      </c>
    </row>
    <row r="2" spans="2:17" x14ac:dyDescent="0.25">
      <c r="I2" s="10"/>
    </row>
    <row r="3" spans="2:17" x14ac:dyDescent="0.25">
      <c r="B3" t="s">
        <v>48</v>
      </c>
      <c r="C3" t="s">
        <v>49</v>
      </c>
      <c r="D3" t="s">
        <v>50</v>
      </c>
      <c r="E3" s="1">
        <v>55.92</v>
      </c>
      <c r="G3" s="10">
        <v>1</v>
      </c>
      <c r="H3" s="11">
        <f>SUM(E3*G3)</f>
        <v>55.92</v>
      </c>
      <c r="I3" s="10" t="s">
        <v>81</v>
      </c>
      <c r="J3" t="s">
        <v>89</v>
      </c>
      <c r="K3" t="s">
        <v>90</v>
      </c>
      <c r="L3" t="s">
        <v>92</v>
      </c>
      <c r="N3" s="4" t="s">
        <v>53</v>
      </c>
      <c r="O3" t="s">
        <v>49</v>
      </c>
      <c r="P3" t="s">
        <v>51</v>
      </c>
      <c r="Q3" s="3" t="s">
        <v>52</v>
      </c>
    </row>
    <row r="4" spans="2:17" x14ac:dyDescent="0.25">
      <c r="B4" t="s">
        <v>54</v>
      </c>
      <c r="C4" t="s">
        <v>55</v>
      </c>
      <c r="D4" t="s">
        <v>56</v>
      </c>
      <c r="E4" s="1">
        <v>470</v>
      </c>
      <c r="G4" s="10">
        <v>1</v>
      </c>
      <c r="H4" s="11">
        <f>SUM(E4*G4)</f>
        <v>470</v>
      </c>
      <c r="I4" s="10" t="s">
        <v>82</v>
      </c>
      <c r="J4" t="s">
        <v>75</v>
      </c>
      <c r="N4" t="s">
        <v>58</v>
      </c>
      <c r="O4" t="s">
        <v>55</v>
      </c>
      <c r="P4" t="s">
        <v>51</v>
      </c>
      <c r="Q4" s="3" t="s">
        <v>57</v>
      </c>
    </row>
    <row r="5" spans="2:17" x14ac:dyDescent="0.25">
      <c r="B5" t="s">
        <v>59</v>
      </c>
      <c r="C5" t="s">
        <v>55</v>
      </c>
      <c r="D5" t="s">
        <v>60</v>
      </c>
      <c r="E5" s="5">
        <v>180</v>
      </c>
      <c r="G5" s="10">
        <v>1</v>
      </c>
      <c r="H5" s="11">
        <f>SUM(E5*G5)</f>
        <v>180</v>
      </c>
      <c r="I5" s="10" t="s">
        <v>82</v>
      </c>
      <c r="J5" t="s">
        <v>77</v>
      </c>
      <c r="K5" t="s">
        <v>76</v>
      </c>
      <c r="N5" t="s">
        <v>62</v>
      </c>
      <c r="O5" t="s">
        <v>55</v>
      </c>
      <c r="P5" t="s">
        <v>51</v>
      </c>
      <c r="Q5" s="3" t="s">
        <v>61</v>
      </c>
    </row>
    <row r="6" spans="2:17" x14ac:dyDescent="0.25">
      <c r="B6" t="s">
        <v>63</v>
      </c>
      <c r="C6" t="s">
        <v>64</v>
      </c>
      <c r="G6" s="10">
        <v>1</v>
      </c>
      <c r="H6" s="11"/>
      <c r="I6" s="10" t="s">
        <v>82</v>
      </c>
      <c r="J6" t="s">
        <v>84</v>
      </c>
      <c r="K6" t="s">
        <v>83</v>
      </c>
      <c r="N6" t="s">
        <v>67</v>
      </c>
      <c r="O6" t="s">
        <v>65</v>
      </c>
      <c r="Q6" s="3" t="s">
        <v>66</v>
      </c>
    </row>
    <row r="7" spans="2:17" x14ac:dyDescent="0.25">
      <c r="B7" t="s">
        <v>68</v>
      </c>
      <c r="C7" t="s">
        <v>69</v>
      </c>
      <c r="D7">
        <v>375565</v>
      </c>
      <c r="E7">
        <v>3716</v>
      </c>
      <c r="G7" s="10">
        <v>1</v>
      </c>
      <c r="H7" s="12">
        <f>SUM(E7*G7)</f>
        <v>3716</v>
      </c>
      <c r="I7" s="10"/>
      <c r="N7" t="s">
        <v>72</v>
      </c>
      <c r="O7" t="s">
        <v>69</v>
      </c>
      <c r="P7" t="s">
        <v>70</v>
      </c>
      <c r="Q7" s="3" t="s">
        <v>71</v>
      </c>
    </row>
    <row r="8" spans="2:17" x14ac:dyDescent="0.25">
      <c r="I8" s="10"/>
    </row>
    <row r="9" spans="2:17" x14ac:dyDescent="0.25">
      <c r="G9" t="s">
        <v>44</v>
      </c>
      <c r="H9" s="11">
        <f>SUM(H3:H7)</f>
        <v>4421.92</v>
      </c>
      <c r="I9" s="10"/>
    </row>
    <row r="10" spans="2:17" x14ac:dyDescent="0.25">
      <c r="G10" s="22">
        <v>0.2</v>
      </c>
      <c r="H10" s="11">
        <f>H9*1.2</f>
        <v>5306.3040000000001</v>
      </c>
      <c r="N10" s="2" t="s">
        <v>47</v>
      </c>
      <c r="O10" s="2" t="s">
        <v>42</v>
      </c>
      <c r="P10" s="2" t="s">
        <v>45</v>
      </c>
      <c r="Q10" s="2" t="s">
        <v>46</v>
      </c>
    </row>
    <row r="11" spans="2:17" x14ac:dyDescent="0.25">
      <c r="N11" s="2"/>
      <c r="O11" s="2"/>
      <c r="P11" s="2"/>
      <c r="Q11" s="2"/>
    </row>
    <row r="12" spans="2:17" x14ac:dyDescent="0.25">
      <c r="N12" s="2"/>
      <c r="O12" s="2"/>
      <c r="P12" s="2"/>
      <c r="Q12" s="2"/>
    </row>
    <row r="13" spans="2:17" x14ac:dyDescent="0.25">
      <c r="B13" s="2" t="s">
        <v>73</v>
      </c>
      <c r="C13" s="2" t="s">
        <v>39</v>
      </c>
      <c r="D13" s="2" t="s">
        <v>40</v>
      </c>
      <c r="E13" s="2" t="s">
        <v>41</v>
      </c>
      <c r="G13" s="9" t="s">
        <v>43</v>
      </c>
      <c r="H13" s="9" t="s">
        <v>44</v>
      </c>
      <c r="I13" s="10"/>
      <c r="K13" s="2"/>
      <c r="N13" s="4" t="s">
        <v>53</v>
      </c>
      <c r="O13" t="s">
        <v>49</v>
      </c>
      <c r="P13" t="s">
        <v>51</v>
      </c>
      <c r="Q13" s="3" t="s">
        <v>52</v>
      </c>
    </row>
    <row r="14" spans="2:17" x14ac:dyDescent="0.25">
      <c r="B14" t="s">
        <v>74</v>
      </c>
      <c r="C14" t="s">
        <v>49</v>
      </c>
      <c r="D14" t="s">
        <v>50</v>
      </c>
      <c r="E14" s="1">
        <v>55.92</v>
      </c>
      <c r="G14" s="10">
        <v>1</v>
      </c>
      <c r="H14" s="11">
        <f>SUM(E14*G14)</f>
        <v>55.92</v>
      </c>
      <c r="I14" s="10" t="s">
        <v>81</v>
      </c>
      <c r="J14" t="s">
        <v>89</v>
      </c>
      <c r="K14" t="s">
        <v>90</v>
      </c>
      <c r="L14" t="s">
        <v>92</v>
      </c>
      <c r="N14" t="s">
        <v>58</v>
      </c>
      <c r="O14" t="s">
        <v>55</v>
      </c>
      <c r="P14" t="s">
        <v>51</v>
      </c>
      <c r="Q14" s="3" t="s">
        <v>57</v>
      </c>
    </row>
    <row r="15" spans="2:17" x14ac:dyDescent="0.25">
      <c r="B15" t="s">
        <v>54</v>
      </c>
      <c r="C15" t="s">
        <v>55</v>
      </c>
      <c r="D15" t="s">
        <v>56</v>
      </c>
      <c r="E15" s="1">
        <v>470</v>
      </c>
      <c r="G15" s="10">
        <v>1</v>
      </c>
      <c r="H15" s="11">
        <f>SUM(E15*G15)</f>
        <v>470</v>
      </c>
      <c r="I15" s="10" t="s">
        <v>82</v>
      </c>
      <c r="J15" t="s">
        <v>75</v>
      </c>
      <c r="N15" t="s">
        <v>62</v>
      </c>
      <c r="O15" t="s">
        <v>55</v>
      </c>
      <c r="P15" t="s">
        <v>51</v>
      </c>
      <c r="Q15" s="3" t="s">
        <v>61</v>
      </c>
    </row>
    <row r="16" spans="2:17" x14ac:dyDescent="0.25">
      <c r="B16" t="s">
        <v>59</v>
      </c>
      <c r="C16" t="s">
        <v>55</v>
      </c>
      <c r="D16" t="s">
        <v>60</v>
      </c>
      <c r="E16" s="5">
        <v>180</v>
      </c>
      <c r="G16" s="10">
        <v>1</v>
      </c>
      <c r="H16" s="11">
        <f>SUM(E16*G16)</f>
        <v>180</v>
      </c>
      <c r="I16" s="10" t="s">
        <v>82</v>
      </c>
      <c r="J16" t="s">
        <v>77</v>
      </c>
      <c r="K16" t="s">
        <v>76</v>
      </c>
    </row>
    <row r="17" spans="1:17" x14ac:dyDescent="0.25">
      <c r="B17" t="s">
        <v>85</v>
      </c>
      <c r="E17" s="13">
        <v>300</v>
      </c>
      <c r="G17" s="10">
        <v>1</v>
      </c>
      <c r="H17" s="11">
        <f>SUM(E17*G17)</f>
        <v>300</v>
      </c>
      <c r="I17" s="10" t="s">
        <v>82</v>
      </c>
      <c r="J17" t="s">
        <v>87</v>
      </c>
    </row>
    <row r="18" spans="1:17" x14ac:dyDescent="0.25">
      <c r="G18" t="s">
        <v>44</v>
      </c>
      <c r="H18" s="11">
        <f>SUM(H14:H17)</f>
        <v>1005.92</v>
      </c>
      <c r="I18" s="10"/>
    </row>
    <row r="19" spans="1:17" x14ac:dyDescent="0.25">
      <c r="G19" s="23">
        <v>0.2</v>
      </c>
      <c r="H19" s="11">
        <f>H18*1.2</f>
        <v>1207.1039999999998</v>
      </c>
      <c r="I19" s="10"/>
    </row>
    <row r="20" spans="1:17" x14ac:dyDescent="0.25">
      <c r="G20"/>
      <c r="H20" s="11"/>
      <c r="I20" s="10"/>
    </row>
    <row r="21" spans="1:17" x14ac:dyDescent="0.25">
      <c r="I21" s="10"/>
    </row>
    <row r="22" spans="1:17" x14ac:dyDescent="0.25">
      <c r="A22" s="2" t="s">
        <v>93</v>
      </c>
      <c r="B22" s="2" t="s">
        <v>88</v>
      </c>
      <c r="C22" s="2" t="s">
        <v>39</v>
      </c>
      <c r="D22" s="2" t="s">
        <v>40</v>
      </c>
      <c r="E22" s="2" t="s">
        <v>41</v>
      </c>
      <c r="G22" s="9" t="s">
        <v>43</v>
      </c>
      <c r="H22" s="9" t="s">
        <v>44</v>
      </c>
      <c r="I22" s="9" t="s">
        <v>79</v>
      </c>
      <c r="J22" s="2" t="s">
        <v>78</v>
      </c>
      <c r="K22" s="2" t="s">
        <v>80</v>
      </c>
      <c r="L22" s="2"/>
      <c r="M22" s="2"/>
      <c r="N22" s="2" t="s">
        <v>47</v>
      </c>
      <c r="O22" s="2" t="s">
        <v>42</v>
      </c>
      <c r="P22" s="2" t="s">
        <v>45</v>
      </c>
      <c r="Q22" s="2" t="s">
        <v>46</v>
      </c>
    </row>
    <row r="23" spans="1:17" x14ac:dyDescent="0.25">
      <c r="I23" s="10"/>
    </row>
    <row r="24" spans="1:17" x14ac:dyDescent="0.25">
      <c r="A24" t="s">
        <v>74</v>
      </c>
      <c r="B24" s="2" t="s">
        <v>98</v>
      </c>
      <c r="C24" t="s">
        <v>100</v>
      </c>
      <c r="D24" t="s">
        <v>97</v>
      </c>
      <c r="E24" s="13">
        <v>320</v>
      </c>
      <c r="F24" s="10" t="s">
        <v>139</v>
      </c>
      <c r="G24" s="10">
        <v>1</v>
      </c>
      <c r="H24" s="20">
        <f>G24*E24</f>
        <v>320</v>
      </c>
      <c r="I24" s="10" t="s">
        <v>95</v>
      </c>
      <c r="J24" t="s">
        <v>94</v>
      </c>
      <c r="K24" t="s">
        <v>101</v>
      </c>
      <c r="O24" t="s">
        <v>100</v>
      </c>
      <c r="Q24" t="s">
        <v>117</v>
      </c>
    </row>
    <row r="25" spans="1:17" x14ac:dyDescent="0.25">
      <c r="B25" t="s">
        <v>99</v>
      </c>
      <c r="D25" t="s">
        <v>118</v>
      </c>
      <c r="H25" s="20"/>
      <c r="I25" s="10"/>
    </row>
    <row r="26" spans="1:17" x14ac:dyDescent="0.25">
      <c r="H26" s="20"/>
      <c r="I26" s="10"/>
    </row>
    <row r="27" spans="1:17" x14ac:dyDescent="0.25">
      <c r="H27" s="20"/>
      <c r="I27" s="10"/>
    </row>
    <row r="28" spans="1:17" x14ac:dyDescent="0.25">
      <c r="H28" s="20"/>
      <c r="I28" s="10"/>
    </row>
    <row r="29" spans="1:17" x14ac:dyDescent="0.25">
      <c r="A29" t="s">
        <v>102</v>
      </c>
      <c r="B29" s="2" t="s">
        <v>103</v>
      </c>
      <c r="C29" t="s">
        <v>100</v>
      </c>
      <c r="D29" t="s">
        <v>103</v>
      </c>
      <c r="F29" s="14">
        <v>327.7</v>
      </c>
      <c r="G29" s="10">
        <v>1</v>
      </c>
      <c r="H29" s="20">
        <f>F29*G29</f>
        <v>327.7</v>
      </c>
      <c r="I29" s="10" t="s">
        <v>104</v>
      </c>
      <c r="J29" t="s">
        <v>106</v>
      </c>
      <c r="K29" t="s">
        <v>105</v>
      </c>
      <c r="O29" t="s">
        <v>108</v>
      </c>
      <c r="P29" t="s">
        <v>109</v>
      </c>
      <c r="Q29" t="s">
        <v>107</v>
      </c>
    </row>
    <row r="30" spans="1:17" x14ac:dyDescent="0.25">
      <c r="H30" s="20"/>
      <c r="I30" s="10"/>
    </row>
    <row r="31" spans="1:17" x14ac:dyDescent="0.25">
      <c r="H31" s="20"/>
      <c r="I31" s="10"/>
    </row>
    <row r="32" spans="1:17" x14ac:dyDescent="0.25">
      <c r="H32" s="20"/>
      <c r="I32" s="10"/>
    </row>
    <row r="33" spans="1:19" x14ac:dyDescent="0.25">
      <c r="A33" t="s">
        <v>110</v>
      </c>
      <c r="B33" t="s">
        <v>111</v>
      </c>
      <c r="C33" t="s">
        <v>100</v>
      </c>
      <c r="D33" t="s">
        <v>111</v>
      </c>
      <c r="F33" s="14">
        <v>105.2</v>
      </c>
      <c r="G33" s="10">
        <v>1</v>
      </c>
      <c r="H33" s="20">
        <f>F33*G33</f>
        <v>105.2</v>
      </c>
      <c r="I33" s="10" t="s">
        <v>104</v>
      </c>
      <c r="J33" t="s">
        <v>112</v>
      </c>
      <c r="K33" t="s">
        <v>113</v>
      </c>
      <c r="O33" t="s">
        <v>108</v>
      </c>
      <c r="P33" t="s">
        <v>115</v>
      </c>
      <c r="Q33" t="s">
        <v>116</v>
      </c>
    </row>
    <row r="34" spans="1:19" x14ac:dyDescent="0.25">
      <c r="B34" t="s">
        <v>96</v>
      </c>
      <c r="H34" s="20"/>
      <c r="I34" s="10"/>
      <c r="K34" t="s">
        <v>114</v>
      </c>
    </row>
    <row r="35" spans="1:19" x14ac:dyDescent="0.25">
      <c r="A35" t="s">
        <v>110</v>
      </c>
      <c r="B35" t="s">
        <v>119</v>
      </c>
      <c r="C35" t="s">
        <v>120</v>
      </c>
      <c r="D35" t="s">
        <v>121</v>
      </c>
      <c r="E35" s="15">
        <v>13.14</v>
      </c>
      <c r="G35" s="10">
        <v>1</v>
      </c>
      <c r="H35" s="20">
        <f>G35*E35</f>
        <v>13.14</v>
      </c>
      <c r="I35" s="10" t="s">
        <v>104</v>
      </c>
      <c r="J35" t="s">
        <v>86</v>
      </c>
      <c r="K35" t="s">
        <v>122</v>
      </c>
      <c r="O35" t="s">
        <v>125</v>
      </c>
      <c r="P35" t="s">
        <v>51</v>
      </c>
      <c r="Q35" t="s">
        <v>124</v>
      </c>
    </row>
    <row r="36" spans="1:19" x14ac:dyDescent="0.25">
      <c r="H36" s="20"/>
      <c r="I36" s="10"/>
      <c r="K36" t="s">
        <v>123</v>
      </c>
    </row>
    <row r="37" spans="1:19" x14ac:dyDescent="0.25">
      <c r="H37" s="20"/>
      <c r="I37" s="10"/>
    </row>
    <row r="38" spans="1:19" x14ac:dyDescent="0.25">
      <c r="A38" s="16" t="s">
        <v>126</v>
      </c>
      <c r="B38" s="17" t="s">
        <v>128</v>
      </c>
      <c r="C38" s="17"/>
      <c r="F38" s="19">
        <v>398</v>
      </c>
      <c r="G38" s="10">
        <v>1</v>
      </c>
      <c r="H38" s="20">
        <f>F38*G38</f>
        <v>398</v>
      </c>
      <c r="I38" s="18"/>
      <c r="J38" s="17"/>
      <c r="K38" s="17" t="s">
        <v>132</v>
      </c>
      <c r="L38" s="17"/>
      <c r="M38" s="17"/>
      <c r="N38" s="17"/>
      <c r="O38" s="17" t="s">
        <v>100</v>
      </c>
      <c r="P38" s="17"/>
      <c r="Q38" s="3" t="s">
        <v>129</v>
      </c>
      <c r="R38" s="17"/>
      <c r="S38" s="17"/>
    </row>
    <row r="39" spans="1:19" x14ac:dyDescent="0.25">
      <c r="A39" s="17"/>
      <c r="B39" s="16" t="s">
        <v>127</v>
      </c>
      <c r="C39" s="17"/>
      <c r="D39" s="17"/>
      <c r="G39" s="17"/>
      <c r="H39" s="17"/>
      <c r="I39" s="17"/>
      <c r="N39" s="17"/>
      <c r="O39" s="17" t="s">
        <v>136</v>
      </c>
      <c r="P39" s="17"/>
      <c r="Q39" s="17" t="s">
        <v>131</v>
      </c>
      <c r="R39" s="17"/>
      <c r="S39" s="17"/>
    </row>
    <row r="40" spans="1:19" x14ac:dyDescent="0.25">
      <c r="A40" s="17"/>
      <c r="C40" s="17"/>
      <c r="D40" s="17" t="s">
        <v>130</v>
      </c>
      <c r="H40" s="17"/>
      <c r="I40" s="17"/>
      <c r="N40" s="17"/>
    </row>
    <row r="41" spans="1:19" x14ac:dyDescent="0.25">
      <c r="A41" s="2" t="s">
        <v>133</v>
      </c>
      <c r="B41" t="s">
        <v>135</v>
      </c>
      <c r="E41" s="13">
        <v>86.28</v>
      </c>
      <c r="G41" s="10">
        <v>1</v>
      </c>
      <c r="H41" s="21">
        <f>E41*G41</f>
        <v>86.28</v>
      </c>
      <c r="I41" s="10"/>
      <c r="O41" t="s">
        <v>49</v>
      </c>
      <c r="P41" t="s">
        <v>51</v>
      </c>
      <c r="Q41" t="s">
        <v>134</v>
      </c>
    </row>
    <row r="42" spans="1:19" x14ac:dyDescent="0.25">
      <c r="I42" s="10"/>
    </row>
    <row r="43" spans="1:19" x14ac:dyDescent="0.25">
      <c r="A43" t="s">
        <v>144</v>
      </c>
      <c r="G43" s="10">
        <v>1</v>
      </c>
      <c r="H43" s="20">
        <v>150</v>
      </c>
      <c r="I43" s="10"/>
    </row>
    <row r="45" spans="1:19" x14ac:dyDescent="0.25">
      <c r="A45" t="s">
        <v>145</v>
      </c>
      <c r="G45" s="10">
        <v>1</v>
      </c>
      <c r="H45" s="20">
        <v>150</v>
      </c>
      <c r="I45" s="10"/>
    </row>
    <row r="46" spans="1:19" x14ac:dyDescent="0.25">
      <c r="I46" s="10"/>
    </row>
    <row r="47" spans="1:19" x14ac:dyDescent="0.25">
      <c r="I47" s="10"/>
      <c r="K47" t="s">
        <v>142</v>
      </c>
      <c r="M47" t="s">
        <v>143</v>
      </c>
    </row>
    <row r="48" spans="1:19" x14ac:dyDescent="0.25">
      <c r="F48" s="10" t="s">
        <v>140</v>
      </c>
      <c r="I48" s="10"/>
      <c r="J48" t="s">
        <v>141</v>
      </c>
      <c r="K48" s="24">
        <f>SUM(H51,H19)</f>
        <v>3067.4879999999994</v>
      </c>
      <c r="M48" s="24">
        <f>SUM(H51,H10)</f>
        <v>7166.6880000000001</v>
      </c>
    </row>
    <row r="49" spans="6:9" x14ac:dyDescent="0.25">
      <c r="F49" s="10" t="s">
        <v>44</v>
      </c>
      <c r="H49" s="21">
        <f>SUM(H24:H45)</f>
        <v>1550.32</v>
      </c>
      <c r="I49" s="10"/>
    </row>
    <row r="50" spans="6:9" x14ac:dyDescent="0.25">
      <c r="I50" s="10"/>
    </row>
    <row r="51" spans="6:9" x14ac:dyDescent="0.25">
      <c r="F51" s="22">
        <v>0.2</v>
      </c>
      <c r="H51" s="21">
        <f>H49*1.2</f>
        <v>1860.3839999999998</v>
      </c>
    </row>
  </sheetData>
  <hyperlinks>
    <hyperlink ref="Q3" r:id="rId1"/>
    <hyperlink ref="Q4" r:id="rId2"/>
    <hyperlink ref="Q5" r:id="rId3"/>
    <hyperlink ref="Q6" r:id="rId4"/>
    <hyperlink ref="Q7" r:id="rId5"/>
    <hyperlink ref="Q13" r:id="rId6"/>
    <hyperlink ref="Q14" r:id="rId7"/>
    <hyperlink ref="Q15" r:id="rId8"/>
    <hyperlink ref="Q38" r:id="rId9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B19" sqref="B19"/>
    </sheetView>
  </sheetViews>
  <sheetFormatPr defaultRowHeight="15" x14ac:dyDescent="0.25"/>
  <cols>
    <col min="1" max="1" width="28.28515625" customWidth="1"/>
    <col min="2" max="2" width="13.140625" bestFit="1" customWidth="1"/>
    <col min="3" max="3" width="10" bestFit="1" customWidth="1"/>
    <col min="4" max="4" width="10.85546875" customWidth="1"/>
    <col min="5" max="5" width="13.7109375" customWidth="1"/>
    <col min="10" max="10" width="13.140625" bestFit="1" customWidth="1"/>
    <col min="11" max="11" width="77.7109375" customWidth="1"/>
    <col min="12" max="12" width="68.7109375" customWidth="1"/>
  </cols>
  <sheetData>
    <row r="1" spans="1:12" s="2" customFormat="1" x14ac:dyDescent="0.25">
      <c r="A1" s="2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G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</row>
    <row r="3" spans="1:12" x14ac:dyDescent="0.25">
      <c r="A3" t="s">
        <v>48</v>
      </c>
      <c r="B3" t="s">
        <v>49</v>
      </c>
      <c r="C3" t="s">
        <v>50</v>
      </c>
      <c r="D3" s="1">
        <v>55.92</v>
      </c>
      <c r="E3" t="s">
        <v>49</v>
      </c>
      <c r="G3">
        <v>1</v>
      </c>
      <c r="I3" s="1">
        <f>SUM(D3*G3)</f>
        <v>55.92</v>
      </c>
      <c r="J3" t="s">
        <v>51</v>
      </c>
      <c r="K3" s="3" t="s">
        <v>52</v>
      </c>
      <c r="L3" s="4" t="s">
        <v>53</v>
      </c>
    </row>
    <row r="4" spans="1:12" x14ac:dyDescent="0.25">
      <c r="A4" t="s">
        <v>54</v>
      </c>
      <c r="B4" t="s">
        <v>55</v>
      </c>
      <c r="C4" t="s">
        <v>56</v>
      </c>
      <c r="D4" s="1">
        <v>470</v>
      </c>
      <c r="E4" t="s">
        <v>55</v>
      </c>
      <c r="G4">
        <v>1</v>
      </c>
      <c r="I4" s="1">
        <f t="shared" ref="I4:I5" si="0">SUM(D4*G4)</f>
        <v>470</v>
      </c>
      <c r="J4" t="s">
        <v>51</v>
      </c>
      <c r="K4" s="3" t="s">
        <v>57</v>
      </c>
      <c r="L4" t="s">
        <v>58</v>
      </c>
    </row>
    <row r="5" spans="1:12" x14ac:dyDescent="0.25">
      <c r="A5" t="s">
        <v>59</v>
      </c>
      <c r="B5" t="s">
        <v>55</v>
      </c>
      <c r="C5" t="s">
        <v>60</v>
      </c>
      <c r="D5" s="5">
        <v>180</v>
      </c>
      <c r="E5" t="s">
        <v>55</v>
      </c>
      <c r="G5">
        <v>1</v>
      </c>
      <c r="I5" s="1">
        <f t="shared" si="0"/>
        <v>180</v>
      </c>
      <c r="J5" t="s">
        <v>51</v>
      </c>
      <c r="K5" s="3" t="s">
        <v>61</v>
      </c>
      <c r="L5" t="s">
        <v>62</v>
      </c>
    </row>
    <row r="6" spans="1:12" x14ac:dyDescent="0.25">
      <c r="A6" t="s">
        <v>63</v>
      </c>
      <c r="B6" t="s">
        <v>64</v>
      </c>
      <c r="E6" t="s">
        <v>65</v>
      </c>
      <c r="G6">
        <v>1</v>
      </c>
      <c r="I6" s="1"/>
      <c r="K6" s="3" t="s">
        <v>66</v>
      </c>
      <c r="L6" t="s">
        <v>67</v>
      </c>
    </row>
    <row r="7" spans="1:12" x14ac:dyDescent="0.25">
      <c r="A7" t="s">
        <v>68</v>
      </c>
      <c r="B7" t="s">
        <v>69</v>
      </c>
      <c r="C7">
        <v>375565</v>
      </c>
      <c r="D7">
        <v>3716</v>
      </c>
      <c r="E7" t="s">
        <v>69</v>
      </c>
      <c r="G7">
        <v>1</v>
      </c>
      <c r="I7" s="8">
        <f>SUM(D7*G7)</f>
        <v>3716</v>
      </c>
      <c r="J7" t="s">
        <v>70</v>
      </c>
      <c r="K7" s="3" t="s">
        <v>71</v>
      </c>
      <c r="L7" t="s">
        <v>72</v>
      </c>
    </row>
    <row r="9" spans="1:12" x14ac:dyDescent="0.25">
      <c r="I9" s="1"/>
    </row>
    <row r="10" spans="1:12" x14ac:dyDescent="0.25">
      <c r="A10" s="2" t="s">
        <v>73</v>
      </c>
      <c r="B10" s="2" t="s">
        <v>39</v>
      </c>
      <c r="C10" s="2" t="s">
        <v>40</v>
      </c>
      <c r="D10" s="2" t="s">
        <v>41</v>
      </c>
      <c r="E10" s="2" t="s">
        <v>42</v>
      </c>
      <c r="F10" s="2"/>
      <c r="G10" s="2" t="s">
        <v>43</v>
      </c>
      <c r="H10" s="2"/>
      <c r="I10" s="2" t="s">
        <v>44</v>
      </c>
      <c r="J10" s="2" t="s">
        <v>45</v>
      </c>
      <c r="K10" s="2" t="s">
        <v>46</v>
      </c>
      <c r="L10" s="2" t="s">
        <v>47</v>
      </c>
    </row>
    <row r="11" spans="1:12" x14ac:dyDescent="0.25">
      <c r="A11" t="s">
        <v>74</v>
      </c>
      <c r="B11" t="s">
        <v>49</v>
      </c>
      <c r="C11" t="s">
        <v>50</v>
      </c>
      <c r="D11" s="1">
        <v>55.92</v>
      </c>
      <c r="E11" t="s">
        <v>49</v>
      </c>
      <c r="G11">
        <v>1</v>
      </c>
      <c r="I11" s="1">
        <f>SUM(D11*G11)</f>
        <v>55.92</v>
      </c>
      <c r="J11" t="s">
        <v>51</v>
      </c>
      <c r="K11" s="3" t="s">
        <v>52</v>
      </c>
      <c r="L11" s="4" t="s">
        <v>53</v>
      </c>
    </row>
    <row r="12" spans="1:12" x14ac:dyDescent="0.25">
      <c r="A12" t="s">
        <v>54</v>
      </c>
      <c r="B12" t="s">
        <v>55</v>
      </c>
      <c r="C12" t="s">
        <v>56</v>
      </c>
      <c r="D12" s="1">
        <v>470</v>
      </c>
      <c r="E12" t="s">
        <v>55</v>
      </c>
      <c r="G12">
        <v>1</v>
      </c>
      <c r="I12" s="1">
        <f t="shared" ref="I12:I13" si="1">SUM(D12*G12)</f>
        <v>470</v>
      </c>
      <c r="J12" t="s">
        <v>51</v>
      </c>
      <c r="K12" s="3" t="s">
        <v>57</v>
      </c>
      <c r="L12" t="s">
        <v>58</v>
      </c>
    </row>
    <row r="13" spans="1:12" x14ac:dyDescent="0.25">
      <c r="A13" t="s">
        <v>59</v>
      </c>
      <c r="B13" t="s">
        <v>55</v>
      </c>
      <c r="C13" t="s">
        <v>60</v>
      </c>
      <c r="D13" s="5">
        <v>180</v>
      </c>
      <c r="E13" t="s">
        <v>55</v>
      </c>
      <c r="G13">
        <v>1</v>
      </c>
      <c r="I13" s="1">
        <f t="shared" si="1"/>
        <v>180</v>
      </c>
      <c r="J13" t="s">
        <v>51</v>
      </c>
      <c r="K13" s="3" t="s">
        <v>61</v>
      </c>
      <c r="L13" t="s">
        <v>62</v>
      </c>
    </row>
    <row r="15" spans="1:12" x14ac:dyDescent="0.25">
      <c r="I15" s="1"/>
    </row>
  </sheetData>
  <hyperlinks>
    <hyperlink ref="K3" r:id="rId1"/>
    <hyperlink ref="K4" r:id="rId2"/>
    <hyperlink ref="K5" r:id="rId3"/>
    <hyperlink ref="K6" r:id="rId4"/>
    <hyperlink ref="K7" r:id="rId5"/>
    <hyperlink ref="K11" r:id="rId6"/>
    <hyperlink ref="K12" r:id="rId7"/>
    <hyperlink ref="K13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850db6f-385e-4eac-a907-ef600cc8d4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ED302ED930B946B9EC897C12BAE025" ma:contentTypeVersion="15" ma:contentTypeDescription="Create a new document." ma:contentTypeScope="" ma:versionID="ed876da1c996e0a0c32321ba3cdbd941">
  <xsd:schema xmlns:xsd="http://www.w3.org/2001/XMLSchema" xmlns:xs="http://www.w3.org/2001/XMLSchema" xmlns:p="http://schemas.microsoft.com/office/2006/metadata/properties" xmlns:ns3="9850db6f-385e-4eac-a907-ef600cc8d40f" xmlns:ns4="a9177b9c-607f-4729-97c6-eeb1d05e4d5d" targetNamespace="http://schemas.microsoft.com/office/2006/metadata/properties" ma:root="true" ma:fieldsID="cb5928a140cbe506fa647d5e2d4191ef" ns3:_="" ns4:_="">
    <xsd:import namespace="9850db6f-385e-4eac-a907-ef600cc8d40f"/>
    <xsd:import namespace="a9177b9c-607f-4729-97c6-eeb1d05e4d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0db6f-385e-4eac-a907-ef600cc8d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77b9c-607f-4729-97c6-eeb1d05e4d5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D18E9F-C09E-4B30-AAB0-C506019E4125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a9177b9c-607f-4729-97c6-eeb1d05e4d5d"/>
    <ds:schemaRef ds:uri="9850db6f-385e-4eac-a907-ef600cc8d40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18F4AA-DF8F-4D7B-A36A-447A015BFC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50db6f-385e-4eac-a907-ef600cc8d40f"/>
    <ds:schemaRef ds:uri="a9177b9c-607f-4729-97c6-eeb1d05e4d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DB58E1-6EED-455E-9D09-C766372A12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Schematic</vt:lpstr>
      <vt:lpstr>System IOs</vt:lpstr>
      <vt:lpstr>Mechanical parts</vt:lpstr>
    </vt:vector>
  </TitlesOfParts>
  <Manager/>
  <Company>University of Edinburgh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Brown</dc:creator>
  <cp:keywords/>
  <dc:description/>
  <cp:lastModifiedBy>HEARD Declan</cp:lastModifiedBy>
  <cp:revision/>
  <dcterms:created xsi:type="dcterms:W3CDTF">2023-05-24T15:23:03Z</dcterms:created>
  <dcterms:modified xsi:type="dcterms:W3CDTF">2023-07-06T08:06:24Z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0x010100B1ED302ED930B946B9EC897C12BAE025</vt:lpwstr>
  </property>
</Properties>
</file>