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OneDrive\Desktop\"/>
    </mc:Choice>
  </mc:AlternateContent>
  <bookViews>
    <workbookView xWindow="0" yWindow="0" windowWidth="23040" windowHeight="10332" activeTab="2"/>
  </bookViews>
  <sheets>
    <sheet name="Sheet1" sheetId="1" r:id="rId1"/>
    <sheet name="Sheet2" sheetId="2" r:id="rId2"/>
    <sheet name="Sheet3" sheetId="3" r:id="rId3"/>
  </sheets>
  <definedNames>
    <definedName name="_xlnm.Print_Area" localSheetId="2">Sheet3!$A$1:$H$49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3" l="1"/>
  <c r="H28" i="3"/>
  <c r="F18" i="3"/>
  <c r="H17" i="3"/>
  <c r="F8" i="3"/>
  <c r="F9" i="3"/>
  <c r="F10" i="3" s="1"/>
  <c r="D39" i="3"/>
  <c r="D38" i="3"/>
  <c r="D37" i="3"/>
  <c r="E10" i="3"/>
  <c r="E11" i="3"/>
  <c r="E12" i="3"/>
  <c r="E13" i="3"/>
  <c r="E14" i="3"/>
  <c r="E15" i="3"/>
  <c r="E16" i="3"/>
  <c r="E17" i="3"/>
  <c r="E18" i="3"/>
  <c r="E19" i="3"/>
  <c r="E20" i="3"/>
  <c r="E21" i="3"/>
  <c r="E22" i="3"/>
  <c r="E23" i="3"/>
  <c r="E24" i="3"/>
  <c r="E25" i="3"/>
  <c r="E26" i="3"/>
  <c r="E27" i="3"/>
  <c r="E28" i="3"/>
  <c r="E29" i="3"/>
  <c r="E30" i="3"/>
  <c r="E31" i="3"/>
  <c r="E9" i="3"/>
  <c r="D10" i="3"/>
  <c r="D11" i="3"/>
  <c r="D12" i="3"/>
  <c r="D13" i="3"/>
  <c r="D14" i="3"/>
  <c r="D15" i="3"/>
  <c r="D16" i="3"/>
  <c r="D17" i="3"/>
  <c r="D18" i="3"/>
  <c r="D19" i="3"/>
  <c r="D20" i="3"/>
  <c r="D21" i="3"/>
  <c r="D22" i="3"/>
  <c r="D23" i="3"/>
  <c r="D24" i="3"/>
  <c r="D25" i="3"/>
  <c r="D26" i="3"/>
  <c r="D27" i="3"/>
  <c r="D28" i="3"/>
  <c r="D29" i="3"/>
  <c r="D30" i="3"/>
  <c r="D31" i="3"/>
  <c r="D9" i="3"/>
  <c r="C30" i="3"/>
  <c r="C29" i="3"/>
  <c r="C28" i="3"/>
  <c r="C27" i="3"/>
  <c r="C26" i="3"/>
  <c r="C25" i="3"/>
  <c r="C24" i="3"/>
  <c r="C23" i="3"/>
  <c r="C22" i="3"/>
  <c r="C21" i="3"/>
  <c r="C20" i="3"/>
  <c r="C19" i="3"/>
  <c r="C18" i="3"/>
  <c r="C17" i="3"/>
  <c r="C16" i="3"/>
  <c r="C15" i="3"/>
  <c r="C14" i="3"/>
  <c r="C13" i="3"/>
  <c r="C12" i="3"/>
  <c r="C11" i="3"/>
  <c r="C10" i="3"/>
  <c r="C9" i="3"/>
  <c r="C8" i="3"/>
  <c r="C31" i="3"/>
  <c r="B30" i="3"/>
  <c r="B29" i="3"/>
  <c r="B28" i="3"/>
  <c r="B27" i="3"/>
  <c r="B26" i="3"/>
  <c r="B25" i="3"/>
  <c r="B24" i="3"/>
  <c r="B23" i="3"/>
  <c r="B22" i="3"/>
  <c r="B21" i="3"/>
  <c r="B20" i="3"/>
  <c r="B19" i="3"/>
  <c r="B18" i="3"/>
  <c r="B17" i="3"/>
  <c r="B16" i="3"/>
  <c r="B15" i="3"/>
  <c r="B14" i="3"/>
  <c r="B13" i="3"/>
  <c r="B12" i="3"/>
  <c r="B11" i="3"/>
  <c r="B10" i="3"/>
  <c r="B9" i="3"/>
  <c r="B8" i="3"/>
  <c r="B31" i="3"/>
  <c r="B7" i="3"/>
  <c r="F11" i="3" l="1"/>
  <c r="G10" i="3"/>
  <c r="G9" i="3"/>
  <c r="F12" i="3" l="1"/>
  <c r="G11" i="3"/>
  <c r="F13" i="3" l="1"/>
  <c r="G12" i="3"/>
  <c r="F14" i="3" l="1"/>
  <c r="G13" i="3"/>
  <c r="F15" i="3" l="1"/>
  <c r="G14" i="3"/>
  <c r="F16" i="3" l="1"/>
  <c r="G15" i="3"/>
  <c r="F17" i="3" l="1"/>
  <c r="G16" i="3"/>
  <c r="G17" i="3" l="1"/>
  <c r="F19" i="3" l="1"/>
  <c r="G18" i="3"/>
  <c r="F20" i="3" l="1"/>
  <c r="G19" i="3"/>
  <c r="F21" i="3" l="1"/>
  <c r="G20" i="3"/>
  <c r="F22" i="3" l="1"/>
  <c r="G21" i="3"/>
  <c r="F23" i="3" l="1"/>
  <c r="G22" i="3"/>
  <c r="F24" i="3" l="1"/>
  <c r="G23" i="3"/>
  <c r="F25" i="3" l="1"/>
  <c r="G24" i="3"/>
  <c r="F26" i="3" l="1"/>
  <c r="G25" i="3"/>
  <c r="F27" i="3" l="1"/>
  <c r="G26" i="3"/>
  <c r="F28" i="3" l="1"/>
  <c r="G27" i="3"/>
  <c r="G28" i="3" l="1"/>
  <c r="F30" i="3" l="1"/>
  <c r="G29" i="3"/>
  <c r="F31" i="3" l="1"/>
  <c r="G31" i="3" s="1"/>
  <c r="G30" i="3"/>
</calcChain>
</file>

<file path=xl/sharedStrings.xml><?xml version="1.0" encoding="utf-8"?>
<sst xmlns="http://schemas.openxmlformats.org/spreadsheetml/2006/main" count="56" uniqueCount="32">
  <si>
    <t>Lot Size</t>
  </si>
  <si>
    <t>Underlying Value</t>
  </si>
  <si>
    <t>Margin Rate</t>
  </si>
  <si>
    <t>Date</t>
  </si>
  <si>
    <t>series</t>
  </si>
  <si>
    <t>OPEN</t>
  </si>
  <si>
    <t>HIGH</t>
  </si>
  <si>
    <t>LOW</t>
  </si>
  <si>
    <t>PREV. CLOSE</t>
  </si>
  <si>
    <t>ltp</t>
  </si>
  <si>
    <t>close</t>
  </si>
  <si>
    <t>vwap</t>
  </si>
  <si>
    <t>52W H</t>
  </si>
  <si>
    <t>52W L</t>
  </si>
  <si>
    <t>VOLUME</t>
  </si>
  <si>
    <t>VALUE</t>
  </si>
  <si>
    <t>No of trades</t>
  </si>
  <si>
    <t>EQ</t>
  </si>
  <si>
    <t>LTP</t>
  </si>
  <si>
    <t>Expiry Date</t>
  </si>
  <si>
    <t>MTM</t>
  </si>
  <si>
    <t>Contract Value</t>
  </si>
  <si>
    <t>Account Balance</t>
  </si>
  <si>
    <t>Change from Prev</t>
  </si>
  <si>
    <t>Initial Margin</t>
  </si>
  <si>
    <t>Maintenance Margin</t>
  </si>
  <si>
    <t>Margin Call</t>
  </si>
  <si>
    <t>Top Up Value</t>
  </si>
  <si>
    <t xml:space="preserve">All figures are in INR  </t>
  </si>
  <si>
    <r>
      <t xml:space="preserve">TCS’s recent share price decline is closely tied to a combination of </t>
    </r>
    <r>
      <rPr>
        <b/>
        <sz val="11"/>
        <color theme="1"/>
        <rFont val="Calibri"/>
        <family val="2"/>
        <scheme val="minor"/>
      </rPr>
      <t>weak global IT demand</t>
    </r>
    <r>
      <rPr>
        <sz val="11"/>
        <color theme="1"/>
        <rFont val="Calibri"/>
        <family val="2"/>
        <scheme val="minor"/>
      </rPr>
      <t xml:space="preserve"> and </t>
    </r>
    <r>
      <rPr>
        <b/>
        <sz val="11"/>
        <color theme="1"/>
        <rFont val="Calibri"/>
        <family val="2"/>
        <scheme val="minor"/>
      </rPr>
      <t>strategic workforce changes</t>
    </r>
    <r>
      <rPr>
        <sz val="11"/>
        <color theme="1"/>
        <rFont val="Calibri"/>
        <family val="2"/>
        <scheme val="minor"/>
      </rPr>
      <t xml:space="preserve">, which directly contributed to triggering </t>
    </r>
    <r>
      <rPr>
        <b/>
        <sz val="11"/>
        <color theme="1"/>
        <rFont val="Calibri"/>
        <family val="2"/>
        <scheme val="minor"/>
      </rPr>
      <t>margin calls</t>
    </r>
    <r>
      <rPr>
        <sz val="11"/>
        <color theme="1"/>
        <rFont val="Calibri"/>
        <family val="2"/>
        <scheme val="minor"/>
      </rPr>
      <t xml:space="preserve"> for leveraged positions. The broader IT sector has been under pressure in 2025 due to slower client spending in the US and Europe, high interest rates, and a muted deal pipeline. For TCS specifically, the market interpreted recent actions not just as cost-control measures but as signals that business momentum may be weaker than anticipated. This sustained price erosion meant that traders holding TCS futures or leveraged positions saw their account equity erode rapidly, setting the stage for margin calls.</t>
    </r>
  </si>
  <si>
    <r>
      <t xml:space="preserve">The most visible catalyst has been the announcement of </t>
    </r>
    <r>
      <rPr>
        <b/>
        <sz val="11"/>
        <color theme="1"/>
        <rFont val="Calibri"/>
        <family val="2"/>
        <scheme val="minor"/>
      </rPr>
      <t>12,000 job cuts</t>
    </r>
    <r>
      <rPr>
        <sz val="11"/>
        <color theme="1"/>
        <rFont val="Calibri"/>
        <family val="2"/>
        <scheme val="minor"/>
      </rPr>
      <t xml:space="preserve">—TCS’s largest layoff ever—affecting primarily middle and senior management. The company cited a </t>
    </r>
    <r>
      <rPr>
        <b/>
        <sz val="11"/>
        <color theme="1"/>
        <rFont val="Calibri"/>
        <family val="2"/>
        <scheme val="minor"/>
      </rPr>
      <t>skills mismatch</t>
    </r>
    <r>
      <rPr>
        <sz val="11"/>
        <color theme="1"/>
        <rFont val="Calibri"/>
        <family val="2"/>
        <scheme val="minor"/>
      </rPr>
      <t xml:space="preserve"> rather than AI automation as the primary reason, alongside a new policy giving employees only 35 days on the bench to find a project. Coupled with a </t>
    </r>
    <r>
      <rPr>
        <b/>
        <sz val="11"/>
        <color theme="1"/>
        <rFont val="Calibri"/>
        <family val="2"/>
        <scheme val="minor"/>
      </rPr>
      <t>salary hike freeze</t>
    </r>
    <r>
      <rPr>
        <sz val="11"/>
        <color theme="1"/>
        <rFont val="Calibri"/>
        <family val="2"/>
        <scheme val="minor"/>
      </rPr>
      <t xml:space="preserve"> and paused senior hiring, these measures aim to align costs with current business realities. However, for the market, these announcements confirmed that the demand environment remains weak. The resulting steep price drops—especially sharp falls on </t>
    </r>
    <r>
      <rPr>
        <b/>
        <sz val="11"/>
        <color theme="1"/>
        <rFont val="Calibri"/>
        <family val="2"/>
        <scheme val="minor"/>
      </rPr>
      <t>11 July</t>
    </r>
    <r>
      <rPr>
        <sz val="11"/>
        <color theme="1"/>
        <rFont val="Calibri"/>
        <family val="2"/>
        <scheme val="minor"/>
      </rPr>
      <t xml:space="preserve"> and </t>
    </r>
    <r>
      <rPr>
        <b/>
        <sz val="11"/>
        <color theme="1"/>
        <rFont val="Calibri"/>
        <family val="2"/>
        <scheme val="minor"/>
      </rPr>
      <t>28 July</t>
    </r>
    <r>
      <rPr>
        <sz val="11"/>
        <color theme="1"/>
        <rFont val="Calibri"/>
        <family val="2"/>
        <scheme val="minor"/>
      </rPr>
      <t xml:space="preserve">—pushed leveraged traders’ account balances below the </t>
    </r>
    <r>
      <rPr>
        <b/>
        <sz val="11"/>
        <color theme="1"/>
        <rFont val="Calibri"/>
        <family val="2"/>
        <scheme val="minor"/>
      </rPr>
      <t>maintenance margin requirement</t>
    </r>
    <r>
      <rPr>
        <sz val="11"/>
        <color theme="1"/>
        <rFont val="Calibri"/>
        <family val="2"/>
        <scheme val="minor"/>
      </rPr>
      <t>, leading to mandatory top-ups to restore the initial margin level.</t>
    </r>
  </si>
  <si>
    <r>
      <t xml:space="preserve">Investors and traders alike see these layoffs as a </t>
    </r>
    <r>
      <rPr>
        <b/>
        <sz val="11"/>
        <color theme="1"/>
        <rFont val="Calibri"/>
        <family val="2"/>
        <scheme val="minor"/>
      </rPr>
      <t>warning sign</t>
    </r>
    <r>
      <rPr>
        <sz val="11"/>
        <color theme="1"/>
        <rFont val="Calibri"/>
        <family val="2"/>
        <scheme val="minor"/>
      </rPr>
      <t xml:space="preserve"> that the demand environment remains challenging, and that TCS is restructuring to stay competitive in an industry shifting toward automation, cloud, and AI-enabled services. While management has stressed that AI is not the immediate cause, the perception is that TCS is preparing for a future with leaner staffing and higher productivity per employee. Combined with the macroeconomic headwinds, this perception has driven sustained selling. For traders, this combination of </t>
    </r>
    <r>
      <rPr>
        <b/>
        <sz val="11"/>
        <color theme="1"/>
        <rFont val="Calibri"/>
        <family val="2"/>
        <scheme val="minor"/>
      </rPr>
      <t>industry sentiment, price decline, and leverage</t>
    </r>
    <r>
      <rPr>
        <sz val="11"/>
        <color theme="1"/>
        <rFont val="Calibri"/>
        <family val="2"/>
        <scheme val="minor"/>
      </rPr>
      <t xml:space="preserve"> created a perfect storm where falling prices repeatedly breached margin thresholds, forcing top-ups and causing the recorded margin calls.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</si>
</sst>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0;\(#,##0\)"/>
  </numFmts>
  <fonts count="9" x14ac:knownFonts="1">
    <font>
      <sz val="11"/>
      <color theme="1"/>
      <name val="Calibri"/>
      <family val="2"/>
      <scheme val="minor"/>
    </font>
    <font>
      <b/>
      <sz val="11"/>
      <color theme="0"/>
      <name val="Calibri"/>
      <family val="2"/>
      <scheme val="minor"/>
    </font>
    <font>
      <b/>
      <sz val="11"/>
      <color theme="1"/>
      <name val="Calibri"/>
      <family val="2"/>
      <scheme val="minor"/>
    </font>
    <font>
      <sz val="8"/>
      <color rgb="FFFFFFFF"/>
      <name val="Arial"/>
      <family val="2"/>
    </font>
    <font>
      <sz val="8"/>
      <color rgb="FF4A4A4A"/>
      <name val="Arial"/>
      <family val="2"/>
    </font>
    <font>
      <b/>
      <sz val="8"/>
      <color rgb="FF4A4A4A"/>
      <name val="Arial"/>
      <family val="2"/>
    </font>
    <font>
      <u/>
      <sz val="11"/>
      <color theme="10"/>
      <name val="Calibri"/>
      <family val="2"/>
      <scheme val="minor"/>
    </font>
    <font>
      <sz val="36"/>
      <color theme="1"/>
      <name val="Calibri"/>
      <family val="2"/>
      <scheme val="minor"/>
    </font>
    <font>
      <i/>
      <sz val="10"/>
      <color theme="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3A2D7D"/>
        <bgColor indexed="64"/>
      </patternFill>
    </fill>
    <fill>
      <patternFill patternType="solid">
        <fgColor rgb="FFDC3545"/>
        <bgColor indexed="64"/>
      </patternFill>
    </fill>
    <fill>
      <patternFill patternType="solid">
        <fgColor rgb="FFFCD082"/>
        <bgColor indexed="64"/>
      </patternFill>
    </fill>
    <fill>
      <patternFill patternType="solid">
        <fgColor rgb="FF198754"/>
        <bgColor indexed="64"/>
      </patternFill>
    </fill>
    <fill>
      <patternFill patternType="solid">
        <fgColor theme="1"/>
        <bgColor indexed="64"/>
      </patternFill>
    </fill>
    <fill>
      <patternFill patternType="solid">
        <fgColor theme="0" tint="-0.249977111117893"/>
        <bgColor indexed="64"/>
      </patternFill>
    </fill>
    <fill>
      <patternFill patternType="solid">
        <fgColor rgb="FFFF0000"/>
        <bgColor indexed="64"/>
      </patternFill>
    </fill>
    <fill>
      <patternFill patternType="solid">
        <fgColor theme="0"/>
        <bgColor indexed="64"/>
      </patternFill>
    </fill>
  </fills>
  <borders count="15">
    <border>
      <left/>
      <right/>
      <top/>
      <bottom/>
      <diagonal/>
    </border>
    <border>
      <left/>
      <right/>
      <top/>
      <bottom style="medium">
        <color rgb="FFE3E3E3"/>
      </bottom>
      <diagonal/>
    </border>
    <border>
      <left style="medium">
        <color rgb="FFE3E3E3"/>
      </left>
      <right/>
      <top style="medium">
        <color rgb="FFE3E3E3"/>
      </top>
      <bottom/>
      <diagonal/>
    </border>
    <border>
      <left/>
      <right/>
      <top style="medium">
        <color rgb="FFE3E3E3"/>
      </top>
      <bottom/>
      <diagonal/>
    </border>
    <border>
      <left/>
      <right style="medium">
        <color rgb="FFE3E3E3"/>
      </right>
      <top style="medium">
        <color rgb="FFE3E3E3"/>
      </top>
      <bottom/>
      <diagonal/>
    </border>
    <border>
      <left style="medium">
        <color rgb="FFE3E3E3"/>
      </left>
      <right/>
      <top/>
      <bottom style="medium">
        <color rgb="FFE3E3E3"/>
      </bottom>
      <diagonal/>
    </border>
    <border>
      <left/>
      <right style="medium">
        <color rgb="FFE3E3E3"/>
      </right>
      <top/>
      <bottom style="medium">
        <color rgb="FFE3E3E3"/>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4" fillId="2" borderId="1" xfId="0" applyFont="1" applyFill="1" applyBorder="1" applyAlignment="1">
      <alignment vertical="top" wrapText="1"/>
    </xf>
    <xf numFmtId="4" fontId="4" fillId="2" borderId="1" xfId="0" applyNumberFormat="1" applyFont="1" applyFill="1" applyBorder="1" applyAlignment="1">
      <alignment horizontal="right" vertical="top" wrapText="1"/>
    </xf>
    <xf numFmtId="4" fontId="4" fillId="4" borderId="1" xfId="0" applyNumberFormat="1" applyFont="1" applyFill="1" applyBorder="1" applyAlignment="1">
      <alignment horizontal="right" vertical="top" wrapText="1"/>
    </xf>
    <xf numFmtId="4" fontId="5" fillId="2" borderId="1" xfId="0" applyNumberFormat="1" applyFont="1" applyFill="1" applyBorder="1" applyAlignment="1">
      <alignment horizontal="right" vertical="top" wrapText="1"/>
    </xf>
    <xf numFmtId="3" fontId="4" fillId="2" borderId="1" xfId="0" applyNumberFormat="1" applyFont="1" applyFill="1" applyBorder="1" applyAlignment="1">
      <alignment horizontal="right" vertical="top" wrapText="1"/>
    </xf>
    <xf numFmtId="4" fontId="4" fillId="6" borderId="1" xfId="0" applyNumberFormat="1" applyFont="1" applyFill="1" applyBorder="1" applyAlignment="1">
      <alignment horizontal="right" vertical="top"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3" xfId="0" applyFont="1" applyFill="1" applyBorder="1" applyAlignment="1">
      <alignment horizontal="right" vertical="center" wrapText="1"/>
    </xf>
    <xf numFmtId="0" fontId="3" fillId="3" borderId="4" xfId="0" applyFont="1" applyFill="1" applyBorder="1" applyAlignment="1">
      <alignment horizontal="right" vertical="center" wrapText="1"/>
    </xf>
    <xf numFmtId="15" fontId="4" fillId="2" borderId="5" xfId="0" applyNumberFormat="1" applyFont="1" applyFill="1" applyBorder="1" applyAlignment="1">
      <alignment horizontal="center" vertical="top" wrapText="1"/>
    </xf>
    <xf numFmtId="3" fontId="4" fillId="2" borderId="6" xfId="0" applyNumberFormat="1" applyFont="1" applyFill="1" applyBorder="1" applyAlignment="1">
      <alignment horizontal="right" vertical="top" wrapText="1"/>
    </xf>
    <xf numFmtId="15" fontId="6" fillId="5" borderId="5" xfId="1" applyNumberFormat="1" applyFill="1" applyBorder="1" applyAlignment="1">
      <alignment horizontal="center" vertical="top" wrapText="1"/>
    </xf>
    <xf numFmtId="0" fontId="0" fillId="7" borderId="0" xfId="0" applyFill="1"/>
    <xf numFmtId="0" fontId="0" fillId="8" borderId="0" xfId="0" applyFill="1"/>
    <xf numFmtId="0" fontId="2" fillId="8" borderId="0" xfId="0" applyFont="1" applyFill="1"/>
    <xf numFmtId="14" fontId="2" fillId="8" borderId="0" xfId="0" applyNumberFormat="1" applyFont="1" applyFill="1"/>
    <xf numFmtId="10" fontId="2" fillId="8" borderId="0" xfId="0" applyNumberFormat="1" applyFont="1" applyFill="1"/>
    <xf numFmtId="0" fontId="1" fillId="7" borderId="7" xfId="0" applyFont="1" applyFill="1" applyBorder="1" applyAlignment="1">
      <alignment horizontal="center"/>
    </xf>
    <xf numFmtId="0" fontId="1" fillId="7" borderId="8" xfId="0" applyFont="1" applyFill="1" applyBorder="1" applyAlignment="1">
      <alignment horizontal="center"/>
    </xf>
    <xf numFmtId="0" fontId="1" fillId="7" borderId="9" xfId="0" applyFont="1" applyFill="1" applyBorder="1" applyAlignment="1">
      <alignment horizontal="center"/>
    </xf>
    <xf numFmtId="14" fontId="0" fillId="0" borderId="10" xfId="0" applyNumberFormat="1" applyBorder="1" applyAlignment="1">
      <alignment horizontal="left"/>
    </xf>
    <xf numFmtId="0" fontId="0" fillId="0" borderId="0" xfId="0" applyBorder="1" applyAlignment="1">
      <alignment horizontal="right"/>
    </xf>
    <xf numFmtId="0" fontId="0" fillId="0" borderId="11" xfId="0" applyBorder="1" applyAlignment="1">
      <alignment horizontal="right"/>
    </xf>
    <xf numFmtId="14" fontId="1" fillId="9" borderId="10" xfId="0" applyNumberFormat="1" applyFont="1" applyFill="1" applyBorder="1" applyAlignment="1">
      <alignment horizontal="left"/>
    </xf>
    <xf numFmtId="0" fontId="1" fillId="9" borderId="0" xfId="0" applyFont="1" applyFill="1" applyBorder="1" applyAlignment="1">
      <alignment horizontal="right"/>
    </xf>
    <xf numFmtId="0" fontId="1" fillId="9" borderId="11" xfId="0" applyFont="1" applyFill="1" applyBorder="1" applyAlignment="1">
      <alignment horizontal="right"/>
    </xf>
    <xf numFmtId="14" fontId="0" fillId="0" borderId="12" xfId="0" applyNumberFormat="1" applyBorder="1" applyAlignment="1">
      <alignment horizontal="left"/>
    </xf>
    <xf numFmtId="0" fontId="0" fillId="0" borderId="13" xfId="0" applyBorder="1" applyAlignment="1">
      <alignment horizontal="right"/>
    </xf>
    <xf numFmtId="0" fontId="0" fillId="0" borderId="14" xfId="0" applyBorder="1" applyAlignment="1">
      <alignment horizontal="right"/>
    </xf>
    <xf numFmtId="0" fontId="0" fillId="10" borderId="0" xfId="0" applyFill="1"/>
    <xf numFmtId="0" fontId="0" fillId="0" borderId="0" xfId="0" applyAlignment="1">
      <alignment horizontal="center"/>
    </xf>
    <xf numFmtId="0" fontId="7" fillId="0" borderId="0" xfId="0" applyFont="1" applyAlignment="1">
      <alignment horizontal="center"/>
    </xf>
    <xf numFmtId="169" fontId="0" fillId="0" borderId="0" xfId="0" applyNumberFormat="1" applyBorder="1" applyAlignment="1">
      <alignment horizontal="right"/>
    </xf>
    <xf numFmtId="169" fontId="1" fillId="9" borderId="0" xfId="0" applyNumberFormat="1" applyFont="1" applyFill="1" applyBorder="1" applyAlignment="1">
      <alignment horizontal="right"/>
    </xf>
    <xf numFmtId="169" fontId="0" fillId="0" borderId="13" xfId="0" applyNumberFormat="1" applyBorder="1" applyAlignment="1">
      <alignment horizontal="right"/>
    </xf>
    <xf numFmtId="0" fontId="8" fillId="0" borderId="0" xfId="0" applyFont="1"/>
    <xf numFmtId="0" fontId="0" fillId="0" borderId="0" xfId="0" applyAlignment="1">
      <alignment horizontal="justify" wrapText="1"/>
    </xf>
    <xf numFmtId="0" fontId="0" fillId="0" borderId="0" xfId="0" applyAlignment="1">
      <alignment horizontal="justify"/>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464820</xdr:colOff>
      <xdr:row>0</xdr:row>
      <xdr:rowOff>144781</xdr:rowOff>
    </xdr:from>
    <xdr:to>
      <xdr:col>8</xdr:col>
      <xdr:colOff>0</xdr:colOff>
      <xdr:row>4</xdr:row>
      <xdr:rowOff>22861</xdr:rowOff>
    </xdr:to>
    <xdr:pic>
      <xdr:nvPicPr>
        <xdr:cNvPr id="3" name="Picture 2"/>
        <xdr:cNvPicPr>
          <a:picLocks noChangeAspect="1"/>
        </xdr:cNvPicPr>
      </xdr:nvPicPr>
      <xdr:blipFill>
        <a:blip xmlns:r="http://schemas.openxmlformats.org/officeDocument/2006/relationships" r:embed="rId1"/>
        <a:stretch>
          <a:fillRect/>
        </a:stretch>
      </xdr:blipFill>
      <xdr:spPr>
        <a:xfrm>
          <a:off x="6347460" y="144781"/>
          <a:ext cx="1836420" cy="60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seindia.com/companies-listing/corporate-filings-actions?symbol=TCS&amp;tabIndex=equity&amp;from=16-07-2025&amp;to=16-07-2025"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B4"/>
    </sheetView>
  </sheetViews>
  <sheetFormatPr defaultRowHeight="14.4" x14ac:dyDescent="0.3"/>
  <cols>
    <col min="1" max="1" width="14.77734375" bestFit="1" customWidth="1"/>
    <col min="2" max="2" width="10.332031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G25" sqref="G25"/>
    </sheetView>
  </sheetViews>
  <sheetFormatPr defaultRowHeight="14.4" x14ac:dyDescent="0.3"/>
  <cols>
    <col min="13" max="13" width="13.21875" bestFit="1" customWidth="1"/>
  </cols>
  <sheetData>
    <row r="1" spans="1:14" ht="20.399999999999999" x14ac:dyDescent="0.3">
      <c r="A1" s="7" t="s">
        <v>3</v>
      </c>
      <c r="B1" s="8" t="s">
        <v>4</v>
      </c>
      <c r="C1" s="9" t="s">
        <v>5</v>
      </c>
      <c r="D1" s="9" t="s">
        <v>6</v>
      </c>
      <c r="E1" s="9" t="s">
        <v>7</v>
      </c>
      <c r="F1" s="9" t="s">
        <v>8</v>
      </c>
      <c r="G1" s="9" t="s">
        <v>9</v>
      </c>
      <c r="H1" s="9" t="s">
        <v>10</v>
      </c>
      <c r="I1" s="9" t="s">
        <v>11</v>
      </c>
      <c r="J1" s="9" t="s">
        <v>12</v>
      </c>
      <c r="K1" s="9" t="s">
        <v>13</v>
      </c>
      <c r="L1" s="9" t="s">
        <v>14</v>
      </c>
      <c r="M1" s="9" t="s">
        <v>15</v>
      </c>
      <c r="N1" s="10" t="s">
        <v>16</v>
      </c>
    </row>
    <row r="2" spans="1:14" ht="15" thickBot="1" x14ac:dyDescent="0.35">
      <c r="A2" s="11">
        <v>45869</v>
      </c>
      <c r="B2" s="1" t="s">
        <v>17</v>
      </c>
      <c r="C2" s="2">
        <v>3041.7</v>
      </c>
      <c r="D2" s="2">
        <v>3059.8</v>
      </c>
      <c r="E2" s="3">
        <v>3015</v>
      </c>
      <c r="F2" s="2">
        <v>3053.6</v>
      </c>
      <c r="G2" s="4">
        <v>3033.2</v>
      </c>
      <c r="H2" s="2">
        <v>3036.8</v>
      </c>
      <c r="I2" s="2">
        <v>3034.36</v>
      </c>
      <c r="J2" s="2">
        <v>4592.25</v>
      </c>
      <c r="K2" s="2">
        <v>3015</v>
      </c>
      <c r="L2" s="5">
        <v>2968371</v>
      </c>
      <c r="M2" s="2">
        <v>9007105954.2999992</v>
      </c>
      <c r="N2" s="12">
        <v>199367</v>
      </c>
    </row>
    <row r="3" spans="1:14" ht="15" thickBot="1" x14ac:dyDescent="0.35">
      <c r="A3" s="11">
        <v>45868</v>
      </c>
      <c r="B3" s="1" t="s">
        <v>17</v>
      </c>
      <c r="C3" s="2">
        <v>3060</v>
      </c>
      <c r="D3" s="2">
        <v>3069</v>
      </c>
      <c r="E3" s="2">
        <v>3047.2</v>
      </c>
      <c r="F3" s="2">
        <v>3056</v>
      </c>
      <c r="G3" s="4">
        <v>3052.1</v>
      </c>
      <c r="H3" s="2">
        <v>3053.6</v>
      </c>
      <c r="I3" s="2">
        <v>3058.58</v>
      </c>
      <c r="J3" s="2">
        <v>4592.25</v>
      </c>
      <c r="K3" s="2">
        <v>3041.2</v>
      </c>
      <c r="L3" s="5">
        <v>2880121</v>
      </c>
      <c r="M3" s="2">
        <v>8809078906.7999992</v>
      </c>
      <c r="N3" s="12">
        <v>127490</v>
      </c>
    </row>
    <row r="4" spans="1:14" ht="15" thickBot="1" x14ac:dyDescent="0.35">
      <c r="A4" s="11">
        <v>45867</v>
      </c>
      <c r="B4" s="1" t="s">
        <v>17</v>
      </c>
      <c r="C4" s="2">
        <v>3060</v>
      </c>
      <c r="D4" s="2">
        <v>3074</v>
      </c>
      <c r="E4" s="2">
        <v>3041.2</v>
      </c>
      <c r="F4" s="2">
        <v>3079.3</v>
      </c>
      <c r="G4" s="4">
        <v>3057</v>
      </c>
      <c r="H4" s="2">
        <v>3056</v>
      </c>
      <c r="I4" s="2">
        <v>3056.04</v>
      </c>
      <c r="J4" s="2">
        <v>4592.25</v>
      </c>
      <c r="K4" s="2">
        <v>3041.2</v>
      </c>
      <c r="L4" s="5">
        <v>4785312</v>
      </c>
      <c r="M4" s="2">
        <v>14624090930.700001</v>
      </c>
      <c r="N4" s="12">
        <v>247039</v>
      </c>
    </row>
    <row r="5" spans="1:14" ht="15" thickBot="1" x14ac:dyDescent="0.35">
      <c r="A5" s="11">
        <v>45866</v>
      </c>
      <c r="B5" s="1" t="s">
        <v>17</v>
      </c>
      <c r="C5" s="2">
        <v>3110</v>
      </c>
      <c r="D5" s="2">
        <v>3118</v>
      </c>
      <c r="E5" s="2">
        <v>3069.9</v>
      </c>
      <c r="F5" s="2">
        <v>3135.8</v>
      </c>
      <c r="G5" s="4">
        <v>3085.8</v>
      </c>
      <c r="H5" s="2">
        <v>3079.3</v>
      </c>
      <c r="I5" s="2">
        <v>3092.56</v>
      </c>
      <c r="J5" s="2">
        <v>4592.25</v>
      </c>
      <c r="K5" s="2">
        <v>3056.05</v>
      </c>
      <c r="L5" s="5">
        <v>3374473</v>
      </c>
      <c r="M5" s="2">
        <v>10435752450</v>
      </c>
      <c r="N5" s="12">
        <v>273133</v>
      </c>
    </row>
    <row r="6" spans="1:14" ht="15" thickBot="1" x14ac:dyDescent="0.35">
      <c r="A6" s="11">
        <v>45863</v>
      </c>
      <c r="B6" s="1" t="s">
        <v>17</v>
      </c>
      <c r="C6" s="2">
        <v>3140</v>
      </c>
      <c r="D6" s="2">
        <v>3156.9</v>
      </c>
      <c r="E6" s="2">
        <v>3125.6</v>
      </c>
      <c r="F6" s="2">
        <v>3148</v>
      </c>
      <c r="G6" s="4">
        <v>3140</v>
      </c>
      <c r="H6" s="2">
        <v>3135.8</v>
      </c>
      <c r="I6" s="2">
        <v>3140.77</v>
      </c>
      <c r="J6" s="2">
        <v>4592.25</v>
      </c>
      <c r="K6" s="2">
        <v>3056.05</v>
      </c>
      <c r="L6" s="5">
        <v>2568917</v>
      </c>
      <c r="M6" s="2">
        <v>8068375805.8999996</v>
      </c>
      <c r="N6" s="12">
        <v>105704</v>
      </c>
    </row>
    <row r="7" spans="1:14" ht="15" thickBot="1" x14ac:dyDescent="0.35">
      <c r="A7" s="11">
        <v>45862</v>
      </c>
      <c r="B7" s="1" t="s">
        <v>17</v>
      </c>
      <c r="C7" s="2">
        <v>3165.1</v>
      </c>
      <c r="D7" s="2">
        <v>3173.7</v>
      </c>
      <c r="E7" s="2">
        <v>3140</v>
      </c>
      <c r="F7" s="2">
        <v>3179.1</v>
      </c>
      <c r="G7" s="4">
        <v>3144.9</v>
      </c>
      <c r="H7" s="2">
        <v>3148</v>
      </c>
      <c r="I7" s="2">
        <v>3155.37</v>
      </c>
      <c r="J7" s="2">
        <v>4592.25</v>
      </c>
      <c r="K7" s="2">
        <v>3056.05</v>
      </c>
      <c r="L7" s="5">
        <v>2934778</v>
      </c>
      <c r="M7" s="2">
        <v>9260312011.2999992</v>
      </c>
      <c r="N7" s="12">
        <v>102612</v>
      </c>
    </row>
    <row r="8" spans="1:14" ht="15" thickBot="1" x14ac:dyDescent="0.35">
      <c r="A8" s="11">
        <v>45861</v>
      </c>
      <c r="B8" s="1" t="s">
        <v>17</v>
      </c>
      <c r="C8" s="2">
        <v>3159.6</v>
      </c>
      <c r="D8" s="2">
        <v>3182</v>
      </c>
      <c r="E8" s="2">
        <v>3157.6</v>
      </c>
      <c r="F8" s="2">
        <v>3159.6</v>
      </c>
      <c r="G8" s="4">
        <v>3175</v>
      </c>
      <c r="H8" s="2">
        <v>3179.1</v>
      </c>
      <c r="I8" s="2">
        <v>3169.59</v>
      </c>
      <c r="J8" s="2">
        <v>4592.25</v>
      </c>
      <c r="K8" s="2">
        <v>3056.05</v>
      </c>
      <c r="L8" s="5">
        <v>1922875</v>
      </c>
      <c r="M8" s="2">
        <v>6094730938.8000002</v>
      </c>
      <c r="N8" s="12">
        <v>96628</v>
      </c>
    </row>
    <row r="9" spans="1:14" ht="15" thickBot="1" x14ac:dyDescent="0.35">
      <c r="A9" s="11">
        <v>45860</v>
      </c>
      <c r="B9" s="1" t="s">
        <v>17</v>
      </c>
      <c r="C9" s="2">
        <v>3159.6</v>
      </c>
      <c r="D9" s="2">
        <v>3180.1</v>
      </c>
      <c r="E9" s="2">
        <v>3154.6</v>
      </c>
      <c r="F9" s="2">
        <v>3158.2</v>
      </c>
      <c r="G9" s="4">
        <v>3164.7</v>
      </c>
      <c r="H9" s="2">
        <v>3159.6</v>
      </c>
      <c r="I9" s="2">
        <v>3163.54</v>
      </c>
      <c r="J9" s="2">
        <v>4592.25</v>
      </c>
      <c r="K9" s="2">
        <v>3056.05</v>
      </c>
      <c r="L9" s="5">
        <v>3198036</v>
      </c>
      <c r="M9" s="2">
        <v>10117107299.1</v>
      </c>
      <c r="N9" s="12">
        <v>138279</v>
      </c>
    </row>
    <row r="10" spans="1:14" ht="15" thickBot="1" x14ac:dyDescent="0.35">
      <c r="A10" s="11">
        <v>45859</v>
      </c>
      <c r="B10" s="1" t="s">
        <v>17</v>
      </c>
      <c r="C10" s="2">
        <v>3190</v>
      </c>
      <c r="D10" s="2">
        <v>3197.6</v>
      </c>
      <c r="E10" s="2">
        <v>3152</v>
      </c>
      <c r="F10" s="2">
        <v>3189.9</v>
      </c>
      <c r="G10" s="4">
        <v>3158.9</v>
      </c>
      <c r="H10" s="2">
        <v>3158.2</v>
      </c>
      <c r="I10" s="2">
        <v>3162.44</v>
      </c>
      <c r="J10" s="2">
        <v>4592.25</v>
      </c>
      <c r="K10" s="2">
        <v>3056.05</v>
      </c>
      <c r="L10" s="5">
        <v>3844346</v>
      </c>
      <c r="M10" s="2">
        <v>12157519336.9</v>
      </c>
      <c r="N10" s="12">
        <v>195683</v>
      </c>
    </row>
    <row r="11" spans="1:14" ht="15" thickBot="1" x14ac:dyDescent="0.35">
      <c r="A11" s="11">
        <v>45856</v>
      </c>
      <c r="B11" s="1" t="s">
        <v>17</v>
      </c>
      <c r="C11" s="2">
        <v>3225</v>
      </c>
      <c r="D11" s="2">
        <v>3228.8</v>
      </c>
      <c r="E11" s="2">
        <v>3187</v>
      </c>
      <c r="F11" s="2">
        <v>3209.2</v>
      </c>
      <c r="G11" s="4">
        <v>3189.6</v>
      </c>
      <c r="H11" s="2">
        <v>3189.9</v>
      </c>
      <c r="I11" s="2">
        <v>3201.13</v>
      </c>
      <c r="J11" s="2">
        <v>4592.25</v>
      </c>
      <c r="K11" s="2">
        <v>3056.05</v>
      </c>
      <c r="L11" s="5">
        <v>3432645</v>
      </c>
      <c r="M11" s="2">
        <v>10988348160.4</v>
      </c>
      <c r="N11" s="12">
        <v>195464</v>
      </c>
    </row>
    <row r="12" spans="1:14" ht="15" thickBot="1" x14ac:dyDescent="0.35">
      <c r="A12" s="11">
        <v>45855</v>
      </c>
      <c r="B12" s="1" t="s">
        <v>17</v>
      </c>
      <c r="C12" s="2">
        <v>3224.1</v>
      </c>
      <c r="D12" s="2">
        <v>3242</v>
      </c>
      <c r="E12" s="2">
        <v>3204.1</v>
      </c>
      <c r="F12" s="2">
        <v>3233.1</v>
      </c>
      <c r="G12" s="4">
        <v>3207.7</v>
      </c>
      <c r="H12" s="2">
        <v>3209.2</v>
      </c>
      <c r="I12" s="2">
        <v>3220.48</v>
      </c>
      <c r="J12" s="2">
        <v>4592.25</v>
      </c>
      <c r="K12" s="2">
        <v>3056.05</v>
      </c>
      <c r="L12" s="5">
        <v>2947640</v>
      </c>
      <c r="M12" s="2">
        <v>9492807475.5</v>
      </c>
      <c r="N12" s="12">
        <v>157207</v>
      </c>
    </row>
    <row r="13" spans="1:14" ht="15" thickBot="1" x14ac:dyDescent="0.35">
      <c r="A13" s="13">
        <v>45854</v>
      </c>
      <c r="B13" s="1" t="s">
        <v>17</v>
      </c>
      <c r="C13" s="2">
        <v>3227</v>
      </c>
      <c r="D13" s="2">
        <v>3244.9</v>
      </c>
      <c r="E13" s="2">
        <v>3220.6</v>
      </c>
      <c r="F13" s="2">
        <v>3252.3</v>
      </c>
      <c r="G13" s="4">
        <v>3230.9</v>
      </c>
      <c r="H13" s="2">
        <v>3233.1</v>
      </c>
      <c r="I13" s="2">
        <v>3235.91</v>
      </c>
      <c r="J13" s="2">
        <v>4592.25</v>
      </c>
      <c r="K13" s="2">
        <v>3056.05</v>
      </c>
      <c r="L13" s="5">
        <v>2540733</v>
      </c>
      <c r="M13" s="2">
        <v>8221586412.6000004</v>
      </c>
      <c r="N13" s="12">
        <v>172998</v>
      </c>
    </row>
    <row r="14" spans="1:14" ht="15" thickBot="1" x14ac:dyDescent="0.35">
      <c r="A14" s="11">
        <v>45853</v>
      </c>
      <c r="B14" s="1" t="s">
        <v>17</v>
      </c>
      <c r="C14" s="2">
        <v>3206</v>
      </c>
      <c r="D14" s="2">
        <v>3259.4</v>
      </c>
      <c r="E14" s="2">
        <v>3206</v>
      </c>
      <c r="F14" s="2">
        <v>3222.7</v>
      </c>
      <c r="G14" s="4">
        <v>3252</v>
      </c>
      <c r="H14" s="2">
        <v>3252.3</v>
      </c>
      <c r="I14" s="2">
        <v>3243.32</v>
      </c>
      <c r="J14" s="2">
        <v>4592.25</v>
      </c>
      <c r="K14" s="2">
        <v>3056.05</v>
      </c>
      <c r="L14" s="5">
        <v>2590889</v>
      </c>
      <c r="M14" s="2">
        <v>8403081368.1000004</v>
      </c>
      <c r="N14" s="12">
        <v>171257</v>
      </c>
    </row>
    <row r="15" spans="1:14" ht="15" thickBot="1" x14ac:dyDescent="0.35">
      <c r="A15" s="11">
        <v>45852</v>
      </c>
      <c r="B15" s="1" t="s">
        <v>17</v>
      </c>
      <c r="C15" s="2">
        <v>3266</v>
      </c>
      <c r="D15" s="2">
        <v>3272</v>
      </c>
      <c r="E15" s="2">
        <v>3200</v>
      </c>
      <c r="F15" s="2">
        <v>3266</v>
      </c>
      <c r="G15" s="4">
        <v>3227.5</v>
      </c>
      <c r="H15" s="2">
        <v>3222.7</v>
      </c>
      <c r="I15" s="2">
        <v>3224.72</v>
      </c>
      <c r="J15" s="2">
        <v>4592.25</v>
      </c>
      <c r="K15" s="2">
        <v>3056.05</v>
      </c>
      <c r="L15" s="5">
        <v>3924009</v>
      </c>
      <c r="M15" s="2">
        <v>12653811861.799999</v>
      </c>
      <c r="N15" s="12">
        <v>396894</v>
      </c>
    </row>
    <row r="16" spans="1:14" ht="15" thickBot="1" x14ac:dyDescent="0.35">
      <c r="A16" s="11">
        <v>45849</v>
      </c>
      <c r="B16" s="1" t="s">
        <v>17</v>
      </c>
      <c r="C16" s="2">
        <v>3299.9</v>
      </c>
      <c r="D16" s="2">
        <v>3335</v>
      </c>
      <c r="E16" s="2">
        <v>3261.1</v>
      </c>
      <c r="F16" s="2">
        <v>3382</v>
      </c>
      <c r="G16" s="4">
        <v>3264.5</v>
      </c>
      <c r="H16" s="2">
        <v>3266</v>
      </c>
      <c r="I16" s="2">
        <v>3295.45</v>
      </c>
      <c r="J16" s="2">
        <v>4592.25</v>
      </c>
      <c r="K16" s="2">
        <v>3056.05</v>
      </c>
      <c r="L16" s="5">
        <v>7635550</v>
      </c>
      <c r="M16" s="2">
        <v>25162551686.400002</v>
      </c>
      <c r="N16" s="12">
        <v>552284</v>
      </c>
    </row>
    <row r="17" spans="1:14" ht="15" thickBot="1" x14ac:dyDescent="0.35">
      <c r="A17" s="11">
        <v>45848</v>
      </c>
      <c r="B17" s="1" t="s">
        <v>17</v>
      </c>
      <c r="C17" s="2">
        <v>3380</v>
      </c>
      <c r="D17" s="2">
        <v>3399</v>
      </c>
      <c r="E17" s="2">
        <v>3356</v>
      </c>
      <c r="F17" s="2">
        <v>3383.8</v>
      </c>
      <c r="G17" s="4">
        <v>3395</v>
      </c>
      <c r="H17" s="2">
        <v>3382</v>
      </c>
      <c r="I17" s="2">
        <v>3379.02</v>
      </c>
      <c r="J17" s="2">
        <v>4592.25</v>
      </c>
      <c r="K17" s="2">
        <v>3056.05</v>
      </c>
      <c r="L17" s="5">
        <v>3035012</v>
      </c>
      <c r="M17" s="2">
        <v>10255361029.9</v>
      </c>
      <c r="N17" s="12">
        <v>176792</v>
      </c>
    </row>
    <row r="18" spans="1:14" ht="15" thickBot="1" x14ac:dyDescent="0.35">
      <c r="A18" s="11">
        <v>45847</v>
      </c>
      <c r="B18" s="1" t="s">
        <v>17</v>
      </c>
      <c r="C18" s="2">
        <v>3410</v>
      </c>
      <c r="D18" s="2">
        <v>3414</v>
      </c>
      <c r="E18" s="2">
        <v>3367</v>
      </c>
      <c r="F18" s="2">
        <v>3406.2</v>
      </c>
      <c r="G18" s="4">
        <v>3386</v>
      </c>
      <c r="H18" s="2">
        <v>3383.8</v>
      </c>
      <c r="I18" s="2">
        <v>3387.16</v>
      </c>
      <c r="J18" s="2">
        <v>4592.25</v>
      </c>
      <c r="K18" s="2">
        <v>3056.05</v>
      </c>
      <c r="L18" s="5">
        <v>2034938</v>
      </c>
      <c r="M18" s="2">
        <v>6892661354.3000002</v>
      </c>
      <c r="N18" s="12">
        <v>191376</v>
      </c>
    </row>
    <row r="19" spans="1:14" ht="15" thickBot="1" x14ac:dyDescent="0.35">
      <c r="A19" s="11">
        <v>45846</v>
      </c>
      <c r="B19" s="1" t="s">
        <v>17</v>
      </c>
      <c r="C19" s="2">
        <v>3405</v>
      </c>
      <c r="D19" s="2">
        <v>3425</v>
      </c>
      <c r="E19" s="2">
        <v>3393.4</v>
      </c>
      <c r="F19" s="2">
        <v>3411.7</v>
      </c>
      <c r="G19" s="4">
        <v>3406</v>
      </c>
      <c r="H19" s="2">
        <v>3406.2</v>
      </c>
      <c r="I19" s="2">
        <v>3407.01</v>
      </c>
      <c r="J19" s="2">
        <v>4592.25</v>
      </c>
      <c r="K19" s="2">
        <v>3056.05</v>
      </c>
      <c r="L19" s="5">
        <v>2325242</v>
      </c>
      <c r="M19" s="2">
        <v>7922116743.6999998</v>
      </c>
      <c r="N19" s="12">
        <v>178045</v>
      </c>
    </row>
    <row r="20" spans="1:14" ht="15" thickBot="1" x14ac:dyDescent="0.35">
      <c r="A20" s="11">
        <v>45845</v>
      </c>
      <c r="B20" s="1" t="s">
        <v>17</v>
      </c>
      <c r="C20" s="2">
        <v>3418.3</v>
      </c>
      <c r="D20" s="2">
        <v>3426.1</v>
      </c>
      <c r="E20" s="2">
        <v>3408.4</v>
      </c>
      <c r="F20" s="2">
        <v>3419.8</v>
      </c>
      <c r="G20" s="4">
        <v>3410.6</v>
      </c>
      <c r="H20" s="2">
        <v>3411.7</v>
      </c>
      <c r="I20" s="2">
        <v>3417.7</v>
      </c>
      <c r="J20" s="2">
        <v>4592.25</v>
      </c>
      <c r="K20" s="2">
        <v>3056.05</v>
      </c>
      <c r="L20" s="5">
        <v>1639174</v>
      </c>
      <c r="M20" s="2">
        <v>5602206127.8000002</v>
      </c>
      <c r="N20" s="12">
        <v>73810</v>
      </c>
    </row>
    <row r="21" spans="1:14" ht="15" thickBot="1" x14ac:dyDescent="0.35">
      <c r="A21" s="11">
        <v>45842</v>
      </c>
      <c r="B21" s="1" t="s">
        <v>17</v>
      </c>
      <c r="C21" s="2">
        <v>3408</v>
      </c>
      <c r="D21" s="2">
        <v>3427</v>
      </c>
      <c r="E21" s="2">
        <v>3390.1</v>
      </c>
      <c r="F21" s="2">
        <v>3400.8</v>
      </c>
      <c r="G21" s="4">
        <v>3420</v>
      </c>
      <c r="H21" s="2">
        <v>3419.8</v>
      </c>
      <c r="I21" s="2">
        <v>3413.91</v>
      </c>
      <c r="J21" s="2">
        <v>4592.25</v>
      </c>
      <c r="K21" s="2">
        <v>3056.05</v>
      </c>
      <c r="L21" s="5">
        <v>1109320</v>
      </c>
      <c r="M21" s="2">
        <v>3787117009.9000001</v>
      </c>
      <c r="N21" s="12">
        <v>87593</v>
      </c>
    </row>
    <row r="22" spans="1:14" ht="15" thickBot="1" x14ac:dyDescent="0.35">
      <c r="A22" s="11">
        <v>45841</v>
      </c>
      <c r="B22" s="1" t="s">
        <v>17</v>
      </c>
      <c r="C22" s="2">
        <v>3430</v>
      </c>
      <c r="D22" s="2">
        <v>3435.3</v>
      </c>
      <c r="E22" s="2">
        <v>3397.6</v>
      </c>
      <c r="F22" s="2">
        <v>3423.3</v>
      </c>
      <c r="G22" s="4">
        <v>3400</v>
      </c>
      <c r="H22" s="2">
        <v>3400.8</v>
      </c>
      <c r="I22" s="2">
        <v>3414.55</v>
      </c>
      <c r="J22" s="2">
        <v>4592.25</v>
      </c>
      <c r="K22" s="2">
        <v>3056.05</v>
      </c>
      <c r="L22" s="5">
        <v>2531870</v>
      </c>
      <c r="M22" s="2">
        <v>8645207975.3999996</v>
      </c>
      <c r="N22" s="12">
        <v>131370</v>
      </c>
    </row>
    <row r="23" spans="1:14" ht="15" thickBot="1" x14ac:dyDescent="0.35">
      <c r="A23" s="11">
        <v>45840</v>
      </c>
      <c r="B23" s="1" t="s">
        <v>17</v>
      </c>
      <c r="C23" s="2">
        <v>3487.2</v>
      </c>
      <c r="D23" s="6">
        <v>3489.9</v>
      </c>
      <c r="E23" s="2">
        <v>3420</v>
      </c>
      <c r="F23" s="2">
        <v>3429.7</v>
      </c>
      <c r="G23" s="4">
        <v>3423.5</v>
      </c>
      <c r="H23" s="2">
        <v>3423.3</v>
      </c>
      <c r="I23" s="2">
        <v>3445.44</v>
      </c>
      <c r="J23" s="2">
        <v>4592.25</v>
      </c>
      <c r="K23" s="2">
        <v>3056.05</v>
      </c>
      <c r="L23" s="5">
        <v>3090585</v>
      </c>
      <c r="M23" s="2">
        <v>10648436048.1</v>
      </c>
      <c r="N23" s="12">
        <v>111947</v>
      </c>
    </row>
    <row r="24" spans="1:14" ht="15" thickBot="1" x14ac:dyDescent="0.35">
      <c r="A24" s="11">
        <v>45839</v>
      </c>
      <c r="B24" s="1" t="s">
        <v>17</v>
      </c>
      <c r="C24" s="2">
        <v>3455</v>
      </c>
      <c r="D24" s="2">
        <v>3485</v>
      </c>
      <c r="E24" s="2">
        <v>3413.5</v>
      </c>
      <c r="F24" s="2">
        <v>3462</v>
      </c>
      <c r="G24" s="4">
        <v>3430</v>
      </c>
      <c r="H24" s="2">
        <v>3429.7</v>
      </c>
      <c r="I24" s="2">
        <v>3439.04</v>
      </c>
      <c r="J24" s="2">
        <v>4592.25</v>
      </c>
      <c r="K24" s="2">
        <v>3056.05</v>
      </c>
      <c r="L24" s="5">
        <v>2375183</v>
      </c>
      <c r="M24" s="2">
        <v>8168354151</v>
      </c>
      <c r="N24" s="12">
        <v>125874</v>
      </c>
    </row>
    <row r="25" spans="1:14" ht="15" thickBot="1" x14ac:dyDescent="0.35">
      <c r="A25" s="11">
        <v>45838</v>
      </c>
      <c r="B25" s="1" t="s">
        <v>17</v>
      </c>
      <c r="C25" s="2">
        <v>3439.9</v>
      </c>
      <c r="D25" s="2">
        <v>3464.9</v>
      </c>
      <c r="E25" s="2">
        <v>3430</v>
      </c>
      <c r="F25" s="2">
        <v>3441.1</v>
      </c>
      <c r="G25" s="4">
        <v>3460</v>
      </c>
      <c r="H25" s="2">
        <v>3462</v>
      </c>
      <c r="I25" s="2">
        <v>3452.05</v>
      </c>
      <c r="J25" s="2">
        <v>4592.25</v>
      </c>
      <c r="K25" s="2">
        <v>3056.05</v>
      </c>
      <c r="L25" s="5">
        <v>1468351</v>
      </c>
      <c r="M25" s="2">
        <v>5068827379.1999998</v>
      </c>
      <c r="N25" s="12">
        <v>130938</v>
      </c>
    </row>
  </sheetData>
  <hyperlinks>
    <hyperlink ref="A13" r:id="rId1" tooltip="Interim Dividend - Rs 11 Per Share" display="https://www.nseindia.com/companies-listing/corporate-filings-actions?symbol=TCS&amp;tabIndex=equity&amp;from=16-07-2025&amp;to=16-07-2025"/>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9"/>
  <sheetViews>
    <sheetView showGridLines="0" tabSelected="1" topLeftCell="A31" zoomScaleNormal="100" workbookViewId="0">
      <selection activeCell="B1" sqref="B1:H49"/>
    </sheetView>
  </sheetViews>
  <sheetFormatPr defaultRowHeight="14.4" x14ac:dyDescent="0.3"/>
  <cols>
    <col min="1" max="1" width="1.88671875" customWidth="1"/>
    <col min="2" max="8" width="16.77734375" customWidth="1"/>
  </cols>
  <sheetData>
    <row r="1" spans="2:11" x14ac:dyDescent="0.3">
      <c r="B1" s="14"/>
      <c r="C1" s="14"/>
      <c r="D1" s="14"/>
      <c r="E1" s="14"/>
      <c r="F1" s="14"/>
      <c r="G1" s="14"/>
      <c r="H1" s="14"/>
      <c r="I1" s="31"/>
      <c r="J1" s="31"/>
      <c r="K1" s="31"/>
    </row>
    <row r="2" spans="2:11" x14ac:dyDescent="0.3">
      <c r="B2" s="33" t="s">
        <v>26</v>
      </c>
      <c r="C2" s="32"/>
      <c r="D2" s="32"/>
      <c r="E2" s="32"/>
      <c r="F2" s="32"/>
      <c r="I2" s="31"/>
      <c r="J2" s="31"/>
      <c r="K2" s="31"/>
    </row>
    <row r="3" spans="2:11" x14ac:dyDescent="0.3">
      <c r="B3" s="32"/>
      <c r="C3" s="32"/>
      <c r="D3" s="32"/>
      <c r="E3" s="32"/>
      <c r="F3" s="32"/>
      <c r="I3" s="31"/>
      <c r="J3" s="31"/>
      <c r="K3" s="31"/>
    </row>
    <row r="4" spans="2:11" x14ac:dyDescent="0.3">
      <c r="B4" s="32"/>
      <c r="C4" s="32"/>
      <c r="D4" s="32"/>
      <c r="E4" s="32"/>
      <c r="F4" s="32"/>
      <c r="I4" s="31"/>
      <c r="J4" s="31"/>
      <c r="K4" s="31"/>
    </row>
    <row r="5" spans="2:11" x14ac:dyDescent="0.3">
      <c r="B5" s="14"/>
      <c r="C5" s="14"/>
      <c r="D5" s="14"/>
      <c r="E5" s="14"/>
      <c r="F5" s="14"/>
      <c r="G5" s="14"/>
      <c r="H5" s="14"/>
      <c r="I5" s="31"/>
      <c r="J5" s="31"/>
      <c r="K5" s="31"/>
    </row>
    <row r="6" spans="2:11" ht="15" thickBot="1" x14ac:dyDescent="0.35">
      <c r="B6" s="37" t="s">
        <v>28</v>
      </c>
    </row>
    <row r="7" spans="2:11" ht="15" thickTop="1" x14ac:dyDescent="0.3">
      <c r="B7" s="19" t="str">
        <f>Sheet2!A1</f>
        <v>Date</v>
      </c>
      <c r="C7" s="20" t="s">
        <v>18</v>
      </c>
      <c r="D7" s="20" t="s">
        <v>23</v>
      </c>
      <c r="E7" s="20" t="s">
        <v>20</v>
      </c>
      <c r="F7" s="20" t="s">
        <v>22</v>
      </c>
      <c r="G7" s="20" t="s">
        <v>26</v>
      </c>
      <c r="H7" s="21" t="s">
        <v>27</v>
      </c>
    </row>
    <row r="8" spans="2:11" x14ac:dyDescent="0.3">
      <c r="B8" s="22">
        <f>Sheet2!A25</f>
        <v>45838</v>
      </c>
      <c r="C8" s="34">
        <f>Sheet2!G25</f>
        <v>3460</v>
      </c>
      <c r="D8" s="34"/>
      <c r="E8" s="34"/>
      <c r="F8" s="34">
        <f>D38</f>
        <v>66351.25</v>
      </c>
      <c r="G8" s="23"/>
      <c r="H8" s="24"/>
    </row>
    <row r="9" spans="2:11" x14ac:dyDescent="0.3">
      <c r="B9" s="22">
        <f>Sheet2!A24</f>
        <v>45839</v>
      </c>
      <c r="C9" s="34">
        <f>Sheet2!G24</f>
        <v>3430</v>
      </c>
      <c r="D9" s="34">
        <f>C9-C8</f>
        <v>-30</v>
      </c>
      <c r="E9" s="34">
        <f>D9*$D$33</f>
        <v>-5250</v>
      </c>
      <c r="F9" s="34">
        <f>F8+E9</f>
        <v>61101.25</v>
      </c>
      <c r="G9" s="23" t="str">
        <f>IF(F9&lt;$D$39, "Yes", "No")</f>
        <v>No</v>
      </c>
      <c r="H9" s="24"/>
    </row>
    <row r="10" spans="2:11" x14ac:dyDescent="0.3">
      <c r="B10" s="22">
        <f>Sheet2!A23</f>
        <v>45840</v>
      </c>
      <c r="C10" s="34">
        <f>Sheet2!G23</f>
        <v>3423.5</v>
      </c>
      <c r="D10" s="34">
        <f t="shared" ref="D10:D31" si="0">C10-C9</f>
        <v>-6.5</v>
      </c>
      <c r="E10" s="34">
        <f t="shared" ref="E10:E31" si="1">D10*$D$33</f>
        <v>-1137.5</v>
      </c>
      <c r="F10" s="34">
        <f t="shared" ref="F10:F31" si="2">F9+E10</f>
        <v>59963.75</v>
      </c>
      <c r="G10" s="23" t="str">
        <f t="shared" ref="G10:G31" si="3">IF(F10&lt;$D$39, "Yes", "No")</f>
        <v>No</v>
      </c>
      <c r="H10" s="24"/>
    </row>
    <row r="11" spans="2:11" x14ac:dyDescent="0.3">
      <c r="B11" s="22">
        <f>Sheet2!A22</f>
        <v>45841</v>
      </c>
      <c r="C11" s="34">
        <f>Sheet2!G22</f>
        <v>3400</v>
      </c>
      <c r="D11" s="34">
        <f t="shared" si="0"/>
        <v>-23.5</v>
      </c>
      <c r="E11" s="34">
        <f t="shared" si="1"/>
        <v>-4112.5</v>
      </c>
      <c r="F11" s="34">
        <f t="shared" si="2"/>
        <v>55851.25</v>
      </c>
      <c r="G11" s="23" t="str">
        <f t="shared" si="3"/>
        <v>No</v>
      </c>
      <c r="H11" s="24"/>
    </row>
    <row r="12" spans="2:11" x14ac:dyDescent="0.3">
      <c r="B12" s="22">
        <f>Sheet2!A21</f>
        <v>45842</v>
      </c>
      <c r="C12" s="34">
        <f>Sheet2!G21</f>
        <v>3420</v>
      </c>
      <c r="D12" s="34">
        <f t="shared" si="0"/>
        <v>20</v>
      </c>
      <c r="E12" s="34">
        <f t="shared" si="1"/>
        <v>3500</v>
      </c>
      <c r="F12" s="34">
        <f t="shared" si="2"/>
        <v>59351.25</v>
      </c>
      <c r="G12" s="23" t="str">
        <f t="shared" si="3"/>
        <v>No</v>
      </c>
      <c r="H12" s="24"/>
    </row>
    <row r="13" spans="2:11" x14ac:dyDescent="0.3">
      <c r="B13" s="22">
        <f>Sheet2!A20</f>
        <v>45845</v>
      </c>
      <c r="C13" s="34">
        <f>Sheet2!G20</f>
        <v>3410.6</v>
      </c>
      <c r="D13" s="34">
        <f t="shared" si="0"/>
        <v>-9.4000000000000909</v>
      </c>
      <c r="E13" s="34">
        <f t="shared" si="1"/>
        <v>-1645.0000000000159</v>
      </c>
      <c r="F13" s="34">
        <f t="shared" si="2"/>
        <v>57706.249999999985</v>
      </c>
      <c r="G13" s="23" t="str">
        <f t="shared" si="3"/>
        <v>No</v>
      </c>
      <c r="H13" s="24"/>
    </row>
    <row r="14" spans="2:11" x14ac:dyDescent="0.3">
      <c r="B14" s="22">
        <f>Sheet2!A19</f>
        <v>45846</v>
      </c>
      <c r="C14" s="34">
        <f>Sheet2!G19</f>
        <v>3406</v>
      </c>
      <c r="D14" s="34">
        <f t="shared" si="0"/>
        <v>-4.5999999999999091</v>
      </c>
      <c r="E14" s="34">
        <f t="shared" si="1"/>
        <v>-804.99999999998408</v>
      </c>
      <c r="F14" s="34">
        <f t="shared" si="2"/>
        <v>56901.25</v>
      </c>
      <c r="G14" s="23" t="str">
        <f t="shared" si="3"/>
        <v>No</v>
      </c>
      <c r="H14" s="24"/>
    </row>
    <row r="15" spans="2:11" x14ac:dyDescent="0.3">
      <c r="B15" s="22">
        <f>Sheet2!A18</f>
        <v>45847</v>
      </c>
      <c r="C15" s="34">
        <f>Sheet2!G18</f>
        <v>3386</v>
      </c>
      <c r="D15" s="34">
        <f t="shared" si="0"/>
        <v>-20</v>
      </c>
      <c r="E15" s="34">
        <f t="shared" si="1"/>
        <v>-3500</v>
      </c>
      <c r="F15" s="34">
        <f t="shared" si="2"/>
        <v>53401.25</v>
      </c>
      <c r="G15" s="23" t="str">
        <f t="shared" si="3"/>
        <v>No</v>
      </c>
      <c r="H15" s="24"/>
    </row>
    <row r="16" spans="2:11" x14ac:dyDescent="0.3">
      <c r="B16" s="22">
        <f>Sheet2!A17</f>
        <v>45848</v>
      </c>
      <c r="C16" s="34">
        <f>Sheet2!G17</f>
        <v>3395</v>
      </c>
      <c r="D16" s="34">
        <f t="shared" si="0"/>
        <v>9</v>
      </c>
      <c r="E16" s="34">
        <f t="shared" si="1"/>
        <v>1575</v>
      </c>
      <c r="F16" s="34">
        <f t="shared" si="2"/>
        <v>54976.25</v>
      </c>
      <c r="G16" s="23" t="str">
        <f t="shared" si="3"/>
        <v>No</v>
      </c>
      <c r="H16" s="24"/>
    </row>
    <row r="17" spans="2:8" x14ac:dyDescent="0.3">
      <c r="B17" s="25">
        <f>Sheet2!A16</f>
        <v>45849</v>
      </c>
      <c r="C17" s="35">
        <f>Sheet2!G16</f>
        <v>3264.5</v>
      </c>
      <c r="D17" s="35">
        <f t="shared" si="0"/>
        <v>-130.5</v>
      </c>
      <c r="E17" s="35">
        <f t="shared" si="1"/>
        <v>-22837.5</v>
      </c>
      <c r="F17" s="35">
        <f t="shared" si="2"/>
        <v>32138.75</v>
      </c>
      <c r="G17" s="26" t="str">
        <f t="shared" si="3"/>
        <v>Yes</v>
      </c>
      <c r="H17" s="27">
        <f>$D$38-F17</f>
        <v>34212.5</v>
      </c>
    </row>
    <row r="18" spans="2:8" x14ac:dyDescent="0.3">
      <c r="B18" s="22">
        <f>Sheet2!A15</f>
        <v>45852</v>
      </c>
      <c r="C18" s="34">
        <f>Sheet2!G15</f>
        <v>3227.5</v>
      </c>
      <c r="D18" s="34">
        <f t="shared" si="0"/>
        <v>-37</v>
      </c>
      <c r="E18" s="34">
        <f t="shared" si="1"/>
        <v>-6475</v>
      </c>
      <c r="F18" s="34">
        <f>D38</f>
        <v>66351.25</v>
      </c>
      <c r="G18" s="23" t="str">
        <f t="shared" si="3"/>
        <v>No</v>
      </c>
      <c r="H18" s="24"/>
    </row>
    <row r="19" spans="2:8" x14ac:dyDescent="0.3">
      <c r="B19" s="22">
        <f>Sheet2!A14</f>
        <v>45853</v>
      </c>
      <c r="C19" s="34">
        <f>Sheet2!G14</f>
        <v>3252</v>
      </c>
      <c r="D19" s="34">
        <f t="shared" si="0"/>
        <v>24.5</v>
      </c>
      <c r="E19" s="34">
        <f t="shared" si="1"/>
        <v>4287.5</v>
      </c>
      <c r="F19" s="34">
        <f t="shared" si="2"/>
        <v>70638.75</v>
      </c>
      <c r="G19" s="23" t="str">
        <f t="shared" si="3"/>
        <v>No</v>
      </c>
      <c r="H19" s="24"/>
    </row>
    <row r="20" spans="2:8" x14ac:dyDescent="0.3">
      <c r="B20" s="22">
        <f>Sheet2!A13</f>
        <v>45854</v>
      </c>
      <c r="C20" s="34">
        <f>Sheet2!G13</f>
        <v>3230.9</v>
      </c>
      <c r="D20" s="34">
        <f t="shared" si="0"/>
        <v>-21.099999999999909</v>
      </c>
      <c r="E20" s="34">
        <f t="shared" si="1"/>
        <v>-3692.4999999999841</v>
      </c>
      <c r="F20" s="34">
        <f t="shared" si="2"/>
        <v>66946.250000000015</v>
      </c>
      <c r="G20" s="23" t="str">
        <f t="shared" si="3"/>
        <v>No</v>
      </c>
      <c r="H20" s="24"/>
    </row>
    <row r="21" spans="2:8" x14ac:dyDescent="0.3">
      <c r="B21" s="22">
        <f>Sheet2!A12</f>
        <v>45855</v>
      </c>
      <c r="C21" s="34">
        <f>Sheet2!G12</f>
        <v>3207.7</v>
      </c>
      <c r="D21" s="34">
        <f t="shared" si="0"/>
        <v>-23.200000000000273</v>
      </c>
      <c r="E21" s="34">
        <f t="shared" si="1"/>
        <v>-4060.0000000000477</v>
      </c>
      <c r="F21" s="34">
        <f t="shared" si="2"/>
        <v>62886.249999999964</v>
      </c>
      <c r="G21" s="23" t="str">
        <f t="shared" si="3"/>
        <v>No</v>
      </c>
      <c r="H21" s="24"/>
    </row>
    <row r="22" spans="2:8" x14ac:dyDescent="0.3">
      <c r="B22" s="22">
        <f>Sheet2!A11</f>
        <v>45856</v>
      </c>
      <c r="C22" s="34">
        <f>Sheet2!G11</f>
        <v>3189.6</v>
      </c>
      <c r="D22" s="34">
        <f t="shared" si="0"/>
        <v>-18.099999999999909</v>
      </c>
      <c r="E22" s="34">
        <f t="shared" si="1"/>
        <v>-3167.4999999999841</v>
      </c>
      <c r="F22" s="34">
        <f t="shared" si="2"/>
        <v>59718.749999999978</v>
      </c>
      <c r="G22" s="23" t="str">
        <f t="shared" si="3"/>
        <v>No</v>
      </c>
      <c r="H22" s="24"/>
    </row>
    <row r="23" spans="2:8" x14ac:dyDescent="0.3">
      <c r="B23" s="22">
        <f>Sheet2!A10</f>
        <v>45859</v>
      </c>
      <c r="C23" s="34">
        <f>Sheet2!G10</f>
        <v>3158.9</v>
      </c>
      <c r="D23" s="34">
        <f t="shared" si="0"/>
        <v>-30.699999999999818</v>
      </c>
      <c r="E23" s="34">
        <f t="shared" si="1"/>
        <v>-5372.4999999999682</v>
      </c>
      <c r="F23" s="34">
        <f t="shared" si="2"/>
        <v>54346.250000000007</v>
      </c>
      <c r="G23" s="23" t="str">
        <f t="shared" si="3"/>
        <v>No</v>
      </c>
      <c r="H23" s="24"/>
    </row>
    <row r="24" spans="2:8" x14ac:dyDescent="0.3">
      <c r="B24" s="22">
        <f>Sheet2!A9</f>
        <v>45860</v>
      </c>
      <c r="C24" s="34">
        <f>Sheet2!G9</f>
        <v>3164.7</v>
      </c>
      <c r="D24" s="34">
        <f t="shared" si="0"/>
        <v>5.7999999999997272</v>
      </c>
      <c r="E24" s="34">
        <f t="shared" si="1"/>
        <v>1014.9999999999523</v>
      </c>
      <c r="F24" s="34">
        <f t="shared" si="2"/>
        <v>55361.249999999956</v>
      </c>
      <c r="G24" s="23" t="str">
        <f t="shared" si="3"/>
        <v>No</v>
      </c>
      <c r="H24" s="24"/>
    </row>
    <row r="25" spans="2:8" x14ac:dyDescent="0.3">
      <c r="B25" s="22">
        <f>Sheet2!A8</f>
        <v>45861</v>
      </c>
      <c r="C25" s="34">
        <f>Sheet2!G8</f>
        <v>3175</v>
      </c>
      <c r="D25" s="34">
        <f t="shared" si="0"/>
        <v>10.300000000000182</v>
      </c>
      <c r="E25" s="34">
        <f t="shared" si="1"/>
        <v>1802.5000000000318</v>
      </c>
      <c r="F25" s="34">
        <f t="shared" si="2"/>
        <v>57163.749999999985</v>
      </c>
      <c r="G25" s="23" t="str">
        <f t="shared" si="3"/>
        <v>No</v>
      </c>
      <c r="H25" s="24"/>
    </row>
    <row r="26" spans="2:8" x14ac:dyDescent="0.3">
      <c r="B26" s="22">
        <f>Sheet2!A7</f>
        <v>45862</v>
      </c>
      <c r="C26" s="34">
        <f>Sheet2!G7</f>
        <v>3144.9</v>
      </c>
      <c r="D26" s="34">
        <f t="shared" si="0"/>
        <v>-30.099999999999909</v>
      </c>
      <c r="E26" s="34">
        <f t="shared" si="1"/>
        <v>-5267.4999999999836</v>
      </c>
      <c r="F26" s="34">
        <f t="shared" si="2"/>
        <v>51896.25</v>
      </c>
      <c r="G26" s="23" t="str">
        <f t="shared" si="3"/>
        <v>No</v>
      </c>
      <c r="H26" s="24"/>
    </row>
    <row r="27" spans="2:8" x14ac:dyDescent="0.3">
      <c r="B27" s="22">
        <f>Sheet2!A6</f>
        <v>45863</v>
      </c>
      <c r="C27" s="34">
        <f>Sheet2!G6</f>
        <v>3140</v>
      </c>
      <c r="D27" s="34">
        <f t="shared" si="0"/>
        <v>-4.9000000000000909</v>
      </c>
      <c r="E27" s="34">
        <f t="shared" si="1"/>
        <v>-857.50000000001592</v>
      </c>
      <c r="F27" s="34">
        <f t="shared" si="2"/>
        <v>51038.749999999985</v>
      </c>
      <c r="G27" s="23" t="str">
        <f t="shared" si="3"/>
        <v>No</v>
      </c>
      <c r="H27" s="24"/>
    </row>
    <row r="28" spans="2:8" x14ac:dyDescent="0.3">
      <c r="B28" s="25">
        <f>Sheet2!A5</f>
        <v>45866</v>
      </c>
      <c r="C28" s="35">
        <f>Sheet2!G5</f>
        <v>3085.8</v>
      </c>
      <c r="D28" s="35">
        <f t="shared" si="0"/>
        <v>-54.199999999999818</v>
      </c>
      <c r="E28" s="35">
        <f t="shared" si="1"/>
        <v>-9484.9999999999673</v>
      </c>
      <c r="F28" s="35">
        <f t="shared" si="2"/>
        <v>41553.750000000015</v>
      </c>
      <c r="G28" s="26" t="str">
        <f t="shared" si="3"/>
        <v>Yes</v>
      </c>
      <c r="H28" s="27">
        <f>F8-F28</f>
        <v>24797.499999999985</v>
      </c>
    </row>
    <row r="29" spans="2:8" x14ac:dyDescent="0.3">
      <c r="B29" s="22">
        <f>Sheet2!A4</f>
        <v>45867</v>
      </c>
      <c r="C29" s="34">
        <f>Sheet2!G4</f>
        <v>3057</v>
      </c>
      <c r="D29" s="34">
        <f t="shared" si="0"/>
        <v>-28.800000000000182</v>
      </c>
      <c r="E29" s="34">
        <f t="shared" si="1"/>
        <v>-5040.0000000000318</v>
      </c>
      <c r="F29" s="34">
        <f>D38</f>
        <v>66351.25</v>
      </c>
      <c r="G29" s="23" t="str">
        <f t="shared" si="3"/>
        <v>No</v>
      </c>
      <c r="H29" s="24"/>
    </row>
    <row r="30" spans="2:8" x14ac:dyDescent="0.3">
      <c r="B30" s="22">
        <f>Sheet2!A3</f>
        <v>45868</v>
      </c>
      <c r="C30" s="34">
        <f>Sheet2!G3</f>
        <v>3052.1</v>
      </c>
      <c r="D30" s="34">
        <f t="shared" si="0"/>
        <v>-4.9000000000000909</v>
      </c>
      <c r="E30" s="34">
        <f t="shared" si="1"/>
        <v>-857.50000000001592</v>
      </c>
      <c r="F30" s="34">
        <f t="shared" si="2"/>
        <v>65493.749999999985</v>
      </c>
      <c r="G30" s="23" t="str">
        <f t="shared" si="3"/>
        <v>No</v>
      </c>
      <c r="H30" s="24"/>
    </row>
    <row r="31" spans="2:8" ht="15" thickBot="1" x14ac:dyDescent="0.35">
      <c r="B31" s="28">
        <f>Sheet2!A2</f>
        <v>45869</v>
      </c>
      <c r="C31" s="36">
        <f>Sheet2!G2</f>
        <v>3033.2</v>
      </c>
      <c r="D31" s="36">
        <f t="shared" si="0"/>
        <v>-18.900000000000091</v>
      </c>
      <c r="E31" s="36">
        <f t="shared" si="1"/>
        <v>-3307.5000000000159</v>
      </c>
      <c r="F31" s="36">
        <f t="shared" si="2"/>
        <v>62186.249999999971</v>
      </c>
      <c r="G31" s="29" t="str">
        <f t="shared" si="3"/>
        <v>No</v>
      </c>
      <c r="H31" s="30"/>
    </row>
    <row r="32" spans="2:8" ht="15" thickTop="1" x14ac:dyDescent="0.3"/>
    <row r="33" spans="2:8" x14ac:dyDescent="0.3">
      <c r="B33" s="16" t="s">
        <v>0</v>
      </c>
      <c r="C33" s="15"/>
      <c r="D33" s="16">
        <v>175</v>
      </c>
    </row>
    <row r="34" spans="2:8" x14ac:dyDescent="0.3">
      <c r="B34" s="16" t="s">
        <v>19</v>
      </c>
      <c r="C34" s="15"/>
      <c r="D34" s="17">
        <v>45869</v>
      </c>
    </row>
    <row r="35" spans="2:8" x14ac:dyDescent="0.3">
      <c r="B35" s="16" t="s">
        <v>1</v>
      </c>
      <c r="C35" s="15"/>
      <c r="D35" s="16">
        <v>3033.2</v>
      </c>
    </row>
    <row r="36" spans="2:8" x14ac:dyDescent="0.3">
      <c r="B36" s="16" t="s">
        <v>2</v>
      </c>
      <c r="C36" s="15"/>
      <c r="D36" s="18">
        <v>0.125</v>
      </c>
    </row>
    <row r="37" spans="2:8" x14ac:dyDescent="0.3">
      <c r="B37" s="16" t="s">
        <v>21</v>
      </c>
      <c r="C37" s="15"/>
      <c r="D37" s="16">
        <f>D35*D33</f>
        <v>530810</v>
      </c>
    </row>
    <row r="38" spans="2:8" x14ac:dyDescent="0.3">
      <c r="B38" s="16" t="s">
        <v>24</v>
      </c>
      <c r="C38" s="15"/>
      <c r="D38" s="16">
        <f>D36*D37</f>
        <v>66351.25</v>
      </c>
    </row>
    <row r="39" spans="2:8" x14ac:dyDescent="0.3">
      <c r="B39" s="16" t="s">
        <v>25</v>
      </c>
      <c r="C39" s="15"/>
      <c r="D39" s="16">
        <f>0.75*D38</f>
        <v>49763.4375</v>
      </c>
    </row>
    <row r="41" spans="2:8" x14ac:dyDescent="0.3">
      <c r="B41" s="14"/>
      <c r="C41" s="14"/>
      <c r="D41" s="14"/>
      <c r="E41" s="14"/>
      <c r="F41" s="14"/>
      <c r="G41" s="14"/>
      <c r="H41" s="14"/>
    </row>
    <row r="42" spans="2:8" ht="6" customHeight="1" x14ac:dyDescent="0.3"/>
    <row r="43" spans="2:8" ht="74.400000000000006" customHeight="1" x14ac:dyDescent="0.3">
      <c r="B43" s="38" t="s">
        <v>29</v>
      </c>
      <c r="C43" s="38"/>
      <c r="D43" s="38"/>
      <c r="E43" s="38"/>
      <c r="F43" s="38"/>
      <c r="G43" s="38"/>
      <c r="H43" s="38"/>
    </row>
    <row r="44" spans="2:8" ht="3" customHeight="1" x14ac:dyDescent="0.3"/>
    <row r="45" spans="2:8" ht="85.8" customHeight="1" x14ac:dyDescent="0.3">
      <c r="B45" s="38" t="s">
        <v>30</v>
      </c>
      <c r="C45" s="38"/>
      <c r="D45" s="38"/>
      <c r="E45" s="38"/>
      <c r="F45" s="38"/>
      <c r="G45" s="38"/>
      <c r="H45" s="38"/>
    </row>
    <row r="46" spans="2:8" ht="2.4" customHeight="1" x14ac:dyDescent="0.3"/>
    <row r="47" spans="2:8" ht="83.4" customHeight="1" x14ac:dyDescent="0.3">
      <c r="B47" s="39" t="s">
        <v>31</v>
      </c>
      <c r="C47" s="39"/>
      <c r="D47" s="39"/>
      <c r="E47" s="39"/>
      <c r="F47" s="39"/>
      <c r="G47" s="39"/>
      <c r="H47" s="39"/>
    </row>
    <row r="48" spans="2:8" ht="6" customHeight="1" x14ac:dyDescent="0.3"/>
    <row r="49" spans="2:8" x14ac:dyDescent="0.3">
      <c r="B49" s="14"/>
      <c r="C49" s="14"/>
      <c r="D49" s="14"/>
      <c r="E49" s="14"/>
      <c r="F49" s="14"/>
      <c r="G49" s="14"/>
      <c r="H49" s="14"/>
    </row>
  </sheetData>
  <sortState ref="B8:D31">
    <sortCondition ref="B8:B31"/>
  </sortState>
  <mergeCells count="4">
    <mergeCell ref="B47:H47"/>
    <mergeCell ref="B2:F4"/>
    <mergeCell ref="B43:H43"/>
    <mergeCell ref="B45:H45"/>
  </mergeCells>
  <pageMargins left="0.7" right="0.7" top="0.75" bottom="0.75" header="0.3" footer="0.3"/>
  <pageSetup scale="75" orientation="portrait" r:id="rId1"/>
  <colBreaks count="1" manualBreakCount="1">
    <brk id="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2025-07-31T17:04:46Z</cp:lastPrinted>
  <dcterms:created xsi:type="dcterms:W3CDTF">2025-07-31T10:48:24Z</dcterms:created>
  <dcterms:modified xsi:type="dcterms:W3CDTF">2025-07-31T17:44:37Z</dcterms:modified>
</cp:coreProperties>
</file>