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n.long/KL-GIT/CCAP/02-LhARA/04-LhARAlinearOptics/11-Parameters/"/>
    </mc:Choice>
  </mc:AlternateContent>
  <xr:revisionPtr revIDLastSave="0" documentId="13_ncr:1_{7A8CBB0D-9253-CC45-BFF9-D0494B106CD0}" xr6:coauthVersionLast="47" xr6:coauthVersionMax="47" xr10:uidLastSave="{00000000-0000-0000-0000-000000000000}"/>
  <bookViews>
    <workbookView xWindow="0" yWindow="640" windowWidth="30240" windowHeight="19000" tabRatio="500" xr2:uid="{00000000-000D-0000-FFFF-FFFF00000000}"/>
  </bookViews>
  <sheets>
    <sheet name="DRACOBeamLine-Params-LsrDrv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11" i="1" l="1"/>
  <c r="F24" i="1"/>
  <c r="F15" i="1"/>
  <c r="I11" i="1" l="1"/>
  <c r="I24" i="1"/>
  <c r="I15" i="1"/>
  <c r="F28" i="1"/>
  <c r="F21" i="1"/>
  <c r="F19" i="1"/>
  <c r="I12" i="1"/>
  <c r="I14" i="1" s="1"/>
  <c r="F26" i="1"/>
  <c r="F17" i="1"/>
  <c r="I18" i="1" l="1"/>
  <c r="I19" i="1"/>
  <c r="I21" i="1" l="1"/>
  <c r="I23" i="1" s="1"/>
  <c r="I28" i="1" s="1"/>
</calcChain>
</file>

<file path=xl/sharedStrings.xml><?xml version="1.0" encoding="utf-8"?>
<sst xmlns="http://schemas.openxmlformats.org/spreadsheetml/2006/main" count="154" uniqueCount="52">
  <si>
    <t>Parameter</t>
  </si>
  <si>
    <t>Value</t>
  </si>
  <si>
    <t>Unit</t>
  </si>
  <si>
    <t>Comment</t>
  </si>
  <si>
    <t>Stage</t>
  </si>
  <si>
    <t>Section</t>
  </si>
  <si>
    <t>Element</t>
  </si>
  <si>
    <t>Source</t>
  </si>
  <si>
    <t>SourceMode</t>
  </si>
  <si>
    <t>Gaussian kinetic energy</t>
  </si>
  <si>
    <t>MeV</t>
  </si>
  <si>
    <t>SigmaX</t>
  </si>
  <si>
    <t>SigmaY</t>
  </si>
  <si>
    <t>m</t>
  </si>
  <si>
    <t>Gaussian width, x</t>
  </si>
  <si>
    <t>Gaussian width, y</t>
  </si>
  <si>
    <t>Drift</t>
  </si>
  <si>
    <t>Length</t>
  </si>
  <si>
    <t>MinCTheta</t>
  </si>
  <si>
    <t>Minimum of energy distribution</t>
  </si>
  <si>
    <t>Maximum theta for flat cos theta</t>
  </si>
  <si>
    <t>Emin</t>
  </si>
  <si>
    <t>Emax</t>
  </si>
  <si>
    <t>nPnts</t>
  </si>
  <si>
    <t>Number of points to sample for integration of PDF</t>
  </si>
  <si>
    <t>Capture</t>
  </si>
  <si>
    <t>Maximum of energy distribution</t>
  </si>
  <si>
    <t>Type</t>
  </si>
  <si>
    <t>Parameterised TNSA</t>
  </si>
  <si>
    <t>Aperture</t>
  </si>
  <si>
    <t>Circular</t>
  </si>
  <si>
    <t>Radius</t>
  </si>
  <si>
    <t>Radius of solenoid bore</t>
  </si>
  <si>
    <t>Solenoid</t>
  </si>
  <si>
    <t>Length of solenoid</t>
  </si>
  <si>
    <t>Length, layers and turns</t>
  </si>
  <si>
    <t>Layers</t>
  </si>
  <si>
    <t>Turns</t>
  </si>
  <si>
    <t>Turns per layer</t>
  </si>
  <si>
    <t>Current</t>
  </si>
  <si>
    <t>A</t>
  </si>
  <si>
    <t>Length of drift from target to first solenoid</t>
  </si>
  <si>
    <t>Delivery</t>
  </si>
  <si>
    <t>Colimator</t>
  </si>
  <si>
    <t>Facility</t>
  </si>
  <si>
    <t>Global</t>
  </si>
  <si>
    <t>Name</t>
  </si>
  <si>
    <t>Reference particle</t>
  </si>
  <si>
    <t>Kinetic energy</t>
  </si>
  <si>
    <t>DRACO</t>
  </si>
  <si>
    <t>Vacuum chamber</t>
  </si>
  <si>
    <t>Mother volume radius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</si>
</sst>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4" x14ac:knownFonts="1"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2" xfId="0" applyBorder="1"/>
    <xf numFmtId="0" fontId="2" fillId="2" borderId="3" xfId="0" applyFont="1" applyFill="1" applyBorder="1"/>
    <xf numFmtId="0" fontId="1" fillId="2" borderId="3" xfId="0" applyFont="1" applyFill="1" applyBorder="1"/>
    <xf numFmtId="0" fontId="0" fillId="0" borderId="4" xfId="0" applyBorder="1"/>
    <xf numFmtId="11" fontId="0" fillId="0" borderId="1" xfId="0" applyNumberFormat="1" applyBorder="1"/>
    <xf numFmtId="164" fontId="0" fillId="0" borderId="0" xfId="0" applyNumberFormat="1"/>
    <xf numFmtId="0" fontId="3" fillId="0" borderId="4" xfId="0" applyFont="1" applyBorder="1"/>
    <xf numFmtId="0" fontId="3" fillId="0" borderId="4" xfId="0" applyFont="1" applyBorder="1" applyAlignment="1">
      <alignment horizontal="right"/>
    </xf>
    <xf numFmtId="0" fontId="3" fillId="0" borderId="2" xfId="0" applyFont="1" applyBorder="1"/>
    <xf numFmtId="0" fontId="3" fillId="0" borderId="1" xfId="0" applyFont="1" applyBorder="1"/>
    <xf numFmtId="0" fontId="3" fillId="0" borderId="1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9"/>
  <sheetViews>
    <sheetView tabSelected="1" zoomScale="150" zoomScaleNormal="150" workbookViewId="0">
      <selection activeCell="F4" sqref="F4"/>
    </sheetView>
  </sheetViews>
  <sheetFormatPr baseColWidth="10" defaultColWidth="10.6640625" defaultRowHeight="16" x14ac:dyDescent="0.2"/>
  <cols>
    <col min="1" max="1" width="5.83203125" bestFit="1" customWidth="1"/>
    <col min="2" max="2" width="7.5" bestFit="1" customWidth="1"/>
    <col min="3" max="3" width="8.33203125" bestFit="1" customWidth="1"/>
    <col min="4" max="4" width="20.83203125" bestFit="1" customWidth="1"/>
    <col min="5" max="5" width="19.33203125" bestFit="1" customWidth="1"/>
    <col min="6" max="6" width="9.1640625" bestFit="1" customWidth="1"/>
    <col min="7" max="7" width="5" bestFit="1" customWidth="1"/>
    <col min="8" max="8" width="49" bestFit="1" customWidth="1"/>
    <col min="9" max="9" width="11.6640625" style="7" bestFit="1" customWidth="1"/>
  </cols>
  <sheetData>
    <row r="1" spans="1:9" x14ac:dyDescent="0.2">
      <c r="A1" s="3" t="s">
        <v>4</v>
      </c>
      <c r="B1" s="3" t="s">
        <v>5</v>
      </c>
      <c r="C1" s="3" t="s">
        <v>6</v>
      </c>
      <c r="D1" s="4" t="s">
        <v>27</v>
      </c>
      <c r="E1" s="4" t="s">
        <v>0</v>
      </c>
      <c r="F1" s="4" t="s">
        <v>1</v>
      </c>
      <c r="G1" s="4" t="s">
        <v>2</v>
      </c>
      <c r="H1" s="4" t="s">
        <v>3</v>
      </c>
    </row>
    <row r="2" spans="1:9" x14ac:dyDescent="0.2">
      <c r="A2" s="8">
        <v>0</v>
      </c>
      <c r="B2" s="8" t="s">
        <v>44</v>
      </c>
      <c r="C2" s="8" t="s">
        <v>45</v>
      </c>
      <c r="D2" s="8" t="s">
        <v>46</v>
      </c>
      <c r="E2" s="8" t="s">
        <v>46</v>
      </c>
      <c r="F2" s="9" t="s">
        <v>49</v>
      </c>
      <c r="G2" s="8"/>
      <c r="H2" s="8"/>
    </row>
    <row r="3" spans="1:9" x14ac:dyDescent="0.2">
      <c r="A3" s="11">
        <v>0</v>
      </c>
      <c r="B3" s="11" t="s">
        <v>44</v>
      </c>
      <c r="C3" s="11" t="s">
        <v>45</v>
      </c>
      <c r="D3" s="11" t="s">
        <v>47</v>
      </c>
      <c r="E3" s="11" t="s">
        <v>48</v>
      </c>
      <c r="F3" s="12">
        <v>20</v>
      </c>
      <c r="G3" s="11" t="s">
        <v>10</v>
      </c>
      <c r="H3" s="11"/>
    </row>
    <row r="4" spans="1:9" x14ac:dyDescent="0.2">
      <c r="A4" s="10">
        <v>0</v>
      </c>
      <c r="B4" s="10" t="s">
        <v>44</v>
      </c>
      <c r="C4" s="10" t="s">
        <v>45</v>
      </c>
      <c r="D4" s="10" t="s">
        <v>50</v>
      </c>
      <c r="E4" s="10" t="s">
        <v>51</v>
      </c>
      <c r="F4" s="10">
        <v>0.5</v>
      </c>
      <c r="G4" s="10" t="s">
        <v>13</v>
      </c>
      <c r="H4" s="10"/>
    </row>
    <row r="5" spans="1:9" x14ac:dyDescent="0.2">
      <c r="A5" s="5">
        <v>1</v>
      </c>
      <c r="B5" s="5" t="s">
        <v>7</v>
      </c>
      <c r="C5" s="5" t="s">
        <v>7</v>
      </c>
      <c r="D5" s="5" t="s">
        <v>28</v>
      </c>
      <c r="E5" s="5" t="s">
        <v>8</v>
      </c>
      <c r="F5" s="5">
        <v>0</v>
      </c>
      <c r="G5" s="5"/>
      <c r="H5" s="5" t="s">
        <v>9</v>
      </c>
    </row>
    <row r="6" spans="1:9" x14ac:dyDescent="0.2">
      <c r="A6" s="1">
        <v>1</v>
      </c>
      <c r="B6" s="1" t="s">
        <v>7</v>
      </c>
      <c r="C6" s="1" t="s">
        <v>7</v>
      </c>
      <c r="D6" s="1" t="s">
        <v>28</v>
      </c>
      <c r="E6" s="1" t="s">
        <v>11</v>
      </c>
      <c r="F6" s="1">
        <v>3.9999999999999998E-6</v>
      </c>
      <c r="G6" s="1" t="s">
        <v>13</v>
      </c>
      <c r="H6" s="1" t="s">
        <v>14</v>
      </c>
    </row>
    <row r="7" spans="1:9" x14ac:dyDescent="0.2">
      <c r="A7" s="1">
        <v>1</v>
      </c>
      <c r="B7" s="1" t="s">
        <v>7</v>
      </c>
      <c r="C7" s="1" t="s">
        <v>7</v>
      </c>
      <c r="D7" s="1" t="s">
        <v>28</v>
      </c>
      <c r="E7" s="1" t="s">
        <v>12</v>
      </c>
      <c r="F7" s="1">
        <v>3.9999999999999998E-6</v>
      </c>
      <c r="G7" s="1" t="s">
        <v>13</v>
      </c>
      <c r="H7" s="1" t="s">
        <v>15</v>
      </c>
    </row>
    <row r="8" spans="1:9" x14ac:dyDescent="0.2">
      <c r="A8" s="1">
        <v>1</v>
      </c>
      <c r="B8" s="1" t="s">
        <v>7</v>
      </c>
      <c r="C8" s="1" t="s">
        <v>7</v>
      </c>
      <c r="D8" s="1" t="s">
        <v>28</v>
      </c>
      <c r="E8" s="1" t="s">
        <v>21</v>
      </c>
      <c r="F8" s="1">
        <v>5</v>
      </c>
      <c r="G8" s="1" t="s">
        <v>10</v>
      </c>
      <c r="H8" s="1" t="s">
        <v>19</v>
      </c>
    </row>
    <row r="9" spans="1:9" x14ac:dyDescent="0.2">
      <c r="A9" s="1">
        <v>1</v>
      </c>
      <c r="B9" s="1" t="s">
        <v>7</v>
      </c>
      <c r="C9" s="1" t="s">
        <v>7</v>
      </c>
      <c r="D9" s="1" t="s">
        <v>28</v>
      </c>
      <c r="E9" s="1" t="s">
        <v>22</v>
      </c>
      <c r="F9" s="1">
        <v>70</v>
      </c>
      <c r="G9" s="1" t="s">
        <v>10</v>
      </c>
      <c r="H9" s="1" t="s">
        <v>26</v>
      </c>
    </row>
    <row r="10" spans="1:9" x14ac:dyDescent="0.2">
      <c r="A10" s="1">
        <v>1</v>
      </c>
      <c r="B10" s="1" t="s">
        <v>7</v>
      </c>
      <c r="C10" s="1" t="s">
        <v>7</v>
      </c>
      <c r="D10" s="1" t="s">
        <v>28</v>
      </c>
      <c r="E10" s="1" t="s">
        <v>23</v>
      </c>
      <c r="F10" s="1">
        <v>10000</v>
      </c>
      <c r="G10" s="1"/>
      <c r="H10" s="1" t="s">
        <v>24</v>
      </c>
    </row>
    <row r="11" spans="1:9" x14ac:dyDescent="0.2">
      <c r="A11" s="2">
        <v>1</v>
      </c>
      <c r="B11" s="2" t="s">
        <v>7</v>
      </c>
      <c r="C11" s="2" t="s">
        <v>7</v>
      </c>
      <c r="D11" s="2" t="s">
        <v>28</v>
      </c>
      <c r="E11" s="2" t="s">
        <v>18</v>
      </c>
      <c r="F11" s="2">
        <f>COS(14/180*PI())</f>
        <v>0.97029572627599647</v>
      </c>
      <c r="G11" s="2"/>
      <c r="H11" s="2" t="s">
        <v>20</v>
      </c>
      <c r="I11" s="7">
        <f>COS(14/180*PI())</f>
        <v>0.97029572627599647</v>
      </c>
    </row>
    <row r="12" spans="1:9" x14ac:dyDescent="0.2">
      <c r="A12" s="5">
        <v>1</v>
      </c>
      <c r="B12" s="5" t="s">
        <v>25</v>
      </c>
      <c r="C12" s="5" t="s">
        <v>16</v>
      </c>
      <c r="D12" s="5"/>
      <c r="E12" s="5" t="s">
        <v>17</v>
      </c>
      <c r="F12" s="5">
        <v>0.08</v>
      </c>
      <c r="G12" s="5" t="s">
        <v>13</v>
      </c>
      <c r="H12" s="5" t="s">
        <v>41</v>
      </c>
      <c r="I12" s="7">
        <f>F12</f>
        <v>0.08</v>
      </c>
    </row>
    <row r="13" spans="1:9" x14ac:dyDescent="0.2">
      <c r="A13" s="1">
        <v>1</v>
      </c>
      <c r="B13" s="1" t="s">
        <v>25</v>
      </c>
      <c r="C13" s="1" t="s">
        <v>29</v>
      </c>
      <c r="D13" s="1" t="s">
        <v>30</v>
      </c>
      <c r="E13" s="1" t="s">
        <v>31</v>
      </c>
      <c r="F13" s="1">
        <v>0.02</v>
      </c>
      <c r="G13" s="1" t="s">
        <v>13</v>
      </c>
      <c r="H13" s="1" t="s">
        <v>32</v>
      </c>
    </row>
    <row r="14" spans="1:9" x14ac:dyDescent="0.2">
      <c r="A14" s="1">
        <v>1</v>
      </c>
      <c r="B14" s="1" t="s">
        <v>25</v>
      </c>
      <c r="C14" s="1" t="s">
        <v>33</v>
      </c>
      <c r="D14" s="1" t="s">
        <v>35</v>
      </c>
      <c r="E14" s="1" t="s">
        <v>17</v>
      </c>
      <c r="F14" s="1">
        <v>0.12</v>
      </c>
      <c r="G14" s="1" t="s">
        <v>13</v>
      </c>
      <c r="H14" s="1" t="s">
        <v>34</v>
      </c>
      <c r="I14" s="7">
        <f>I12+F14</f>
        <v>0.2</v>
      </c>
    </row>
    <row r="15" spans="1:9" x14ac:dyDescent="0.2">
      <c r="A15" s="1">
        <v>1</v>
      </c>
      <c r="B15" s="1" t="s">
        <v>25</v>
      </c>
      <c r="C15" s="1" t="s">
        <v>33</v>
      </c>
      <c r="D15" s="1" t="s">
        <v>35</v>
      </c>
      <c r="E15" s="1" t="s">
        <v>39</v>
      </c>
      <c r="F15" s="6">
        <f>13400*13.6/15.7</f>
        <v>11607.643312101911</v>
      </c>
      <c r="G15" s="1" t="s">
        <v>40</v>
      </c>
      <c r="H15" s="1"/>
      <c r="I15" s="7">
        <f>13400*13.6/15.7</f>
        <v>11607.643312101911</v>
      </c>
    </row>
    <row r="16" spans="1:9" x14ac:dyDescent="0.2">
      <c r="A16" s="1">
        <v>1</v>
      </c>
      <c r="B16" s="1" t="s">
        <v>25</v>
      </c>
      <c r="C16" s="1" t="s">
        <v>33</v>
      </c>
      <c r="D16" s="1" t="s">
        <v>35</v>
      </c>
      <c r="E16" s="1" t="s">
        <v>36</v>
      </c>
      <c r="F16" s="1">
        <v>4</v>
      </c>
      <c r="G16" s="1"/>
      <c r="H16" s="1"/>
    </row>
    <row r="17" spans="1:9" x14ac:dyDescent="0.2">
      <c r="A17" s="1">
        <v>1</v>
      </c>
      <c r="B17" s="1" t="s">
        <v>25</v>
      </c>
      <c r="C17" s="1" t="s">
        <v>33</v>
      </c>
      <c r="D17" s="1" t="s">
        <v>35</v>
      </c>
      <c r="E17" s="1" t="s">
        <v>37</v>
      </c>
      <c r="F17" s="1">
        <f>112/F16</f>
        <v>28</v>
      </c>
      <c r="G17" s="1"/>
      <c r="H17" s="1" t="s">
        <v>38</v>
      </c>
    </row>
    <row r="18" spans="1:9" x14ac:dyDescent="0.2">
      <c r="A18" s="1">
        <v>1</v>
      </c>
      <c r="B18" s="1" t="s">
        <v>25</v>
      </c>
      <c r="C18" s="1" t="s">
        <v>29</v>
      </c>
      <c r="D18" s="1" t="s">
        <v>30</v>
      </c>
      <c r="E18" s="1" t="s">
        <v>31</v>
      </c>
      <c r="F18" s="1">
        <v>0.02</v>
      </c>
      <c r="G18" s="1" t="s">
        <v>13</v>
      </c>
      <c r="H18" s="1" t="s">
        <v>32</v>
      </c>
      <c r="I18" s="7">
        <f>I14</f>
        <v>0.2</v>
      </c>
    </row>
    <row r="19" spans="1:9" x14ac:dyDescent="0.2">
      <c r="A19" s="1">
        <v>1</v>
      </c>
      <c r="B19" s="1" t="s">
        <v>25</v>
      </c>
      <c r="C19" s="1" t="s">
        <v>16</v>
      </c>
      <c r="D19" s="1"/>
      <c r="E19" s="1" t="s">
        <v>17</v>
      </c>
      <c r="F19" s="1">
        <f>0.745-F14-F12</f>
        <v>0.54500000000000004</v>
      </c>
      <c r="G19" s="1" t="s">
        <v>13</v>
      </c>
      <c r="H19" s="1"/>
      <c r="I19" s="7">
        <f>I14+F19</f>
        <v>0.74500000000000011</v>
      </c>
    </row>
    <row r="20" spans="1:9" x14ac:dyDescent="0.2">
      <c r="A20" s="2">
        <v>1</v>
      </c>
      <c r="B20" s="2" t="s">
        <v>25</v>
      </c>
      <c r="C20" s="2" t="s">
        <v>29</v>
      </c>
      <c r="D20" s="2" t="s">
        <v>30</v>
      </c>
      <c r="E20" s="2" t="s">
        <v>31</v>
      </c>
      <c r="F20" s="2">
        <v>7.4999999999999997E-3</v>
      </c>
      <c r="G20" s="2" t="s">
        <v>13</v>
      </c>
      <c r="H20" s="2"/>
    </row>
    <row r="21" spans="1:9" x14ac:dyDescent="0.2">
      <c r="A21" s="1">
        <v>1</v>
      </c>
      <c r="B21" s="1" t="s">
        <v>42</v>
      </c>
      <c r="C21" s="1" t="s">
        <v>16</v>
      </c>
      <c r="D21" s="1"/>
      <c r="E21" s="1" t="s">
        <v>17</v>
      </c>
      <c r="F21" s="1">
        <f>1.1-0.745</f>
        <v>0.35500000000000009</v>
      </c>
      <c r="G21" s="1" t="s">
        <v>13</v>
      </c>
      <c r="H21" s="1"/>
      <c r="I21" s="7">
        <f>I19+F21</f>
        <v>1.1000000000000001</v>
      </c>
    </row>
    <row r="22" spans="1:9" x14ac:dyDescent="0.2">
      <c r="A22" s="1">
        <v>1</v>
      </c>
      <c r="B22" s="1" t="s">
        <v>42</v>
      </c>
      <c r="C22" s="1" t="s">
        <v>29</v>
      </c>
      <c r="D22" s="1" t="s">
        <v>30</v>
      </c>
      <c r="E22" s="1" t="s">
        <v>31</v>
      </c>
      <c r="F22" s="1">
        <v>0.02</v>
      </c>
      <c r="G22" s="1" t="s">
        <v>13</v>
      </c>
      <c r="H22" s="1" t="s">
        <v>32</v>
      </c>
    </row>
    <row r="23" spans="1:9" x14ac:dyDescent="0.2">
      <c r="A23" s="1">
        <v>1</v>
      </c>
      <c r="B23" s="1" t="s">
        <v>42</v>
      </c>
      <c r="C23" s="1" t="s">
        <v>33</v>
      </c>
      <c r="D23" s="1" t="s">
        <v>35</v>
      </c>
      <c r="E23" s="1" t="s">
        <v>17</v>
      </c>
      <c r="F23" s="1">
        <v>0.12</v>
      </c>
      <c r="G23" s="1" t="s">
        <v>13</v>
      </c>
      <c r="H23" s="1" t="s">
        <v>34</v>
      </c>
      <c r="I23" s="7">
        <f>I21+F23</f>
        <v>1.2200000000000002</v>
      </c>
    </row>
    <row r="24" spans="1:9" x14ac:dyDescent="0.2">
      <c r="A24" s="1">
        <v>1</v>
      </c>
      <c r="B24" s="1" t="s">
        <v>42</v>
      </c>
      <c r="C24" s="1" t="s">
        <v>33</v>
      </c>
      <c r="D24" s="1" t="s">
        <v>35</v>
      </c>
      <c r="E24" s="1" t="s">
        <v>39</v>
      </c>
      <c r="F24" s="6">
        <f>4950*3.5/5.81</f>
        <v>2981.9277108433739</v>
      </c>
      <c r="G24" s="1" t="s">
        <v>40</v>
      </c>
      <c r="H24" s="1"/>
      <c r="I24" s="7">
        <f>4950*3.5/5.81</f>
        <v>2981.9277108433739</v>
      </c>
    </row>
    <row r="25" spans="1:9" x14ac:dyDescent="0.2">
      <c r="A25" s="1">
        <v>1</v>
      </c>
      <c r="B25" s="1" t="s">
        <v>42</v>
      </c>
      <c r="C25" s="1" t="s">
        <v>33</v>
      </c>
      <c r="D25" s="1" t="s">
        <v>35</v>
      </c>
      <c r="E25" s="1" t="s">
        <v>36</v>
      </c>
      <c r="F25" s="1">
        <v>4</v>
      </c>
      <c r="G25" s="1"/>
      <c r="H25" s="1"/>
    </row>
    <row r="26" spans="1:9" x14ac:dyDescent="0.2">
      <c r="A26" s="1">
        <v>1</v>
      </c>
      <c r="B26" s="1" t="s">
        <v>42</v>
      </c>
      <c r="C26" s="1" t="s">
        <v>33</v>
      </c>
      <c r="D26" s="1" t="s">
        <v>35</v>
      </c>
      <c r="E26" s="1" t="s">
        <v>37</v>
      </c>
      <c r="F26" s="1">
        <f>112/F25</f>
        <v>28</v>
      </c>
      <c r="G26" s="1"/>
      <c r="H26" s="1" t="s">
        <v>38</v>
      </c>
    </row>
    <row r="27" spans="1:9" x14ac:dyDescent="0.2">
      <c r="A27" s="1">
        <v>1</v>
      </c>
      <c r="B27" s="1" t="s">
        <v>42</v>
      </c>
      <c r="C27" s="1" t="s">
        <v>29</v>
      </c>
      <c r="D27" s="1" t="s">
        <v>30</v>
      </c>
      <c r="E27" s="1" t="s">
        <v>31</v>
      </c>
      <c r="F27" s="1">
        <v>0.02</v>
      </c>
      <c r="G27" s="1" t="s">
        <v>13</v>
      </c>
      <c r="H27" s="1" t="s">
        <v>32</v>
      </c>
    </row>
    <row r="28" spans="1:9" x14ac:dyDescent="0.2">
      <c r="A28" s="1">
        <v>1</v>
      </c>
      <c r="B28" s="1" t="s">
        <v>42</v>
      </c>
      <c r="C28" s="1" t="s">
        <v>16</v>
      </c>
      <c r="D28" s="1"/>
      <c r="E28" s="1" t="s">
        <v>17</v>
      </c>
      <c r="F28" s="1">
        <f>2.135-1.22</f>
        <v>0.91499999999999981</v>
      </c>
      <c r="G28" s="1" t="s">
        <v>13</v>
      </c>
      <c r="H28" s="1"/>
      <c r="I28" s="7">
        <f>I23+F28</f>
        <v>2.1349999999999998</v>
      </c>
    </row>
    <row r="29" spans="1:9" x14ac:dyDescent="0.2">
      <c r="A29" s="2">
        <v>1</v>
      </c>
      <c r="B29" s="2" t="s">
        <v>42</v>
      </c>
      <c r="C29" s="2" t="s">
        <v>29</v>
      </c>
      <c r="D29" s="2" t="s">
        <v>30</v>
      </c>
      <c r="E29" s="2" t="s">
        <v>31</v>
      </c>
      <c r="F29" s="2">
        <v>3.5000000000000001E-3</v>
      </c>
      <c r="G29" s="2" t="s">
        <v>13</v>
      </c>
      <c r="H29" s="2" t="s">
        <v>43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DRACOBeamLine-Params-LsrDrvn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Long, Kenneth R</cp:lastModifiedBy>
  <cp:revision>10</cp:revision>
  <dcterms:created xsi:type="dcterms:W3CDTF">2018-10-09T17:49:46Z</dcterms:created>
  <dcterms:modified xsi:type="dcterms:W3CDTF">2023-12-30T09:47:43Z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