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umars2\Documents\Papers\Our papers\2023 - openFrame - IC\RESUBMISSION\"/>
    </mc:Choice>
  </mc:AlternateContent>
  <xr:revisionPtr revIDLastSave="0" documentId="8_{A527FA65-1C74-42C0-BABF-79599CC79DC6}" xr6:coauthVersionLast="47" xr6:coauthVersionMax="47" xr10:uidLastSave="{00000000-0000-0000-0000-000000000000}"/>
  <bookViews>
    <workbookView xWindow="28680" yWindow="-120" windowWidth="29040" windowHeight="16440" firstSheet="1" activeTab="4" xr2:uid="{00000000-000D-0000-FFFF-FFFF00000000}"/>
  </bookViews>
  <sheets>
    <sheet name=" openFrame components" sheetId="5" r:id="rId1"/>
    <sheet name="openFrame nomenclature" sheetId="9" r:id="rId2"/>
    <sheet name="OF-LL-65 openExcite" sheetId="2" r:id="rId3"/>
    <sheet name="OF-LL-80 camera port" sheetId="3" r:id="rId4"/>
    <sheet name="openAF (cage system)" sheetId="6" r:id="rId5"/>
    <sheet name="Excitation sources" sheetId="7" r:id="rId6"/>
    <sheet name="Transillumination"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6" l="1"/>
  <c r="H69" i="7"/>
  <c r="H67" i="7"/>
  <c r="H66" i="7"/>
  <c r="H65" i="7"/>
  <c r="H64" i="7"/>
  <c r="H59" i="7"/>
  <c r="H58" i="7"/>
  <c r="H61" i="7" s="1"/>
  <c r="F5" i="8"/>
  <c r="F6" i="8"/>
  <c r="F7" i="8"/>
  <c r="F9" i="8"/>
  <c r="F10" i="8"/>
  <c r="F11" i="8"/>
  <c r="F4" i="8"/>
  <c r="F42" i="6"/>
  <c r="F83" i="7"/>
  <c r="G83" i="7" s="1"/>
  <c r="H83" i="7" s="1"/>
  <c r="G49" i="7"/>
  <c r="G48" i="7"/>
  <c r="F18" i="7"/>
  <c r="F13" i="6"/>
  <c r="G10" i="7"/>
  <c r="H10" i="7" s="1"/>
  <c r="G75" i="7"/>
  <c r="H75" i="7" s="1"/>
  <c r="F11" i="6"/>
  <c r="F12" i="6"/>
  <c r="G41" i="7"/>
  <c r="H41" i="7" s="1"/>
  <c r="G107" i="7"/>
  <c r="H107" i="7" s="1"/>
  <c r="G106" i="7"/>
  <c r="H106" i="7" s="1"/>
  <c r="G46" i="7"/>
  <c r="H46" i="7" s="1"/>
  <c r="G45" i="7"/>
  <c r="H45" i="7" s="1"/>
  <c r="G102" i="7"/>
  <c r="H102" i="7" s="1"/>
  <c r="G108" i="7"/>
  <c r="H108" i="7" s="1"/>
  <c r="G105" i="7"/>
  <c r="H105" i="7" s="1"/>
  <c r="G104" i="7"/>
  <c r="H104" i="7" s="1"/>
  <c r="G103" i="7"/>
  <c r="H103" i="7" s="1"/>
  <c r="G101" i="7"/>
  <c r="H101" i="7" s="1"/>
  <c r="G100" i="7"/>
  <c r="H100" i="7" s="1"/>
  <c r="G99" i="7"/>
  <c r="H99" i="7" s="1"/>
  <c r="G98" i="7"/>
  <c r="H98" i="7" s="1"/>
  <c r="G97" i="7"/>
  <c r="H97" i="7" s="1"/>
  <c r="G96" i="7"/>
  <c r="H96" i="7" s="1"/>
  <c r="G94" i="7"/>
  <c r="H94" i="7" s="1"/>
  <c r="G95" i="7"/>
  <c r="H95" i="7" s="1"/>
  <c r="G92" i="7"/>
  <c r="H92" i="7" s="1"/>
  <c r="G91" i="7"/>
  <c r="H91" i="7" s="1"/>
  <c r="G90" i="7"/>
  <c r="H90" i="7" s="1"/>
  <c r="G89" i="7"/>
  <c r="H89" i="7" s="1"/>
  <c r="G88" i="7"/>
  <c r="H88" i="7" s="1"/>
  <c r="G87" i="7"/>
  <c r="H87" i="7" s="1"/>
  <c r="G86" i="7"/>
  <c r="H86" i="7" s="1"/>
  <c r="G85" i="7"/>
  <c r="H85" i="7" s="1"/>
  <c r="G84" i="7"/>
  <c r="H84" i="7" s="1"/>
  <c r="G82" i="7"/>
  <c r="H82" i="7" s="1"/>
  <c r="G81" i="7"/>
  <c r="H81" i="7" s="1"/>
  <c r="G80" i="7"/>
  <c r="H80" i="7" s="1"/>
  <c r="G78" i="7"/>
  <c r="H78" i="7" s="1"/>
  <c r="H76" i="7"/>
  <c r="G74" i="7"/>
  <c r="H74" i="7" s="1"/>
  <c r="H110" i="7" l="1"/>
  <c r="F15" i="6"/>
  <c r="G53" i="7"/>
  <c r="H53" i="7" s="1"/>
  <c r="G52" i="7"/>
  <c r="H52" i="7" s="1"/>
  <c r="G51" i="7"/>
  <c r="H51" i="7" s="1"/>
  <c r="G50" i="7"/>
  <c r="H50" i="7" s="1"/>
  <c r="H49" i="7"/>
  <c r="H48" i="7"/>
  <c r="G44" i="7"/>
  <c r="H44" i="7" s="1"/>
  <c r="G43" i="7"/>
  <c r="H43" i="7" s="1"/>
  <c r="G42" i="7"/>
  <c r="H42" i="7" s="1"/>
  <c r="G40" i="7"/>
  <c r="H40" i="7" s="1"/>
  <c r="G39" i="7"/>
  <c r="H39" i="7" s="1"/>
  <c r="G38" i="7"/>
  <c r="H38" i="7" s="1"/>
  <c r="G37" i="7"/>
  <c r="H37" i="7" s="1"/>
  <c r="G36" i="7"/>
  <c r="H36" i="7" s="1"/>
  <c r="G35" i="7"/>
  <c r="H35" i="7" s="1"/>
  <c r="G34" i="7"/>
  <c r="H34" i="7" s="1"/>
  <c r="G33" i="7"/>
  <c r="H33" i="7" s="1"/>
  <c r="G32" i="7"/>
  <c r="H32" i="7" s="1"/>
  <c r="G31" i="7"/>
  <c r="H31" i="7" s="1"/>
  <c r="G30" i="7"/>
  <c r="H30" i="7" s="1"/>
  <c r="G29" i="7"/>
  <c r="H29" i="7" s="1"/>
  <c r="H11" i="7"/>
  <c r="G27" i="7"/>
  <c r="H27" i="7" s="1"/>
  <c r="G26" i="7"/>
  <c r="H26" i="7" s="1"/>
  <c r="G25" i="7"/>
  <c r="H25" i="7" s="1"/>
  <c r="G24" i="7"/>
  <c r="H24" i="7" s="1"/>
  <c r="G23" i="7"/>
  <c r="H23" i="7" s="1"/>
  <c r="G22" i="7"/>
  <c r="H22" i="7" s="1"/>
  <c r="G21" i="7"/>
  <c r="H21" i="7" s="1"/>
  <c r="G20" i="7"/>
  <c r="H20" i="7" s="1"/>
  <c r="G19" i="7"/>
  <c r="H19" i="7" s="1"/>
  <c r="G18" i="7"/>
  <c r="H18" i="7" s="1"/>
  <c r="G17" i="7"/>
  <c r="H17" i="7" s="1"/>
  <c r="G16" i="7"/>
  <c r="H16" i="7" s="1"/>
  <c r="G15" i="7"/>
  <c r="H15" i="7" s="1"/>
  <c r="G14" i="7"/>
  <c r="H14" i="7" s="1"/>
  <c r="G9" i="7"/>
  <c r="H9" i="7" s="1"/>
  <c r="G8" i="7"/>
  <c r="H8" i="7" s="1"/>
  <c r="G7" i="7"/>
  <c r="H7" i="7" s="1"/>
  <c r="G6" i="7"/>
  <c r="H6" i="7" s="1"/>
  <c r="F35" i="6"/>
  <c r="F34" i="6"/>
  <c r="F33" i="6"/>
  <c r="F32" i="6"/>
  <c r="F31" i="6"/>
  <c r="F30" i="6"/>
  <c r="F29" i="6"/>
  <c r="F28" i="6"/>
  <c r="F27" i="6"/>
  <c r="F26" i="6"/>
  <c r="F25" i="6"/>
  <c r="F24" i="6"/>
  <c r="F23" i="6"/>
  <c r="F22" i="6"/>
  <c r="F21" i="6"/>
  <c r="F20" i="6"/>
  <c r="F19" i="6"/>
  <c r="F14" i="6"/>
  <c r="F10" i="6"/>
  <c r="F9" i="6"/>
  <c r="F8" i="6"/>
  <c r="F7" i="6"/>
  <c r="F6" i="6"/>
  <c r="F36" i="6" l="1"/>
  <c r="H55" i="7"/>
</calcChain>
</file>

<file path=xl/sharedStrings.xml><?xml version="1.0" encoding="utf-8"?>
<sst xmlns="http://schemas.openxmlformats.org/spreadsheetml/2006/main" count="1260" uniqueCount="543">
  <si>
    <t>Item</t>
  </si>
  <si>
    <t xml:space="preserve">Part # </t>
  </si>
  <si>
    <t>Manufacturer</t>
  </si>
  <si>
    <t>Quantity</t>
  </si>
  <si>
    <t>Price (£)</t>
  </si>
  <si>
    <t>Purpose/notes</t>
  </si>
  <si>
    <t>Cairn</t>
  </si>
  <si>
    <t>Yes</t>
  </si>
  <si>
    <r>
      <t xml:space="preserve">Allows easy attachment of microscope stage to </t>
    </r>
    <r>
      <rPr>
        <i/>
        <sz val="11"/>
        <color theme="1"/>
        <rFont val="Calibri"/>
        <family val="2"/>
        <scheme val="minor"/>
      </rPr>
      <t>openFrame</t>
    </r>
  </si>
  <si>
    <t>Allows focussing via objective translation and coupling in of autofocus light</t>
  </si>
  <si>
    <t>P1500/065/000</t>
  </si>
  <si>
    <t>openFrame tube lens layer</t>
  </si>
  <si>
    <t>P1500/030/000</t>
  </si>
  <si>
    <t>openFrame base plate</t>
  </si>
  <si>
    <t>P1500/BAS/000</t>
  </si>
  <si>
    <t>CM1-DCH/M</t>
  </si>
  <si>
    <t>Thorlabs</t>
  </si>
  <si>
    <t>CUSTOM</t>
  </si>
  <si>
    <t>Thorlabs and Edmund prices updated on 19/05/2023</t>
  </si>
  <si>
    <r>
      <rPr>
        <b/>
        <i/>
        <sz val="28"/>
        <color theme="1"/>
        <rFont val="Calibri"/>
        <family val="2"/>
        <scheme val="minor"/>
      </rPr>
      <t>openExcite</t>
    </r>
    <r>
      <rPr>
        <b/>
        <sz val="28"/>
        <color theme="1"/>
        <rFont val="Calibri"/>
        <family val="2"/>
        <scheme val="minor"/>
      </rPr>
      <t>, including manual control of excitation beam (e.g. for HILO, TIRF)</t>
    </r>
  </si>
  <si>
    <t>Baseline components</t>
  </si>
  <si>
    <t>30mm diameter Tube lens [150mm] from Edmund</t>
  </si>
  <si>
    <t>#32-502</t>
  </si>
  <si>
    <t>Focuses illumination light down to objective back aperture (Focal length may need to be extended if there is more than ~100mm of optical path from this lens to the objective flange)</t>
  </si>
  <si>
    <t>Fibre collimating lens [45mm]</t>
  </si>
  <si>
    <t>AC254-045-A</t>
  </si>
  <si>
    <t>Collimates illumination light</t>
  </si>
  <si>
    <t>Laser delivery (multimode, 105 um diameter core, 0.1 NA) optical fibre</t>
  </si>
  <si>
    <t>FG105LVA custom patch cord</t>
  </si>
  <si>
    <t>FC-APC termination at the illuminator end is recommended to reduce power being back-coupled into source laser(s). NA and MMF diameter can be changed to adjust, e.g., excitation field of illumination, opportunity for TIRF. An armoured fibre is preferred for safety reasons</t>
  </si>
  <si>
    <t>Fibre connector [FC-APC]</t>
  </si>
  <si>
    <t>SM1FCA</t>
  </si>
  <si>
    <t>90 degree kinematic mount (elliptical hole)</t>
  </si>
  <si>
    <t>KCB1E/M</t>
  </si>
  <si>
    <t>Allows mounting/control of steering mirror</t>
  </si>
  <si>
    <t>1" elliptical mirror (EO2 coating)</t>
  </si>
  <si>
    <t>BBE1-E02</t>
  </si>
  <si>
    <t>Steering mirror</t>
  </si>
  <si>
    <t>SM1 to SM30 adapter</t>
  </si>
  <si>
    <t>SM1A16</t>
  </si>
  <si>
    <t>Couples steering mirror holder to SM30 tube</t>
  </si>
  <si>
    <t>Tube lens tube (30mm ID, 3" long)</t>
  </si>
  <si>
    <t>SM30L30</t>
  </si>
  <si>
    <t>Extends tube system</t>
  </si>
  <si>
    <t>Tube lens tube (30mm ID, 2" long)</t>
  </si>
  <si>
    <t>SM30L20</t>
  </si>
  <si>
    <t>Holds lens for focusing beam onto objective back aperture and allows coupling to microscope frame via SM30 clamp</t>
  </si>
  <si>
    <t>Slotted lens tube for collimating lens</t>
  </si>
  <si>
    <t>SM1L30C</t>
  </si>
  <si>
    <t>Allows adjustment of collimating lens</t>
  </si>
  <si>
    <t>Need to choose (A) or (B):</t>
  </si>
  <si>
    <t>A) Simplest openExcite module</t>
  </si>
  <si>
    <t>Lens tube (1.5")</t>
  </si>
  <si>
    <t>SM1L15</t>
  </si>
  <si>
    <t>B) openExcite with power attenuation</t>
  </si>
  <si>
    <t>Filter slider</t>
  </si>
  <si>
    <t>CFS1/M</t>
  </si>
  <si>
    <t>Allows for sliding of filters into/out of the beam path</t>
  </si>
  <si>
    <t>1" diameter ND filter</t>
  </si>
  <si>
    <t>CHOOSE AS APPROPRIATE</t>
  </si>
  <si>
    <t>Attenuates excitation beam</t>
  </si>
  <si>
    <t>Lens tube (0.5")</t>
  </si>
  <si>
    <t>SM1L05</t>
  </si>
  <si>
    <t>SM1 tube coupler</t>
  </si>
  <si>
    <t>SM1T2</t>
  </si>
  <si>
    <t>Allows connection of tube ends of same gender</t>
  </si>
  <si>
    <r>
      <t xml:space="preserve">Optional support for </t>
    </r>
    <r>
      <rPr>
        <b/>
        <i/>
        <sz val="11"/>
        <color theme="1"/>
        <rFont val="Calibri"/>
        <family val="2"/>
        <scheme val="minor"/>
      </rPr>
      <t>openExcite</t>
    </r>
    <r>
      <rPr>
        <b/>
        <sz val="11"/>
        <color theme="1"/>
        <rFont val="Calibri"/>
        <family val="2"/>
        <scheme val="minor"/>
      </rPr>
      <t xml:space="preserve"> module</t>
    </r>
  </si>
  <si>
    <t>Lens tube clamp</t>
  </si>
  <si>
    <t>SM1TC</t>
  </si>
  <si>
    <t>75mm post holder [CHECK LENGTH]</t>
  </si>
  <si>
    <t>UPH75/M</t>
  </si>
  <si>
    <t>Post swivel base</t>
  </si>
  <si>
    <t>UPHA</t>
  </si>
  <si>
    <t>75mm post [CHECK LENGTH]</t>
  </si>
  <si>
    <t>TR75/M</t>
  </si>
  <si>
    <r>
      <t xml:space="preserve">(A) Simplest implementation using tube lens layer inside </t>
    </r>
    <r>
      <rPr>
        <b/>
        <i/>
        <sz val="11"/>
        <color theme="1"/>
        <rFont val="Calibri"/>
        <family val="2"/>
        <scheme val="minor"/>
      </rPr>
      <t>openFrame</t>
    </r>
    <r>
      <rPr>
        <b/>
        <sz val="11"/>
        <color theme="1"/>
        <rFont val="Calibri"/>
        <family val="2"/>
        <scheme val="minor"/>
      </rPr>
      <t xml:space="preserve"> stack</t>
    </r>
  </si>
  <si>
    <t>SM2 threaded  tube 3"</t>
  </si>
  <si>
    <t>SM2L30</t>
  </si>
  <si>
    <t>Allows coupling to 80mm SM2 layer via clamp</t>
  </si>
  <si>
    <t>SM2 to SM1 adapter</t>
  </si>
  <si>
    <t>SM1A2</t>
  </si>
  <si>
    <t>Allows coupling of SM2 layer to c-mount adapter</t>
  </si>
  <si>
    <t>SM1 to c-mount adapter</t>
  </si>
  <si>
    <t>SM1A10</t>
  </si>
  <si>
    <t>Allows coupling of camera to tube system</t>
  </si>
  <si>
    <t>Tube lens (to be mounted in SM2 tube)</t>
  </si>
  <si>
    <t>e.g., Nikon #58-520</t>
  </si>
  <si>
    <t>Edmund Optics</t>
  </si>
  <si>
    <t>Focuses light onto image plane</t>
  </si>
  <si>
    <t>SM2 threaded  tube 6"</t>
  </si>
  <si>
    <t>SM2E60</t>
  </si>
  <si>
    <t>Optional upgrade:</t>
  </si>
  <si>
    <t>Non-rotating translating SM1 mount</t>
  </si>
  <si>
    <t>SM1ZM</t>
  </si>
  <si>
    <t>Allows fine adjustment of focus of camera image</t>
  </si>
  <si>
    <t>Price</t>
  </si>
  <si>
    <t>Total</t>
  </si>
  <si>
    <t>Notes</t>
  </si>
  <si>
    <t>Autofocus short-pass dichroic (e.g.) Edmund Optics</t>
  </si>
  <si>
    <t>69-220</t>
  </si>
  <si>
    <t>50:50 beamsplitter</t>
  </si>
  <si>
    <t>47-026</t>
  </si>
  <si>
    <t>Dichroic holding cube</t>
  </si>
  <si>
    <t>Cylindrical lens CL1</t>
  </si>
  <si>
    <t>LJ1227L1-B</t>
  </si>
  <si>
    <t>Cylindrical lens CL2</t>
  </si>
  <si>
    <t>LJ1960L1-B</t>
  </si>
  <si>
    <t>Camera tube lens L5</t>
  </si>
  <si>
    <t>AC254-200-B</t>
  </si>
  <si>
    <t>Superluminescent diode (wavelength to match autofocus dichroic), fibre-coupled</t>
  </si>
  <si>
    <t>SLD‐840F50P05S‐TOSA9</t>
  </si>
  <si>
    <t>Superlum Diodes Ltd</t>
  </si>
  <si>
    <t>SLD mount with TEC</t>
  </si>
  <si>
    <t>LDM9T/M</t>
  </si>
  <si>
    <t>LDC205C</t>
  </si>
  <si>
    <t>Ø25 mm AR-Coated Absorptive Neutral Density Filter, 650-1050 nm</t>
  </si>
  <si>
    <t>NE10A-B</t>
  </si>
  <si>
    <t>CMOS camera</t>
  </si>
  <si>
    <t>CM3-U3-31S4M</t>
  </si>
  <si>
    <t>FLIR</t>
  </si>
  <si>
    <t>(A) Self-assembly openFocus optomechanics</t>
  </si>
  <si>
    <t>Cage rods 1.5" x4</t>
  </si>
  <si>
    <t>ER1.5-P4</t>
  </si>
  <si>
    <t>Cage rods 2" x4</t>
  </si>
  <si>
    <t>ER2-P4</t>
  </si>
  <si>
    <t>Cage rods 4" x4</t>
  </si>
  <si>
    <t>ER4-P4</t>
  </si>
  <si>
    <t>Cage rod holder x4</t>
  </si>
  <si>
    <t>ERSCB-P4</t>
  </si>
  <si>
    <t>SM1 cage plate (SM1 threaded)</t>
  </si>
  <si>
    <t>CP33/M</t>
  </si>
  <si>
    <t>SM1 cage plate (SM05 threaded)</t>
  </si>
  <si>
    <t>CP32/M</t>
  </si>
  <si>
    <t>Right angle kinematic mount</t>
  </si>
  <si>
    <t>Elliptical 1" mirrors</t>
  </si>
  <si>
    <t>For attching fibre to AF</t>
  </si>
  <si>
    <t>CXY1A</t>
  </si>
  <si>
    <t>CUSTOM SHIELDING</t>
  </si>
  <si>
    <t>(B) Prefabricated openFocus optomechanical assembly</t>
  </si>
  <si>
    <t>TBD</t>
  </si>
  <si>
    <t>Multimode diode laser excitation sources</t>
  </si>
  <si>
    <t>(no shielding parts included)</t>
  </si>
  <si>
    <t>Quantity needed</t>
  </si>
  <si>
    <t>Qty per unit</t>
  </si>
  <si>
    <t>Price per unit (£, RS prices do not include VAT)</t>
  </si>
  <si>
    <t>Price per unit (GBP)</t>
  </si>
  <si>
    <t>Total (GBP)</t>
  </si>
  <si>
    <t>405 nm,    350mW, (with laser driver)</t>
  </si>
  <si>
    <t>LDM-405-350-C</t>
  </si>
  <si>
    <t>Lasertack</t>
  </si>
  <si>
    <t>EUR 328.30</t>
  </si>
  <si>
    <t>462 nm, 1400mW, (with laser driver)</t>
  </si>
  <si>
    <t>LDM-462-1400-C</t>
  </si>
  <si>
    <t>EUR 406.66</t>
  </si>
  <si>
    <t>520 nm, 1000mW, (with laser driver)</t>
  </si>
  <si>
    <t>LDM-520-1000-C</t>
  </si>
  <si>
    <t>EUR 554.99</t>
  </si>
  <si>
    <t>635 nm,   700mW, (with laser driver)</t>
  </si>
  <si>
    <t>LDM-638-700-C</t>
  </si>
  <si>
    <t>EUR 345.83</t>
  </si>
  <si>
    <t>Laser driver with TEC controller and Peltier cooler</t>
  </si>
  <si>
    <t>PD-01359</t>
  </si>
  <si>
    <t>Laser tack</t>
  </si>
  <si>
    <t>EUR 135</t>
  </si>
  <si>
    <t>Metal box</t>
  </si>
  <si>
    <t>146-5333</t>
  </si>
  <si>
    <t>RS</t>
  </si>
  <si>
    <t>Copper post for laserbox</t>
  </si>
  <si>
    <t>N/A</t>
  </si>
  <si>
    <t>MB-5 box</t>
  </si>
  <si>
    <t>401-9610</t>
  </si>
  <si>
    <t>Arduino Uno</t>
  </si>
  <si>
    <t>769-7409</t>
  </si>
  <si>
    <t>Jumper wires</t>
  </si>
  <si>
    <t>791-6454</t>
  </si>
  <si>
    <t>Jumper wires female/female</t>
  </si>
  <si>
    <t>791-6450</t>
  </si>
  <si>
    <t>Resistor 29.4kO</t>
  </si>
  <si>
    <t>683-3421</t>
  </si>
  <si>
    <t>Resistor 20kO</t>
  </si>
  <si>
    <t>125-1166</t>
  </si>
  <si>
    <t>Capacitor 100nF</t>
  </si>
  <si>
    <t>711-1396</t>
  </si>
  <si>
    <t>Headers</t>
  </si>
  <si>
    <t>681-2988</t>
  </si>
  <si>
    <t>Solderable breadboard</t>
  </si>
  <si>
    <t>897-1635</t>
  </si>
  <si>
    <t>DAC TLV5618</t>
  </si>
  <si>
    <t>595-TLV5618AIP</t>
  </si>
  <si>
    <t>Mouser</t>
  </si>
  <si>
    <t>Kettle lead (IEC plug)</t>
  </si>
  <si>
    <t>426-389</t>
  </si>
  <si>
    <t>Power socket</t>
  </si>
  <si>
    <t>487-832</t>
  </si>
  <si>
    <t>USB cable</t>
  </si>
  <si>
    <t>182-8833</t>
  </si>
  <si>
    <t>Power supply</t>
  </si>
  <si>
    <t>880-8408</t>
  </si>
  <si>
    <t>Mirror mount 1/2"</t>
  </si>
  <si>
    <t>KM05/M</t>
  </si>
  <si>
    <t>Mirror mount 1"</t>
  </si>
  <si>
    <t>KM100</t>
  </si>
  <si>
    <t>Hex-key thumb screw</t>
  </si>
  <si>
    <t>HKTS-5/64</t>
  </si>
  <si>
    <t>1/2" Mirror</t>
  </si>
  <si>
    <t>BB05-E02</t>
  </si>
  <si>
    <t>1" Mirror</t>
  </si>
  <si>
    <t>BB1-E02</t>
  </si>
  <si>
    <t>Pedestal post</t>
  </si>
  <si>
    <t>PH20E/M</t>
  </si>
  <si>
    <t>Look for packs of 5</t>
  </si>
  <si>
    <t>Posts</t>
  </si>
  <si>
    <t>TR30/M</t>
  </si>
  <si>
    <t>Clamping fork</t>
  </si>
  <si>
    <t>CF125C/M</t>
  </si>
  <si>
    <t>Beam combiner mount</t>
  </si>
  <si>
    <t>FMP1/M</t>
  </si>
  <si>
    <t>SM1 cage plate</t>
  </si>
  <si>
    <t>Adjustable iris</t>
  </si>
  <si>
    <t>SM1D12D</t>
  </si>
  <si>
    <t>Extension Rods</t>
  </si>
  <si>
    <t>ER3-P4</t>
  </si>
  <si>
    <t>ER05-P4</t>
  </si>
  <si>
    <t>XY mount</t>
  </si>
  <si>
    <t>Fibre plate FC/PC</t>
  </si>
  <si>
    <t xml:space="preserve">SM1FC </t>
  </si>
  <si>
    <t>Fibre plate APC</t>
  </si>
  <si>
    <t>Coupling lens</t>
  </si>
  <si>
    <t>A260TM-A</t>
  </si>
  <si>
    <t>SM1 to M9 x 0.5 Lens Cell Adapter</t>
  </si>
  <si>
    <t>S1TM09</t>
  </si>
  <si>
    <t>405/10nm OD4 12.5mm</t>
  </si>
  <si>
    <t>65-072</t>
  </si>
  <si>
    <t>467/10nm OD4 12.5mm</t>
  </si>
  <si>
    <t>39-308</t>
  </si>
  <si>
    <t>636/10nm OD4 12.5mm</t>
  </si>
  <si>
    <t>65-106</t>
  </si>
  <si>
    <t>427LP dichroic 25mm</t>
  </si>
  <si>
    <t>86-389</t>
  </si>
  <si>
    <t>480LP dichroic 25mm</t>
  </si>
  <si>
    <t>86-391</t>
  </si>
  <si>
    <t>482 no longer in stock (86-324)</t>
  </si>
  <si>
    <t>613LP dichroic 25mm</t>
  </si>
  <si>
    <t>86-394</t>
  </si>
  <si>
    <t xml:space="preserve">Multimode diode lasers deliverd by multimode optical fibres (with vibrator) are a cost-effective means to provide the high exctation intensities for SMLM (easySTORM)
In principle, any laser engine can be used for excitation and should ideally be delivered via an optical fibre with a FC-APC connector.
Single mode lasers may provide superior performance for TIRF but some despeckling may be required (e.g., by vibrating the multimode optical fibre) and the illumination may not be as uniform as that obtained with multimode diode lasers
</t>
  </si>
  <si>
    <r>
      <rPr>
        <b/>
        <sz val="11"/>
        <color rgb="FF000000"/>
        <rFont val="Calibri"/>
        <family val="2"/>
      </rPr>
      <t xml:space="preserve">CHOOSE A LASER </t>
    </r>
    <r>
      <rPr>
        <sz val="11"/>
        <color rgb="FF000000"/>
        <rFont val="Calibri"/>
        <family val="2"/>
      </rPr>
      <t>- example used here is: 635 nm,   700mW, (with laser driver)</t>
    </r>
  </si>
  <si>
    <t>xy mount</t>
  </si>
  <si>
    <t>fiber plate FC/PC</t>
  </si>
  <si>
    <t>fiber plate APC</t>
  </si>
  <si>
    <r>
      <rPr>
        <b/>
        <sz val="11"/>
        <rFont val="Calibri"/>
        <family val="2"/>
      </rPr>
      <t>CHOOSE A FILTER FOR SUPERLUMINESCENCE SUPPRESSION</t>
    </r>
    <r>
      <rPr>
        <sz val="11"/>
        <rFont val="Calibri"/>
        <family val="2"/>
      </rPr>
      <t>: e.g. 636/10nm OD4 12.5mm</t>
    </r>
  </si>
  <si>
    <t>Thorlabs, RS, Mouser and Edmund prices updated on 19/05/2023</t>
  </si>
  <si>
    <t>Pre-assembled transilluminator</t>
  </si>
  <si>
    <t>P1500/STG/000</t>
  </si>
  <si>
    <t>Trigger box for CellCam Kikker</t>
  </si>
  <si>
    <t>DCC/KIK/003</t>
  </si>
  <si>
    <t xml:space="preserve">CellCam Kikker 100MT camera for fluorescence imaging </t>
  </si>
  <si>
    <t>P555/MM/KIK</t>
  </si>
  <si>
    <t>DCC/RAN/000</t>
  </si>
  <si>
    <t>CellCam Rana 200CR colour CMOS</t>
  </si>
  <si>
    <t>colour fan-cooled CMOS with SONY IMX183 sensor</t>
  </si>
  <si>
    <t xml:space="preserve">Cairn </t>
  </si>
  <si>
    <t>monochrome fan-cooled CMOS with SONY IMX183 sensor</t>
  </si>
  <si>
    <t xml:space="preserve">monochrome TE-cooled CMOS with with back-illuminated SONY IMX492 CMOS sensor </t>
  </si>
  <si>
    <t xml:space="preserve">trigger box for CellCam Kikker </t>
  </si>
  <si>
    <t>CellCam Centro 200MR CMOS for lower-cost fluorescence</t>
  </si>
  <si>
    <t>DCC/CEN/000</t>
  </si>
  <si>
    <t>Multiple openFrame components?</t>
  </si>
  <si>
    <t>Additional parts needed for functional layer</t>
  </si>
  <si>
    <t>Cairn part #</t>
  </si>
  <si>
    <t>Indicative price (£)</t>
  </si>
  <si>
    <t>CAD available (permissive licence)</t>
  </si>
  <si>
    <t>No</t>
  </si>
  <si>
    <t>OF-LL-BP</t>
  </si>
  <si>
    <t>Y</t>
  </si>
  <si>
    <t>Allows for attachment of microscope frame to optical bench</t>
  </si>
  <si>
    <t>openFrame 80mm layer base (configured for 2-position slider)</t>
  </si>
  <si>
    <t>OF-LL-80</t>
  </si>
  <si>
    <t>OF-PP-SM2</t>
  </si>
  <si>
    <t>OF-CL-SM2</t>
  </si>
  <si>
    <t>OF-AD-SBSM2-CM</t>
  </si>
  <si>
    <t>OF-IN-65-MCH</t>
  </si>
  <si>
    <t>Tube lens</t>
  </si>
  <si>
    <t>OF-LL-TL</t>
  </si>
  <si>
    <t>openFrame focus layer</t>
  </si>
  <si>
    <t>OF-LL-FL-MOT</t>
  </si>
  <si>
    <t>OF-PP-SM30</t>
  </si>
  <si>
    <t>Port plug</t>
  </si>
  <si>
    <t>openFrame, Adapter, From Focussing layer To Piezo Z-stage for PI Q545</t>
  </si>
  <si>
    <t>openFrame 65mm layer with 2 ports (configured for use as excitation layer)</t>
  </si>
  <si>
    <t>OF-LL-65</t>
  </si>
  <si>
    <t>OF-CL-SM30</t>
  </si>
  <si>
    <t>OF-AD-SBSM30-CM</t>
  </si>
  <si>
    <t>openFrame stage plate adpater layer</t>
  </si>
  <si>
    <t>OF-LL-SP</t>
  </si>
  <si>
    <t>openFrame transilluminator</t>
  </si>
  <si>
    <t>OF-AD-SP-TI-PILLAR</t>
  </si>
  <si>
    <t>Allows for attachment of transilluminator</t>
  </si>
  <si>
    <t>OF-TI-PILLAR</t>
  </si>
  <si>
    <t>Transillumination pillar</t>
  </si>
  <si>
    <t>OF-AD-TI-PILLAR-TI-ARM</t>
  </si>
  <si>
    <t>OF-TI-ARM</t>
  </si>
  <si>
    <t>OF-AD-TI-ARM-SM2</t>
  </si>
  <si>
    <t>Interlocked safety cover for slide holder</t>
  </si>
  <si>
    <t>Reccommended for safety reasons</t>
  </si>
  <si>
    <t>Interlocked safety cover for multiwell plates</t>
  </si>
  <si>
    <t>Dichroic cube</t>
  </si>
  <si>
    <t>Alternative cubes can also be used</t>
  </si>
  <si>
    <t>OF-AD-SP-ZAB-PZ-PI-Q545</t>
  </si>
  <si>
    <t>Nomenclature</t>
  </si>
  <si>
    <t>Component type</t>
  </si>
  <si>
    <t>Code</t>
  </si>
  <si>
    <t>OpenFrame</t>
  </si>
  <si>
    <t>-</t>
  </si>
  <si>
    <t>Layer</t>
  </si>
  <si>
    <t>Size/function</t>
  </si>
  <si>
    <t>OF</t>
  </si>
  <si>
    <t>LL</t>
  </si>
  <si>
    <t>openFrame, Layer, 65mm</t>
  </si>
  <si>
    <t>openFrame, Layer, 80mm</t>
  </si>
  <si>
    <t>TL</t>
  </si>
  <si>
    <t>openFrame, Layer, tube lens spacer</t>
  </si>
  <si>
    <t>BP</t>
  </si>
  <si>
    <t>openFrame, Layer, base plate</t>
  </si>
  <si>
    <t>SP</t>
  </si>
  <si>
    <t>openFrame, Layer, stage plate</t>
  </si>
  <si>
    <t>Separate pieces needed to adapt to each stage (see adapters)</t>
  </si>
  <si>
    <t>FL</t>
  </si>
  <si>
    <t>MOT</t>
  </si>
  <si>
    <t>openFrame, Layer, Focusing Layer, motorised z options</t>
  </si>
  <si>
    <t>Layer Insert</t>
  </si>
  <si>
    <t xml:space="preserve">Insert </t>
  </si>
  <si>
    <t>Type</t>
  </si>
  <si>
    <t>IN</t>
  </si>
  <si>
    <t>MCH</t>
  </si>
  <si>
    <t>OF-IN-MCH</t>
  </si>
  <si>
    <t>openFrame, Layer insert, For holding mirror/cube via adapter</t>
  </si>
  <si>
    <t>Mirror/cube holder insert</t>
  </si>
  <si>
    <t>2P</t>
  </si>
  <si>
    <t>OD</t>
  </si>
  <si>
    <t>openFrame, Layer insert, For 2-position slider, Positions go Opposite Direction ports</t>
  </si>
  <si>
    <t>Port switching insert</t>
  </si>
  <si>
    <t>Port Plug</t>
  </si>
  <si>
    <t>PP</t>
  </si>
  <si>
    <t>SM30</t>
  </si>
  <si>
    <t>openFrame, Port plug, For SM30 tube OD</t>
  </si>
  <si>
    <t>SM30 has 35mm OD</t>
  </si>
  <si>
    <t>SM2</t>
  </si>
  <si>
    <t>openFrame, Port plug, For SM2 tube OD</t>
  </si>
  <si>
    <t>SM2 has 55.9mm OD</t>
  </si>
  <si>
    <t>Aperture Cover plate</t>
  </si>
  <si>
    <t>AC</t>
  </si>
  <si>
    <t>Works for OF-LL-65, OF-LL-FL-XXXX</t>
  </si>
  <si>
    <t>Clamp</t>
  </si>
  <si>
    <t>CL</t>
  </si>
  <si>
    <t>openFrame, C-clamp, For SM30 OD</t>
  </si>
  <si>
    <t>openFrame, C-clamp, For SM2 OD</t>
  </si>
  <si>
    <t>Transilluminator</t>
  </si>
  <si>
    <t>TI</t>
  </si>
  <si>
    <t>PILLAR</t>
  </si>
  <si>
    <t>openFrame, Transilluminator, Basic pillar with stage mounting attachment</t>
  </si>
  <si>
    <t>ARM</t>
  </si>
  <si>
    <t>openFrame, Transilluminator, Basic arm</t>
  </si>
  <si>
    <t>Adapter</t>
  </si>
  <si>
    <t>From</t>
  </si>
  <si>
    <t>To</t>
  </si>
  <si>
    <t>AD</t>
  </si>
  <si>
    <t>SBSM30</t>
  </si>
  <si>
    <t>CM</t>
  </si>
  <si>
    <t>openFrame, Adapter, From SM30 smoothbore, To C-mount</t>
  </si>
  <si>
    <t>Uses SM30 tube OD</t>
  </si>
  <si>
    <t>SBSM2</t>
  </si>
  <si>
    <t>openFrame, Adapter, From SM2 smoothbore, To C-mount</t>
  </si>
  <si>
    <t>Uses SM2 tube OD</t>
  </si>
  <si>
    <t>2P-OD</t>
  </si>
  <si>
    <t>TI-PILLAR</t>
  </si>
  <si>
    <t>Ti-ARM</t>
  </si>
  <si>
    <t>openFrame, Adapter, From transillumination pillar, To transillumination arm</t>
  </si>
  <si>
    <t>TI-ARM</t>
  </si>
  <si>
    <t>M45</t>
  </si>
  <si>
    <t>OF-AD-MCH-M45</t>
  </si>
  <si>
    <t>openFrame, Adapter, From OF-IN-65-MCH, To hold a 45 degree mirror (e.g. Edmund 89-632)</t>
  </si>
  <si>
    <t>OF-AD-FL-PZ-PI-Q545</t>
  </si>
  <si>
    <t>ZAB</t>
  </si>
  <si>
    <t>PZ-PI</t>
  </si>
  <si>
    <t>Q545</t>
  </si>
  <si>
    <t>openFrame, Adapter, From stage plate, To Zaber stage, Assuming motorised PI piezoelectric Z-stage, with PI Q.545 stage</t>
  </si>
  <si>
    <t>OBH</t>
  </si>
  <si>
    <t>openFrame, Adapter, From PI Q.545 piezo, To objective holder</t>
  </si>
  <si>
    <t>RMS</t>
  </si>
  <si>
    <t>45</t>
  </si>
  <si>
    <t>Subvariant</t>
  </si>
  <si>
    <t>CNC machined</t>
  </si>
  <si>
    <t>Standard printed</t>
  </si>
  <si>
    <t>High quality printed</t>
  </si>
  <si>
    <t>Cairn Prices updated 25/07/2023</t>
  </si>
  <si>
    <t>Rack and pinion tilt-back transmitted illumination pillar.</t>
  </si>
  <si>
    <t>P1136/000/000</t>
  </si>
  <si>
    <t>P1136/000/0NT</t>
  </si>
  <si>
    <t>Rack and pinion non-tilting transmitted illumination pillar.</t>
  </si>
  <si>
    <t>P1136/001/000</t>
  </si>
  <si>
    <t>Simple transmitted illumination pillar with LED mount.</t>
  </si>
  <si>
    <t>LED adapter plate for rack and pinion pillar.</t>
  </si>
  <si>
    <t>P1136/LED/000</t>
  </si>
  <si>
    <t>P1135/000/002</t>
  </si>
  <si>
    <t>Aura Lite head and controller</t>
  </si>
  <si>
    <t>P1135/000/003</t>
  </si>
  <si>
    <t>Aura Pro head and controller</t>
  </si>
  <si>
    <t>P1125/000/WHT</t>
  </si>
  <si>
    <t>Single channel white MonoLED illuminator.</t>
  </si>
  <si>
    <t>Cairn openFocus module - premade</t>
  </si>
  <si>
    <t>(C) Complete  openFocus - all components included</t>
  </si>
  <si>
    <t>openFrame 80mm layer base (configured for single position mirror)</t>
  </si>
  <si>
    <t>OF-AC-00</t>
  </si>
  <si>
    <t>OF-CL-LC</t>
  </si>
  <si>
    <t>OF-IN-2P-OD</t>
  </si>
  <si>
    <t>00</t>
  </si>
  <si>
    <t>openFrame, Aperture cover plate, Type 00</t>
  </si>
  <si>
    <t>OF-AC-2P-OD</t>
  </si>
  <si>
    <t>openFrame, Aperture cover plate, For OF-IN-2P-OD</t>
  </si>
  <si>
    <t>LC</t>
  </si>
  <si>
    <t>openFrame, clamp, For attaching layers</t>
  </si>
  <si>
    <t>2 clamps per layer</t>
  </si>
  <si>
    <t>Handle</t>
  </si>
  <si>
    <t>For</t>
  </si>
  <si>
    <t>HA</t>
  </si>
  <si>
    <t>OF-HA-2P-OD</t>
  </si>
  <si>
    <t>openFrame, Handle, For OF-IN-2P-OD</t>
  </si>
  <si>
    <t>AC-00</t>
  </si>
  <si>
    <t>OF-HA-AC-00</t>
  </si>
  <si>
    <t>openFrame, Handle, For OF-AC-00</t>
  </si>
  <si>
    <t>openFrame, Adapter, From stage plate, To transillumination pillar</t>
  </si>
  <si>
    <t>LED</t>
  </si>
  <si>
    <t>CAIRN</t>
  </si>
  <si>
    <t>OF-AD-TI-ARM-LED-CAIRN</t>
  </si>
  <si>
    <t>openFrame, Adapter, From transillumination arm, To LED holder for Cairn LEDs</t>
  </si>
  <si>
    <t>OF-AD-PZ-PI-Q545-OBH</t>
  </si>
  <si>
    <t>M25</t>
  </si>
  <si>
    <t>60</t>
  </si>
  <si>
    <t>OF-AD-OBH-M25-60</t>
  </si>
  <si>
    <t>openFrame, Adapter, From Objective holder, To M25x0.75 thread, For 60mm parfocal distance objectives</t>
  </si>
  <si>
    <t>OF-AD-M25-RMS-45</t>
  </si>
  <si>
    <t>openFrame, Adapter, From M25x0.75 thread for 60mm parfocal distance objectives, To RMS thread, For 45mm parfocal distance objectives</t>
  </si>
  <si>
    <t>NIKON</t>
  </si>
  <si>
    <t>OF-AD-SM2-TL-NIKON</t>
  </si>
  <si>
    <t>openFrame, Adapter, From SM2, To Nikon Tube lens thread</t>
  </si>
  <si>
    <t>OLYMPUS</t>
  </si>
  <si>
    <t>OF-AD-SM2-TL-OLYMPUS</t>
  </si>
  <si>
    <t>openFrame, Adapter, From SM2, To Olympus Tube lens thread</t>
  </si>
  <si>
    <t>SM1</t>
  </si>
  <si>
    <t>OF-AD-LL-SM1</t>
  </si>
  <si>
    <t>openFrame, Adapter, From Layer, To SM1</t>
  </si>
  <si>
    <t>IN-2P-OD</t>
  </si>
  <si>
    <t>OF-AD-HA-IN-2P-OD</t>
  </si>
  <si>
    <t>openFrame, Adapter, From handle, To OF-IN-2P-OD</t>
  </si>
  <si>
    <t>Need to choose between (A), (B) or (C)</t>
  </si>
  <si>
    <r>
      <t xml:space="preserve">(C) Implementation using external tube lens </t>
    </r>
    <r>
      <rPr>
        <b/>
        <i/>
        <sz val="11"/>
        <color theme="1"/>
        <rFont val="Calibri"/>
        <family val="2"/>
        <scheme val="minor"/>
      </rPr>
      <t xml:space="preserve">instead of </t>
    </r>
    <r>
      <rPr>
        <b/>
        <sz val="11"/>
        <color theme="1"/>
        <rFont val="Calibri"/>
        <family val="2"/>
        <scheme val="minor"/>
      </rPr>
      <t>using tube lens layer inside openFrame stack, e.g. to add image splitter, etc.</t>
    </r>
  </si>
  <si>
    <t>OF‐AD‐HA‐IN‐2P‐OD</t>
  </si>
  <si>
    <t>OF‐HA‐2P‐OD</t>
  </si>
  <si>
    <t>OF‐AC‐2P‐OD</t>
  </si>
  <si>
    <t>OF‐AD‐MCH‐M45</t>
  </si>
  <si>
    <t>Cube, dichroic, filters</t>
  </si>
  <si>
    <t>0/1</t>
  </si>
  <si>
    <t>only needed for RMS objectives</t>
  </si>
  <si>
    <t>Allows fitting of Nikon tube lens</t>
  </si>
  <si>
    <t>Allows fitting of Olympus tube lens</t>
  </si>
  <si>
    <t>Objective</t>
  </si>
  <si>
    <t>PI Q.545 and driver</t>
  </si>
  <si>
    <r>
      <t xml:space="preserve">Basic </t>
    </r>
    <r>
      <rPr>
        <b/>
        <i/>
        <sz val="28"/>
        <color theme="1"/>
        <rFont val="Calibri"/>
        <family val="2"/>
        <scheme val="minor"/>
      </rPr>
      <t>openFrame</t>
    </r>
    <r>
      <rPr>
        <b/>
        <sz val="28"/>
        <color theme="1"/>
        <rFont val="Calibri"/>
        <family val="2"/>
        <scheme val="minor"/>
      </rPr>
      <t xml:space="preserve"> camera layer - single port</t>
    </r>
  </si>
  <si>
    <r>
      <t xml:space="preserve">(B) Implementation using tube lens layer inside </t>
    </r>
    <r>
      <rPr>
        <b/>
        <i/>
        <sz val="11"/>
        <color theme="1"/>
        <rFont val="Calibri"/>
        <family val="2"/>
        <scheme val="minor"/>
      </rPr>
      <t>openFrame</t>
    </r>
    <r>
      <rPr>
        <b/>
        <sz val="11"/>
        <color theme="1"/>
        <rFont val="Calibri"/>
        <family val="2"/>
        <scheme val="minor"/>
      </rPr>
      <t xml:space="preserve"> stack and Thorlabs parts as opposed to OF-AD-SBSM2-CM</t>
    </r>
  </si>
  <si>
    <t>P1500/080/000</t>
  </si>
  <si>
    <t>P1500/CMT/080</t>
  </si>
  <si>
    <t>P1500/DCS/000</t>
  </si>
  <si>
    <t>P1500/BLK/SM2</t>
  </si>
  <si>
    <t>P1500/INS/000</t>
  </si>
  <si>
    <t>P1500/SPT/000</t>
  </si>
  <si>
    <t>Cairn part qty</t>
  </si>
  <si>
    <t>P1500/BLK/035</t>
  </si>
  <si>
    <t>P1500/EPI/030</t>
  </si>
  <si>
    <t>Part of P1500/065/000</t>
  </si>
  <si>
    <t>P1500/PZO/MNT</t>
  </si>
  <si>
    <t>Part of P1500/00Z/000</t>
  </si>
  <si>
    <t>P1500/00Z/000</t>
  </si>
  <si>
    <t>Part of P1136/001/000</t>
  </si>
  <si>
    <t>Adapter to stage</t>
  </si>
  <si>
    <t>e.g.  OF-AD-SP-ZAB-PZ-PI-Q545</t>
  </si>
  <si>
    <t>Part of P1500/STG/000</t>
  </si>
  <si>
    <t>Can use CM1-DCH/M</t>
  </si>
  <si>
    <t>Filters and dichroic</t>
  </si>
  <si>
    <t>Note: it is esential that the laser beam path is fully enclosed to ensure laser  safety</t>
  </si>
  <si>
    <t>Each OF-CL-LC comes with 1x spring (Lee Spring, LCM035A 08 S and 2x M4x12 screws (Accu, SPK-M4-12-A2) in the Cairn part</t>
  </si>
  <si>
    <t>4x M4x12 countersunk screws for 2x OF-CL-LC (e.g. Accu, SPK-M4-12-A2)</t>
  </si>
  <si>
    <t>2x springs for 2x OF-CL-LC (e.g. (Lee Spring, LCM035A 08 S)</t>
  </si>
  <si>
    <t>Allows for coupling out of fluorescence light. Cairn version comes with 2x 4mm x 6mm dowel pins (Accu, HDP-4-6-A1)</t>
  </si>
  <si>
    <t>2x 4mm x 6mm dowel pins (e.g. Accu, HDP-4-6-A1)</t>
  </si>
  <si>
    <t>Allows coupling of camera to SM2 layer via clamp - included in OF-LL-80 if purchaed from Cairn</t>
  </si>
  <si>
    <t>It may be possible to use a cheaper diode power supply</t>
  </si>
  <si>
    <t>One could be replaced with a kinematic mirror and some cage rods for the camera</t>
  </si>
  <si>
    <t>N</t>
  </si>
  <si>
    <t>Allows tube lens to be attached to layer above whilst not protruding too much into the layer below. Cairn version comes with 2x 4mm x 6mm dowel pins (Accu, HDP-4-6-A1)</t>
  </si>
  <si>
    <t>Allows coupling in of illumination light.  Cairn version comes with 2x 4mm x 6mm dowel pins (Accu, HDP-4-6-A1)</t>
  </si>
  <si>
    <r>
      <t xml:space="preserve">Cairn openFocus module skeleton (optical/mechanical  components </t>
    </r>
    <r>
      <rPr>
        <sz val="11"/>
        <color rgb="FFFF0000"/>
        <rFont val="Calibri"/>
        <family val="2"/>
        <scheme val="minor"/>
      </rPr>
      <t>not</t>
    </r>
    <r>
      <rPr>
        <sz val="11"/>
        <color theme="1"/>
        <rFont val="Calibri"/>
        <family val="2"/>
        <scheme val="minor"/>
      </rPr>
      <t xml:space="preserve"> included) - this will require additional parts and assembly/alignment work</t>
    </r>
  </si>
  <si>
    <t>Fibre patch cord for multiline illuminator</t>
  </si>
  <si>
    <t>TOTAL</t>
  </si>
  <si>
    <t>M93L02</t>
  </si>
  <si>
    <t>Need to choose between (A) Self-assembly 4 line multimode diode laserbank, (B) 6 line proprietary multimode diode laserbank, (C) 7 line proprietary multimode diode laserbank, (D) Self-assembly single line laserbank, (E) other laser sources</t>
  </si>
  <si>
    <t>(E) Other laser sources</t>
  </si>
  <si>
    <t>The openAF system can be adapted for use with air or water immersion objective lenses (working on reflection from lower surface of coverslip)</t>
  </si>
  <si>
    <t>30mm cage translator for 1" optics</t>
  </si>
  <si>
    <t>Common optomechanics/light source/detection components for options (A) and (B). Not needed for option (C)</t>
  </si>
  <si>
    <t>Choose between common components with (A) self-built cage-based assembly, (B) prefabricated mechanical assembly, or (C) Premade system</t>
  </si>
  <si>
    <t>(B) 6 line proprietary multimode diode laserbank (405/445/470/520/530/640 nm)</t>
  </si>
  <si>
    <t>(C) 7 line proprietary multimode diode laserbank (405/445/470/520/530/555/640 nm)</t>
  </si>
  <si>
    <t>(A) Self-assembly 4 line multimode diode laserbank (405/462/520/635 nm - other lasers and dicrhoics can be substituted to change wavelengths available)</t>
  </si>
  <si>
    <t>(D) Self-assembly single line laserbank (choose which laser to use)</t>
  </si>
  <si>
    <t>You will need to ensure adequate filling of the modes of the fibre to achieve uniform illumination, and use an appropriate dichroic in the microscope</t>
  </si>
  <si>
    <t>BFY400LS02</t>
  </si>
  <si>
    <t>ADASMA</t>
  </si>
  <si>
    <t>Common components for options (A) and (B)</t>
  </si>
  <si>
    <r>
      <t xml:space="preserve">For attching fibre to </t>
    </r>
    <r>
      <rPr>
        <i/>
        <sz val="11"/>
        <color theme="1"/>
        <rFont val="Calibri"/>
        <family val="2"/>
        <scheme val="minor"/>
      </rPr>
      <t>openExcite</t>
    </r>
    <r>
      <rPr>
        <sz val="11"/>
        <color theme="1"/>
        <rFont val="Calibri"/>
        <family val="2"/>
        <scheme val="minor"/>
      </rPr>
      <t xml:space="preserve"> module</t>
    </r>
  </si>
  <si>
    <r>
      <t xml:space="preserve">To support </t>
    </r>
    <r>
      <rPr>
        <i/>
        <sz val="11"/>
        <color theme="1"/>
        <rFont val="Calibri"/>
        <family val="2"/>
        <scheme val="minor"/>
      </rPr>
      <t>openExcite</t>
    </r>
    <r>
      <rPr>
        <sz val="11"/>
        <color theme="1"/>
        <rFont val="Calibri"/>
        <family val="2"/>
        <scheme val="minor"/>
      </rPr>
      <t xml:space="preserve"> module in case of accidental knocks, etc.</t>
    </r>
  </si>
  <si>
    <t>You will need a camera - some options are listed here</t>
  </si>
  <si>
    <t>Transillumination components</t>
  </si>
  <si>
    <t>D89/15000-06</t>
  </si>
  <si>
    <t>D89/15000-07</t>
  </si>
  <si>
    <t>LDI-7 - 7 line laser diode illuminator (lines should match filter cube)</t>
  </si>
  <si>
    <t>LDI-6 - 6 line laser diode illuminator (lines should match filter cube)</t>
  </si>
  <si>
    <t>S1500/IMW/003</t>
  </si>
  <si>
    <t>S1500/IMW/002</t>
  </si>
  <si>
    <t>S1500/IMW/001</t>
  </si>
  <si>
    <t>S1500/ISL/003</t>
  </si>
  <si>
    <t>S1500/ISL/001</t>
  </si>
  <si>
    <t>S1500/ISL/002</t>
  </si>
  <si>
    <t>P1500/MIR/000</t>
  </si>
  <si>
    <t>(This is a mirror)</t>
  </si>
  <si>
    <t>Equivalent openFrame part #s</t>
  </si>
  <si>
    <t>Mirror prism (e.g. Edmund 89-632)</t>
  </si>
  <si>
    <r>
      <t xml:space="preserve">Hardware  components for motorised </t>
    </r>
    <r>
      <rPr>
        <b/>
        <i/>
        <sz val="24"/>
        <color theme="1"/>
        <rFont val="Calibri"/>
        <family val="2"/>
        <scheme val="minor"/>
      </rPr>
      <t>openFrame</t>
    </r>
    <r>
      <rPr>
        <b/>
        <sz val="24"/>
        <color theme="1"/>
        <rFont val="Calibri"/>
        <family val="2"/>
        <scheme val="minor"/>
      </rPr>
      <t xml:space="preserve"> fluorescence microscope (for latest version see https://www.imperial.ac.uk/photonics/research/biophotonics/instruments--software/fluorescence-microscopy/openframe/)</t>
    </r>
  </si>
  <si>
    <t>openAF - optical autofocus components for use with oil-immersion objective lenses</t>
  </si>
  <si>
    <r>
      <t>Fibre connector [FC-APC] [</t>
    </r>
    <r>
      <rPr>
        <sz val="11"/>
        <color rgb="FFFF0000"/>
        <rFont val="Calibri"/>
        <family val="2"/>
        <scheme val="minor"/>
      </rPr>
      <t>CHOOSE FIBRE TYPE AS APPROPRIATE</t>
    </r>
    <r>
      <rPr>
        <sz val="11"/>
        <color theme="1"/>
        <rFont val="Calibri"/>
        <family val="2"/>
        <scheme val="minor"/>
      </rPr>
      <t>]</t>
    </r>
  </si>
  <si>
    <t>CUSTOM CL PAIR HOLDER/SPACER</t>
  </si>
  <si>
    <r>
      <t>75mm post [</t>
    </r>
    <r>
      <rPr>
        <sz val="11"/>
        <color rgb="FFFF0000"/>
        <rFont val="Calibri"/>
        <family val="2"/>
        <scheme val="minor"/>
      </rPr>
      <t>CHECK LENGTH NEEDED FOR YOUR SYSTEM</t>
    </r>
    <r>
      <rPr>
        <sz val="11"/>
        <color theme="1"/>
        <rFont val="Calibri"/>
        <family val="2"/>
        <scheme val="minor"/>
      </rPr>
      <t>]</t>
    </r>
  </si>
  <si>
    <r>
      <t>75mm post holder [</t>
    </r>
    <r>
      <rPr>
        <sz val="11"/>
        <color rgb="FFFF0000"/>
        <rFont val="Calibri"/>
        <family val="2"/>
        <scheme val="minor"/>
      </rPr>
      <t>CHECK LENGTH NEEDED FOR YOUR SYSTEM</t>
    </r>
    <r>
      <rPr>
        <sz val="11"/>
        <color theme="1"/>
        <rFont val="Calibri"/>
        <family val="2"/>
        <scheme val="minor"/>
      </rPr>
      <t>]</t>
    </r>
  </si>
  <si>
    <t>Superluminescent diode driver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</si>
</sst>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28"/>
      <color theme="1"/>
      <name val="Calibri"/>
      <family val="2"/>
      <scheme val="minor"/>
    </font>
    <font>
      <b/>
      <sz val="24"/>
      <color theme="1"/>
      <name val="Calibri"/>
      <family val="2"/>
      <scheme val="minor"/>
    </font>
    <font>
      <sz val="1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b/>
      <sz val="14"/>
      <color theme="1"/>
      <name val="Calibri"/>
      <family val="2"/>
      <scheme val="minor"/>
    </font>
    <font>
      <b/>
      <i/>
      <sz val="28"/>
      <color theme="1"/>
      <name val="Calibri"/>
      <family val="2"/>
      <scheme val="minor"/>
    </font>
    <font>
      <b/>
      <i/>
      <sz val="11"/>
      <color theme="1"/>
      <name val="Calibri"/>
      <family val="2"/>
      <scheme val="minor"/>
    </font>
    <font>
      <sz val="11"/>
      <color rgb="FF000000"/>
      <name val="Calibri"/>
      <family val="2"/>
    </font>
    <font>
      <sz val="11"/>
      <name val="Calibri"/>
      <family val="2"/>
    </font>
    <font>
      <sz val="11"/>
      <color rgb="FF000000"/>
      <name val="Calibri"/>
      <family val="2"/>
    </font>
    <font>
      <sz val="11"/>
      <color rgb="FF000000"/>
      <name val="Calibri"/>
      <family val="2"/>
      <scheme val="minor"/>
    </font>
    <font>
      <sz val="11"/>
      <color theme="1"/>
      <name val="Calibri"/>
      <family val="2"/>
      <charset val="1"/>
    </font>
    <font>
      <sz val="11"/>
      <color rgb="FF000000"/>
      <name val="Calibri"/>
      <family val="2"/>
      <charset val="1"/>
    </font>
    <font>
      <b/>
      <sz val="11"/>
      <color rgb="FF000000"/>
      <name val="Calibri"/>
      <family val="2"/>
    </font>
    <font>
      <b/>
      <sz val="11"/>
      <name val="Calibri"/>
      <family val="2"/>
    </font>
    <font>
      <b/>
      <u/>
      <sz val="11"/>
      <color rgb="FFFF0000"/>
      <name val="Calibri"/>
      <family val="2"/>
      <scheme val="minor"/>
    </font>
    <font>
      <u/>
      <sz val="11"/>
      <color theme="1"/>
      <name val="Calibri"/>
      <family val="2"/>
      <scheme val="minor"/>
    </font>
    <font>
      <b/>
      <sz val="11"/>
      <color theme="9"/>
      <name val="Calibri"/>
      <family val="2"/>
      <scheme val="minor"/>
    </font>
    <font>
      <b/>
      <sz val="11"/>
      <name val="Calibri"/>
      <family val="2"/>
      <scheme val="minor"/>
    </font>
    <font>
      <b/>
      <i/>
      <sz val="24"/>
      <color theme="1"/>
      <name val="Calibri"/>
      <family val="2"/>
      <scheme val="minor"/>
    </font>
    <font>
      <sz val="11"/>
      <color theme="1"/>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60">
    <xf numFmtId="0" fontId="0" fillId="0" borderId="0" xfId="0"/>
    <xf numFmtId="0" fontId="1" fillId="0" borderId="0" xfId="0" applyFont="1"/>
    <xf numFmtId="0" fontId="0" fillId="4" borderId="0" xfId="0" applyFill="1"/>
    <xf numFmtId="0" fontId="3" fillId="5" borderId="0" xfId="0" applyFont="1" applyFill="1" applyAlignment="1">
      <alignment horizontal="center"/>
    </xf>
    <xf numFmtId="0" fontId="0" fillId="0" borderId="0" xfId="0" applyAlignment="1">
      <alignment horizontal="center"/>
    </xf>
    <xf numFmtId="0" fontId="0" fillId="4" borderId="0" xfId="0" applyFill="1" applyAlignment="1">
      <alignment horizontal="center"/>
    </xf>
    <xf numFmtId="0" fontId="0" fillId="0" borderId="0" xfId="0"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wrapText="1"/>
    </xf>
    <xf numFmtId="0" fontId="3" fillId="5" borderId="0" xfId="0" applyFont="1" applyFill="1" applyAlignment="1">
      <alignment horizontal="left" vertical="center"/>
    </xf>
    <xf numFmtId="0" fontId="0" fillId="0" borderId="0" xfId="0" applyAlignment="1">
      <alignment horizontal="left"/>
    </xf>
    <xf numFmtId="0" fontId="0" fillId="0" borderId="0" xfId="0" applyAlignment="1">
      <alignment vertical="center"/>
    </xf>
    <xf numFmtId="0" fontId="9" fillId="5" borderId="0" xfId="0" applyFont="1" applyFill="1" applyAlignment="1">
      <alignment horizontal="left" vertical="center" wrapText="1"/>
    </xf>
    <xf numFmtId="0" fontId="1" fillId="0" borderId="0" xfId="0" applyFont="1" applyAlignment="1">
      <alignment wrapText="1"/>
    </xf>
    <xf numFmtId="0" fontId="1" fillId="0" borderId="0" xfId="0" applyFont="1" applyAlignment="1">
      <alignment vertical="center"/>
    </xf>
    <xf numFmtId="0" fontId="0" fillId="2" borderId="0" xfId="0" applyFill="1" applyAlignment="1">
      <alignment vertical="center"/>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0" fillId="0" borderId="0" xfId="0" applyAlignment="1">
      <alignment horizontal="center" vertical="center"/>
    </xf>
    <xf numFmtId="0" fontId="3" fillId="5" borderId="0" xfId="0" applyFont="1" applyFill="1" applyAlignment="1">
      <alignment horizontal="center" wrapText="1"/>
    </xf>
    <xf numFmtId="0" fontId="6" fillId="0" borderId="0" xfId="0" applyFont="1" applyAlignment="1">
      <alignment vertical="center" wrapText="1"/>
    </xf>
    <xf numFmtId="0" fontId="0" fillId="0" borderId="0" xfId="0" applyAlignment="1">
      <alignment vertical="center" wrapText="1"/>
    </xf>
    <xf numFmtId="0" fontId="12" fillId="0" borderId="0" xfId="0" applyFont="1"/>
    <xf numFmtId="0" fontId="13" fillId="0" borderId="0" xfId="0" applyFont="1"/>
    <xf numFmtId="0" fontId="12" fillId="0" borderId="0" xfId="0" applyFont="1" applyAlignment="1">
      <alignment horizontal="left"/>
    </xf>
    <xf numFmtId="0" fontId="13" fillId="0" borderId="0" xfId="0" applyFont="1" applyAlignment="1">
      <alignment horizontal="left"/>
    </xf>
    <xf numFmtId="164" fontId="12" fillId="0" borderId="0" xfId="0" applyNumberFormat="1" applyFont="1"/>
    <xf numFmtId="164" fontId="0" fillId="0" borderId="0" xfId="0" applyNumberFormat="1"/>
    <xf numFmtId="2" fontId="0" fillId="0" borderId="0" xfId="0" applyNumberFormat="1" applyAlignment="1">
      <alignment horizontal="right"/>
    </xf>
    <xf numFmtId="0" fontId="15" fillId="0" borderId="0" xfId="0" applyFont="1" applyAlignment="1">
      <alignment vertical="center"/>
    </xf>
    <xf numFmtId="0" fontId="14" fillId="0" borderId="0" xfId="0" applyFont="1" applyAlignment="1">
      <alignment wrapText="1"/>
    </xf>
    <xf numFmtId="164" fontId="6" fillId="0" borderId="1" xfId="0" applyNumberFormat="1" applyFont="1" applyBorder="1"/>
    <xf numFmtId="0" fontId="3" fillId="5" borderId="0" xfId="0" applyFont="1" applyFill="1" applyAlignment="1">
      <alignment horizontal="center" vertical="center"/>
    </xf>
    <xf numFmtId="0" fontId="16" fillId="0" borderId="0" xfId="0" applyFont="1" applyAlignment="1">
      <alignment wrapText="1"/>
    </xf>
    <xf numFmtId="0" fontId="15" fillId="0" borderId="0" xfId="0" applyFont="1" applyAlignment="1">
      <alignment vertical="center" wrapText="1"/>
    </xf>
    <xf numFmtId="0" fontId="17" fillId="0" borderId="0" xfId="0" applyFont="1" applyAlignment="1">
      <alignment wrapText="1"/>
    </xf>
    <xf numFmtId="0" fontId="1" fillId="0" borderId="0" xfId="0" applyFont="1" applyAlignment="1">
      <alignment vertical="center" wrapText="1"/>
    </xf>
    <xf numFmtId="0" fontId="2" fillId="0" borderId="0" xfId="1" applyAlignment="1">
      <alignment vertical="center" wrapText="1"/>
    </xf>
    <xf numFmtId="0" fontId="5" fillId="0" borderId="0" xfId="1" applyFont="1" applyAlignment="1">
      <alignment vertical="center" wrapText="1"/>
    </xf>
    <xf numFmtId="0" fontId="5" fillId="0" borderId="0" xfId="0" applyFont="1" applyAlignment="1">
      <alignment vertical="center" wrapText="1"/>
    </xf>
    <xf numFmtId="0" fontId="0" fillId="0" borderId="0" xfId="0" applyAlignment="1">
      <alignment horizontal="right" vertical="center"/>
    </xf>
    <xf numFmtId="0" fontId="1" fillId="0" borderId="0" xfId="0" applyFont="1" applyAlignment="1">
      <alignment horizontal="center"/>
    </xf>
    <xf numFmtId="0" fontId="7" fillId="0" borderId="0" xfId="0" applyFont="1" applyAlignment="1">
      <alignment horizontal="center" vertical="center"/>
    </xf>
    <xf numFmtId="0" fontId="0" fillId="7" borderId="0" xfId="0" applyFill="1"/>
    <xf numFmtId="0" fontId="7" fillId="0" borderId="0" xfId="0" applyFont="1" applyAlignment="1">
      <alignment horizontal="center" wrapText="1"/>
    </xf>
    <xf numFmtId="0" fontId="20" fillId="0" borderId="0" xfId="0" applyFont="1" applyAlignment="1">
      <alignment horizontal="center" vertical="center"/>
    </xf>
    <xf numFmtId="0" fontId="0" fillId="8" borderId="0" xfId="0" applyFill="1"/>
    <xf numFmtId="0" fontId="7" fillId="8" borderId="0" xfId="0" applyFont="1" applyFill="1" applyAlignment="1">
      <alignment horizontal="center" wrapText="1"/>
    </xf>
    <xf numFmtId="0" fontId="0" fillId="8" borderId="0" xfId="0" applyFill="1" applyAlignment="1">
      <alignment horizontal="center" wrapText="1"/>
    </xf>
    <xf numFmtId="0" fontId="0" fillId="8" borderId="0" xfId="0" applyFill="1" applyAlignment="1">
      <alignment horizontal="center"/>
    </xf>
    <xf numFmtId="0" fontId="0" fillId="0" borderId="0" xfId="0" applyAlignment="1">
      <alignment horizontal="center" wrapText="1"/>
    </xf>
    <xf numFmtId="0" fontId="1" fillId="0" borderId="0" xfId="0" applyFont="1" applyAlignment="1">
      <alignment horizontal="center" vertical="center"/>
    </xf>
    <xf numFmtId="0" fontId="0" fillId="8" borderId="0" xfId="0" applyFill="1" applyAlignment="1">
      <alignment wrapText="1"/>
    </xf>
    <xf numFmtId="49" fontId="0" fillId="0" borderId="0" xfId="0" applyNumberFormat="1" applyAlignment="1">
      <alignment horizontal="center"/>
    </xf>
    <xf numFmtId="49" fontId="21" fillId="0" borderId="0" xfId="0" applyNumberFormat="1" applyFont="1" applyAlignment="1">
      <alignment horizontal="center"/>
    </xf>
    <xf numFmtId="49" fontId="0" fillId="0" borderId="0" xfId="0" applyNumberFormat="1"/>
    <xf numFmtId="49" fontId="6" fillId="0" borderId="0" xfId="0" applyNumberFormat="1" applyFont="1" applyAlignment="1">
      <alignment horizontal="center"/>
    </xf>
    <xf numFmtId="49" fontId="6" fillId="3" borderId="0" xfId="0" applyNumberFormat="1" applyFont="1" applyFill="1" applyAlignment="1">
      <alignment horizontal="center"/>
    </xf>
    <xf numFmtId="0" fontId="6" fillId="3" borderId="0" xfId="0" applyFont="1" applyFill="1" applyAlignment="1">
      <alignment horizontal="center"/>
    </xf>
    <xf numFmtId="49" fontId="6" fillId="3" borderId="0" xfId="0" applyNumberFormat="1" applyFont="1" applyFill="1"/>
    <xf numFmtId="0" fontId="0" fillId="3" borderId="0" xfId="0" applyFill="1"/>
    <xf numFmtId="49" fontId="0" fillId="3" borderId="0" xfId="0" applyNumberFormat="1" applyFill="1" applyAlignment="1">
      <alignment horizontal="center"/>
    </xf>
    <xf numFmtId="0" fontId="0" fillId="3" borderId="0" xfId="0" applyFill="1" applyAlignment="1">
      <alignment horizontal="center"/>
    </xf>
    <xf numFmtId="49" fontId="0" fillId="3" borderId="0" xfId="0" applyNumberFormat="1" applyFill="1"/>
    <xf numFmtId="49" fontId="0" fillId="3" borderId="0" xfId="0" applyNumberFormat="1" applyFill="1" applyAlignment="1">
      <alignment horizontal="center" vertical="center"/>
    </xf>
    <xf numFmtId="49" fontId="6" fillId="2" borderId="0" xfId="0" applyNumberFormat="1" applyFont="1" applyFill="1" applyAlignment="1">
      <alignment horizontal="center"/>
    </xf>
    <xf numFmtId="49" fontId="0" fillId="2" borderId="0" xfId="0" applyNumberFormat="1" applyFill="1" applyAlignment="1">
      <alignment horizontal="center"/>
    </xf>
    <xf numFmtId="0" fontId="0" fillId="2" borderId="0" xfId="0" applyFill="1" applyAlignment="1">
      <alignment horizontal="center"/>
    </xf>
    <xf numFmtId="49" fontId="0" fillId="2" borderId="0" xfId="0" applyNumberFormat="1" applyFill="1"/>
    <xf numFmtId="0" fontId="0" fillId="2" borderId="0" xfId="0" applyFill="1"/>
    <xf numFmtId="49" fontId="6" fillId="7" borderId="0" xfId="0" applyNumberFormat="1" applyFont="1" applyFill="1" applyAlignment="1">
      <alignment horizontal="center"/>
    </xf>
    <xf numFmtId="0" fontId="6" fillId="7" borderId="0" xfId="0" applyFont="1" applyFill="1" applyAlignment="1">
      <alignment horizontal="center"/>
    </xf>
    <xf numFmtId="49" fontId="6" fillId="7" borderId="0" xfId="0" applyNumberFormat="1" applyFont="1" applyFill="1"/>
    <xf numFmtId="49" fontId="0" fillId="7" borderId="0" xfId="0" applyNumberFormat="1" applyFill="1" applyAlignment="1">
      <alignment horizontal="center"/>
    </xf>
    <xf numFmtId="0" fontId="0" fillId="7" borderId="0" xfId="0" applyFill="1" applyAlignment="1">
      <alignment horizontal="center"/>
    </xf>
    <xf numFmtId="49" fontId="0" fillId="7" borderId="0" xfId="0" applyNumberFormat="1" applyFill="1"/>
    <xf numFmtId="49" fontId="0" fillId="7" borderId="0" xfId="0" applyNumberFormat="1" applyFill="1" applyAlignment="1">
      <alignment horizontal="left"/>
    </xf>
    <xf numFmtId="49" fontId="6" fillId="4" borderId="0" xfId="0" applyNumberFormat="1" applyFont="1" applyFill="1" applyAlignment="1">
      <alignment horizontal="center"/>
    </xf>
    <xf numFmtId="0" fontId="6" fillId="4" borderId="0" xfId="0" applyFont="1" applyFill="1" applyAlignment="1">
      <alignment horizontal="center"/>
    </xf>
    <xf numFmtId="49" fontId="6" fillId="4" borderId="0" xfId="0" applyNumberFormat="1" applyFont="1" applyFill="1"/>
    <xf numFmtId="49" fontId="0" fillId="4" borderId="0" xfId="0" applyNumberFormat="1" applyFill="1" applyAlignment="1">
      <alignment horizontal="center"/>
    </xf>
    <xf numFmtId="49" fontId="0" fillId="4" borderId="0" xfId="0" applyNumberFormat="1" applyFill="1"/>
    <xf numFmtId="49" fontId="0" fillId="4" borderId="0" xfId="0" applyNumberFormat="1" applyFill="1" applyAlignment="1">
      <alignment horizontal="center" vertical="center"/>
    </xf>
    <xf numFmtId="49" fontId="6" fillId="9" borderId="0" xfId="0" applyNumberFormat="1" applyFont="1" applyFill="1" applyAlignment="1">
      <alignment horizontal="center"/>
    </xf>
    <xf numFmtId="0" fontId="6" fillId="9" borderId="0" xfId="0" applyFont="1" applyFill="1" applyAlignment="1">
      <alignment horizontal="center"/>
    </xf>
    <xf numFmtId="49" fontId="6" fillId="9" borderId="0" xfId="0" applyNumberFormat="1" applyFont="1" applyFill="1"/>
    <xf numFmtId="0" fontId="0" fillId="9" borderId="0" xfId="0" applyFill="1"/>
    <xf numFmtId="49" fontId="0" fillId="9" borderId="0" xfId="0" applyNumberFormat="1" applyFill="1" applyAlignment="1">
      <alignment horizontal="center"/>
    </xf>
    <xf numFmtId="0" fontId="0" fillId="9" borderId="0" xfId="0" applyFill="1" applyAlignment="1">
      <alignment horizontal="center"/>
    </xf>
    <xf numFmtId="49" fontId="0" fillId="9" borderId="0" xfId="0" applyNumberFormat="1" applyFill="1"/>
    <xf numFmtId="0" fontId="0" fillId="9" borderId="0" xfId="0" applyFill="1" applyAlignment="1">
      <alignment horizontal="left" vertical="center"/>
    </xf>
    <xf numFmtId="49" fontId="0" fillId="9" borderId="0" xfId="0" applyNumberFormat="1" applyFill="1" applyAlignment="1">
      <alignment horizontal="center" vertical="center"/>
    </xf>
    <xf numFmtId="0" fontId="22" fillId="0" borderId="0" xfId="0" applyFont="1"/>
    <xf numFmtId="0" fontId="5" fillId="4" borderId="0" xfId="0" applyFont="1" applyFill="1"/>
    <xf numFmtId="0" fontId="1" fillId="9" borderId="0" xfId="0" applyFont="1" applyFill="1"/>
    <xf numFmtId="0" fontId="0" fillId="8" borderId="0" xfId="0" applyFill="1" applyAlignment="1">
      <alignment vertical="top"/>
    </xf>
    <xf numFmtId="0" fontId="7" fillId="8" borderId="0" xfId="0" applyFont="1" applyFill="1" applyAlignment="1">
      <alignment horizontal="center" vertical="top" wrapText="1"/>
    </xf>
    <xf numFmtId="0" fontId="0" fillId="8" borderId="0" xfId="0" applyFill="1" applyAlignment="1">
      <alignment horizontal="center" vertical="top"/>
    </xf>
    <xf numFmtId="0" fontId="7" fillId="0" borderId="0" xfId="0" applyFont="1" applyAlignment="1">
      <alignment horizontal="left"/>
    </xf>
    <xf numFmtId="0" fontId="0" fillId="8" borderId="0" xfId="0" applyFont="1" applyFill="1" applyAlignment="1">
      <alignment horizontal="center"/>
    </xf>
    <xf numFmtId="0" fontId="23" fillId="0" borderId="0" xfId="0" applyFont="1" applyAlignment="1">
      <alignment wrapText="1"/>
    </xf>
    <xf numFmtId="0" fontId="23" fillId="0" borderId="0" xfId="0" applyFont="1"/>
    <xf numFmtId="0" fontId="0" fillId="8" borderId="0" xfId="0" applyFont="1" applyFill="1"/>
    <xf numFmtId="0" fontId="13" fillId="0" borderId="0" xfId="0" applyFont="1" applyFill="1"/>
    <xf numFmtId="0" fontId="13" fillId="0" borderId="0" xfId="0" applyFont="1" applyFill="1" applyAlignment="1">
      <alignment horizontal="left"/>
    </xf>
    <xf numFmtId="0" fontId="0" fillId="0" borderId="0" xfId="0" applyFill="1"/>
    <xf numFmtId="0" fontId="12" fillId="0" borderId="0" xfId="0" applyFont="1" applyFill="1"/>
    <xf numFmtId="2" fontId="0" fillId="0" borderId="0" xfId="0" applyNumberFormat="1" applyFill="1" applyAlignment="1">
      <alignment horizontal="right"/>
    </xf>
    <xf numFmtId="164" fontId="0" fillId="0" borderId="0" xfId="0" applyNumberFormat="1" applyFill="1"/>
    <xf numFmtId="0" fontId="0" fillId="0" borderId="0" xfId="0" applyFont="1" applyFill="1" applyAlignment="1">
      <alignment horizontal="center" vertical="center"/>
    </xf>
    <xf numFmtId="0" fontId="0" fillId="0" borderId="0" xfId="0" applyFont="1" applyAlignment="1">
      <alignment horizontal="center" vertical="center"/>
    </xf>
    <xf numFmtId="164" fontId="0" fillId="0" borderId="0" xfId="0" applyNumberFormat="1" applyFont="1" applyBorder="1"/>
    <xf numFmtId="0" fontId="6" fillId="0" borderId="0" xfId="0" applyFont="1"/>
    <xf numFmtId="0" fontId="0" fillId="0" borderId="0" xfId="0" applyFont="1" applyAlignment="1">
      <alignment vertical="center" wrapText="1"/>
    </xf>
    <xf numFmtId="0" fontId="0" fillId="0" borderId="0" xfId="1" applyFont="1" applyFill="1" applyAlignment="1">
      <alignment vertical="center" wrapText="1"/>
    </xf>
    <xf numFmtId="0" fontId="0" fillId="0" borderId="0" xfId="1" applyFont="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0" fillId="0" borderId="0" xfId="0" applyFill="1" applyAlignment="1">
      <alignment vertical="center"/>
    </xf>
    <xf numFmtId="0" fontId="13" fillId="0" borderId="0" xfId="0" applyFont="1" applyAlignment="1">
      <alignment wrapText="1"/>
    </xf>
    <xf numFmtId="0" fontId="0" fillId="8" borderId="0" xfId="0" applyFont="1" applyFill="1" applyAlignment="1">
      <alignment horizontal="center" vertical="center"/>
    </xf>
    <xf numFmtId="0" fontId="7" fillId="7" borderId="0" xfId="0" applyFont="1" applyFill="1" applyAlignment="1">
      <alignment horizontal="center" wrapText="1"/>
    </xf>
    <xf numFmtId="0" fontId="0" fillId="7" borderId="0" xfId="0" applyFill="1" applyAlignment="1">
      <alignment horizontal="left"/>
    </xf>
    <xf numFmtId="0" fontId="0" fillId="7" borderId="0" xfId="0" applyFont="1" applyFill="1" applyAlignment="1">
      <alignment horizontal="center" vertical="center"/>
    </xf>
    <xf numFmtId="0" fontId="0" fillId="7" borderId="0" xfId="0" applyFill="1" applyAlignment="1">
      <alignment horizontal="center" wrapText="1"/>
    </xf>
    <xf numFmtId="0" fontId="5" fillId="7" borderId="0" xfId="0" applyFont="1" applyFill="1"/>
    <xf numFmtId="0" fontId="5" fillId="7" borderId="0" xfId="0" applyFont="1" applyFill="1" applyAlignment="1">
      <alignment horizontal="center" vertical="center"/>
    </xf>
    <xf numFmtId="0" fontId="0" fillId="7" borderId="0" xfId="0" applyFill="1" applyAlignment="1">
      <alignment horizontal="center" vertical="top" wrapText="1"/>
    </xf>
    <xf numFmtId="0" fontId="0" fillId="0" borderId="0" xfId="0" applyFont="1"/>
    <xf numFmtId="0" fontId="0" fillId="0" borderId="0" xfId="0" applyFont="1" applyAlignment="1">
      <alignment wrapText="1"/>
    </xf>
    <xf numFmtId="0" fontId="0" fillId="0" borderId="0" xfId="0" applyFont="1" applyAlignment="1">
      <alignment horizontal="center"/>
    </xf>
    <xf numFmtId="0" fontId="25" fillId="0" borderId="0" xfId="0" applyFont="1" applyAlignment="1">
      <alignment wrapText="1"/>
    </xf>
    <xf numFmtId="0" fontId="0" fillId="0" borderId="0" xfId="1" applyFont="1" applyFill="1"/>
    <xf numFmtId="0" fontId="0" fillId="0" borderId="0" xfId="1" applyFont="1"/>
    <xf numFmtId="0" fontId="0" fillId="0" borderId="0" xfId="1" applyFont="1" applyFill="1" applyAlignment="1">
      <alignment vertical="center"/>
    </xf>
    <xf numFmtId="49" fontId="0" fillId="0" borderId="0" xfId="0" applyNumberFormat="1" applyFill="1" applyAlignment="1">
      <alignment horizontal="center"/>
    </xf>
    <xf numFmtId="49" fontId="6" fillId="0" borderId="0" xfId="0" applyNumberFormat="1" applyFont="1" applyFill="1" applyAlignment="1">
      <alignment horizontal="center"/>
    </xf>
    <xf numFmtId="0" fontId="0" fillId="0" borderId="0" xfId="0" applyFill="1" applyAlignment="1">
      <alignment horizontal="center"/>
    </xf>
    <xf numFmtId="49" fontId="0" fillId="0" borderId="0" xfId="0" applyNumberFormat="1" applyFill="1"/>
    <xf numFmtId="0" fontId="4" fillId="3" borderId="0" xfId="0" applyFont="1" applyFill="1" applyAlignment="1">
      <alignment horizontal="left"/>
    </xf>
    <xf numFmtId="0" fontId="0" fillId="8" borderId="0" xfId="0" applyFont="1" applyFill="1" applyAlignment="1">
      <alignment horizontal="center" vertical="center"/>
    </xf>
    <xf numFmtId="0" fontId="6" fillId="6" borderId="0" xfId="0" applyFont="1" applyFill="1" applyAlignment="1">
      <alignment horizontal="left"/>
    </xf>
    <xf numFmtId="0" fontId="6" fillId="6" borderId="0" xfId="0" applyFont="1" applyFill="1" applyAlignment="1">
      <alignment horizontal="center" vertical="center"/>
    </xf>
    <xf numFmtId="0" fontId="3" fillId="5" borderId="0" xfId="0" applyFont="1" applyFill="1" applyAlignment="1">
      <alignment horizontal="center" vertical="center"/>
    </xf>
    <xf numFmtId="0" fontId="0" fillId="0" borderId="0" xfId="0" applyFont="1" applyAlignment="1">
      <alignment horizontal="left" vertical="center"/>
    </xf>
    <xf numFmtId="0" fontId="6" fillId="4" borderId="0" xfId="0" applyFont="1" applyFill="1" applyAlignment="1">
      <alignment horizontal="left"/>
    </xf>
    <xf numFmtId="0" fontId="6" fillId="2" borderId="0" xfId="0" applyFont="1" applyFill="1" applyAlignment="1">
      <alignment horizontal="center" vertical="center"/>
    </xf>
    <xf numFmtId="0" fontId="0" fillId="2" borderId="0" xfId="0" applyFill="1" applyAlignment="1">
      <alignment horizontal="center" vertical="center"/>
    </xf>
    <xf numFmtId="0" fontId="6" fillId="2" borderId="0" xfId="0" applyFont="1" applyFill="1" applyAlignment="1">
      <alignment horizontal="left" vertical="center"/>
    </xf>
    <xf numFmtId="0" fontId="3" fillId="5" borderId="0" xfId="0" applyFont="1" applyFill="1" applyAlignment="1">
      <alignment horizontal="center"/>
    </xf>
    <xf numFmtId="0" fontId="0" fillId="2" borderId="0" xfId="0" applyFill="1" applyAlignment="1">
      <alignment horizontal="left" vertical="center"/>
    </xf>
    <xf numFmtId="0" fontId="6" fillId="2" borderId="0" xfId="0" applyFont="1" applyFill="1" applyAlignment="1">
      <alignment vertical="center"/>
    </xf>
    <xf numFmtId="0" fontId="6" fillId="2" borderId="0" xfId="0" applyFont="1" applyFill="1" applyAlignment="1">
      <alignment horizontal="center" wrapText="1"/>
    </xf>
    <xf numFmtId="0" fontId="19"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wrapText="1"/>
    </xf>
    <xf numFmtId="0" fontId="3" fillId="5"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85725</xdr:colOff>
      <xdr:row>7</xdr:row>
      <xdr:rowOff>66675</xdr:rowOff>
    </xdr:from>
    <xdr:to>
      <xdr:col>22</xdr:col>
      <xdr:colOff>330326</xdr:colOff>
      <xdr:row>31</xdr:row>
      <xdr:rowOff>153210</xdr:rowOff>
    </xdr:to>
    <xdr:pic>
      <xdr:nvPicPr>
        <xdr:cNvPr id="3" name="Picture 2">
          <a:extLst>
            <a:ext uri="{FF2B5EF4-FFF2-40B4-BE49-F238E27FC236}">
              <a16:creationId xmlns:a16="http://schemas.microsoft.com/office/drawing/2014/main" id="{4C83FF3A-2AF6-00D2-E06E-C448C8633789}"/>
            </a:ext>
          </a:extLst>
        </xdr:cNvPr>
        <xdr:cNvPicPr>
          <a:picLocks noChangeAspect="1"/>
        </xdr:cNvPicPr>
      </xdr:nvPicPr>
      <xdr:blipFill>
        <a:blip xmlns:r="http://schemas.openxmlformats.org/officeDocument/2006/relationships" r:embed="rId1"/>
        <a:stretch>
          <a:fillRect/>
        </a:stretch>
      </xdr:blipFill>
      <xdr:spPr>
        <a:xfrm>
          <a:off x="13896975" y="1524000"/>
          <a:ext cx="8779001" cy="49442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152400</xdr:colOff>
      <xdr:row>2</xdr:row>
      <xdr:rowOff>104775</xdr:rowOff>
    </xdr:from>
    <xdr:to>
      <xdr:col>19</xdr:col>
      <xdr:colOff>457200</xdr:colOff>
      <xdr:row>14</xdr:row>
      <xdr:rowOff>19050</xdr:rowOff>
    </xdr:to>
    <xdr:pic>
      <xdr:nvPicPr>
        <xdr:cNvPr id="2" name="Picture 1">
          <a:extLst>
            <a:ext uri="{FF2B5EF4-FFF2-40B4-BE49-F238E27FC236}">
              <a16:creationId xmlns:a16="http://schemas.microsoft.com/office/drawing/2014/main" id="{07676226-EE77-3BEF-1BBE-54E5F2007FEB}"/>
            </a:ext>
          </a:extLst>
        </xdr:cNvPr>
        <xdr:cNvPicPr>
          <a:picLocks noChangeAspect="1"/>
        </xdr:cNvPicPr>
      </xdr:nvPicPr>
      <xdr:blipFill>
        <a:blip xmlns:r="http://schemas.openxmlformats.org/officeDocument/2006/relationships" r:embed="rId1"/>
        <a:stretch>
          <a:fillRect/>
        </a:stretch>
      </xdr:blipFill>
      <xdr:spPr>
        <a:xfrm>
          <a:off x="11477625" y="1019175"/>
          <a:ext cx="4572000" cy="2200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orlabs.de/thorproduct.cfm?partnumber=SM1A16" TargetMode="External"/><Relationship Id="rId13" Type="http://schemas.openxmlformats.org/officeDocument/2006/relationships/hyperlink" Target="https://www.thorlabs.com/thorproduct.cfm?partnumber=UPH75/M" TargetMode="External"/><Relationship Id="rId18" Type="http://schemas.openxmlformats.org/officeDocument/2006/relationships/printerSettings" Target="../printerSettings/printerSettings2.bin"/><Relationship Id="rId3" Type="http://schemas.openxmlformats.org/officeDocument/2006/relationships/hyperlink" Target="https://www.thorlabs.de/thorproduct.cfm?partnumber=SM1L30C" TargetMode="External"/><Relationship Id="rId7" Type="http://schemas.openxmlformats.org/officeDocument/2006/relationships/hyperlink" Target="https://www.thorlabs.de/thorproduct.cfm?partnumber=SM30L30" TargetMode="External"/><Relationship Id="rId12" Type="http://schemas.openxmlformats.org/officeDocument/2006/relationships/hyperlink" Target="https://www.thorlabs.com/thorproduct.cfm?partnumber=UPHA" TargetMode="External"/><Relationship Id="rId17" Type="http://schemas.openxmlformats.org/officeDocument/2006/relationships/hyperlink" Target="https://www.thorlabs.com/thorproduct.cfm?partnumber=SM30L20" TargetMode="External"/><Relationship Id="rId2" Type="http://schemas.openxmlformats.org/officeDocument/2006/relationships/hyperlink" Target="https://www.thorlabs.de/thorproduct.cfm?partnumber=SM1FCA" TargetMode="External"/><Relationship Id="rId16" Type="http://schemas.openxmlformats.org/officeDocument/2006/relationships/hyperlink" Target="https://www.thorlabs.com/thorproduct.cfm?partnumber=SM1L05" TargetMode="External"/><Relationship Id="rId1" Type="http://schemas.openxmlformats.org/officeDocument/2006/relationships/hyperlink" Target="https://www.thorlabs.de/thorproduct.cfm?partnumber=AC254-045-A" TargetMode="External"/><Relationship Id="rId6" Type="http://schemas.openxmlformats.org/officeDocument/2006/relationships/hyperlink" Target="https://www.edmundoptics.com/p/30mm-dia-x-150mm-fl-mgfsub2sub-coated-achromatic-doublet-lens/2381/" TargetMode="External"/><Relationship Id="rId11" Type="http://schemas.openxmlformats.org/officeDocument/2006/relationships/hyperlink" Target="https://www.thorlabs.com/thorproduct.cfm?partnumber=TR75/M" TargetMode="External"/><Relationship Id="rId5" Type="http://schemas.openxmlformats.org/officeDocument/2006/relationships/hyperlink" Target="https://www.thorlabs.de/thorproduct.cfm?partnumber=BBE1-E02" TargetMode="External"/><Relationship Id="rId15" Type="http://schemas.openxmlformats.org/officeDocument/2006/relationships/hyperlink" Target="https://www.thorlabs.com/thorproduct.cfm?partnumber=SM1T2" TargetMode="External"/><Relationship Id="rId10" Type="http://schemas.openxmlformats.org/officeDocument/2006/relationships/hyperlink" Target="https://www.thorlabs.com/thorproduct.cfm?partnumber=CFS1/M" TargetMode="External"/><Relationship Id="rId4" Type="http://schemas.openxmlformats.org/officeDocument/2006/relationships/hyperlink" Target="https://www.thorlabs.de/thorproduct.cfm?partnumber=KCB1E/M" TargetMode="External"/><Relationship Id="rId9" Type="http://schemas.openxmlformats.org/officeDocument/2006/relationships/hyperlink" Target="https://www.thorlabs.de/thorproduct.cfm?partnumber=SM1L15" TargetMode="External"/><Relationship Id="rId14" Type="http://schemas.openxmlformats.org/officeDocument/2006/relationships/hyperlink" Target="https://www.thorlabs.de/newgrouppage9.cfm?objectgroup_id=1533&amp;pn=SM1T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horlabs.com/thorproduct.cfm?partnumber=UPH75/M" TargetMode="External"/><Relationship Id="rId2" Type="http://schemas.openxmlformats.org/officeDocument/2006/relationships/hyperlink" Target="https://www.thorlabs.com/thorproduct.cfm?partnumber=UPHA" TargetMode="External"/><Relationship Id="rId1" Type="http://schemas.openxmlformats.org/officeDocument/2006/relationships/hyperlink" Target="https://www.thorlabs.com/thorproduct.cfm?partnumber=TR75/M"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thorlabs.de/thorproduct.cfm?partnumber=SM1FCA"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topLeftCell="B13" zoomScale="85" zoomScaleNormal="85" workbookViewId="0">
      <selection activeCell="D2" sqref="D2"/>
    </sheetView>
  </sheetViews>
  <sheetFormatPr defaultRowHeight="15" x14ac:dyDescent="0.25"/>
  <cols>
    <col min="1" max="1" width="68.42578125" customWidth="1"/>
    <col min="2" max="2" width="17.7109375" customWidth="1"/>
    <col min="3" max="3" width="20.42578125" bestFit="1" customWidth="1"/>
    <col min="4" max="4" width="19.85546875" style="4" bestFit="1" customWidth="1"/>
    <col min="5" max="5" width="26.140625" style="4" customWidth="1"/>
    <col min="6" max="6" width="17.7109375" style="4" bestFit="1" customWidth="1"/>
    <col min="7" max="7" width="9" customWidth="1"/>
    <col min="8" max="8" width="11.42578125" customWidth="1"/>
    <col min="9" max="9" width="79.28515625" style="6" customWidth="1"/>
    <col min="10" max="10" width="75.140625" customWidth="1"/>
  </cols>
  <sheetData>
    <row r="1" spans="1:10" ht="31.5" x14ac:dyDescent="0.5">
      <c r="A1" s="142" t="s">
        <v>536</v>
      </c>
      <c r="B1" s="142"/>
      <c r="C1" s="142"/>
      <c r="D1" s="142"/>
      <c r="E1" s="142"/>
      <c r="F1" s="142"/>
      <c r="G1" s="142"/>
      <c r="H1" s="142"/>
      <c r="I1" s="142"/>
      <c r="J1" s="142"/>
    </row>
    <row r="2" spans="1:10" ht="60" x14ac:dyDescent="0.25">
      <c r="A2" s="7" t="s">
        <v>0</v>
      </c>
      <c r="B2" s="46" t="s">
        <v>266</v>
      </c>
      <c r="C2" s="7" t="s">
        <v>268</v>
      </c>
      <c r="D2" s="100" t="s">
        <v>475</v>
      </c>
      <c r="E2" s="7" t="s">
        <v>534</v>
      </c>
      <c r="F2" s="47" t="s">
        <v>269</v>
      </c>
      <c r="G2" s="8" t="s">
        <v>3</v>
      </c>
      <c r="H2" s="46" t="s">
        <v>270</v>
      </c>
      <c r="I2" s="9" t="s">
        <v>5</v>
      </c>
      <c r="J2" s="124" t="s">
        <v>267</v>
      </c>
    </row>
    <row r="3" spans="1:10" x14ac:dyDescent="0.25">
      <c r="A3" s="48" t="s">
        <v>13</v>
      </c>
      <c r="B3" s="49" t="s">
        <v>271</v>
      </c>
      <c r="C3" s="48" t="s">
        <v>14</v>
      </c>
      <c r="D3" s="51">
        <v>1</v>
      </c>
      <c r="E3" s="48" t="s">
        <v>272</v>
      </c>
      <c r="F3" s="123">
        <v>389</v>
      </c>
      <c r="G3" s="51">
        <v>1</v>
      </c>
      <c r="H3" s="51" t="s">
        <v>273</v>
      </c>
      <c r="I3" s="48" t="s">
        <v>274</v>
      </c>
      <c r="J3" s="127" t="s">
        <v>490</v>
      </c>
    </row>
    <row r="4" spans="1:10" x14ac:dyDescent="0.25">
      <c r="A4" s="48"/>
      <c r="B4" s="49"/>
      <c r="C4" s="48"/>
      <c r="D4" s="51"/>
      <c r="E4" s="48"/>
      <c r="F4" s="123"/>
      <c r="G4" s="51"/>
      <c r="H4" s="51"/>
      <c r="I4" s="48"/>
      <c r="J4" s="127" t="s">
        <v>491</v>
      </c>
    </row>
    <row r="5" spans="1:10" x14ac:dyDescent="0.25">
      <c r="A5" s="48"/>
      <c r="B5" s="49"/>
      <c r="C5" s="48"/>
      <c r="D5" s="51"/>
      <c r="E5" s="48"/>
      <c r="F5" s="123"/>
      <c r="G5" s="51"/>
      <c r="H5" s="51"/>
      <c r="I5" s="48"/>
      <c r="J5" s="127" t="s">
        <v>493</v>
      </c>
    </row>
    <row r="6" spans="1:10" x14ac:dyDescent="0.25">
      <c r="B6" s="46"/>
      <c r="E6"/>
      <c r="F6" s="112"/>
      <c r="G6" s="4"/>
      <c r="H6" s="4"/>
      <c r="I6"/>
      <c r="J6" s="52"/>
    </row>
    <row r="7" spans="1:10" ht="30" x14ac:dyDescent="0.25">
      <c r="A7" s="48" t="s">
        <v>275</v>
      </c>
      <c r="B7" s="49" t="s">
        <v>7</v>
      </c>
      <c r="C7" s="48" t="s">
        <v>469</v>
      </c>
      <c r="D7" s="51">
        <v>1</v>
      </c>
      <c r="E7" s="48" t="s">
        <v>276</v>
      </c>
      <c r="F7" s="143">
        <v>2687</v>
      </c>
      <c r="G7" s="51">
        <v>1</v>
      </c>
      <c r="H7" s="51" t="s">
        <v>273</v>
      </c>
      <c r="I7" s="54" t="s">
        <v>492</v>
      </c>
      <c r="J7" s="127" t="s">
        <v>490</v>
      </c>
    </row>
    <row r="8" spans="1:10" ht="30" x14ac:dyDescent="0.25">
      <c r="A8" s="48"/>
      <c r="B8" s="49"/>
      <c r="C8" s="48" t="s">
        <v>470</v>
      </c>
      <c r="D8" s="51">
        <v>2</v>
      </c>
      <c r="E8" s="48" t="s">
        <v>413</v>
      </c>
      <c r="F8" s="143"/>
      <c r="G8" s="51">
        <v>2</v>
      </c>
      <c r="H8" s="51" t="s">
        <v>273</v>
      </c>
      <c r="I8" s="54" t="s">
        <v>489</v>
      </c>
      <c r="J8" s="127" t="s">
        <v>491</v>
      </c>
    </row>
    <row r="9" spans="1:10" x14ac:dyDescent="0.25">
      <c r="A9" s="48"/>
      <c r="B9" s="49"/>
      <c r="C9" s="48" t="s">
        <v>471</v>
      </c>
      <c r="D9" s="51">
        <v>1</v>
      </c>
      <c r="E9" s="48" t="s">
        <v>278</v>
      </c>
      <c r="F9" s="143"/>
      <c r="G9" s="51">
        <v>2</v>
      </c>
      <c r="H9" s="51" t="s">
        <v>273</v>
      </c>
      <c r="I9" s="48"/>
      <c r="J9" s="127" t="s">
        <v>493</v>
      </c>
    </row>
    <row r="10" spans="1:10" x14ac:dyDescent="0.25">
      <c r="A10" s="48"/>
      <c r="B10" s="49"/>
      <c r="C10" s="48"/>
      <c r="D10" s="51"/>
      <c r="E10" s="48" t="s">
        <v>279</v>
      </c>
      <c r="F10" s="143"/>
      <c r="G10" s="51">
        <v>2</v>
      </c>
      <c r="H10" s="51" t="s">
        <v>273</v>
      </c>
      <c r="I10" s="48"/>
      <c r="J10" s="127" t="s">
        <v>493</v>
      </c>
    </row>
    <row r="11" spans="1:10" x14ac:dyDescent="0.25">
      <c r="A11" s="48"/>
      <c r="B11" s="49"/>
      <c r="C11" s="48"/>
      <c r="D11" s="51"/>
      <c r="E11" s="104" t="s">
        <v>458</v>
      </c>
      <c r="F11" s="143"/>
      <c r="G11" s="101">
        <v>2</v>
      </c>
      <c r="H11" s="101" t="s">
        <v>273</v>
      </c>
      <c r="I11" s="48"/>
      <c r="J11" s="127"/>
    </row>
    <row r="12" spans="1:10" x14ac:dyDescent="0.25">
      <c r="A12" s="48"/>
      <c r="B12" s="49"/>
      <c r="C12" s="48"/>
      <c r="D12" s="51"/>
      <c r="E12" s="48" t="s">
        <v>414</v>
      </c>
      <c r="F12" s="143"/>
      <c r="G12" s="51">
        <v>1</v>
      </c>
      <c r="H12" s="51" t="s">
        <v>273</v>
      </c>
      <c r="I12" s="48"/>
      <c r="J12" s="127"/>
    </row>
    <row r="13" spans="1:10" x14ac:dyDescent="0.25">
      <c r="A13" s="48"/>
      <c r="B13" s="49"/>
      <c r="C13" s="48"/>
      <c r="D13" s="51"/>
      <c r="E13" s="48" t="s">
        <v>456</v>
      </c>
      <c r="F13" s="143"/>
      <c r="G13" s="51">
        <v>4</v>
      </c>
      <c r="H13" s="51" t="s">
        <v>273</v>
      </c>
      <c r="I13" s="48"/>
      <c r="J13" s="127"/>
    </row>
    <row r="14" spans="1:10" x14ac:dyDescent="0.25">
      <c r="A14" s="48"/>
      <c r="B14" s="49"/>
      <c r="C14" s="48"/>
      <c r="D14" s="51"/>
      <c r="E14" s="48" t="s">
        <v>457</v>
      </c>
      <c r="F14" s="143"/>
      <c r="G14" s="51">
        <v>2</v>
      </c>
      <c r="H14" s="51" t="s">
        <v>273</v>
      </c>
      <c r="I14" s="48"/>
      <c r="J14" s="127"/>
    </row>
    <row r="15" spans="1:10" x14ac:dyDescent="0.25">
      <c r="A15" s="48"/>
      <c r="B15" s="49"/>
      <c r="C15" s="45" t="s">
        <v>532</v>
      </c>
      <c r="D15" s="51">
        <v>2</v>
      </c>
      <c r="E15" s="51"/>
      <c r="F15" s="143"/>
      <c r="G15" s="51">
        <v>2</v>
      </c>
      <c r="H15" s="76" t="s">
        <v>497</v>
      </c>
      <c r="I15" s="48" t="s">
        <v>533</v>
      </c>
      <c r="J15" s="127"/>
    </row>
    <row r="16" spans="1:10" x14ac:dyDescent="0.25">
      <c r="B16" s="46"/>
      <c r="C16" s="7"/>
      <c r="D16" s="8"/>
      <c r="E16"/>
      <c r="F16" s="112"/>
      <c r="G16" s="4"/>
      <c r="H16" s="4"/>
      <c r="I16"/>
      <c r="J16" s="52"/>
    </row>
    <row r="17" spans="1:10" ht="30" x14ac:dyDescent="0.25">
      <c r="A17" s="48" t="s">
        <v>411</v>
      </c>
      <c r="B17" s="49" t="s">
        <v>7</v>
      </c>
      <c r="C17" s="48" t="s">
        <v>469</v>
      </c>
      <c r="D17" s="51">
        <v>1</v>
      </c>
      <c r="E17" s="48" t="s">
        <v>276</v>
      </c>
      <c r="F17" s="143">
        <v>1119</v>
      </c>
      <c r="G17" s="51">
        <v>1</v>
      </c>
      <c r="H17" s="51" t="s">
        <v>273</v>
      </c>
      <c r="I17" s="54" t="s">
        <v>492</v>
      </c>
      <c r="J17" s="127" t="s">
        <v>535</v>
      </c>
    </row>
    <row r="18" spans="1:10" ht="30" x14ac:dyDescent="0.25">
      <c r="A18" s="48"/>
      <c r="B18" s="49"/>
      <c r="C18" s="48" t="s">
        <v>470</v>
      </c>
      <c r="D18" s="51">
        <v>1</v>
      </c>
      <c r="E18" s="48" t="s">
        <v>413</v>
      </c>
      <c r="F18" s="143"/>
      <c r="G18" s="51">
        <v>2</v>
      </c>
      <c r="H18" s="51" t="s">
        <v>273</v>
      </c>
      <c r="I18" s="54" t="s">
        <v>489</v>
      </c>
      <c r="J18" s="127" t="s">
        <v>490</v>
      </c>
    </row>
    <row r="19" spans="1:10" x14ac:dyDescent="0.25">
      <c r="A19" s="48"/>
      <c r="B19" s="49"/>
      <c r="C19" s="48" t="s">
        <v>472</v>
      </c>
      <c r="D19" s="51">
        <v>1</v>
      </c>
      <c r="E19" s="48" t="s">
        <v>277</v>
      </c>
      <c r="F19" s="143"/>
      <c r="G19" s="51">
        <v>1</v>
      </c>
      <c r="H19" s="51" t="s">
        <v>273</v>
      </c>
      <c r="I19" s="48"/>
      <c r="J19" s="127" t="s">
        <v>491</v>
      </c>
    </row>
    <row r="20" spans="1:10" x14ac:dyDescent="0.25">
      <c r="A20" s="48"/>
      <c r="B20" s="49"/>
      <c r="C20" s="48" t="s">
        <v>473</v>
      </c>
      <c r="D20" s="51">
        <v>1</v>
      </c>
      <c r="E20" s="48" t="s">
        <v>278</v>
      </c>
      <c r="F20" s="143"/>
      <c r="G20" s="51">
        <v>1</v>
      </c>
      <c r="H20" s="51" t="s">
        <v>273</v>
      </c>
      <c r="I20" s="48"/>
      <c r="J20" s="127" t="s">
        <v>493</v>
      </c>
    </row>
    <row r="21" spans="1:10" x14ac:dyDescent="0.25">
      <c r="A21" s="48"/>
      <c r="B21" s="49"/>
      <c r="C21" s="48" t="s">
        <v>474</v>
      </c>
      <c r="D21" s="51">
        <v>1</v>
      </c>
      <c r="E21" s="48" t="s">
        <v>279</v>
      </c>
      <c r="F21" s="143"/>
      <c r="G21" s="51">
        <v>1</v>
      </c>
      <c r="H21" s="51" t="s">
        <v>273</v>
      </c>
      <c r="I21" s="48"/>
      <c r="J21" s="127"/>
    </row>
    <row r="22" spans="1:10" x14ac:dyDescent="0.25">
      <c r="A22" s="48"/>
      <c r="B22" s="49"/>
      <c r="C22" s="48"/>
      <c r="D22" s="51"/>
      <c r="E22" s="48" t="s">
        <v>280</v>
      </c>
      <c r="F22" s="143"/>
      <c r="G22" s="51">
        <v>1</v>
      </c>
      <c r="H22" s="51" t="s">
        <v>273</v>
      </c>
      <c r="I22" s="48"/>
      <c r="J22" s="127"/>
    </row>
    <row r="23" spans="1:10" x14ac:dyDescent="0.25">
      <c r="A23" s="48"/>
      <c r="B23" s="49"/>
      <c r="C23" s="48"/>
      <c r="D23" s="51"/>
      <c r="E23" s="48" t="s">
        <v>459</v>
      </c>
      <c r="F23" s="143"/>
      <c r="G23" s="51">
        <v>1</v>
      </c>
      <c r="H23" s="51" t="s">
        <v>273</v>
      </c>
      <c r="I23" s="48"/>
      <c r="J23" s="127"/>
    </row>
    <row r="24" spans="1:10" x14ac:dyDescent="0.25">
      <c r="A24" s="48"/>
      <c r="B24" s="49"/>
      <c r="C24" s="48"/>
      <c r="D24" s="51"/>
      <c r="E24" s="48" t="s">
        <v>412</v>
      </c>
      <c r="F24" s="143"/>
      <c r="G24" s="51">
        <v>1</v>
      </c>
      <c r="H24" s="51" t="s">
        <v>273</v>
      </c>
      <c r="I24" s="48"/>
      <c r="J24" s="127"/>
    </row>
    <row r="25" spans="1:10" x14ac:dyDescent="0.25">
      <c r="B25" s="46"/>
      <c r="C25" s="7"/>
      <c r="D25" s="8"/>
      <c r="E25"/>
      <c r="F25" s="112"/>
      <c r="G25" s="4"/>
      <c r="H25" s="4"/>
      <c r="I25"/>
      <c r="J25" s="52"/>
    </row>
    <row r="26" spans="1:10" ht="30" x14ac:dyDescent="0.25">
      <c r="A26" s="97" t="s">
        <v>11</v>
      </c>
      <c r="B26" s="98" t="s">
        <v>271</v>
      </c>
      <c r="C26" s="97" t="s">
        <v>12</v>
      </c>
      <c r="D26" s="99">
        <v>1</v>
      </c>
      <c r="E26" s="48" t="s">
        <v>282</v>
      </c>
      <c r="F26" s="101">
        <v>263</v>
      </c>
      <c r="G26" s="51">
        <v>1</v>
      </c>
      <c r="H26" s="51" t="s">
        <v>273</v>
      </c>
      <c r="I26" s="54" t="s">
        <v>498</v>
      </c>
      <c r="J26" s="130" t="s">
        <v>281</v>
      </c>
    </row>
    <row r="27" spans="1:10" x14ac:dyDescent="0.25">
      <c r="A27" s="97"/>
      <c r="B27" s="98"/>
      <c r="C27" s="97"/>
      <c r="D27" s="99"/>
      <c r="E27" s="48" t="s">
        <v>443</v>
      </c>
      <c r="F27" s="101">
        <v>195</v>
      </c>
      <c r="G27" s="51" t="s">
        <v>461</v>
      </c>
      <c r="H27" s="51" t="s">
        <v>273</v>
      </c>
      <c r="I27" s="54" t="s">
        <v>463</v>
      </c>
      <c r="J27" s="127" t="s">
        <v>490</v>
      </c>
    </row>
    <row r="28" spans="1:10" x14ac:dyDescent="0.25">
      <c r="A28" s="97"/>
      <c r="B28" s="98"/>
      <c r="C28" s="97"/>
      <c r="D28" s="99"/>
      <c r="E28" s="48" t="s">
        <v>446</v>
      </c>
      <c r="F28" s="101">
        <v>475</v>
      </c>
      <c r="G28" s="51" t="s">
        <v>461</v>
      </c>
      <c r="H28" s="51" t="s">
        <v>273</v>
      </c>
      <c r="I28" s="54" t="s">
        <v>464</v>
      </c>
      <c r="J28" s="127" t="s">
        <v>491</v>
      </c>
    </row>
    <row r="29" spans="1:10" ht="30" x14ac:dyDescent="0.25">
      <c r="A29" s="97"/>
      <c r="B29" s="98"/>
      <c r="C29" s="97"/>
      <c r="D29" s="99"/>
      <c r="E29" s="48" t="s">
        <v>413</v>
      </c>
      <c r="F29" s="101"/>
      <c r="G29" s="51">
        <v>2</v>
      </c>
      <c r="H29" s="51" t="s">
        <v>273</v>
      </c>
      <c r="I29" s="54" t="s">
        <v>489</v>
      </c>
      <c r="J29" s="127" t="s">
        <v>493</v>
      </c>
    </row>
    <row r="30" spans="1:10" x14ac:dyDescent="0.25">
      <c r="B30" s="46"/>
      <c r="E30"/>
      <c r="F30" s="112"/>
      <c r="G30" s="4"/>
      <c r="H30" s="4"/>
      <c r="I30"/>
      <c r="J30" s="52"/>
    </row>
    <row r="31" spans="1:10" x14ac:dyDescent="0.25">
      <c r="A31" s="48" t="s">
        <v>288</v>
      </c>
      <c r="B31" s="49" t="s">
        <v>7</v>
      </c>
      <c r="C31" s="48" t="s">
        <v>10</v>
      </c>
      <c r="D31" s="51">
        <v>1</v>
      </c>
      <c r="E31" s="48" t="s">
        <v>289</v>
      </c>
      <c r="F31" s="143">
        <v>727</v>
      </c>
      <c r="G31" s="51">
        <v>1</v>
      </c>
      <c r="H31" s="51" t="s">
        <v>273</v>
      </c>
      <c r="I31" s="48" t="s">
        <v>499</v>
      </c>
      <c r="J31" s="127" t="s">
        <v>460</v>
      </c>
    </row>
    <row r="32" spans="1:10" ht="30" x14ac:dyDescent="0.25">
      <c r="A32" s="48"/>
      <c r="B32" s="49"/>
      <c r="C32" s="48" t="s">
        <v>478</v>
      </c>
      <c r="D32" s="51" t="s">
        <v>168</v>
      </c>
      <c r="E32" s="48" t="s">
        <v>413</v>
      </c>
      <c r="F32" s="143"/>
      <c r="G32" s="51">
        <v>2</v>
      </c>
      <c r="H32" s="51" t="s">
        <v>273</v>
      </c>
      <c r="I32" s="54" t="s">
        <v>489</v>
      </c>
      <c r="J32" s="127" t="s">
        <v>490</v>
      </c>
    </row>
    <row r="33" spans="1:10" x14ac:dyDescent="0.25">
      <c r="A33" s="48"/>
      <c r="B33" s="49"/>
      <c r="C33" s="48" t="s">
        <v>473</v>
      </c>
      <c r="D33" s="51">
        <v>1</v>
      </c>
      <c r="E33" s="48" t="s">
        <v>280</v>
      </c>
      <c r="F33" s="143"/>
      <c r="G33" s="51">
        <v>1</v>
      </c>
      <c r="H33" s="51" t="s">
        <v>273</v>
      </c>
      <c r="I33" s="48"/>
      <c r="J33" s="127" t="s">
        <v>491</v>
      </c>
    </row>
    <row r="34" spans="1:10" x14ac:dyDescent="0.25">
      <c r="A34" s="48"/>
      <c r="B34" s="49"/>
      <c r="C34" s="48" t="s">
        <v>476</v>
      </c>
      <c r="D34" s="51">
        <v>1</v>
      </c>
      <c r="E34" s="48" t="s">
        <v>285</v>
      </c>
      <c r="F34" s="143"/>
      <c r="G34" s="51">
        <v>1</v>
      </c>
      <c r="H34" s="51" t="s">
        <v>273</v>
      </c>
      <c r="I34" s="48"/>
      <c r="J34" s="127" t="s">
        <v>493</v>
      </c>
    </row>
    <row r="35" spans="1:10" x14ac:dyDescent="0.25">
      <c r="A35" s="48"/>
      <c r="B35" s="49"/>
      <c r="C35" s="48" t="s">
        <v>477</v>
      </c>
      <c r="D35" s="51">
        <v>1</v>
      </c>
      <c r="E35" s="48" t="s">
        <v>290</v>
      </c>
      <c r="F35" s="143"/>
      <c r="G35" s="51">
        <v>1</v>
      </c>
      <c r="H35" s="51" t="s">
        <v>273</v>
      </c>
      <c r="I35" s="48"/>
      <c r="J35" s="127"/>
    </row>
    <row r="36" spans="1:10" x14ac:dyDescent="0.25">
      <c r="A36" s="48"/>
      <c r="B36" s="49"/>
      <c r="C36" s="48" t="s">
        <v>476</v>
      </c>
      <c r="D36" s="51">
        <v>1</v>
      </c>
      <c r="E36" s="48" t="s">
        <v>412</v>
      </c>
      <c r="F36" s="143"/>
      <c r="G36" s="51">
        <v>1</v>
      </c>
      <c r="H36" s="51" t="s">
        <v>273</v>
      </c>
      <c r="I36" s="48"/>
      <c r="J36" s="127"/>
    </row>
    <row r="37" spans="1:10" x14ac:dyDescent="0.25">
      <c r="B37" s="46"/>
      <c r="C37" s="7"/>
      <c r="D37" s="8"/>
      <c r="E37"/>
      <c r="F37" s="112"/>
      <c r="G37" s="4"/>
      <c r="H37" s="4"/>
      <c r="I37"/>
      <c r="J37" s="52"/>
    </row>
    <row r="38" spans="1:10" x14ac:dyDescent="0.25">
      <c r="A38" s="48" t="s">
        <v>283</v>
      </c>
      <c r="B38" s="49" t="s">
        <v>7</v>
      </c>
      <c r="C38" s="48" t="s">
        <v>481</v>
      </c>
      <c r="D38" s="51">
        <v>1</v>
      </c>
      <c r="E38" s="48" t="s">
        <v>284</v>
      </c>
      <c r="F38" s="143">
        <v>1011</v>
      </c>
      <c r="G38" s="51">
        <v>1</v>
      </c>
      <c r="H38" s="51" t="s">
        <v>273</v>
      </c>
      <c r="I38" s="54" t="s">
        <v>9</v>
      </c>
      <c r="J38" s="127" t="s">
        <v>466</v>
      </c>
    </row>
    <row r="39" spans="1:10" x14ac:dyDescent="0.25">
      <c r="A39" s="48"/>
      <c r="B39" s="49"/>
      <c r="C39" s="48" t="s">
        <v>476</v>
      </c>
      <c r="D39" s="51">
        <v>1</v>
      </c>
      <c r="E39" s="48" t="s">
        <v>285</v>
      </c>
      <c r="F39" s="143"/>
      <c r="G39" s="51">
        <v>1</v>
      </c>
      <c r="H39" s="51" t="s">
        <v>273</v>
      </c>
      <c r="I39" s="48" t="s">
        <v>286</v>
      </c>
      <c r="J39" s="127" t="s">
        <v>465</v>
      </c>
    </row>
    <row r="40" spans="1:10" x14ac:dyDescent="0.25">
      <c r="A40" s="48"/>
      <c r="B40" s="49"/>
      <c r="C40" s="48" t="s">
        <v>479</v>
      </c>
      <c r="D40" s="51">
        <v>1</v>
      </c>
      <c r="E40" s="48" t="s">
        <v>381</v>
      </c>
      <c r="F40" s="143"/>
      <c r="G40" s="51">
        <v>1</v>
      </c>
      <c r="H40" s="51" t="s">
        <v>273</v>
      </c>
      <c r="I40" s="48" t="s">
        <v>287</v>
      </c>
      <c r="J40" s="127" t="s">
        <v>490</v>
      </c>
    </row>
    <row r="41" spans="1:10" x14ac:dyDescent="0.25">
      <c r="A41" s="48"/>
      <c r="B41" s="49"/>
      <c r="C41" s="48" t="s">
        <v>480</v>
      </c>
      <c r="D41" s="51" t="s">
        <v>168</v>
      </c>
      <c r="E41" s="48" t="s">
        <v>435</v>
      </c>
      <c r="F41" s="143"/>
      <c r="G41" s="51">
        <v>1</v>
      </c>
      <c r="H41" s="51" t="s">
        <v>273</v>
      </c>
      <c r="I41" s="48"/>
      <c r="J41" s="127" t="s">
        <v>491</v>
      </c>
    </row>
    <row r="42" spans="1:10" x14ac:dyDescent="0.25">
      <c r="A42" s="48"/>
      <c r="B42" s="49"/>
      <c r="C42" s="48" t="s">
        <v>480</v>
      </c>
      <c r="D42" s="51" t="s">
        <v>168</v>
      </c>
      <c r="E42" s="48" t="s">
        <v>438</v>
      </c>
      <c r="F42" s="143"/>
      <c r="G42" s="51">
        <v>1</v>
      </c>
      <c r="H42" s="51" t="s">
        <v>273</v>
      </c>
      <c r="I42" s="48"/>
      <c r="J42" s="127" t="s">
        <v>493</v>
      </c>
    </row>
    <row r="43" spans="1:10" x14ac:dyDescent="0.25">
      <c r="A43" s="48"/>
      <c r="B43" s="49"/>
      <c r="C43" s="48" t="s">
        <v>480</v>
      </c>
      <c r="D43" s="51" t="s">
        <v>168</v>
      </c>
      <c r="E43" s="48" t="s">
        <v>440</v>
      </c>
      <c r="F43" s="123"/>
      <c r="G43" s="51" t="s">
        <v>461</v>
      </c>
      <c r="H43" s="51" t="s">
        <v>273</v>
      </c>
      <c r="I43" s="48" t="s">
        <v>462</v>
      </c>
      <c r="J43" s="127"/>
    </row>
    <row r="44" spans="1:10" x14ac:dyDescent="0.25">
      <c r="B44" s="46"/>
      <c r="E44"/>
      <c r="F44" s="112"/>
      <c r="G44" s="4"/>
      <c r="H44" s="4"/>
      <c r="I44"/>
      <c r="J44" s="52"/>
    </row>
    <row r="45" spans="1:10" x14ac:dyDescent="0.25">
      <c r="A45" s="48" t="s">
        <v>292</v>
      </c>
      <c r="B45" s="49" t="s">
        <v>271</v>
      </c>
      <c r="C45" s="48" t="s">
        <v>252</v>
      </c>
      <c r="D45" s="51">
        <v>1</v>
      </c>
      <c r="E45" s="48" t="s">
        <v>293</v>
      </c>
      <c r="F45" s="123">
        <v>325</v>
      </c>
      <c r="G45" s="51">
        <v>1</v>
      </c>
      <c r="H45" s="51" t="s">
        <v>273</v>
      </c>
      <c r="I45" s="54" t="s">
        <v>8</v>
      </c>
      <c r="J45" s="127" t="s">
        <v>493</v>
      </c>
    </row>
    <row r="46" spans="1:10" x14ac:dyDescent="0.25">
      <c r="A46" s="48"/>
      <c r="B46" s="49"/>
      <c r="C46" s="48" t="s">
        <v>485</v>
      </c>
      <c r="D46" s="51" t="s">
        <v>168</v>
      </c>
      <c r="E46" s="48" t="s">
        <v>484</v>
      </c>
      <c r="F46" s="123"/>
      <c r="G46" s="51"/>
      <c r="H46" s="51"/>
      <c r="I46" s="54"/>
      <c r="J46" s="127" t="s">
        <v>483</v>
      </c>
    </row>
    <row r="47" spans="1:10" x14ac:dyDescent="0.25">
      <c r="B47" s="46"/>
      <c r="C47" s="7"/>
      <c r="D47" s="8"/>
      <c r="E47"/>
      <c r="F47" s="112"/>
      <c r="G47" s="4"/>
      <c r="H47" s="4"/>
      <c r="I47"/>
      <c r="J47" s="52"/>
    </row>
    <row r="48" spans="1:10" x14ac:dyDescent="0.25">
      <c r="A48" s="48" t="s">
        <v>294</v>
      </c>
      <c r="B48" s="49" t="s">
        <v>7</v>
      </c>
      <c r="C48" s="48" t="s">
        <v>399</v>
      </c>
      <c r="D48" s="51">
        <v>1</v>
      </c>
      <c r="E48" s="48" t="s">
        <v>295</v>
      </c>
      <c r="F48" s="143">
        <v>473</v>
      </c>
      <c r="G48" s="51">
        <v>1</v>
      </c>
      <c r="H48" s="51" t="s">
        <v>273</v>
      </c>
      <c r="I48" s="48" t="s">
        <v>296</v>
      </c>
      <c r="J48" s="127" t="s">
        <v>431</v>
      </c>
    </row>
    <row r="49" spans="1:10" x14ac:dyDescent="0.25">
      <c r="A49" s="48"/>
      <c r="B49" s="49"/>
      <c r="C49" s="48" t="s">
        <v>482</v>
      </c>
      <c r="D49" s="51" t="s">
        <v>168</v>
      </c>
      <c r="E49" s="48" t="s">
        <v>297</v>
      </c>
      <c r="F49" s="143"/>
      <c r="G49" s="51">
        <v>1</v>
      </c>
      <c r="H49" s="51" t="s">
        <v>273</v>
      </c>
      <c r="I49" s="48" t="s">
        <v>298</v>
      </c>
      <c r="J49" s="50"/>
    </row>
    <row r="50" spans="1:10" x14ac:dyDescent="0.25">
      <c r="A50" s="48"/>
      <c r="B50" s="50"/>
      <c r="C50" s="48" t="s">
        <v>482</v>
      </c>
      <c r="D50" s="51" t="s">
        <v>168</v>
      </c>
      <c r="E50" s="48" t="s">
        <v>299</v>
      </c>
      <c r="F50" s="143"/>
      <c r="G50" s="51">
        <v>1</v>
      </c>
      <c r="H50" s="51" t="s">
        <v>273</v>
      </c>
      <c r="I50" s="48"/>
      <c r="J50" s="50"/>
    </row>
    <row r="51" spans="1:10" x14ac:dyDescent="0.25">
      <c r="A51" s="48"/>
      <c r="B51" s="49"/>
      <c r="C51" s="48" t="s">
        <v>482</v>
      </c>
      <c r="D51" s="51" t="s">
        <v>168</v>
      </c>
      <c r="E51" s="48" t="s">
        <v>300</v>
      </c>
      <c r="F51" s="143"/>
      <c r="G51" s="51">
        <v>1</v>
      </c>
      <c r="H51" s="51" t="s">
        <v>273</v>
      </c>
      <c r="I51" s="48"/>
      <c r="J51" s="50"/>
    </row>
    <row r="52" spans="1:10" x14ac:dyDescent="0.25">
      <c r="A52" s="48"/>
      <c r="B52" s="49"/>
      <c r="C52" s="48" t="s">
        <v>482</v>
      </c>
      <c r="D52" s="51" t="s">
        <v>168</v>
      </c>
      <c r="E52" s="48" t="s">
        <v>301</v>
      </c>
      <c r="F52" s="143"/>
      <c r="G52" s="51">
        <v>1</v>
      </c>
      <c r="H52" s="51" t="s">
        <v>273</v>
      </c>
      <c r="I52" s="48"/>
      <c r="J52" s="50"/>
    </row>
    <row r="53" spans="1:10" x14ac:dyDescent="0.25">
      <c r="B53" s="46"/>
      <c r="C53" s="7"/>
      <c r="D53" s="8"/>
      <c r="E53"/>
      <c r="F53" s="112"/>
      <c r="G53" s="4"/>
      <c r="H53" s="4"/>
      <c r="I53"/>
      <c r="J53" s="46"/>
    </row>
    <row r="54" spans="1:10" x14ac:dyDescent="0.25">
      <c r="A54" s="45" t="s">
        <v>302</v>
      </c>
      <c r="B54" s="124" t="s">
        <v>271</v>
      </c>
      <c r="C54" s="45" t="s">
        <v>392</v>
      </c>
      <c r="D54" s="76" t="s">
        <v>530</v>
      </c>
      <c r="E54" s="125"/>
      <c r="F54" s="126">
        <v>309.25</v>
      </c>
      <c r="G54" s="76" t="s">
        <v>461</v>
      </c>
      <c r="H54" s="76" t="s">
        <v>497</v>
      </c>
      <c r="I54" s="45" t="s">
        <v>303</v>
      </c>
      <c r="J54" s="124"/>
    </row>
    <row r="55" spans="1:10" x14ac:dyDescent="0.25">
      <c r="A55" s="45"/>
      <c r="B55" s="124"/>
      <c r="C55" s="45" t="s">
        <v>393</v>
      </c>
      <c r="D55" s="76" t="s">
        <v>531</v>
      </c>
      <c r="E55" s="125"/>
      <c r="F55" s="126">
        <v>428</v>
      </c>
      <c r="G55" s="76" t="s">
        <v>461</v>
      </c>
      <c r="H55" s="76" t="s">
        <v>497</v>
      </c>
      <c r="I55" s="45"/>
      <c r="J55" s="124"/>
    </row>
    <row r="56" spans="1:10" x14ac:dyDescent="0.25">
      <c r="A56" s="45"/>
      <c r="B56" s="124"/>
      <c r="C56" s="45" t="s">
        <v>391</v>
      </c>
      <c r="D56" s="76" t="s">
        <v>529</v>
      </c>
      <c r="E56" s="125"/>
      <c r="F56" s="126">
        <v>739.6</v>
      </c>
      <c r="G56" s="76" t="s">
        <v>461</v>
      </c>
      <c r="H56" s="76" t="s">
        <v>497</v>
      </c>
      <c r="I56" s="45"/>
      <c r="J56" s="124"/>
    </row>
    <row r="57" spans="1:10" x14ac:dyDescent="0.25">
      <c r="B57" s="46"/>
      <c r="C57" s="7"/>
      <c r="D57" s="8"/>
      <c r="E57" s="11"/>
      <c r="F57" s="112"/>
      <c r="G57" s="4"/>
      <c r="H57" s="4"/>
      <c r="I57"/>
      <c r="J57" s="46"/>
    </row>
    <row r="58" spans="1:10" x14ac:dyDescent="0.25">
      <c r="A58" s="45" t="s">
        <v>304</v>
      </c>
      <c r="B58" s="124" t="s">
        <v>271</v>
      </c>
      <c r="C58" s="45" t="s">
        <v>392</v>
      </c>
      <c r="D58" s="76" t="s">
        <v>528</v>
      </c>
      <c r="E58" s="125"/>
      <c r="F58" s="126">
        <v>309.25</v>
      </c>
      <c r="G58" s="76" t="s">
        <v>461</v>
      </c>
      <c r="H58" s="76" t="s">
        <v>497</v>
      </c>
      <c r="I58" s="45" t="s">
        <v>303</v>
      </c>
      <c r="J58" s="124"/>
    </row>
    <row r="59" spans="1:10" x14ac:dyDescent="0.25">
      <c r="A59" s="45"/>
      <c r="B59" s="124"/>
      <c r="C59" s="45" t="s">
        <v>393</v>
      </c>
      <c r="D59" s="76" t="s">
        <v>527</v>
      </c>
      <c r="E59" s="125"/>
      <c r="F59" s="126">
        <v>428</v>
      </c>
      <c r="G59" s="76" t="s">
        <v>461</v>
      </c>
      <c r="H59" s="76" t="s">
        <v>497</v>
      </c>
      <c r="I59" s="45"/>
      <c r="J59" s="124"/>
    </row>
    <row r="60" spans="1:10" x14ac:dyDescent="0.25">
      <c r="A60" s="45"/>
      <c r="B60" s="124"/>
      <c r="C60" s="45" t="s">
        <v>391</v>
      </c>
      <c r="D60" s="76" t="s">
        <v>526</v>
      </c>
      <c r="E60" s="125"/>
      <c r="F60" s="126">
        <v>739.6</v>
      </c>
      <c r="G60" s="76" t="s">
        <v>461</v>
      </c>
      <c r="H60" s="76" t="s">
        <v>497</v>
      </c>
      <c r="I60" s="45"/>
      <c r="J60" s="124"/>
    </row>
    <row r="61" spans="1:10" x14ac:dyDescent="0.25">
      <c r="B61" s="46"/>
      <c r="C61" s="7"/>
      <c r="D61" s="8"/>
      <c r="E61"/>
      <c r="F61" s="53"/>
      <c r="G61" s="4"/>
      <c r="H61" s="4"/>
      <c r="I61"/>
      <c r="J61" s="46"/>
    </row>
    <row r="62" spans="1:10" x14ac:dyDescent="0.25">
      <c r="A62" s="45" t="s">
        <v>305</v>
      </c>
      <c r="B62" s="124" t="s">
        <v>271</v>
      </c>
      <c r="C62" s="45" t="s">
        <v>168</v>
      </c>
      <c r="D62" s="128" t="s">
        <v>486</v>
      </c>
      <c r="E62" s="128"/>
      <c r="F62" s="129">
        <v>141.5</v>
      </c>
      <c r="G62" s="76">
        <v>1</v>
      </c>
      <c r="H62" s="76" t="s">
        <v>497</v>
      </c>
      <c r="I62" s="45" t="s">
        <v>306</v>
      </c>
      <c r="J62" s="127" t="s">
        <v>487</v>
      </c>
    </row>
    <row r="63" spans="1:10" x14ac:dyDescent="0.25">
      <c r="B63" s="46"/>
      <c r="C63" s="7"/>
      <c r="D63" s="8"/>
      <c r="E63"/>
      <c r="F63" s="53"/>
      <c r="G63" s="4"/>
      <c r="H63" s="4"/>
      <c r="I63"/>
      <c r="J63" s="46"/>
    </row>
    <row r="64" spans="1:10" x14ac:dyDescent="0.25">
      <c r="A64" s="94" t="s">
        <v>394</v>
      </c>
    </row>
  </sheetData>
  <mergeCells count="6">
    <mergeCell ref="A1:J1"/>
    <mergeCell ref="F7:F15"/>
    <mergeCell ref="F38:F42"/>
    <mergeCell ref="F31:F36"/>
    <mergeCell ref="F48:F52"/>
    <mergeCell ref="F17:F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9990-AFD7-4923-B8CF-64AA1121614B}">
  <dimension ref="A1:N57"/>
  <sheetViews>
    <sheetView workbookViewId="0">
      <selection activeCell="E63" sqref="E63"/>
    </sheetView>
  </sheetViews>
  <sheetFormatPr defaultRowHeight="15" x14ac:dyDescent="0.25"/>
  <cols>
    <col min="1" max="1" width="13" customWidth="1"/>
    <col min="3" max="3" width="19.85546875" bestFit="1" customWidth="1"/>
    <col min="5" max="5" width="18.42578125" customWidth="1"/>
    <col min="9" max="9" width="11.85546875" bestFit="1" customWidth="1"/>
    <col min="11" max="11" width="13.28515625" customWidth="1"/>
    <col min="12" max="12" width="27.42578125" customWidth="1"/>
    <col min="13" max="13" width="111.85546875" customWidth="1"/>
  </cols>
  <sheetData>
    <row r="1" spans="1:14" x14ac:dyDescent="0.25">
      <c r="A1" s="55" t="s">
        <v>308</v>
      </c>
      <c r="B1" s="55"/>
      <c r="C1" s="56" t="s">
        <v>309</v>
      </c>
      <c r="D1" s="55"/>
      <c r="E1" s="55"/>
      <c r="F1" s="55"/>
      <c r="G1" s="55"/>
      <c r="H1" s="55"/>
      <c r="I1" s="55"/>
      <c r="J1" s="55"/>
      <c r="K1" s="55"/>
      <c r="L1" s="4" t="s">
        <v>310</v>
      </c>
      <c r="M1" s="57" t="s">
        <v>0</v>
      </c>
      <c r="N1" t="s">
        <v>97</v>
      </c>
    </row>
    <row r="2" spans="1:14" x14ac:dyDescent="0.25">
      <c r="A2" s="55"/>
      <c r="B2" s="55"/>
      <c r="C2" s="55"/>
      <c r="D2" s="55"/>
      <c r="E2" s="55"/>
      <c r="F2" s="55"/>
      <c r="G2" s="55"/>
      <c r="H2" s="55"/>
      <c r="I2" s="55"/>
      <c r="J2" s="55"/>
      <c r="K2" s="55"/>
      <c r="L2" s="4"/>
      <c r="M2" s="57"/>
    </row>
    <row r="3" spans="1:14" x14ac:dyDescent="0.25">
      <c r="A3" s="58" t="s">
        <v>311</v>
      </c>
      <c r="B3" s="58"/>
      <c r="C3" s="59" t="s">
        <v>313</v>
      </c>
      <c r="D3" s="59" t="s">
        <v>312</v>
      </c>
      <c r="E3" s="59" t="s">
        <v>314</v>
      </c>
      <c r="F3" s="59" t="s">
        <v>312</v>
      </c>
      <c r="G3" s="59"/>
      <c r="H3" s="59" t="s">
        <v>312</v>
      </c>
      <c r="I3" s="59"/>
      <c r="J3" s="59" t="s">
        <v>312</v>
      </c>
      <c r="K3" s="59"/>
      <c r="L3" s="60"/>
      <c r="M3" s="61"/>
      <c r="N3" s="62"/>
    </row>
    <row r="4" spans="1:14" x14ac:dyDescent="0.25">
      <c r="A4" s="55" t="s">
        <v>315</v>
      </c>
      <c r="B4" s="68" t="s">
        <v>312</v>
      </c>
      <c r="C4" s="63" t="s">
        <v>316</v>
      </c>
      <c r="D4" s="63" t="s">
        <v>312</v>
      </c>
      <c r="E4" s="63">
        <v>65</v>
      </c>
      <c r="F4" s="63" t="s">
        <v>312</v>
      </c>
      <c r="G4" s="63"/>
      <c r="H4" s="63" t="s">
        <v>312</v>
      </c>
      <c r="I4" s="63"/>
      <c r="J4" s="63" t="s">
        <v>312</v>
      </c>
      <c r="K4" s="63"/>
      <c r="L4" s="64" t="s">
        <v>289</v>
      </c>
      <c r="M4" s="65" t="s">
        <v>317</v>
      </c>
      <c r="N4" s="62"/>
    </row>
    <row r="5" spans="1:14" x14ac:dyDescent="0.25">
      <c r="A5" s="55" t="s">
        <v>315</v>
      </c>
      <c r="B5" s="68" t="s">
        <v>312</v>
      </c>
      <c r="C5" s="63" t="s">
        <v>316</v>
      </c>
      <c r="D5" s="63" t="s">
        <v>312</v>
      </c>
      <c r="E5" s="63">
        <v>80</v>
      </c>
      <c r="F5" s="63" t="s">
        <v>312</v>
      </c>
      <c r="G5" s="63"/>
      <c r="H5" s="63" t="s">
        <v>312</v>
      </c>
      <c r="I5" s="63"/>
      <c r="J5" s="63" t="s">
        <v>312</v>
      </c>
      <c r="K5" s="63"/>
      <c r="L5" s="64" t="s">
        <v>276</v>
      </c>
      <c r="M5" s="65" t="s">
        <v>318</v>
      </c>
      <c r="N5" s="62"/>
    </row>
    <row r="6" spans="1:14" x14ac:dyDescent="0.25">
      <c r="A6" s="55" t="s">
        <v>315</v>
      </c>
      <c r="B6" s="68" t="s">
        <v>312</v>
      </c>
      <c r="C6" s="63" t="s">
        <v>316</v>
      </c>
      <c r="D6" s="63" t="s">
        <v>312</v>
      </c>
      <c r="E6" s="66" t="s">
        <v>319</v>
      </c>
      <c r="F6" s="63" t="s">
        <v>312</v>
      </c>
      <c r="G6" s="63"/>
      <c r="H6" s="63" t="s">
        <v>312</v>
      </c>
      <c r="I6" s="63"/>
      <c r="J6" s="63" t="s">
        <v>312</v>
      </c>
      <c r="K6" s="63"/>
      <c r="L6" s="64" t="s">
        <v>282</v>
      </c>
      <c r="M6" s="65" t="s">
        <v>320</v>
      </c>
      <c r="N6" s="62"/>
    </row>
    <row r="7" spans="1:14" x14ac:dyDescent="0.25">
      <c r="A7" s="55" t="s">
        <v>315</v>
      </c>
      <c r="B7" s="68" t="s">
        <v>312</v>
      </c>
      <c r="C7" s="63" t="s">
        <v>316</v>
      </c>
      <c r="D7" s="63" t="s">
        <v>312</v>
      </c>
      <c r="E7" s="66" t="s">
        <v>321</v>
      </c>
      <c r="F7" s="63" t="s">
        <v>312</v>
      </c>
      <c r="G7" s="63"/>
      <c r="H7" s="63" t="s">
        <v>312</v>
      </c>
      <c r="I7" s="63"/>
      <c r="J7" s="63" t="s">
        <v>312</v>
      </c>
      <c r="K7" s="63"/>
      <c r="L7" s="64" t="s">
        <v>272</v>
      </c>
      <c r="M7" s="65" t="s">
        <v>322</v>
      </c>
      <c r="N7" s="62"/>
    </row>
    <row r="8" spans="1:14" x14ac:dyDescent="0.25">
      <c r="A8" s="55" t="s">
        <v>315</v>
      </c>
      <c r="B8" s="68" t="s">
        <v>312</v>
      </c>
      <c r="C8" s="63" t="s">
        <v>316</v>
      </c>
      <c r="D8" s="63" t="s">
        <v>312</v>
      </c>
      <c r="E8" s="66" t="s">
        <v>323</v>
      </c>
      <c r="F8" s="63" t="s">
        <v>312</v>
      </c>
      <c r="G8" s="63"/>
      <c r="H8" s="63" t="s">
        <v>312</v>
      </c>
      <c r="I8" s="63"/>
      <c r="J8" s="63" t="s">
        <v>312</v>
      </c>
      <c r="K8" s="63"/>
      <c r="L8" s="64" t="s">
        <v>293</v>
      </c>
      <c r="M8" s="65" t="s">
        <v>324</v>
      </c>
      <c r="N8" s="62" t="s">
        <v>325</v>
      </c>
    </row>
    <row r="9" spans="1:14" x14ac:dyDescent="0.25">
      <c r="A9" s="55" t="s">
        <v>315</v>
      </c>
      <c r="B9" s="68" t="s">
        <v>312</v>
      </c>
      <c r="C9" s="63" t="s">
        <v>316</v>
      </c>
      <c r="D9" s="63" t="s">
        <v>312</v>
      </c>
      <c r="E9" s="66" t="s">
        <v>326</v>
      </c>
      <c r="F9" s="63" t="s">
        <v>312</v>
      </c>
      <c r="G9" s="63" t="s">
        <v>327</v>
      </c>
      <c r="H9" s="63" t="s">
        <v>312</v>
      </c>
      <c r="I9" s="63"/>
      <c r="J9" s="63" t="s">
        <v>312</v>
      </c>
      <c r="K9" s="63"/>
      <c r="L9" s="64" t="s">
        <v>284</v>
      </c>
      <c r="M9" s="65" t="s">
        <v>328</v>
      </c>
      <c r="N9" s="62"/>
    </row>
    <row r="10" spans="1:14" x14ac:dyDescent="0.25">
      <c r="A10" s="55"/>
      <c r="B10" s="55"/>
      <c r="C10" s="55"/>
      <c r="D10" s="55"/>
      <c r="E10" s="55"/>
      <c r="F10" s="55"/>
      <c r="G10" s="55"/>
      <c r="H10" s="55"/>
      <c r="I10" s="55"/>
      <c r="J10" s="55"/>
      <c r="K10" s="55"/>
      <c r="L10" s="4"/>
      <c r="M10" s="57"/>
    </row>
    <row r="11" spans="1:14" x14ac:dyDescent="0.25">
      <c r="A11" s="58"/>
      <c r="B11" s="58"/>
      <c r="C11" s="67" t="s">
        <v>329</v>
      </c>
      <c r="D11" s="67" t="s">
        <v>312</v>
      </c>
      <c r="E11" s="67" t="s">
        <v>314</v>
      </c>
      <c r="F11" s="67" t="s">
        <v>312</v>
      </c>
      <c r="G11" s="67" t="s">
        <v>330</v>
      </c>
      <c r="H11" s="67" t="s">
        <v>312</v>
      </c>
      <c r="I11" s="67" t="s">
        <v>331</v>
      </c>
      <c r="J11" s="68" t="s">
        <v>312</v>
      </c>
      <c r="K11" s="68"/>
      <c r="L11" s="69"/>
      <c r="M11" s="70"/>
      <c r="N11" s="71"/>
    </row>
    <row r="12" spans="1:14" x14ac:dyDescent="0.25">
      <c r="A12" s="55" t="s">
        <v>315</v>
      </c>
      <c r="B12" s="68" t="s">
        <v>312</v>
      </c>
      <c r="C12" s="68" t="s">
        <v>332</v>
      </c>
      <c r="D12" s="68" t="s">
        <v>312</v>
      </c>
      <c r="E12" s="68" t="s">
        <v>333</v>
      </c>
      <c r="F12" s="68" t="s">
        <v>312</v>
      </c>
      <c r="G12" s="68"/>
      <c r="H12" s="68" t="s">
        <v>312</v>
      </c>
      <c r="I12" s="68"/>
      <c r="J12" s="68" t="s">
        <v>312</v>
      </c>
      <c r="K12" s="68"/>
      <c r="L12" s="69" t="s">
        <v>334</v>
      </c>
      <c r="M12" s="70" t="s">
        <v>335</v>
      </c>
      <c r="N12" s="71" t="s">
        <v>336</v>
      </c>
    </row>
    <row r="13" spans="1:14" x14ac:dyDescent="0.25">
      <c r="A13" s="55" t="s">
        <v>315</v>
      </c>
      <c r="B13" s="68" t="s">
        <v>312</v>
      </c>
      <c r="C13" s="68" t="s">
        <v>332</v>
      </c>
      <c r="D13" s="68" t="s">
        <v>312</v>
      </c>
      <c r="E13" s="68" t="s">
        <v>337</v>
      </c>
      <c r="F13" s="68" t="s">
        <v>312</v>
      </c>
      <c r="G13" s="68" t="s">
        <v>338</v>
      </c>
      <c r="H13" s="68" t="s">
        <v>312</v>
      </c>
      <c r="I13" s="68"/>
      <c r="J13" s="68" t="s">
        <v>312</v>
      </c>
      <c r="K13" s="68"/>
      <c r="L13" s="69" t="s">
        <v>414</v>
      </c>
      <c r="M13" s="70" t="s">
        <v>339</v>
      </c>
      <c r="N13" s="71" t="s">
        <v>340</v>
      </c>
    </row>
    <row r="14" spans="1:14" x14ac:dyDescent="0.25">
      <c r="A14" s="55"/>
      <c r="B14" s="55"/>
      <c r="C14" s="55"/>
      <c r="D14" s="55"/>
      <c r="E14" s="55"/>
      <c r="F14" s="55"/>
      <c r="G14" s="55"/>
      <c r="H14" s="55"/>
      <c r="I14" s="55"/>
      <c r="J14" s="55"/>
      <c r="K14" s="55"/>
      <c r="L14" s="4"/>
      <c r="M14" s="57"/>
    </row>
    <row r="15" spans="1:14" x14ac:dyDescent="0.25">
      <c r="A15" s="55"/>
      <c r="B15" s="55"/>
      <c r="C15" s="72" t="s">
        <v>341</v>
      </c>
      <c r="D15" s="72" t="s">
        <v>312</v>
      </c>
      <c r="E15" s="72" t="s">
        <v>314</v>
      </c>
      <c r="F15" s="72" t="s">
        <v>312</v>
      </c>
      <c r="G15" s="72"/>
      <c r="H15" s="72" t="s">
        <v>312</v>
      </c>
      <c r="I15" s="72"/>
      <c r="J15" s="72" t="s">
        <v>312</v>
      </c>
      <c r="K15" s="72"/>
      <c r="L15" s="73"/>
      <c r="M15" s="74"/>
      <c r="N15" s="45"/>
    </row>
    <row r="16" spans="1:14" x14ac:dyDescent="0.25">
      <c r="A16" s="55" t="s">
        <v>315</v>
      </c>
      <c r="B16" s="68" t="s">
        <v>312</v>
      </c>
      <c r="C16" s="75" t="s">
        <v>342</v>
      </c>
      <c r="D16" s="75" t="s">
        <v>312</v>
      </c>
      <c r="E16" s="75" t="s">
        <v>343</v>
      </c>
      <c r="F16" s="75" t="s">
        <v>312</v>
      </c>
      <c r="G16" s="75"/>
      <c r="H16" s="75" t="s">
        <v>312</v>
      </c>
      <c r="I16" s="75"/>
      <c r="J16" s="75" t="s">
        <v>312</v>
      </c>
      <c r="K16" s="75"/>
      <c r="L16" s="76" t="s">
        <v>285</v>
      </c>
      <c r="M16" s="77" t="s">
        <v>344</v>
      </c>
      <c r="N16" s="78" t="s">
        <v>345</v>
      </c>
    </row>
    <row r="17" spans="1:14" x14ac:dyDescent="0.25">
      <c r="A17" s="55" t="s">
        <v>315</v>
      </c>
      <c r="B17" s="68" t="s">
        <v>312</v>
      </c>
      <c r="C17" s="75" t="s">
        <v>342</v>
      </c>
      <c r="D17" s="75" t="s">
        <v>312</v>
      </c>
      <c r="E17" s="75" t="s">
        <v>346</v>
      </c>
      <c r="F17" s="75" t="s">
        <v>312</v>
      </c>
      <c r="G17" s="75"/>
      <c r="H17" s="75" t="s">
        <v>312</v>
      </c>
      <c r="I17" s="75"/>
      <c r="J17" s="75" t="s">
        <v>312</v>
      </c>
      <c r="K17" s="75"/>
      <c r="L17" s="76" t="s">
        <v>277</v>
      </c>
      <c r="M17" s="77" t="s">
        <v>347</v>
      </c>
      <c r="N17" s="45" t="s">
        <v>348</v>
      </c>
    </row>
    <row r="18" spans="1:14" x14ac:dyDescent="0.25">
      <c r="A18" s="55"/>
      <c r="B18" s="55"/>
      <c r="C18" s="55"/>
      <c r="D18" s="55"/>
      <c r="E18" s="55"/>
      <c r="F18" s="55"/>
      <c r="G18" s="55"/>
      <c r="H18" s="55"/>
      <c r="I18" s="55"/>
      <c r="J18" s="55"/>
      <c r="K18" s="55"/>
      <c r="L18" s="4"/>
      <c r="M18" s="57"/>
    </row>
    <row r="19" spans="1:14" x14ac:dyDescent="0.25">
      <c r="A19" s="55"/>
      <c r="B19" s="55"/>
      <c r="C19" s="72" t="s">
        <v>349</v>
      </c>
      <c r="D19" s="72" t="s">
        <v>312</v>
      </c>
      <c r="E19" s="72" t="s">
        <v>314</v>
      </c>
      <c r="F19" s="72" t="s">
        <v>312</v>
      </c>
      <c r="G19" s="72"/>
      <c r="H19" s="72" t="s">
        <v>312</v>
      </c>
      <c r="I19" s="72"/>
      <c r="J19" s="72" t="s">
        <v>312</v>
      </c>
      <c r="K19" s="72"/>
      <c r="L19" s="73"/>
      <c r="M19" s="74"/>
      <c r="N19" s="45"/>
    </row>
    <row r="20" spans="1:14" x14ac:dyDescent="0.25">
      <c r="A20" s="55" t="s">
        <v>315</v>
      </c>
      <c r="B20" s="68" t="s">
        <v>312</v>
      </c>
      <c r="C20" s="75" t="s">
        <v>350</v>
      </c>
      <c r="D20" s="75" t="s">
        <v>312</v>
      </c>
      <c r="E20" s="75" t="s">
        <v>415</v>
      </c>
      <c r="F20" s="75" t="s">
        <v>312</v>
      </c>
      <c r="G20" s="75"/>
      <c r="H20" s="75" t="s">
        <v>312</v>
      </c>
      <c r="I20" s="75"/>
      <c r="J20" s="75" t="s">
        <v>312</v>
      </c>
      <c r="K20" s="75"/>
      <c r="L20" s="76" t="s">
        <v>412</v>
      </c>
      <c r="M20" s="77" t="s">
        <v>416</v>
      </c>
      <c r="N20" s="45" t="s">
        <v>351</v>
      </c>
    </row>
    <row r="21" spans="1:14" x14ac:dyDescent="0.25">
      <c r="A21" s="55" t="s">
        <v>315</v>
      </c>
      <c r="B21" s="68" t="s">
        <v>312</v>
      </c>
      <c r="C21" s="75" t="s">
        <v>350</v>
      </c>
      <c r="D21" s="75" t="s">
        <v>312</v>
      </c>
      <c r="E21" s="75" t="s">
        <v>373</v>
      </c>
      <c r="F21" s="75" t="s">
        <v>312</v>
      </c>
      <c r="G21" s="75"/>
      <c r="H21" s="75" t="s">
        <v>312</v>
      </c>
      <c r="I21" s="75"/>
      <c r="J21" s="75" t="s">
        <v>312</v>
      </c>
      <c r="K21" s="75"/>
      <c r="L21" s="76" t="s">
        <v>417</v>
      </c>
      <c r="M21" s="77" t="s">
        <v>418</v>
      </c>
      <c r="N21" s="45"/>
    </row>
    <row r="22" spans="1:14" x14ac:dyDescent="0.25">
      <c r="A22" s="55"/>
      <c r="B22" s="55"/>
      <c r="C22" s="55"/>
      <c r="D22" s="55"/>
      <c r="E22" s="55"/>
      <c r="F22" s="55"/>
      <c r="G22" s="55"/>
      <c r="H22" s="55"/>
      <c r="I22" s="55"/>
      <c r="J22" s="55"/>
      <c r="K22" s="55"/>
      <c r="L22" s="4"/>
      <c r="M22" s="57"/>
    </row>
    <row r="23" spans="1:14" x14ac:dyDescent="0.25">
      <c r="A23" s="55"/>
      <c r="B23" s="55"/>
      <c r="C23" s="79" t="s">
        <v>352</v>
      </c>
      <c r="D23" s="79" t="s">
        <v>312</v>
      </c>
      <c r="E23" s="79" t="s">
        <v>314</v>
      </c>
      <c r="F23" s="79" t="s">
        <v>312</v>
      </c>
      <c r="G23" s="79"/>
      <c r="H23" s="79" t="s">
        <v>312</v>
      </c>
      <c r="I23" s="79"/>
      <c r="J23" s="79" t="s">
        <v>312</v>
      </c>
      <c r="K23" s="79"/>
      <c r="L23" s="80"/>
      <c r="M23" s="81"/>
      <c r="N23" s="2"/>
    </row>
    <row r="24" spans="1:14" x14ac:dyDescent="0.25">
      <c r="A24" s="55" t="s">
        <v>315</v>
      </c>
      <c r="B24" s="68" t="s">
        <v>312</v>
      </c>
      <c r="C24" s="82" t="s">
        <v>353</v>
      </c>
      <c r="D24" s="82" t="s">
        <v>312</v>
      </c>
      <c r="E24" s="82" t="s">
        <v>419</v>
      </c>
      <c r="F24" s="79"/>
      <c r="G24" s="79"/>
      <c r="H24" s="79" t="s">
        <v>312</v>
      </c>
      <c r="I24" s="79"/>
      <c r="J24" s="79" t="s">
        <v>312</v>
      </c>
      <c r="K24" s="79"/>
      <c r="L24" s="5" t="s">
        <v>413</v>
      </c>
      <c r="M24" s="83" t="s">
        <v>420</v>
      </c>
      <c r="N24" s="95" t="s">
        <v>421</v>
      </c>
    </row>
    <row r="25" spans="1:14" x14ac:dyDescent="0.25">
      <c r="A25" s="55" t="s">
        <v>315</v>
      </c>
      <c r="B25" s="68" t="s">
        <v>312</v>
      </c>
      <c r="C25" s="82" t="s">
        <v>353</v>
      </c>
      <c r="D25" s="82" t="s">
        <v>312</v>
      </c>
      <c r="E25" s="82" t="s">
        <v>343</v>
      </c>
      <c r="F25" s="82" t="s">
        <v>312</v>
      </c>
      <c r="G25" s="82"/>
      <c r="H25" s="82" t="s">
        <v>312</v>
      </c>
      <c r="I25" s="82"/>
      <c r="J25" s="82" t="s">
        <v>312</v>
      </c>
      <c r="K25" s="82"/>
      <c r="L25" s="5" t="s">
        <v>290</v>
      </c>
      <c r="M25" s="83" t="s">
        <v>354</v>
      </c>
      <c r="N25" s="2" t="s">
        <v>345</v>
      </c>
    </row>
    <row r="26" spans="1:14" x14ac:dyDescent="0.25">
      <c r="A26" s="55" t="s">
        <v>315</v>
      </c>
      <c r="B26" s="68" t="s">
        <v>312</v>
      </c>
      <c r="C26" s="82" t="s">
        <v>353</v>
      </c>
      <c r="D26" s="82" t="s">
        <v>312</v>
      </c>
      <c r="E26" s="82" t="s">
        <v>346</v>
      </c>
      <c r="F26" s="82" t="s">
        <v>312</v>
      </c>
      <c r="G26" s="82"/>
      <c r="H26" s="82" t="s">
        <v>312</v>
      </c>
      <c r="I26" s="82"/>
      <c r="J26" s="82" t="s">
        <v>312</v>
      </c>
      <c r="K26" s="82"/>
      <c r="L26" s="5" t="s">
        <v>278</v>
      </c>
      <c r="M26" s="83" t="s">
        <v>355</v>
      </c>
      <c r="N26" s="2" t="s">
        <v>345</v>
      </c>
    </row>
    <row r="27" spans="1:14" x14ac:dyDescent="0.25">
      <c r="A27" s="55"/>
      <c r="B27" s="55"/>
      <c r="C27" s="55"/>
      <c r="D27" s="55"/>
      <c r="E27" s="55"/>
      <c r="F27" s="55"/>
      <c r="G27" s="55"/>
      <c r="H27" s="55"/>
      <c r="I27" s="55"/>
      <c r="J27" s="55"/>
      <c r="K27" s="55"/>
      <c r="L27" s="4"/>
      <c r="M27" s="57"/>
    </row>
    <row r="28" spans="1:14" x14ac:dyDescent="0.25">
      <c r="A28" s="55"/>
      <c r="B28" s="55"/>
      <c r="C28" s="79" t="s">
        <v>422</v>
      </c>
      <c r="D28" s="82" t="s">
        <v>312</v>
      </c>
      <c r="E28" s="82" t="s">
        <v>423</v>
      </c>
      <c r="F28" s="82" t="s">
        <v>312</v>
      </c>
      <c r="G28" s="82"/>
      <c r="H28" s="82" t="s">
        <v>312</v>
      </c>
      <c r="I28" s="82"/>
      <c r="J28" s="82" t="s">
        <v>312</v>
      </c>
      <c r="K28" s="82"/>
      <c r="L28" s="5"/>
      <c r="M28" s="83"/>
      <c r="N28" s="2"/>
    </row>
    <row r="29" spans="1:14" x14ac:dyDescent="0.25">
      <c r="A29" s="55" t="s">
        <v>315</v>
      </c>
      <c r="B29" s="68" t="s">
        <v>312</v>
      </c>
      <c r="C29" s="82" t="s">
        <v>424</v>
      </c>
      <c r="D29" s="82" t="s">
        <v>312</v>
      </c>
      <c r="E29" s="82" t="s">
        <v>373</v>
      </c>
      <c r="F29" s="82" t="s">
        <v>312</v>
      </c>
      <c r="G29" s="82"/>
      <c r="H29" s="82" t="s">
        <v>312</v>
      </c>
      <c r="I29" s="82"/>
      <c r="J29" s="82" t="s">
        <v>312</v>
      </c>
      <c r="K29" s="82"/>
      <c r="L29" s="5" t="s">
        <v>425</v>
      </c>
      <c r="M29" s="83" t="s">
        <v>426</v>
      </c>
      <c r="N29" s="2"/>
    </row>
    <row r="30" spans="1:14" x14ac:dyDescent="0.25">
      <c r="A30" s="55" t="s">
        <v>315</v>
      </c>
      <c r="B30" s="68" t="s">
        <v>312</v>
      </c>
      <c r="C30" s="82" t="s">
        <v>424</v>
      </c>
      <c r="D30" s="82" t="s">
        <v>312</v>
      </c>
      <c r="E30" s="82" t="s">
        <v>427</v>
      </c>
      <c r="F30" s="82" t="s">
        <v>312</v>
      </c>
      <c r="G30" s="82"/>
      <c r="H30" s="82" t="s">
        <v>312</v>
      </c>
      <c r="I30" s="82"/>
      <c r="J30" s="82" t="s">
        <v>312</v>
      </c>
      <c r="K30" s="82"/>
      <c r="L30" s="5" t="s">
        <v>428</v>
      </c>
      <c r="M30" s="83" t="s">
        <v>429</v>
      </c>
      <c r="N30" s="2"/>
    </row>
    <row r="31" spans="1:14" x14ac:dyDescent="0.25">
      <c r="A31" s="55"/>
      <c r="B31" s="55"/>
      <c r="C31" s="55"/>
      <c r="D31" s="55"/>
      <c r="E31" s="55"/>
      <c r="F31" s="55"/>
      <c r="G31" s="55"/>
      <c r="H31" s="55"/>
      <c r="I31" s="55"/>
      <c r="J31" s="55"/>
      <c r="K31" s="55"/>
      <c r="L31" s="4"/>
      <c r="M31" s="57"/>
    </row>
    <row r="32" spans="1:14" x14ac:dyDescent="0.25">
      <c r="A32" s="55"/>
      <c r="B32" s="55"/>
      <c r="C32" s="79" t="s">
        <v>356</v>
      </c>
      <c r="D32" s="82" t="s">
        <v>312</v>
      </c>
      <c r="E32" s="79" t="s">
        <v>314</v>
      </c>
      <c r="F32" s="82" t="s">
        <v>312</v>
      </c>
      <c r="G32" s="79"/>
      <c r="H32" s="82" t="s">
        <v>312</v>
      </c>
      <c r="I32" s="82"/>
      <c r="J32" s="82" t="s">
        <v>312</v>
      </c>
      <c r="K32" s="82"/>
      <c r="L32" s="5"/>
      <c r="M32" s="83"/>
      <c r="N32" s="2"/>
    </row>
    <row r="33" spans="1:14" x14ac:dyDescent="0.25">
      <c r="A33" s="55" t="s">
        <v>315</v>
      </c>
      <c r="B33" s="68" t="s">
        <v>312</v>
      </c>
      <c r="C33" s="82" t="s">
        <v>357</v>
      </c>
      <c r="D33" s="82" t="s">
        <v>312</v>
      </c>
      <c r="E33" s="84" t="s">
        <v>358</v>
      </c>
      <c r="F33" s="82" t="s">
        <v>312</v>
      </c>
      <c r="G33" s="82"/>
      <c r="H33" s="82" t="s">
        <v>312</v>
      </c>
      <c r="I33" s="82"/>
      <c r="J33" s="82" t="s">
        <v>312</v>
      </c>
      <c r="K33" s="82"/>
      <c r="L33" s="5" t="s">
        <v>297</v>
      </c>
      <c r="M33" s="83" t="s">
        <v>359</v>
      </c>
      <c r="N33" s="2"/>
    </row>
    <row r="34" spans="1:14" x14ac:dyDescent="0.25">
      <c r="A34" s="55" t="s">
        <v>315</v>
      </c>
      <c r="B34" s="68" t="s">
        <v>312</v>
      </c>
      <c r="C34" s="82" t="s">
        <v>357</v>
      </c>
      <c r="D34" s="82" t="s">
        <v>312</v>
      </c>
      <c r="E34" s="84" t="s">
        <v>360</v>
      </c>
      <c r="F34" s="82" t="s">
        <v>312</v>
      </c>
      <c r="G34" s="82"/>
      <c r="H34" s="82" t="s">
        <v>312</v>
      </c>
      <c r="I34" s="82"/>
      <c r="J34" s="82" t="s">
        <v>312</v>
      </c>
      <c r="K34" s="82"/>
      <c r="L34" s="5" t="s">
        <v>300</v>
      </c>
      <c r="M34" s="83" t="s">
        <v>361</v>
      </c>
      <c r="N34" s="2"/>
    </row>
    <row r="35" spans="1:14" x14ac:dyDescent="0.25">
      <c r="A35" s="55"/>
      <c r="B35" s="55"/>
      <c r="C35" s="55"/>
      <c r="D35" s="55"/>
      <c r="E35" s="55"/>
      <c r="F35" s="55"/>
      <c r="G35" s="55"/>
      <c r="H35" s="55"/>
      <c r="I35" s="55"/>
      <c r="J35" s="55"/>
      <c r="K35" s="55"/>
      <c r="L35" s="4"/>
      <c r="M35" s="57"/>
    </row>
    <row r="36" spans="1:14" x14ac:dyDescent="0.25">
      <c r="A36" s="55"/>
      <c r="B36" s="55"/>
      <c r="C36" s="85" t="s">
        <v>362</v>
      </c>
      <c r="D36" s="85" t="s">
        <v>312</v>
      </c>
      <c r="E36" s="85" t="s">
        <v>363</v>
      </c>
      <c r="F36" s="85" t="s">
        <v>312</v>
      </c>
      <c r="G36" s="85" t="s">
        <v>364</v>
      </c>
      <c r="H36" s="85" t="s">
        <v>312</v>
      </c>
      <c r="I36" s="85" t="s">
        <v>331</v>
      </c>
      <c r="J36" s="85" t="s">
        <v>312</v>
      </c>
      <c r="K36" s="85" t="s">
        <v>390</v>
      </c>
      <c r="L36" s="86"/>
      <c r="M36" s="87"/>
      <c r="N36" s="88"/>
    </row>
    <row r="37" spans="1:14" x14ac:dyDescent="0.25">
      <c r="A37" s="55" t="s">
        <v>315</v>
      </c>
      <c r="B37" s="68" t="s">
        <v>312</v>
      </c>
      <c r="C37" s="89" t="s">
        <v>365</v>
      </c>
      <c r="D37" s="89" t="s">
        <v>312</v>
      </c>
      <c r="E37" s="89" t="s">
        <v>366</v>
      </c>
      <c r="F37" s="89" t="s">
        <v>312</v>
      </c>
      <c r="G37" s="89" t="s">
        <v>367</v>
      </c>
      <c r="H37" s="89" t="s">
        <v>312</v>
      </c>
      <c r="I37" s="89"/>
      <c r="J37" s="89" t="s">
        <v>312</v>
      </c>
      <c r="K37" s="89"/>
      <c r="L37" s="90" t="s">
        <v>291</v>
      </c>
      <c r="M37" s="91" t="s">
        <v>368</v>
      </c>
      <c r="N37" s="92" t="s">
        <v>369</v>
      </c>
    </row>
    <row r="38" spans="1:14" x14ac:dyDescent="0.25">
      <c r="A38" s="55" t="s">
        <v>315</v>
      </c>
      <c r="B38" s="68" t="s">
        <v>312</v>
      </c>
      <c r="C38" s="89" t="s">
        <v>365</v>
      </c>
      <c r="D38" s="89" t="s">
        <v>312</v>
      </c>
      <c r="E38" s="89" t="s">
        <v>370</v>
      </c>
      <c r="F38" s="89" t="s">
        <v>312</v>
      </c>
      <c r="G38" s="89" t="s">
        <v>367</v>
      </c>
      <c r="H38" s="89" t="s">
        <v>312</v>
      </c>
      <c r="I38" s="89"/>
      <c r="J38" s="89" t="s">
        <v>312</v>
      </c>
      <c r="K38" s="89"/>
      <c r="L38" s="90" t="s">
        <v>279</v>
      </c>
      <c r="M38" s="91" t="s">
        <v>371</v>
      </c>
      <c r="N38" s="88" t="s">
        <v>372</v>
      </c>
    </row>
    <row r="39" spans="1:14" x14ac:dyDescent="0.25">
      <c r="A39" s="55" t="s">
        <v>315</v>
      </c>
      <c r="B39" s="68" t="s">
        <v>312</v>
      </c>
      <c r="C39" s="89" t="s">
        <v>365</v>
      </c>
      <c r="D39" s="89" t="s">
        <v>312</v>
      </c>
      <c r="E39" s="93" t="s">
        <v>323</v>
      </c>
      <c r="F39" s="89" t="s">
        <v>312</v>
      </c>
      <c r="G39" s="89" t="s">
        <v>374</v>
      </c>
      <c r="H39" s="89" t="s">
        <v>312</v>
      </c>
      <c r="I39" s="89"/>
      <c r="J39" s="89" t="s">
        <v>312</v>
      </c>
      <c r="K39" s="89"/>
      <c r="L39" s="90" t="s">
        <v>295</v>
      </c>
      <c r="M39" s="91" t="s">
        <v>430</v>
      </c>
      <c r="N39" s="88"/>
    </row>
    <row r="40" spans="1:14" x14ac:dyDescent="0.25">
      <c r="A40" s="55" t="s">
        <v>315</v>
      </c>
      <c r="B40" s="68" t="s">
        <v>312</v>
      </c>
      <c r="C40" s="89" t="s">
        <v>365</v>
      </c>
      <c r="D40" s="89" t="s">
        <v>312</v>
      </c>
      <c r="E40" s="93" t="s">
        <v>374</v>
      </c>
      <c r="F40" s="89" t="s">
        <v>312</v>
      </c>
      <c r="G40" s="89" t="s">
        <v>375</v>
      </c>
      <c r="H40" s="89" t="s">
        <v>312</v>
      </c>
      <c r="I40" s="89"/>
      <c r="J40" s="89" t="s">
        <v>312</v>
      </c>
      <c r="K40" s="89"/>
      <c r="L40" s="90" t="s">
        <v>299</v>
      </c>
      <c r="M40" s="91" t="s">
        <v>376</v>
      </c>
      <c r="N40" s="88"/>
    </row>
    <row r="41" spans="1:14" x14ac:dyDescent="0.25">
      <c r="A41" s="55" t="s">
        <v>315</v>
      </c>
      <c r="B41" s="68" t="s">
        <v>312</v>
      </c>
      <c r="C41" s="89" t="s">
        <v>365</v>
      </c>
      <c r="D41" s="89" t="s">
        <v>312</v>
      </c>
      <c r="E41" s="93" t="s">
        <v>377</v>
      </c>
      <c r="F41" s="89" t="s">
        <v>312</v>
      </c>
      <c r="G41" s="89" t="s">
        <v>431</v>
      </c>
      <c r="H41" s="89" t="s">
        <v>312</v>
      </c>
      <c r="I41" s="89" t="s">
        <v>432</v>
      </c>
      <c r="J41" s="89" t="s">
        <v>312</v>
      </c>
      <c r="K41" s="89"/>
      <c r="L41" s="90" t="s">
        <v>433</v>
      </c>
      <c r="M41" s="91" t="s">
        <v>434</v>
      </c>
      <c r="N41" s="88"/>
    </row>
    <row r="42" spans="1:14" x14ac:dyDescent="0.25">
      <c r="A42" s="55" t="s">
        <v>315</v>
      </c>
      <c r="B42" s="68" t="s">
        <v>312</v>
      </c>
      <c r="C42" s="89" t="s">
        <v>365</v>
      </c>
      <c r="D42" s="89" t="s">
        <v>312</v>
      </c>
      <c r="E42" s="93" t="s">
        <v>333</v>
      </c>
      <c r="F42" s="89" t="s">
        <v>312</v>
      </c>
      <c r="G42" s="89" t="s">
        <v>378</v>
      </c>
      <c r="H42" s="89" t="s">
        <v>312</v>
      </c>
      <c r="I42" s="89"/>
      <c r="J42" s="89" t="s">
        <v>312</v>
      </c>
      <c r="K42" s="89"/>
      <c r="L42" s="90" t="s">
        <v>379</v>
      </c>
      <c r="M42" s="91" t="s">
        <v>380</v>
      </c>
      <c r="N42" s="88"/>
    </row>
    <row r="43" spans="1:14" x14ac:dyDescent="0.25">
      <c r="A43" s="55" t="s">
        <v>315</v>
      </c>
      <c r="B43" s="68" t="s">
        <v>312</v>
      </c>
      <c r="C43" s="89" t="s">
        <v>365</v>
      </c>
      <c r="D43" s="89" t="s">
        <v>312</v>
      </c>
      <c r="E43" s="93" t="s">
        <v>326</v>
      </c>
      <c r="F43" s="89" t="s">
        <v>312</v>
      </c>
      <c r="G43" s="89" t="s">
        <v>383</v>
      </c>
      <c r="H43" s="89" t="s">
        <v>312</v>
      </c>
      <c r="I43" s="89" t="s">
        <v>384</v>
      </c>
      <c r="J43" s="89" t="s">
        <v>312</v>
      </c>
      <c r="K43" s="89"/>
      <c r="L43" s="90" t="s">
        <v>381</v>
      </c>
      <c r="M43" s="91" t="s">
        <v>287</v>
      </c>
      <c r="N43" s="88"/>
    </row>
    <row r="44" spans="1:14" x14ac:dyDescent="0.25">
      <c r="A44" s="55" t="s">
        <v>315</v>
      </c>
      <c r="B44" s="68" t="s">
        <v>312</v>
      </c>
      <c r="C44" s="89" t="s">
        <v>365</v>
      </c>
      <c r="D44" s="89" t="s">
        <v>312</v>
      </c>
      <c r="E44" s="93" t="s">
        <v>323</v>
      </c>
      <c r="F44" s="89" t="s">
        <v>312</v>
      </c>
      <c r="G44" s="89" t="s">
        <v>382</v>
      </c>
      <c r="H44" s="89" t="s">
        <v>312</v>
      </c>
      <c r="I44" s="89" t="s">
        <v>383</v>
      </c>
      <c r="J44" s="89" t="s">
        <v>312</v>
      </c>
      <c r="K44" s="89" t="s">
        <v>384</v>
      </c>
      <c r="L44" s="90" t="s">
        <v>307</v>
      </c>
      <c r="M44" s="91" t="s">
        <v>385</v>
      </c>
      <c r="N44" s="88"/>
    </row>
    <row r="45" spans="1:14" x14ac:dyDescent="0.25">
      <c r="A45" s="55" t="s">
        <v>315</v>
      </c>
      <c r="B45" s="68" t="s">
        <v>312</v>
      </c>
      <c r="C45" s="89" t="s">
        <v>365</v>
      </c>
      <c r="D45" s="89" t="s">
        <v>312</v>
      </c>
      <c r="E45" s="89" t="s">
        <v>383</v>
      </c>
      <c r="F45" s="89" t="s">
        <v>312</v>
      </c>
      <c r="G45" s="93" t="s">
        <v>384</v>
      </c>
      <c r="H45" s="89" t="s">
        <v>312</v>
      </c>
      <c r="I45" s="89" t="s">
        <v>386</v>
      </c>
      <c r="J45" s="89" t="s">
        <v>312</v>
      </c>
      <c r="K45" s="89"/>
      <c r="L45" s="90" t="s">
        <v>435</v>
      </c>
      <c r="M45" s="91" t="s">
        <v>387</v>
      </c>
      <c r="N45" s="88"/>
    </row>
    <row r="46" spans="1:14" x14ac:dyDescent="0.25">
      <c r="A46" s="55" t="s">
        <v>315</v>
      </c>
      <c r="B46" s="68" t="s">
        <v>312</v>
      </c>
      <c r="C46" s="89" t="s">
        <v>365</v>
      </c>
      <c r="D46" s="89" t="s">
        <v>312</v>
      </c>
      <c r="E46" s="93" t="s">
        <v>386</v>
      </c>
      <c r="F46" s="89" t="s">
        <v>312</v>
      </c>
      <c r="G46" s="89" t="s">
        <v>436</v>
      </c>
      <c r="H46" s="89" t="s">
        <v>312</v>
      </c>
      <c r="I46" s="89" t="s">
        <v>437</v>
      </c>
      <c r="J46" s="89" t="s">
        <v>312</v>
      </c>
      <c r="K46" s="89"/>
      <c r="L46" s="90" t="s">
        <v>438</v>
      </c>
      <c r="M46" s="91" t="s">
        <v>439</v>
      </c>
      <c r="N46" s="96"/>
    </row>
    <row r="47" spans="1:14" x14ac:dyDescent="0.25">
      <c r="A47" s="55" t="s">
        <v>315</v>
      </c>
      <c r="B47" s="68" t="s">
        <v>312</v>
      </c>
      <c r="C47" s="89" t="s">
        <v>365</v>
      </c>
      <c r="D47" s="89" t="s">
        <v>312</v>
      </c>
      <c r="E47" s="93" t="s">
        <v>436</v>
      </c>
      <c r="F47" s="89" t="s">
        <v>312</v>
      </c>
      <c r="G47" s="89" t="s">
        <v>388</v>
      </c>
      <c r="H47" s="89" t="s">
        <v>312</v>
      </c>
      <c r="I47" s="89" t="s">
        <v>389</v>
      </c>
      <c r="J47" s="89" t="s">
        <v>312</v>
      </c>
      <c r="K47" s="89"/>
      <c r="L47" s="90" t="s">
        <v>440</v>
      </c>
      <c r="M47" s="91" t="s">
        <v>441</v>
      </c>
      <c r="N47" s="96"/>
    </row>
    <row r="48" spans="1:14" x14ac:dyDescent="0.25">
      <c r="A48" s="55" t="s">
        <v>315</v>
      </c>
      <c r="B48" s="68" t="s">
        <v>312</v>
      </c>
      <c r="C48" s="89" t="s">
        <v>365</v>
      </c>
      <c r="D48" s="89" t="s">
        <v>312</v>
      </c>
      <c r="E48" s="93" t="s">
        <v>346</v>
      </c>
      <c r="F48" s="89" t="s">
        <v>312</v>
      </c>
      <c r="G48" s="89" t="s">
        <v>319</v>
      </c>
      <c r="H48" s="89" t="s">
        <v>312</v>
      </c>
      <c r="I48" s="89" t="s">
        <v>442</v>
      </c>
      <c r="J48" s="89" t="s">
        <v>312</v>
      </c>
      <c r="K48" s="89"/>
      <c r="L48" s="90" t="s">
        <v>443</v>
      </c>
      <c r="M48" s="91" t="s">
        <v>444</v>
      </c>
      <c r="N48" s="96"/>
    </row>
    <row r="49" spans="1:14" x14ac:dyDescent="0.25">
      <c r="A49" s="55" t="s">
        <v>315</v>
      </c>
      <c r="B49" s="68" t="s">
        <v>312</v>
      </c>
      <c r="C49" s="89" t="s">
        <v>365</v>
      </c>
      <c r="D49" s="89" t="s">
        <v>312</v>
      </c>
      <c r="E49" s="93" t="s">
        <v>346</v>
      </c>
      <c r="F49" s="89" t="s">
        <v>312</v>
      </c>
      <c r="G49" s="89" t="s">
        <v>319</v>
      </c>
      <c r="H49" s="89" t="s">
        <v>312</v>
      </c>
      <c r="I49" s="89" t="s">
        <v>445</v>
      </c>
      <c r="J49" s="89" t="s">
        <v>312</v>
      </c>
      <c r="K49" s="89"/>
      <c r="L49" s="90" t="s">
        <v>446</v>
      </c>
      <c r="M49" s="91" t="s">
        <v>447</v>
      </c>
      <c r="N49" s="88"/>
    </row>
    <row r="50" spans="1:14" x14ac:dyDescent="0.25">
      <c r="A50" s="55" t="s">
        <v>315</v>
      </c>
      <c r="B50" s="68" t="s">
        <v>312</v>
      </c>
      <c r="C50" s="89" t="s">
        <v>365</v>
      </c>
      <c r="D50" s="89" t="s">
        <v>312</v>
      </c>
      <c r="E50" s="93" t="s">
        <v>316</v>
      </c>
      <c r="F50" s="89" t="s">
        <v>312</v>
      </c>
      <c r="G50" s="89" t="s">
        <v>448</v>
      </c>
      <c r="H50" s="89" t="s">
        <v>312</v>
      </c>
      <c r="I50" s="89"/>
      <c r="J50" s="89" t="s">
        <v>312</v>
      </c>
      <c r="K50" s="89"/>
      <c r="L50" s="90" t="s">
        <v>449</v>
      </c>
      <c r="M50" s="91" t="s">
        <v>450</v>
      </c>
      <c r="N50" s="88"/>
    </row>
    <row r="51" spans="1:14" x14ac:dyDescent="0.25">
      <c r="A51" s="55" t="s">
        <v>315</v>
      </c>
      <c r="B51" s="68" t="s">
        <v>312</v>
      </c>
      <c r="C51" s="89" t="s">
        <v>365</v>
      </c>
      <c r="D51" s="89" t="s">
        <v>312</v>
      </c>
      <c r="E51" s="89" t="s">
        <v>424</v>
      </c>
      <c r="F51" s="89" t="s">
        <v>312</v>
      </c>
      <c r="G51" s="89" t="s">
        <v>451</v>
      </c>
      <c r="H51" s="89" t="s">
        <v>312</v>
      </c>
      <c r="I51" s="89"/>
      <c r="J51" s="89" t="s">
        <v>312</v>
      </c>
      <c r="K51" s="89"/>
      <c r="L51" s="90" t="s">
        <v>452</v>
      </c>
      <c r="M51" s="91" t="s">
        <v>453</v>
      </c>
      <c r="N51" s="88"/>
    </row>
    <row r="53" spans="1:14" x14ac:dyDescent="0.25">
      <c r="A53" s="107"/>
      <c r="B53" s="138"/>
      <c r="C53" s="139"/>
      <c r="D53" s="139"/>
      <c r="E53" s="139"/>
      <c r="F53" s="139"/>
      <c r="G53" s="139"/>
      <c r="H53" s="139"/>
      <c r="I53" s="139"/>
      <c r="J53" s="139"/>
      <c r="K53" s="138"/>
      <c r="L53" s="140"/>
      <c r="M53" s="141"/>
      <c r="N53" s="141"/>
    </row>
    <row r="54" spans="1:14" x14ac:dyDescent="0.25">
      <c r="A54" s="138"/>
      <c r="B54" s="138"/>
      <c r="C54" s="138"/>
      <c r="D54" s="139"/>
      <c r="E54" s="138"/>
      <c r="F54" s="139"/>
      <c r="G54" s="138"/>
      <c r="H54" s="139"/>
      <c r="I54" s="138"/>
      <c r="J54" s="139"/>
      <c r="K54" s="138"/>
      <c r="L54" s="140"/>
      <c r="M54" s="141"/>
      <c r="N54" s="141"/>
    </row>
    <row r="55" spans="1:14" x14ac:dyDescent="0.25">
      <c r="A55" s="138"/>
      <c r="B55" s="138"/>
      <c r="C55" s="138"/>
      <c r="D55" s="139"/>
      <c r="E55" s="138"/>
      <c r="F55" s="139"/>
      <c r="G55" s="138"/>
      <c r="H55" s="139"/>
      <c r="I55" s="138"/>
      <c r="J55" s="139"/>
      <c r="K55" s="138"/>
      <c r="L55" s="140"/>
      <c r="M55" s="141"/>
      <c r="N55" s="141"/>
    </row>
    <row r="56" spans="1:14" x14ac:dyDescent="0.25">
      <c r="A56" s="107"/>
      <c r="B56" s="107"/>
      <c r="C56" s="107"/>
      <c r="D56" s="107"/>
      <c r="E56" s="107"/>
      <c r="F56" s="107"/>
      <c r="G56" s="107"/>
      <c r="H56" s="107"/>
      <c r="I56" s="107"/>
      <c r="J56" s="107"/>
      <c r="K56" s="107"/>
      <c r="L56" s="107"/>
      <c r="M56" s="107"/>
      <c r="N56" s="107"/>
    </row>
    <row r="57" spans="1:14" x14ac:dyDescent="0.25">
      <c r="A57" s="107"/>
      <c r="B57" s="107"/>
      <c r="C57" s="107"/>
      <c r="D57" s="107"/>
      <c r="E57" s="107"/>
      <c r="F57" s="107"/>
      <c r="G57" s="107"/>
      <c r="H57" s="107"/>
      <c r="I57" s="107"/>
      <c r="J57" s="107"/>
      <c r="K57" s="107"/>
      <c r="L57" s="107"/>
      <c r="M57" s="107"/>
      <c r="N57" s="10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election activeCell="E32" sqref="E32"/>
    </sheetView>
  </sheetViews>
  <sheetFormatPr defaultRowHeight="15" x14ac:dyDescent="0.25"/>
  <cols>
    <col min="1" max="1" width="66.5703125" style="6" customWidth="1"/>
    <col min="2" max="2" width="27.42578125" bestFit="1" customWidth="1"/>
    <col min="3" max="3" width="13.140625" bestFit="1" customWidth="1"/>
    <col min="4" max="5" width="11.5703125" style="4" customWidth="1"/>
    <col min="6" max="6" width="171.7109375" customWidth="1"/>
    <col min="7" max="7" width="9.140625" customWidth="1"/>
    <col min="8" max="8" width="9.42578125" customWidth="1"/>
  </cols>
  <sheetData>
    <row r="1" spans="1:6" ht="57" customHeight="1" x14ac:dyDescent="0.25">
      <c r="A1" s="146" t="s">
        <v>19</v>
      </c>
      <c r="B1" s="146"/>
      <c r="C1" s="146"/>
      <c r="D1" s="146"/>
      <c r="E1" s="146"/>
      <c r="F1" s="146"/>
    </row>
    <row r="2" spans="1:6" s="11" customFormat="1" ht="21" customHeight="1" x14ac:dyDescent="0.25">
      <c r="A2" s="13" t="s">
        <v>20</v>
      </c>
      <c r="B2" s="10"/>
      <c r="C2" s="10"/>
      <c r="D2" s="34"/>
      <c r="E2" s="34"/>
      <c r="F2" s="10"/>
    </row>
    <row r="3" spans="1:6" s="11" customFormat="1" ht="21" customHeight="1" x14ac:dyDescent="0.25">
      <c r="A3" s="144" t="s">
        <v>517</v>
      </c>
      <c r="B3" s="144"/>
      <c r="C3" s="144"/>
      <c r="D3" s="144"/>
      <c r="E3" s="144"/>
      <c r="F3" s="144"/>
    </row>
    <row r="4" spans="1:6" x14ac:dyDescent="0.25">
      <c r="A4" s="9" t="s">
        <v>0</v>
      </c>
      <c r="B4" s="7" t="s">
        <v>1</v>
      </c>
      <c r="C4" s="7" t="s">
        <v>2</v>
      </c>
      <c r="D4" s="8" t="s">
        <v>3</v>
      </c>
      <c r="E4" s="8" t="s">
        <v>4</v>
      </c>
      <c r="F4" s="7" t="s">
        <v>5</v>
      </c>
    </row>
    <row r="5" spans="1:6" x14ac:dyDescent="0.25">
      <c r="A5" s="132" t="s">
        <v>21</v>
      </c>
      <c r="B5" s="135" t="s">
        <v>22</v>
      </c>
      <c r="C5" s="131" t="s">
        <v>16</v>
      </c>
      <c r="D5" s="133">
        <v>1</v>
      </c>
      <c r="E5" s="133">
        <v>104.55</v>
      </c>
      <c r="F5" s="131" t="s">
        <v>23</v>
      </c>
    </row>
    <row r="6" spans="1:6" x14ac:dyDescent="0.25">
      <c r="A6" s="132" t="s">
        <v>24</v>
      </c>
      <c r="B6" s="135" t="s">
        <v>25</v>
      </c>
      <c r="C6" s="131" t="s">
        <v>16</v>
      </c>
      <c r="D6" s="133">
        <v>1</v>
      </c>
      <c r="E6" s="133">
        <v>65.510000000000005</v>
      </c>
      <c r="F6" s="131" t="s">
        <v>26</v>
      </c>
    </row>
    <row r="7" spans="1:6" x14ac:dyDescent="0.25">
      <c r="A7" s="134" t="s">
        <v>27</v>
      </c>
      <c r="B7" s="131" t="s">
        <v>28</v>
      </c>
      <c r="C7" s="131" t="s">
        <v>16</v>
      </c>
      <c r="D7" s="133">
        <v>1</v>
      </c>
      <c r="E7" s="133" t="s">
        <v>17</v>
      </c>
      <c r="F7" s="131" t="s">
        <v>29</v>
      </c>
    </row>
    <row r="8" spans="1:6" x14ac:dyDescent="0.25">
      <c r="A8" s="132" t="s">
        <v>30</v>
      </c>
      <c r="B8" s="135" t="s">
        <v>31</v>
      </c>
      <c r="C8" s="131" t="s">
        <v>16</v>
      </c>
      <c r="D8" s="133">
        <v>1</v>
      </c>
      <c r="E8" s="133">
        <v>26.87</v>
      </c>
      <c r="F8" s="131" t="s">
        <v>518</v>
      </c>
    </row>
    <row r="9" spans="1:6" x14ac:dyDescent="0.25">
      <c r="A9" s="132" t="s">
        <v>32</v>
      </c>
      <c r="B9" s="136" t="s">
        <v>33</v>
      </c>
      <c r="C9" s="131" t="s">
        <v>16</v>
      </c>
      <c r="D9" s="133">
        <v>1</v>
      </c>
      <c r="E9" s="133">
        <v>163.85</v>
      </c>
      <c r="F9" s="131" t="s">
        <v>34</v>
      </c>
    </row>
    <row r="10" spans="1:6" x14ac:dyDescent="0.25">
      <c r="A10" s="132" t="s">
        <v>35</v>
      </c>
      <c r="B10" s="136" t="s">
        <v>36</v>
      </c>
      <c r="C10" s="131" t="s">
        <v>16</v>
      </c>
      <c r="D10" s="133">
        <v>1</v>
      </c>
      <c r="E10" s="133">
        <v>95.88</v>
      </c>
      <c r="F10" s="131" t="s">
        <v>37</v>
      </c>
    </row>
    <row r="11" spans="1:6" x14ac:dyDescent="0.25">
      <c r="A11" s="132"/>
      <c r="B11" s="136"/>
      <c r="C11" s="131"/>
      <c r="D11" s="133"/>
      <c r="E11" s="133"/>
      <c r="F11" s="131"/>
    </row>
    <row r="12" spans="1:6" x14ac:dyDescent="0.25">
      <c r="A12" s="132" t="s">
        <v>38</v>
      </c>
      <c r="B12" s="137" t="s">
        <v>39</v>
      </c>
      <c r="C12" s="131" t="s">
        <v>16</v>
      </c>
      <c r="D12" s="133">
        <v>1</v>
      </c>
      <c r="E12" s="133">
        <v>18.32</v>
      </c>
      <c r="F12" s="131" t="s">
        <v>40</v>
      </c>
    </row>
    <row r="13" spans="1:6" x14ac:dyDescent="0.25">
      <c r="A13" s="132" t="s">
        <v>41</v>
      </c>
      <c r="B13" s="137" t="s">
        <v>42</v>
      </c>
      <c r="C13" s="131" t="s">
        <v>16</v>
      </c>
      <c r="D13" s="133">
        <v>2</v>
      </c>
      <c r="E13" s="133">
        <v>33.200000000000003</v>
      </c>
      <c r="F13" s="131" t="s">
        <v>43</v>
      </c>
    </row>
    <row r="14" spans="1:6" x14ac:dyDescent="0.25">
      <c r="A14" s="132" t="s">
        <v>44</v>
      </c>
      <c r="B14" s="136" t="s">
        <v>45</v>
      </c>
      <c r="C14" s="131" t="s">
        <v>16</v>
      </c>
      <c r="D14" s="133">
        <v>1</v>
      </c>
      <c r="E14" s="133">
        <v>28.91</v>
      </c>
      <c r="F14" s="131" t="s">
        <v>46</v>
      </c>
    </row>
    <row r="15" spans="1:6" x14ac:dyDescent="0.25">
      <c r="A15" s="132" t="s">
        <v>47</v>
      </c>
      <c r="B15" s="135" t="s">
        <v>48</v>
      </c>
      <c r="C15" s="131" t="s">
        <v>16</v>
      </c>
      <c r="D15" s="133">
        <v>1</v>
      </c>
      <c r="E15" s="133">
        <v>58.09</v>
      </c>
      <c r="F15" s="131" t="s">
        <v>49</v>
      </c>
    </row>
    <row r="16" spans="1:6" s="12" customFormat="1" ht="19.5" customHeight="1" x14ac:dyDescent="0.25">
      <c r="A16" s="145" t="s">
        <v>50</v>
      </c>
      <c r="B16" s="145"/>
      <c r="C16" s="145"/>
      <c r="D16" s="145"/>
      <c r="E16" s="145"/>
      <c r="F16" s="145"/>
    </row>
    <row r="17" spans="1:6" x14ac:dyDescent="0.25">
      <c r="A17" s="144" t="s">
        <v>51</v>
      </c>
      <c r="B17" s="144"/>
      <c r="C17" s="144"/>
      <c r="D17" s="144"/>
      <c r="E17" s="144"/>
      <c r="F17" s="144"/>
    </row>
    <row r="18" spans="1:6" x14ac:dyDescent="0.25">
      <c r="A18" s="132" t="s">
        <v>52</v>
      </c>
      <c r="B18" s="135" t="s">
        <v>53</v>
      </c>
      <c r="C18" s="131" t="s">
        <v>16</v>
      </c>
      <c r="D18" s="133">
        <v>1</v>
      </c>
      <c r="E18" s="133">
        <v>12.74</v>
      </c>
      <c r="F18" s="131" t="s">
        <v>43</v>
      </c>
    </row>
    <row r="19" spans="1:6" x14ac:dyDescent="0.25">
      <c r="A19" s="132"/>
      <c r="B19" s="135"/>
      <c r="C19" s="131"/>
      <c r="D19" s="133"/>
      <c r="E19" s="133"/>
      <c r="F19" s="131"/>
    </row>
    <row r="20" spans="1:6" x14ac:dyDescent="0.25">
      <c r="A20" s="144" t="s">
        <v>54</v>
      </c>
      <c r="B20" s="144"/>
      <c r="C20" s="144"/>
      <c r="D20" s="144"/>
      <c r="E20" s="144"/>
      <c r="F20" s="144"/>
    </row>
    <row r="21" spans="1:6" x14ac:dyDescent="0.25">
      <c r="A21" s="132" t="s">
        <v>55</v>
      </c>
      <c r="B21" s="135" t="s">
        <v>56</v>
      </c>
      <c r="C21" s="131" t="s">
        <v>16</v>
      </c>
      <c r="D21" s="133">
        <v>1</v>
      </c>
      <c r="E21" s="133">
        <v>133.63999999999999</v>
      </c>
      <c r="F21" s="131" t="s">
        <v>57</v>
      </c>
    </row>
    <row r="22" spans="1:6" x14ac:dyDescent="0.25">
      <c r="A22" s="132" t="s">
        <v>58</v>
      </c>
      <c r="B22" s="131" t="s">
        <v>59</v>
      </c>
      <c r="C22" s="131"/>
      <c r="D22" s="133">
        <v>1</v>
      </c>
      <c r="E22" s="133" t="s">
        <v>17</v>
      </c>
      <c r="F22" s="131" t="s">
        <v>60</v>
      </c>
    </row>
    <row r="23" spans="1:6" x14ac:dyDescent="0.25">
      <c r="A23" s="132" t="s">
        <v>61</v>
      </c>
      <c r="B23" s="136" t="s">
        <v>62</v>
      </c>
      <c r="C23" s="131" t="s">
        <v>16</v>
      </c>
      <c r="D23" s="133">
        <v>1</v>
      </c>
      <c r="E23" s="133">
        <v>10.220000000000001</v>
      </c>
      <c r="F23" s="131" t="s">
        <v>43</v>
      </c>
    </row>
    <row r="24" spans="1:6" x14ac:dyDescent="0.25">
      <c r="A24" s="132" t="s">
        <v>63</v>
      </c>
      <c r="B24" s="135" t="s">
        <v>64</v>
      </c>
      <c r="C24" s="131" t="s">
        <v>16</v>
      </c>
      <c r="D24" s="133">
        <v>1</v>
      </c>
      <c r="E24" s="133">
        <v>17.39</v>
      </c>
      <c r="F24" s="131" t="s">
        <v>65</v>
      </c>
    </row>
    <row r="25" spans="1:6" ht="25.5" customHeight="1" x14ac:dyDescent="0.25">
      <c r="A25" s="132"/>
      <c r="B25" s="135"/>
      <c r="C25" s="131"/>
      <c r="D25" s="133"/>
      <c r="E25" s="133"/>
      <c r="F25" s="131"/>
    </row>
    <row r="26" spans="1:6" x14ac:dyDescent="0.25">
      <c r="A26" s="148" t="s">
        <v>66</v>
      </c>
      <c r="B26" s="148"/>
      <c r="C26" s="148"/>
      <c r="D26" s="148"/>
      <c r="E26" s="148"/>
      <c r="F26" s="148"/>
    </row>
    <row r="27" spans="1:6" x14ac:dyDescent="0.25">
      <c r="A27" s="132" t="s">
        <v>67</v>
      </c>
      <c r="B27" s="135" t="s">
        <v>68</v>
      </c>
      <c r="C27" s="131" t="s">
        <v>16</v>
      </c>
      <c r="D27" s="133">
        <v>1</v>
      </c>
      <c r="E27" s="133">
        <v>36.9</v>
      </c>
      <c r="F27" s="147" t="s">
        <v>519</v>
      </c>
    </row>
    <row r="28" spans="1:6" x14ac:dyDescent="0.25">
      <c r="A28" s="132" t="s">
        <v>69</v>
      </c>
      <c r="B28" s="136" t="s">
        <v>70</v>
      </c>
      <c r="C28" s="131" t="s">
        <v>16</v>
      </c>
      <c r="D28" s="133">
        <v>1</v>
      </c>
      <c r="E28" s="133">
        <v>27.31</v>
      </c>
      <c r="F28" s="147"/>
    </row>
    <row r="29" spans="1:6" x14ac:dyDescent="0.25">
      <c r="A29" s="132" t="s">
        <v>71</v>
      </c>
      <c r="B29" s="136" t="s">
        <v>72</v>
      </c>
      <c r="C29" s="131" t="s">
        <v>16</v>
      </c>
      <c r="D29" s="133">
        <v>1</v>
      </c>
      <c r="E29" s="133">
        <v>17.739999999999998</v>
      </c>
      <c r="F29" s="147"/>
    </row>
    <row r="30" spans="1:6" x14ac:dyDescent="0.25">
      <c r="A30" s="132" t="s">
        <v>73</v>
      </c>
      <c r="B30" s="136" t="s">
        <v>74</v>
      </c>
      <c r="C30" s="131" t="s">
        <v>16</v>
      </c>
      <c r="D30" s="133">
        <v>1</v>
      </c>
      <c r="E30" s="133">
        <v>4.6100000000000003</v>
      </c>
      <c r="F30" s="147"/>
    </row>
    <row r="33" spans="1:5" s="1" customFormat="1" ht="30" x14ac:dyDescent="0.25">
      <c r="A33" s="14" t="s">
        <v>488</v>
      </c>
      <c r="D33" s="43"/>
      <c r="E33" s="43"/>
    </row>
    <row r="34" spans="1:5" x14ac:dyDescent="0.25">
      <c r="A34" s="102" t="s">
        <v>18</v>
      </c>
    </row>
  </sheetData>
  <mergeCells count="7">
    <mergeCell ref="A20:F20"/>
    <mergeCell ref="A17:F17"/>
    <mergeCell ref="A16:F16"/>
    <mergeCell ref="A1:F1"/>
    <mergeCell ref="F27:F30"/>
    <mergeCell ref="A26:F26"/>
    <mergeCell ref="A3:F3"/>
  </mergeCells>
  <hyperlinks>
    <hyperlink ref="B6" r:id="rId1" display="https://www.thorlabs.de/thorproduct.cfm?partnumber=AC254-045-A" xr:uid="{00000000-0004-0000-0100-000000000000}"/>
    <hyperlink ref="B8" r:id="rId2" display="https://www.thorlabs.de/thorproduct.cfm?partnumber=SM1FCA" xr:uid="{00000000-0004-0000-0100-000001000000}"/>
    <hyperlink ref="B15" r:id="rId3" display="https://www.thorlabs.de/thorproduct.cfm?partnumber=SM1L30C" xr:uid="{00000000-0004-0000-0100-000002000000}"/>
    <hyperlink ref="B9" r:id="rId4" display="https://www.thorlabs.de/thorproduct.cfm?partnumber=KCB1E/M" xr:uid="{00000000-0004-0000-0100-000003000000}"/>
    <hyperlink ref="B10" r:id="rId5" display="https://www.thorlabs.de/thorproduct.cfm?partnumber=BBE1-E02" xr:uid="{00000000-0004-0000-0100-000004000000}"/>
    <hyperlink ref="B5" r:id="rId6" xr:uid="{00000000-0004-0000-0100-000005000000}"/>
    <hyperlink ref="B13" r:id="rId7" display="https://www.thorlabs.de/thorproduct.cfm?partnumber=SM30L30" xr:uid="{00000000-0004-0000-0100-000006000000}"/>
    <hyperlink ref="B12" r:id="rId8" display="https://www.thorlabs.de/thorproduct.cfm?partnumber=SM1A16" xr:uid="{00000000-0004-0000-0100-000007000000}"/>
    <hyperlink ref="B18" r:id="rId9" display="https://www.thorlabs.de/thorproduct.cfm?partnumber=SM1L15" xr:uid="{00000000-0004-0000-0100-000008000000}"/>
    <hyperlink ref="B21" r:id="rId10" display="https://www.thorlabs.com/thorproduct.cfm?partnumber=CFS1/M" xr:uid="{00000000-0004-0000-0100-000009000000}"/>
    <hyperlink ref="B30" r:id="rId11" display="https://www.thorlabs.com/thorproduct.cfm?partnumber=TR75/M" xr:uid="{00000000-0004-0000-0100-00000A000000}"/>
    <hyperlink ref="B29" r:id="rId12" display="https://www.thorlabs.com/thorproduct.cfm?partnumber=UPHA" xr:uid="{00000000-0004-0000-0100-00000B000000}"/>
    <hyperlink ref="B28" r:id="rId13" display="https://www.thorlabs.com/thorproduct.cfm?partnumber=UPH75/M" xr:uid="{00000000-0004-0000-0100-00000C000000}"/>
    <hyperlink ref="B27" r:id="rId14" location="5063" tooltip="View Product Details" display="https://www.thorlabs.de/newgrouppage9.cfm?objectgroup_id=1533&amp;pn=SM1TC - 5063" xr:uid="{00000000-0004-0000-0100-00000D000000}"/>
    <hyperlink ref="B24" r:id="rId15" display="https://www.thorlabs.com/thorproduct.cfm?partnumber=SM1T2" xr:uid="{00000000-0004-0000-0100-00000E000000}"/>
    <hyperlink ref="B23" r:id="rId16" xr:uid="{00000000-0004-0000-0100-00000F000000}"/>
    <hyperlink ref="B14" r:id="rId17" xr:uid="{00000000-0004-0000-0100-000010000000}"/>
  </hyperlink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workbookViewId="0">
      <selection activeCell="A2" sqref="A2"/>
    </sheetView>
  </sheetViews>
  <sheetFormatPr defaultRowHeight="15" x14ac:dyDescent="0.25"/>
  <cols>
    <col min="1" max="1" width="53.7109375" customWidth="1"/>
    <col min="2" max="2" width="22.85546875" bestFit="1" customWidth="1"/>
    <col min="3" max="3" width="15.140625" customWidth="1"/>
    <col min="4" max="5" width="9.140625" style="20"/>
    <col min="6" max="6" width="86.28515625" bestFit="1" customWidth="1"/>
  </cols>
  <sheetData>
    <row r="1" spans="1:6" ht="36" x14ac:dyDescent="0.55000000000000004">
      <c r="A1" s="152" t="s">
        <v>467</v>
      </c>
      <c r="B1" s="152"/>
      <c r="C1" s="152"/>
      <c r="D1" s="152"/>
      <c r="E1" s="152"/>
      <c r="F1" s="152"/>
    </row>
    <row r="2" spans="1:6" ht="20.25" customHeight="1" x14ac:dyDescent="0.55000000000000004">
      <c r="A2" s="3"/>
      <c r="B2" s="3"/>
      <c r="C2" s="3"/>
      <c r="D2" s="34"/>
      <c r="E2" s="34"/>
      <c r="F2" s="3"/>
    </row>
    <row r="3" spans="1:6" ht="15" customHeight="1" x14ac:dyDescent="0.25">
      <c r="A3" s="149" t="s">
        <v>520</v>
      </c>
      <c r="B3" s="149"/>
      <c r="C3" s="149"/>
      <c r="D3" s="149"/>
      <c r="E3" s="149"/>
      <c r="F3" s="149"/>
    </row>
    <row r="4" spans="1:6" x14ac:dyDescent="0.25">
      <c r="A4" s="7" t="s">
        <v>0</v>
      </c>
      <c r="B4" s="7" t="s">
        <v>1</v>
      </c>
      <c r="C4" s="7" t="s">
        <v>2</v>
      </c>
      <c r="D4" s="44" t="s">
        <v>3</v>
      </c>
      <c r="E4" s="44" t="s">
        <v>4</v>
      </c>
      <c r="F4" s="7" t="s">
        <v>5</v>
      </c>
    </row>
    <row r="5" spans="1:6" s="12" customFormat="1" x14ac:dyDescent="0.25">
      <c r="A5" s="12" t="s">
        <v>255</v>
      </c>
      <c r="B5" s="17" t="s">
        <v>254</v>
      </c>
      <c r="C5" s="12" t="s">
        <v>6</v>
      </c>
      <c r="D5" s="20" t="s">
        <v>461</v>
      </c>
      <c r="E5" s="112">
        <v>3325</v>
      </c>
      <c r="F5" s="12" t="s">
        <v>262</v>
      </c>
    </row>
    <row r="6" spans="1:6" s="12" customFormat="1" x14ac:dyDescent="0.25">
      <c r="A6" s="12" t="s">
        <v>253</v>
      </c>
      <c r="B6" s="17" t="s">
        <v>256</v>
      </c>
      <c r="C6" s="12" t="s">
        <v>6</v>
      </c>
      <c r="D6" s="20" t="s">
        <v>461</v>
      </c>
      <c r="E6" s="112">
        <v>650</v>
      </c>
      <c r="F6" s="12" t="s">
        <v>263</v>
      </c>
    </row>
    <row r="7" spans="1:6" s="12" customFormat="1" x14ac:dyDescent="0.25">
      <c r="A7" s="12" t="s">
        <v>264</v>
      </c>
      <c r="B7" s="17" t="s">
        <v>265</v>
      </c>
      <c r="C7" s="12" t="s">
        <v>6</v>
      </c>
      <c r="D7" s="20" t="s">
        <v>461</v>
      </c>
      <c r="E7" s="112">
        <v>1238</v>
      </c>
      <c r="F7" s="12" t="s">
        <v>261</v>
      </c>
    </row>
    <row r="8" spans="1:6" s="12" customFormat="1" x14ac:dyDescent="0.25">
      <c r="A8" s="12" t="s">
        <v>258</v>
      </c>
      <c r="B8" s="17" t="s">
        <v>257</v>
      </c>
      <c r="C8" s="12" t="s">
        <v>260</v>
      </c>
      <c r="D8" s="20" t="s">
        <v>461</v>
      </c>
      <c r="E8" s="112">
        <v>971.66</v>
      </c>
      <c r="F8" s="12" t="s">
        <v>259</v>
      </c>
    </row>
    <row r="9" spans="1:6" s="12" customFormat="1" x14ac:dyDescent="0.25">
      <c r="D9" s="20"/>
      <c r="E9" s="20"/>
    </row>
    <row r="10" spans="1:6" s="12" customFormat="1" ht="24" customHeight="1" x14ac:dyDescent="0.25">
      <c r="A10" s="149" t="s">
        <v>454</v>
      </c>
      <c r="B10" s="150"/>
      <c r="C10" s="150"/>
      <c r="D10" s="150"/>
      <c r="E10" s="150"/>
      <c r="F10" s="150"/>
    </row>
    <row r="11" spans="1:6" s="12" customFormat="1" ht="23.25" customHeight="1" x14ac:dyDescent="0.25">
      <c r="A11" s="151" t="s">
        <v>75</v>
      </c>
      <c r="B11" s="151"/>
      <c r="C11" s="151"/>
      <c r="D11" s="151"/>
      <c r="E11" s="151"/>
      <c r="F11" s="151"/>
    </row>
    <row r="12" spans="1:6" s="12" customFormat="1" x14ac:dyDescent="0.25">
      <c r="A12" s="12" t="s">
        <v>371</v>
      </c>
      <c r="B12" s="12" t="s">
        <v>279</v>
      </c>
      <c r="C12" s="12" t="s">
        <v>260</v>
      </c>
      <c r="D12" s="20" t="s">
        <v>461</v>
      </c>
      <c r="E12" s="112">
        <v>100</v>
      </c>
      <c r="F12" s="12" t="s">
        <v>494</v>
      </c>
    </row>
    <row r="13" spans="1:6" s="12" customFormat="1" x14ac:dyDescent="0.25">
      <c r="D13" s="20"/>
      <c r="E13" s="20"/>
    </row>
    <row r="14" spans="1:6" s="12" customFormat="1" x14ac:dyDescent="0.25">
      <c r="A14" s="151" t="s">
        <v>468</v>
      </c>
      <c r="B14" s="151"/>
      <c r="C14" s="151"/>
      <c r="D14" s="151"/>
      <c r="E14" s="151"/>
      <c r="F14" s="151"/>
    </row>
    <row r="15" spans="1:6" s="12" customFormat="1" x14ac:dyDescent="0.25">
      <c r="A15" s="12" t="s">
        <v>76</v>
      </c>
      <c r="B15" s="12" t="s">
        <v>77</v>
      </c>
      <c r="C15" s="12" t="s">
        <v>16</v>
      </c>
      <c r="D15" s="20">
        <v>1</v>
      </c>
      <c r="E15" s="20">
        <v>29.99</v>
      </c>
      <c r="F15" s="12" t="s">
        <v>78</v>
      </c>
    </row>
    <row r="16" spans="1:6" s="12" customFormat="1" x14ac:dyDescent="0.25">
      <c r="A16" s="12" t="s">
        <v>79</v>
      </c>
      <c r="B16" s="12" t="s">
        <v>80</v>
      </c>
      <c r="C16" s="12" t="s">
        <v>16</v>
      </c>
      <c r="D16" s="20">
        <v>1</v>
      </c>
      <c r="E16" s="20">
        <v>20.88</v>
      </c>
      <c r="F16" s="12" t="s">
        <v>81</v>
      </c>
    </row>
    <row r="17" spans="1:6" s="12" customFormat="1" x14ac:dyDescent="0.25">
      <c r="A17" s="12" t="s">
        <v>82</v>
      </c>
      <c r="B17" s="12" t="s">
        <v>83</v>
      </c>
      <c r="C17" s="12" t="s">
        <v>16</v>
      </c>
      <c r="D17" s="20">
        <v>1</v>
      </c>
      <c r="E17" s="20">
        <v>16.37</v>
      </c>
      <c r="F17" s="12" t="s">
        <v>84</v>
      </c>
    </row>
    <row r="18" spans="1:6" s="12" customFormat="1" x14ac:dyDescent="0.25">
      <c r="D18" s="20"/>
      <c r="E18" s="20"/>
    </row>
    <row r="19" spans="1:6" s="12" customFormat="1" ht="21.75" customHeight="1" x14ac:dyDescent="0.25">
      <c r="A19" s="151" t="s">
        <v>455</v>
      </c>
      <c r="B19" s="151"/>
      <c r="C19" s="151"/>
      <c r="D19" s="151"/>
      <c r="E19" s="151"/>
      <c r="F19" s="151"/>
    </row>
    <row r="20" spans="1:6" s="12" customFormat="1" x14ac:dyDescent="0.25">
      <c r="A20" s="12" t="s">
        <v>85</v>
      </c>
      <c r="B20" s="17" t="s">
        <v>86</v>
      </c>
      <c r="C20" s="12" t="s">
        <v>87</v>
      </c>
      <c r="D20" s="20">
        <v>1</v>
      </c>
      <c r="E20" s="20">
        <v>305.14999999999998</v>
      </c>
      <c r="F20" s="12" t="s">
        <v>88</v>
      </c>
    </row>
    <row r="21" spans="1:6" s="12" customFormat="1" x14ac:dyDescent="0.25">
      <c r="A21" s="12" t="s">
        <v>89</v>
      </c>
      <c r="B21" s="12" t="s">
        <v>90</v>
      </c>
      <c r="C21" s="12" t="s">
        <v>16</v>
      </c>
      <c r="D21" s="20">
        <v>1</v>
      </c>
      <c r="E21" s="20">
        <v>53.51</v>
      </c>
      <c r="F21" s="12" t="s">
        <v>78</v>
      </c>
    </row>
    <row r="22" spans="1:6" s="12" customFormat="1" x14ac:dyDescent="0.25">
      <c r="A22" s="12" t="s">
        <v>76</v>
      </c>
      <c r="B22" s="12" t="s">
        <v>77</v>
      </c>
      <c r="C22" s="12" t="s">
        <v>16</v>
      </c>
      <c r="D22" s="20">
        <v>1</v>
      </c>
      <c r="E22" s="20">
        <v>29.99</v>
      </c>
      <c r="F22" s="12" t="s">
        <v>43</v>
      </c>
    </row>
    <row r="23" spans="1:6" s="12" customFormat="1" x14ac:dyDescent="0.25">
      <c r="A23" s="12" t="s">
        <v>79</v>
      </c>
      <c r="B23" s="12" t="s">
        <v>80</v>
      </c>
      <c r="C23" s="12" t="s">
        <v>16</v>
      </c>
      <c r="D23" s="20">
        <v>1</v>
      </c>
      <c r="E23" s="20">
        <v>20.88</v>
      </c>
      <c r="F23" s="12" t="s">
        <v>81</v>
      </c>
    </row>
    <row r="24" spans="1:6" s="12" customFormat="1" x14ac:dyDescent="0.25">
      <c r="A24" s="12" t="s">
        <v>82</v>
      </c>
      <c r="B24" s="12" t="s">
        <v>83</v>
      </c>
      <c r="C24" s="12" t="s">
        <v>16</v>
      </c>
      <c r="D24" s="20">
        <v>1</v>
      </c>
      <c r="E24" s="20">
        <v>16.37</v>
      </c>
      <c r="F24" s="12" t="s">
        <v>84</v>
      </c>
    </row>
    <row r="25" spans="1:6" s="12" customFormat="1" x14ac:dyDescent="0.25">
      <c r="D25" s="20"/>
      <c r="E25" s="20"/>
    </row>
    <row r="26" spans="1:6" s="12" customFormat="1" x14ac:dyDescent="0.25">
      <c r="A26" s="151" t="s">
        <v>91</v>
      </c>
      <c r="B26" s="151"/>
      <c r="C26" s="151"/>
      <c r="D26" s="151"/>
      <c r="E26" s="151"/>
      <c r="F26" s="151"/>
    </row>
    <row r="27" spans="1:6" s="12" customFormat="1" x14ac:dyDescent="0.25">
      <c r="A27" s="12" t="s">
        <v>92</v>
      </c>
      <c r="B27" s="12" t="s">
        <v>93</v>
      </c>
      <c r="C27" s="12" t="s">
        <v>16</v>
      </c>
      <c r="D27" s="20">
        <v>1</v>
      </c>
      <c r="E27" s="20">
        <v>142.38</v>
      </c>
      <c r="F27" s="12" t="s">
        <v>94</v>
      </c>
    </row>
    <row r="28" spans="1:6" s="12" customFormat="1" x14ac:dyDescent="0.25">
      <c r="D28" s="20"/>
      <c r="E28" s="20"/>
    </row>
    <row r="31" spans="1:6" x14ac:dyDescent="0.25">
      <c r="A31" s="102" t="s">
        <v>18</v>
      </c>
    </row>
    <row r="32" spans="1:6" x14ac:dyDescent="0.25">
      <c r="A32" s="103" t="s">
        <v>394</v>
      </c>
    </row>
  </sheetData>
  <mergeCells count="7">
    <mergeCell ref="A10:F10"/>
    <mergeCell ref="A11:F11"/>
    <mergeCell ref="A19:F19"/>
    <mergeCell ref="A26:F26"/>
    <mergeCell ref="A1:F1"/>
    <mergeCell ref="A14:F14"/>
    <mergeCell ref="A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8"/>
  <sheetViews>
    <sheetView tabSelected="1" topLeftCell="A13" workbookViewId="0">
      <selection activeCell="G22" sqref="G22"/>
    </sheetView>
  </sheetViews>
  <sheetFormatPr defaultRowHeight="15" x14ac:dyDescent="0.25"/>
  <cols>
    <col min="1" max="1" width="61.42578125" style="6" bestFit="1" customWidth="1"/>
    <col min="2" max="2" width="15.5703125" style="6" bestFit="1" customWidth="1"/>
    <col min="3" max="3" width="20.7109375" customWidth="1"/>
    <col min="4" max="4" width="9.85546875" style="4" customWidth="1"/>
    <col min="5" max="5" width="13.28515625" bestFit="1" customWidth="1"/>
    <col min="6" max="6" width="8.7109375" bestFit="1" customWidth="1"/>
    <col min="7" max="7" width="73.5703125" bestFit="1" customWidth="1"/>
  </cols>
  <sheetData>
    <row r="1" spans="1:7" ht="36" x14ac:dyDescent="0.55000000000000004">
      <c r="A1" s="152" t="s">
        <v>537</v>
      </c>
      <c r="B1" s="152"/>
      <c r="C1" s="152"/>
      <c r="D1" s="152"/>
      <c r="E1" s="152"/>
      <c r="F1" s="152"/>
      <c r="G1" s="152"/>
    </row>
    <row r="2" spans="1:7" ht="18.75" customHeight="1" x14ac:dyDescent="0.55000000000000004">
      <c r="A2" s="21"/>
      <c r="B2" s="21"/>
      <c r="C2" s="3"/>
      <c r="D2" s="3"/>
      <c r="E2" s="3"/>
      <c r="F2" s="3"/>
      <c r="G2" s="3"/>
    </row>
    <row r="3" spans="1:7" ht="18.75" customHeight="1" x14ac:dyDescent="0.25">
      <c r="A3" s="155" t="s">
        <v>509</v>
      </c>
      <c r="B3" s="155"/>
      <c r="C3" s="155"/>
      <c r="D3" s="155"/>
      <c r="E3" s="155"/>
      <c r="F3" s="155"/>
      <c r="G3" s="155"/>
    </row>
    <row r="4" spans="1:7" ht="18.75" customHeight="1" x14ac:dyDescent="0.25">
      <c r="A4" s="151" t="s">
        <v>508</v>
      </c>
      <c r="B4" s="153"/>
      <c r="C4" s="153"/>
      <c r="D4" s="153"/>
      <c r="E4" s="153"/>
      <c r="F4" s="153"/>
      <c r="G4" s="153"/>
    </row>
    <row r="5" spans="1:7" s="12" customFormat="1" x14ac:dyDescent="0.25">
      <c r="A5" s="22" t="s">
        <v>0</v>
      </c>
      <c r="B5" s="22" t="s">
        <v>1</v>
      </c>
      <c r="C5" s="18" t="s">
        <v>2</v>
      </c>
      <c r="D5" s="19" t="s">
        <v>3</v>
      </c>
      <c r="E5" s="18" t="s">
        <v>95</v>
      </c>
      <c r="F5" s="18" t="s">
        <v>96</v>
      </c>
      <c r="G5" s="18" t="s">
        <v>97</v>
      </c>
    </row>
    <row r="6" spans="1:7" s="12" customFormat="1" x14ac:dyDescent="0.25">
      <c r="A6" s="23" t="s">
        <v>98</v>
      </c>
      <c r="B6" s="23" t="s">
        <v>99</v>
      </c>
      <c r="C6" s="12" t="s">
        <v>87</v>
      </c>
      <c r="D6" s="20">
        <v>1</v>
      </c>
      <c r="E6" s="12">
        <v>140.25</v>
      </c>
      <c r="F6" s="12">
        <f t="shared" ref="F6:F15" si="0">E6*D6</f>
        <v>140.25</v>
      </c>
    </row>
    <row r="7" spans="1:7" s="12" customFormat="1" x14ac:dyDescent="0.25">
      <c r="A7" s="23" t="s">
        <v>100</v>
      </c>
      <c r="B7" s="35" t="s">
        <v>101</v>
      </c>
      <c r="C7" s="12" t="s">
        <v>87</v>
      </c>
      <c r="D7" s="20">
        <v>1</v>
      </c>
      <c r="E7" s="12">
        <v>130.05000000000001</v>
      </c>
      <c r="F7" s="12">
        <f t="shared" si="0"/>
        <v>130.05000000000001</v>
      </c>
    </row>
    <row r="8" spans="1:7" s="12" customFormat="1" x14ac:dyDescent="0.25">
      <c r="A8" s="23" t="s">
        <v>103</v>
      </c>
      <c r="B8" s="35" t="s">
        <v>104</v>
      </c>
      <c r="C8" s="31" t="s">
        <v>16</v>
      </c>
      <c r="D8" s="20">
        <v>1</v>
      </c>
      <c r="E8" s="12">
        <v>77.75</v>
      </c>
      <c r="F8" s="12">
        <f t="shared" si="0"/>
        <v>77.75</v>
      </c>
    </row>
    <row r="9" spans="1:7" s="12" customFormat="1" x14ac:dyDescent="0.25">
      <c r="A9" s="23" t="s">
        <v>105</v>
      </c>
      <c r="B9" s="35" t="s">
        <v>106</v>
      </c>
      <c r="C9" s="31" t="s">
        <v>16</v>
      </c>
      <c r="D9" s="20">
        <v>1</v>
      </c>
      <c r="E9" s="12">
        <v>54.82</v>
      </c>
      <c r="F9" s="12">
        <f t="shared" si="0"/>
        <v>54.82</v>
      </c>
    </row>
    <row r="10" spans="1:7" s="12" customFormat="1" x14ac:dyDescent="0.25">
      <c r="A10" s="23" t="s">
        <v>107</v>
      </c>
      <c r="B10" s="37" t="s">
        <v>108</v>
      </c>
      <c r="C10" s="31" t="s">
        <v>16</v>
      </c>
      <c r="D10" s="20">
        <v>1</v>
      </c>
      <c r="E10" s="12">
        <v>76.22</v>
      </c>
      <c r="F10" s="12">
        <f t="shared" si="0"/>
        <v>76.22</v>
      </c>
    </row>
    <row r="11" spans="1:7" s="12" customFormat="1" ht="30" x14ac:dyDescent="0.25">
      <c r="A11" s="23" t="s">
        <v>109</v>
      </c>
      <c r="B11" s="37" t="s">
        <v>110</v>
      </c>
      <c r="C11" s="31" t="s">
        <v>111</v>
      </c>
      <c r="D11" s="20">
        <v>1</v>
      </c>
      <c r="E11" s="12">
        <v>420</v>
      </c>
      <c r="F11" s="12">
        <f t="shared" si="0"/>
        <v>420</v>
      </c>
    </row>
    <row r="12" spans="1:7" s="12" customFormat="1" x14ac:dyDescent="0.25">
      <c r="A12" s="23" t="s">
        <v>112</v>
      </c>
      <c r="B12" s="41" t="s">
        <v>113</v>
      </c>
      <c r="C12" s="17" t="s">
        <v>16</v>
      </c>
      <c r="D12" s="20">
        <v>1</v>
      </c>
      <c r="E12" s="42">
        <v>689.06</v>
      </c>
      <c r="F12" s="12">
        <f t="shared" si="0"/>
        <v>689.06</v>
      </c>
      <c r="G12" s="15"/>
    </row>
    <row r="13" spans="1:7" s="12" customFormat="1" x14ac:dyDescent="0.25">
      <c r="A13" s="23" t="s">
        <v>542</v>
      </c>
      <c r="B13" s="41" t="s">
        <v>114</v>
      </c>
      <c r="C13" s="17" t="s">
        <v>16</v>
      </c>
      <c r="D13" s="20">
        <v>1</v>
      </c>
      <c r="E13" s="42">
        <v>889.94</v>
      </c>
      <c r="F13" s="12">
        <f t="shared" si="0"/>
        <v>889.94</v>
      </c>
      <c r="G13" s="17" t="s">
        <v>495</v>
      </c>
    </row>
    <row r="14" spans="1:7" s="12" customFormat="1" x14ac:dyDescent="0.25">
      <c r="A14" s="23" t="s">
        <v>115</v>
      </c>
      <c r="B14" s="36" t="s">
        <v>116</v>
      </c>
      <c r="C14" s="31" t="s">
        <v>16</v>
      </c>
      <c r="D14" s="20">
        <v>1</v>
      </c>
      <c r="E14" s="12">
        <v>66.150000000000006</v>
      </c>
      <c r="F14" s="12">
        <f t="shared" si="0"/>
        <v>66.150000000000006</v>
      </c>
    </row>
    <row r="15" spans="1:7" s="12" customFormat="1" ht="15.75" thickBot="1" x14ac:dyDescent="0.3">
      <c r="A15" s="23" t="s">
        <v>117</v>
      </c>
      <c r="B15" s="32" t="s">
        <v>118</v>
      </c>
      <c r="C15" s="31" t="s">
        <v>119</v>
      </c>
      <c r="D15" s="20">
        <v>1</v>
      </c>
      <c r="E15" s="12">
        <v>578</v>
      </c>
      <c r="F15" s="12">
        <f t="shared" si="0"/>
        <v>578</v>
      </c>
    </row>
    <row r="16" spans="1:7" s="12" customFormat="1" ht="15.75" thickBot="1" x14ac:dyDescent="0.3">
      <c r="A16" s="23"/>
      <c r="B16" s="32"/>
      <c r="C16" s="31"/>
      <c r="D16" s="20"/>
      <c r="F16" s="118">
        <f>SUM(F6:F15)</f>
        <v>3122.2400000000002</v>
      </c>
    </row>
    <row r="17" spans="1:7" s="12" customFormat="1" x14ac:dyDescent="0.25">
      <c r="A17" s="23"/>
      <c r="B17" s="23"/>
      <c r="D17" s="20"/>
    </row>
    <row r="18" spans="1:7" s="12" customFormat="1" ht="18" customHeight="1" x14ac:dyDescent="0.25">
      <c r="A18" s="154" t="s">
        <v>120</v>
      </c>
      <c r="B18" s="154"/>
      <c r="C18" s="154"/>
      <c r="D18" s="154"/>
      <c r="E18" s="154"/>
      <c r="F18" s="154"/>
      <c r="G18" s="16"/>
    </row>
    <row r="19" spans="1:7" s="121" customFormat="1" ht="18" customHeight="1" x14ac:dyDescent="0.25">
      <c r="A19" s="23" t="s">
        <v>121</v>
      </c>
      <c r="B19" s="23" t="s">
        <v>122</v>
      </c>
      <c r="C19" s="12" t="s">
        <v>16</v>
      </c>
      <c r="D19" s="20">
        <v>1</v>
      </c>
      <c r="E19" s="12">
        <v>18.02</v>
      </c>
      <c r="F19" s="12">
        <f t="shared" ref="F19:F35" si="1">E19*D19</f>
        <v>18.02</v>
      </c>
      <c r="G19" s="12"/>
    </row>
    <row r="20" spans="1:7" s="12" customFormat="1" x14ac:dyDescent="0.25">
      <c r="A20" s="23" t="s">
        <v>123</v>
      </c>
      <c r="B20" s="23" t="s">
        <v>124</v>
      </c>
      <c r="C20" s="12" t="s">
        <v>16</v>
      </c>
      <c r="D20" s="20">
        <v>2</v>
      </c>
      <c r="E20" s="12">
        <v>18.8</v>
      </c>
      <c r="F20" s="12">
        <f t="shared" si="1"/>
        <v>37.6</v>
      </c>
    </row>
    <row r="21" spans="1:7" s="12" customFormat="1" x14ac:dyDescent="0.25">
      <c r="A21" s="23" t="s">
        <v>125</v>
      </c>
      <c r="B21" s="23" t="s">
        <v>126</v>
      </c>
      <c r="C21" s="12" t="s">
        <v>16</v>
      </c>
      <c r="D21" s="20">
        <v>3</v>
      </c>
      <c r="E21" s="12">
        <v>21.89</v>
      </c>
      <c r="F21" s="12">
        <f t="shared" si="1"/>
        <v>65.67</v>
      </c>
    </row>
    <row r="22" spans="1:7" s="12" customFormat="1" x14ac:dyDescent="0.25">
      <c r="A22" s="23" t="s">
        <v>127</v>
      </c>
      <c r="B22" s="23" t="s">
        <v>128</v>
      </c>
      <c r="C22" s="12" t="s">
        <v>16</v>
      </c>
      <c r="D22" s="20">
        <v>2</v>
      </c>
      <c r="E22" s="12">
        <v>47.25</v>
      </c>
      <c r="F22" s="12">
        <f t="shared" si="1"/>
        <v>94.5</v>
      </c>
    </row>
    <row r="23" spans="1:7" s="12" customFormat="1" x14ac:dyDescent="0.25">
      <c r="A23" s="23" t="s">
        <v>102</v>
      </c>
      <c r="B23" s="23" t="s">
        <v>15</v>
      </c>
      <c r="C23" s="12" t="s">
        <v>16</v>
      </c>
      <c r="D23" s="20">
        <v>1</v>
      </c>
      <c r="E23" s="12">
        <v>141.5</v>
      </c>
      <c r="F23" s="12">
        <f t="shared" si="1"/>
        <v>141.5</v>
      </c>
    </row>
    <row r="24" spans="1:7" s="12" customFormat="1" x14ac:dyDescent="0.25">
      <c r="A24" s="23" t="s">
        <v>129</v>
      </c>
      <c r="B24" s="23" t="s">
        <v>130</v>
      </c>
      <c r="C24" s="12" t="s">
        <v>16</v>
      </c>
      <c r="D24" s="20">
        <v>4</v>
      </c>
      <c r="E24" s="12">
        <v>14.32</v>
      </c>
      <c r="F24" s="12">
        <f t="shared" si="1"/>
        <v>57.28</v>
      </c>
    </row>
    <row r="25" spans="1:7" s="12" customFormat="1" x14ac:dyDescent="0.25">
      <c r="A25" s="23" t="s">
        <v>131</v>
      </c>
      <c r="B25" s="23" t="s">
        <v>132</v>
      </c>
      <c r="C25" s="12" t="s">
        <v>16</v>
      </c>
      <c r="D25" s="20">
        <v>1</v>
      </c>
      <c r="E25" s="12">
        <v>15.19</v>
      </c>
      <c r="F25" s="12">
        <f t="shared" si="1"/>
        <v>15.19</v>
      </c>
    </row>
    <row r="26" spans="1:7" s="12" customFormat="1" x14ac:dyDescent="0.25">
      <c r="A26" s="23" t="s">
        <v>133</v>
      </c>
      <c r="B26" s="23" t="s">
        <v>33</v>
      </c>
      <c r="C26" s="12" t="s">
        <v>16</v>
      </c>
      <c r="D26" s="20">
        <v>2</v>
      </c>
      <c r="E26" s="12">
        <v>163.85</v>
      </c>
      <c r="F26" s="12">
        <f t="shared" si="1"/>
        <v>327.7</v>
      </c>
    </row>
    <row r="27" spans="1:7" s="12" customFormat="1" x14ac:dyDescent="0.25">
      <c r="A27" s="23" t="s">
        <v>134</v>
      </c>
      <c r="B27" s="115" t="s">
        <v>36</v>
      </c>
      <c r="C27" s="12" t="s">
        <v>16</v>
      </c>
      <c r="D27" s="20">
        <v>2</v>
      </c>
      <c r="E27" s="12">
        <v>95.88</v>
      </c>
      <c r="F27" s="12">
        <f t="shared" si="1"/>
        <v>191.76</v>
      </c>
    </row>
    <row r="28" spans="1:7" s="12" customFormat="1" x14ac:dyDescent="0.25">
      <c r="A28" s="23" t="s">
        <v>538</v>
      </c>
      <c r="B28" s="116" t="s">
        <v>31</v>
      </c>
      <c r="C28" s="12" t="s">
        <v>16</v>
      </c>
      <c r="D28" s="20">
        <v>1</v>
      </c>
      <c r="E28" s="12">
        <v>26.87</v>
      </c>
      <c r="F28" s="12">
        <f t="shared" si="1"/>
        <v>26.87</v>
      </c>
      <c r="G28" s="12" t="s">
        <v>135</v>
      </c>
    </row>
    <row r="29" spans="1:7" s="12" customFormat="1" x14ac:dyDescent="0.25">
      <c r="A29" s="23" t="s">
        <v>507</v>
      </c>
      <c r="B29" s="115" t="s">
        <v>136</v>
      </c>
      <c r="C29" s="12" t="s">
        <v>16</v>
      </c>
      <c r="D29" s="20">
        <v>2</v>
      </c>
      <c r="E29" s="12">
        <v>151.1</v>
      </c>
      <c r="F29" s="12">
        <f t="shared" si="1"/>
        <v>302.2</v>
      </c>
      <c r="G29" s="12" t="s">
        <v>496</v>
      </c>
    </row>
    <row r="30" spans="1:7" s="12" customFormat="1" x14ac:dyDescent="0.25">
      <c r="A30" s="23" t="s">
        <v>82</v>
      </c>
      <c r="B30" s="115" t="s">
        <v>83</v>
      </c>
      <c r="C30" s="12" t="s">
        <v>16</v>
      </c>
      <c r="D30" s="20">
        <v>1</v>
      </c>
      <c r="E30" s="12">
        <v>16.37</v>
      </c>
      <c r="F30" s="12">
        <f t="shared" si="1"/>
        <v>16.37</v>
      </c>
    </row>
    <row r="31" spans="1:7" s="12" customFormat="1" x14ac:dyDescent="0.25">
      <c r="A31" s="23" t="s">
        <v>541</v>
      </c>
      <c r="B31" s="117" t="s">
        <v>70</v>
      </c>
      <c r="C31" s="12" t="s">
        <v>16</v>
      </c>
      <c r="D31" s="20">
        <v>3</v>
      </c>
      <c r="E31" s="12">
        <v>27.31</v>
      </c>
      <c r="F31" s="12">
        <f t="shared" si="1"/>
        <v>81.929999999999993</v>
      </c>
    </row>
    <row r="32" spans="1:7" s="12" customFormat="1" x14ac:dyDescent="0.25">
      <c r="A32" s="23" t="s">
        <v>71</v>
      </c>
      <c r="B32" s="117" t="s">
        <v>72</v>
      </c>
      <c r="C32" s="12" t="s">
        <v>16</v>
      </c>
      <c r="D32" s="20">
        <v>3</v>
      </c>
      <c r="E32" s="12">
        <v>17.739999999999998</v>
      </c>
      <c r="F32" s="12">
        <f t="shared" si="1"/>
        <v>53.22</v>
      </c>
    </row>
    <row r="33" spans="1:7" s="12" customFormat="1" x14ac:dyDescent="0.25">
      <c r="A33" s="23" t="s">
        <v>540</v>
      </c>
      <c r="B33" s="117" t="s">
        <v>74</v>
      </c>
      <c r="C33" s="12" t="s">
        <v>16</v>
      </c>
      <c r="D33" s="20">
        <v>3</v>
      </c>
      <c r="E33" s="12">
        <v>4.6100000000000003</v>
      </c>
      <c r="F33" s="12">
        <f t="shared" si="1"/>
        <v>13.830000000000002</v>
      </c>
    </row>
    <row r="34" spans="1:7" s="12" customFormat="1" x14ac:dyDescent="0.25">
      <c r="A34" s="23" t="s">
        <v>539</v>
      </c>
      <c r="B34" s="40" t="s">
        <v>17</v>
      </c>
      <c r="C34" s="12" t="s">
        <v>17</v>
      </c>
      <c r="D34" s="20">
        <v>1</v>
      </c>
      <c r="F34" s="12">
        <f t="shared" si="1"/>
        <v>0</v>
      </c>
    </row>
    <row r="35" spans="1:7" s="12" customFormat="1" ht="15.75" thickBot="1" x14ac:dyDescent="0.3">
      <c r="A35" s="23" t="s">
        <v>137</v>
      </c>
      <c r="B35" s="40" t="s">
        <v>17</v>
      </c>
      <c r="C35" s="12" t="s">
        <v>17</v>
      </c>
      <c r="D35" s="20">
        <v>1</v>
      </c>
      <c r="F35" s="12">
        <f t="shared" si="1"/>
        <v>0</v>
      </c>
    </row>
    <row r="36" spans="1:7" s="12" customFormat="1" ht="15.75" thickBot="1" x14ac:dyDescent="0.3">
      <c r="A36" s="23"/>
      <c r="B36" s="40"/>
      <c r="D36" s="20"/>
      <c r="F36" s="118">
        <f>SUM(F19:F35)</f>
        <v>1443.6399999999999</v>
      </c>
    </row>
    <row r="37" spans="1:7" s="12" customFormat="1" x14ac:dyDescent="0.25">
      <c r="A37" s="23"/>
      <c r="B37" s="40"/>
      <c r="D37" s="20"/>
      <c r="F37" s="18"/>
    </row>
    <row r="38" spans="1:7" s="12" customFormat="1" ht="15.75" thickBot="1" x14ac:dyDescent="0.3">
      <c r="A38" s="151" t="s">
        <v>138</v>
      </c>
      <c r="B38" s="153"/>
      <c r="C38" s="153"/>
      <c r="D38" s="153"/>
      <c r="E38" s="153"/>
      <c r="F38" s="153"/>
      <c r="G38" s="153"/>
    </row>
    <row r="39" spans="1:7" s="12" customFormat="1" ht="45.75" thickBot="1" x14ac:dyDescent="0.3">
      <c r="A39" s="23" t="s">
        <v>500</v>
      </c>
      <c r="B39" s="38" t="s">
        <v>139</v>
      </c>
      <c r="C39" s="12" t="s">
        <v>6</v>
      </c>
      <c r="D39" s="20">
        <v>1</v>
      </c>
      <c r="E39" s="111">
        <v>1200</v>
      </c>
      <c r="F39" s="120">
        <v>1200</v>
      </c>
    </row>
    <row r="40" spans="1:7" s="12" customFormat="1" x14ac:dyDescent="0.25">
      <c r="A40" s="23"/>
      <c r="B40" s="39"/>
      <c r="D40" s="20"/>
    </row>
    <row r="41" spans="1:7" s="12" customFormat="1" ht="15.75" thickBot="1" x14ac:dyDescent="0.3">
      <c r="A41" s="151" t="s">
        <v>410</v>
      </c>
      <c r="B41" s="153"/>
      <c r="C41" s="153"/>
      <c r="D41" s="153"/>
      <c r="E41" s="153"/>
      <c r="F41" s="153"/>
      <c r="G41" s="153"/>
    </row>
    <row r="42" spans="1:7" s="12" customFormat="1" ht="15.75" thickBot="1" x14ac:dyDescent="0.3">
      <c r="A42" s="23" t="s">
        <v>409</v>
      </c>
      <c r="B42" s="38" t="s">
        <v>139</v>
      </c>
      <c r="C42" s="12" t="s">
        <v>6</v>
      </c>
      <c r="D42" s="20">
        <v>1</v>
      </c>
      <c r="E42" s="112">
        <v>10000</v>
      </c>
      <c r="F42" s="119">
        <f>E42*D42</f>
        <v>10000</v>
      </c>
    </row>
    <row r="43" spans="1:7" s="12" customFormat="1" x14ac:dyDescent="0.25">
      <c r="A43" s="23"/>
      <c r="B43" s="23"/>
      <c r="D43" s="20"/>
    </row>
    <row r="44" spans="1:7" s="12" customFormat="1" x14ac:dyDescent="0.25"/>
    <row r="45" spans="1:7" s="12" customFormat="1" ht="45" x14ac:dyDescent="0.25">
      <c r="A45" s="23" t="s">
        <v>506</v>
      </c>
      <c r="B45" s="23"/>
      <c r="D45" s="20"/>
    </row>
    <row r="46" spans="1:7" s="12" customFormat="1" x14ac:dyDescent="0.25">
      <c r="A46" s="23"/>
      <c r="B46" s="41"/>
      <c r="C46" s="15"/>
      <c r="D46" s="20"/>
    </row>
    <row r="47" spans="1:7" s="12" customFormat="1" x14ac:dyDescent="0.25">
      <c r="A47" s="102" t="s">
        <v>18</v>
      </c>
      <c r="B47" s="6"/>
      <c r="C47"/>
      <c r="D47" s="4"/>
      <c r="E47"/>
      <c r="F47"/>
      <c r="G47"/>
    </row>
    <row r="48" spans="1:7" x14ac:dyDescent="0.25">
      <c r="A48" s="103" t="s">
        <v>394</v>
      </c>
    </row>
  </sheetData>
  <mergeCells count="6">
    <mergeCell ref="A1:G1"/>
    <mergeCell ref="A41:G41"/>
    <mergeCell ref="A18:F18"/>
    <mergeCell ref="A38:G38"/>
    <mergeCell ref="A4:G4"/>
    <mergeCell ref="A3:G3"/>
  </mergeCells>
  <hyperlinks>
    <hyperlink ref="B33" r:id="rId1" display="https://www.thorlabs.com/thorproduct.cfm?partnumber=TR75/M" xr:uid="{00000000-0004-0000-0300-000000000000}"/>
    <hyperlink ref="B32" r:id="rId2" display="https://www.thorlabs.com/thorproduct.cfm?partnumber=UPHA" xr:uid="{00000000-0004-0000-0300-000001000000}"/>
    <hyperlink ref="B31" r:id="rId3" display="https://www.thorlabs.com/thorproduct.cfm?partnumber=UPH75/M" xr:uid="{00000000-0004-0000-0300-000002000000}"/>
    <hyperlink ref="B28" r:id="rId4" display="https://www.thorlabs.de/thorproduct.cfm?partnumber=SM1FCA" xr:uid="{00000000-0004-0000-0300-000003000000}"/>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7"/>
  <sheetViews>
    <sheetView workbookViewId="0">
      <selection activeCell="A59" sqref="A59"/>
    </sheetView>
  </sheetViews>
  <sheetFormatPr defaultRowHeight="15" x14ac:dyDescent="0.25"/>
  <cols>
    <col min="1" max="1" width="90" style="6" bestFit="1" customWidth="1"/>
    <col min="2" max="2" width="16" bestFit="1" customWidth="1"/>
    <col min="3" max="3" width="16.28515625" customWidth="1"/>
    <col min="4" max="4" width="16.28515625" bestFit="1" customWidth="1"/>
    <col min="5" max="5" width="11.140625" customWidth="1"/>
    <col min="6" max="6" width="43.28515625" bestFit="1" customWidth="1"/>
    <col min="7" max="7" width="18.85546875" bestFit="1" customWidth="1"/>
    <col min="8" max="8" width="11" bestFit="1" customWidth="1"/>
    <col min="9" max="9" width="28.140625" bestFit="1" customWidth="1"/>
    <col min="12" max="12" width="27.42578125" customWidth="1"/>
  </cols>
  <sheetData>
    <row r="1" spans="1:10" ht="36" x14ac:dyDescent="0.55000000000000004">
      <c r="A1" s="152" t="s">
        <v>140</v>
      </c>
      <c r="B1" s="152"/>
      <c r="C1" s="152"/>
      <c r="D1" s="152"/>
      <c r="E1" s="152"/>
      <c r="F1" s="152"/>
      <c r="G1" s="152"/>
      <c r="H1" s="152"/>
      <c r="I1" s="152"/>
    </row>
    <row r="2" spans="1:10" ht="36" x14ac:dyDescent="0.55000000000000004">
      <c r="A2" s="159" t="s">
        <v>141</v>
      </c>
      <c r="B2" s="159"/>
      <c r="C2" s="159"/>
      <c r="D2" s="159"/>
      <c r="E2" s="159"/>
      <c r="F2" s="159"/>
      <c r="G2" s="159"/>
      <c r="H2" s="159"/>
      <c r="I2" s="159"/>
    </row>
    <row r="3" spans="1:10" x14ac:dyDescent="0.25">
      <c r="A3" s="9" t="s">
        <v>0</v>
      </c>
      <c r="B3" s="7" t="s">
        <v>1</v>
      </c>
      <c r="C3" s="7" t="s">
        <v>2</v>
      </c>
      <c r="D3" s="7" t="s">
        <v>142</v>
      </c>
      <c r="E3" s="7" t="s">
        <v>143</v>
      </c>
      <c r="F3" s="7" t="s">
        <v>144</v>
      </c>
      <c r="G3" s="7" t="s">
        <v>145</v>
      </c>
      <c r="H3" s="7" t="s">
        <v>146</v>
      </c>
      <c r="I3" s="7" t="s">
        <v>97</v>
      </c>
    </row>
    <row r="4" spans="1:10" x14ac:dyDescent="0.25">
      <c r="A4" s="149" t="s">
        <v>504</v>
      </c>
      <c r="B4" s="149"/>
      <c r="C4" s="149"/>
      <c r="D4" s="149"/>
      <c r="E4" s="149"/>
      <c r="F4" s="149"/>
      <c r="G4" s="149"/>
      <c r="H4" s="149"/>
      <c r="I4" s="149"/>
    </row>
    <row r="5" spans="1:10" x14ac:dyDescent="0.25">
      <c r="A5" s="157" t="s">
        <v>512</v>
      </c>
      <c r="B5" s="157"/>
      <c r="C5" s="157"/>
      <c r="D5" s="157"/>
      <c r="E5" s="157"/>
      <c r="F5" s="157"/>
      <c r="G5" s="157"/>
      <c r="H5" s="157"/>
      <c r="I5" s="157"/>
    </row>
    <row r="6" spans="1:10" x14ac:dyDescent="0.25">
      <c r="A6" s="24" t="s">
        <v>147</v>
      </c>
      <c r="B6" s="26" t="s">
        <v>148</v>
      </c>
      <c r="C6" s="24" t="s">
        <v>149</v>
      </c>
      <c r="D6" s="24">
        <v>1</v>
      </c>
      <c r="E6" s="24">
        <v>1</v>
      </c>
      <c r="F6" s="24" t="s">
        <v>150</v>
      </c>
      <c r="G6" s="24">
        <f>0.87*328.3</f>
        <v>285.62099999999998</v>
      </c>
      <c r="H6" s="28">
        <f t="shared" ref="H6:H11" si="0">(G6/E6)*D6</f>
        <v>285.62099999999998</v>
      </c>
      <c r="J6" s="24"/>
    </row>
    <row r="7" spans="1:10" x14ac:dyDescent="0.25">
      <c r="A7" s="24" t="s">
        <v>151</v>
      </c>
      <c r="B7" s="26" t="s">
        <v>152</v>
      </c>
      <c r="C7" s="24" t="s">
        <v>149</v>
      </c>
      <c r="D7" s="24">
        <v>1</v>
      </c>
      <c r="E7" s="24">
        <v>1</v>
      </c>
      <c r="F7" s="24" t="s">
        <v>153</v>
      </c>
      <c r="G7" s="24">
        <f>0.87*406.66</f>
        <v>353.79420000000005</v>
      </c>
      <c r="H7" s="28">
        <f t="shared" si="0"/>
        <v>353.79420000000005</v>
      </c>
      <c r="J7" s="24"/>
    </row>
    <row r="8" spans="1:10" x14ac:dyDescent="0.25">
      <c r="A8" s="24" t="s">
        <v>154</v>
      </c>
      <c r="B8" s="26" t="s">
        <v>155</v>
      </c>
      <c r="C8" s="24" t="s">
        <v>149</v>
      </c>
      <c r="D8" s="24">
        <v>1</v>
      </c>
      <c r="E8" s="24">
        <v>1</v>
      </c>
      <c r="F8" s="24" t="s">
        <v>156</v>
      </c>
      <c r="G8" s="24">
        <f>0.87*554.99</f>
        <v>482.84129999999999</v>
      </c>
      <c r="H8" s="28">
        <f t="shared" si="0"/>
        <v>482.84129999999999</v>
      </c>
      <c r="J8" s="24"/>
    </row>
    <row r="9" spans="1:10" x14ac:dyDescent="0.25">
      <c r="A9" s="24" t="s">
        <v>157</v>
      </c>
      <c r="B9" s="26" t="s">
        <v>158</v>
      </c>
      <c r="C9" s="24" t="s">
        <v>149</v>
      </c>
      <c r="D9" s="24">
        <v>1</v>
      </c>
      <c r="E9" s="24">
        <v>1</v>
      </c>
      <c r="F9" s="24" t="s">
        <v>159</v>
      </c>
      <c r="G9" s="24">
        <f>0.87*345.83</f>
        <v>300.87209999999999</v>
      </c>
      <c r="H9" s="28">
        <f t="shared" si="0"/>
        <v>300.87209999999999</v>
      </c>
      <c r="J9" s="24"/>
    </row>
    <row r="10" spans="1:10" x14ac:dyDescent="0.25">
      <c r="A10" s="24" t="s">
        <v>160</v>
      </c>
      <c r="B10" s="26" t="s">
        <v>161</v>
      </c>
      <c r="C10" s="24" t="s">
        <v>162</v>
      </c>
      <c r="D10" s="24">
        <v>4</v>
      </c>
      <c r="E10" s="24">
        <v>1</v>
      </c>
      <c r="F10" s="24" t="s">
        <v>163</v>
      </c>
      <c r="G10" s="24">
        <f>135*0.87</f>
        <v>117.45</v>
      </c>
      <c r="H10" s="28">
        <f t="shared" si="0"/>
        <v>469.8</v>
      </c>
      <c r="J10" s="24"/>
    </row>
    <row r="11" spans="1:10" x14ac:dyDescent="0.25">
      <c r="A11" s="24" t="s">
        <v>164</v>
      </c>
      <c r="B11" s="26" t="s">
        <v>165</v>
      </c>
      <c r="C11" s="24" t="s">
        <v>166</v>
      </c>
      <c r="D11" s="24">
        <v>4</v>
      </c>
      <c r="E11" s="24">
        <v>1</v>
      </c>
      <c r="F11" s="24">
        <v>14.94</v>
      </c>
      <c r="G11" s="24">
        <v>11.41</v>
      </c>
      <c r="H11" s="28">
        <f t="shared" si="0"/>
        <v>45.64</v>
      </c>
      <c r="J11" s="24"/>
    </row>
    <row r="12" spans="1:10" x14ac:dyDescent="0.25">
      <c r="A12" s="24" t="s">
        <v>167</v>
      </c>
      <c r="B12" s="11" t="s">
        <v>17</v>
      </c>
      <c r="C12" s="24" t="s">
        <v>17</v>
      </c>
      <c r="D12" s="24">
        <v>4</v>
      </c>
      <c r="E12" s="24" t="s">
        <v>168</v>
      </c>
      <c r="F12" s="24"/>
      <c r="G12" s="24" t="s">
        <v>17</v>
      </c>
      <c r="H12" s="28" t="s">
        <v>17</v>
      </c>
      <c r="J12" s="24"/>
    </row>
    <row r="13" spans="1:10" x14ac:dyDescent="0.25">
      <c r="B13" s="11"/>
      <c r="H13" s="29"/>
    </row>
    <row r="14" spans="1:10" x14ac:dyDescent="0.25">
      <c r="A14" s="24" t="s">
        <v>169</v>
      </c>
      <c r="B14" s="26" t="s">
        <v>170</v>
      </c>
      <c r="C14" s="24" t="s">
        <v>166</v>
      </c>
      <c r="D14" s="24">
        <v>4</v>
      </c>
      <c r="E14" s="24">
        <v>1</v>
      </c>
      <c r="F14" s="24">
        <v>10.220000000000001</v>
      </c>
      <c r="G14">
        <f>F14</f>
        <v>10.220000000000001</v>
      </c>
      <c r="H14" s="28">
        <f t="shared" ref="H14:H22" si="1">(G14/E14)*D14</f>
        <v>40.880000000000003</v>
      </c>
    </row>
    <row r="15" spans="1:10" x14ac:dyDescent="0.25">
      <c r="A15" s="24" t="s">
        <v>171</v>
      </c>
      <c r="B15" s="26" t="s">
        <v>172</v>
      </c>
      <c r="C15" s="24" t="s">
        <v>166</v>
      </c>
      <c r="D15" s="24">
        <v>4</v>
      </c>
      <c r="E15" s="24">
        <v>1</v>
      </c>
      <c r="F15" s="24">
        <v>20.55</v>
      </c>
      <c r="G15">
        <f t="shared" ref="G15:G22" si="2">F15</f>
        <v>20.55</v>
      </c>
      <c r="H15" s="28">
        <f t="shared" si="1"/>
        <v>82.2</v>
      </c>
    </row>
    <row r="16" spans="1:10" x14ac:dyDescent="0.25">
      <c r="A16" s="24" t="s">
        <v>173</v>
      </c>
      <c r="B16" s="26" t="s">
        <v>174</v>
      </c>
      <c r="C16" s="24" t="s">
        <v>166</v>
      </c>
      <c r="D16" s="24">
        <v>4</v>
      </c>
      <c r="E16" s="24">
        <v>1</v>
      </c>
      <c r="F16" s="24">
        <v>3.12</v>
      </c>
      <c r="G16">
        <f t="shared" si="2"/>
        <v>3.12</v>
      </c>
      <c r="H16" s="28">
        <f t="shared" si="1"/>
        <v>12.48</v>
      </c>
    </row>
    <row r="17" spans="1:8" x14ac:dyDescent="0.25">
      <c r="A17" s="24" t="s">
        <v>175</v>
      </c>
      <c r="B17" s="26" t="s">
        <v>176</v>
      </c>
      <c r="C17" s="24" t="s">
        <v>166</v>
      </c>
      <c r="D17" s="24">
        <v>4</v>
      </c>
      <c r="E17" s="24">
        <v>1</v>
      </c>
      <c r="F17" s="24">
        <v>3.12</v>
      </c>
      <c r="G17">
        <f t="shared" si="2"/>
        <v>3.12</v>
      </c>
      <c r="H17" s="28">
        <f t="shared" si="1"/>
        <v>12.48</v>
      </c>
    </row>
    <row r="18" spans="1:8" x14ac:dyDescent="0.25">
      <c r="A18" s="24" t="s">
        <v>177</v>
      </c>
      <c r="B18" s="26" t="s">
        <v>178</v>
      </c>
      <c r="C18" s="24" t="s">
        <v>166</v>
      </c>
      <c r="D18" s="24">
        <v>4</v>
      </c>
      <c r="E18" s="24">
        <v>25</v>
      </c>
      <c r="F18" s="24">
        <f>0.021*25</f>
        <v>0.52500000000000002</v>
      </c>
      <c r="G18">
        <f t="shared" si="2"/>
        <v>0.52500000000000002</v>
      </c>
      <c r="H18" s="28">
        <f t="shared" si="1"/>
        <v>8.4000000000000005E-2</v>
      </c>
    </row>
    <row r="19" spans="1:8" x14ac:dyDescent="0.25">
      <c r="A19" s="24" t="s">
        <v>179</v>
      </c>
      <c r="B19" s="26" t="s">
        <v>180</v>
      </c>
      <c r="C19" s="24" t="s">
        <v>166</v>
      </c>
      <c r="D19" s="24">
        <v>4</v>
      </c>
      <c r="E19" s="24">
        <v>20</v>
      </c>
      <c r="F19" s="24">
        <v>2.36</v>
      </c>
      <c r="G19">
        <f t="shared" si="2"/>
        <v>2.36</v>
      </c>
      <c r="H19" s="28">
        <f t="shared" si="1"/>
        <v>0.47199999999999998</v>
      </c>
    </row>
    <row r="20" spans="1:8" x14ac:dyDescent="0.25">
      <c r="A20" s="24" t="s">
        <v>181</v>
      </c>
      <c r="B20" s="26" t="s">
        <v>182</v>
      </c>
      <c r="C20" s="24" t="s">
        <v>166</v>
      </c>
      <c r="D20" s="24">
        <v>4</v>
      </c>
      <c r="E20" s="24">
        <v>100</v>
      </c>
      <c r="F20" s="24">
        <v>5.8</v>
      </c>
      <c r="G20">
        <f t="shared" si="2"/>
        <v>5.8</v>
      </c>
      <c r="H20" s="28">
        <f t="shared" si="1"/>
        <v>0.23199999999999998</v>
      </c>
    </row>
    <row r="21" spans="1:8" x14ac:dyDescent="0.25">
      <c r="A21" s="24" t="s">
        <v>183</v>
      </c>
      <c r="B21" s="26" t="s">
        <v>184</v>
      </c>
      <c r="C21" s="24" t="s">
        <v>166</v>
      </c>
      <c r="D21" s="24">
        <v>4</v>
      </c>
      <c r="E21" s="24">
        <v>10</v>
      </c>
      <c r="F21" s="24">
        <v>1.2</v>
      </c>
      <c r="G21">
        <f t="shared" si="2"/>
        <v>1.2</v>
      </c>
      <c r="H21" s="28">
        <f t="shared" si="1"/>
        <v>0.48</v>
      </c>
    </row>
    <row r="22" spans="1:8" x14ac:dyDescent="0.25">
      <c r="A22" s="24" t="s">
        <v>185</v>
      </c>
      <c r="B22" s="26" t="s">
        <v>186</v>
      </c>
      <c r="C22" s="24" t="s">
        <v>166</v>
      </c>
      <c r="D22" s="24">
        <v>4</v>
      </c>
      <c r="E22" s="24">
        <v>1</v>
      </c>
      <c r="F22" s="24">
        <v>1.57</v>
      </c>
      <c r="G22">
        <f t="shared" si="2"/>
        <v>1.57</v>
      </c>
      <c r="H22" s="28">
        <f t="shared" si="1"/>
        <v>6.28</v>
      </c>
    </row>
    <row r="23" spans="1:8" x14ac:dyDescent="0.25">
      <c r="A23" s="24" t="s">
        <v>187</v>
      </c>
      <c r="B23" s="26" t="s">
        <v>188</v>
      </c>
      <c r="C23" s="24" t="s">
        <v>189</v>
      </c>
      <c r="D23" s="24">
        <v>4</v>
      </c>
      <c r="E23" s="24">
        <v>1</v>
      </c>
      <c r="F23" s="24">
        <v>12.49</v>
      </c>
      <c r="G23">
        <f t="shared" ref="G23:G27" si="3">F23</f>
        <v>12.49</v>
      </c>
      <c r="H23" s="28">
        <f t="shared" ref="H23:H27" si="4">(G23/E23)*D23</f>
        <v>49.96</v>
      </c>
    </row>
    <row r="24" spans="1:8" x14ac:dyDescent="0.25">
      <c r="A24" s="25" t="s">
        <v>190</v>
      </c>
      <c r="B24" s="27" t="s">
        <v>191</v>
      </c>
      <c r="C24" s="25" t="s">
        <v>166</v>
      </c>
      <c r="D24" s="25">
        <v>4</v>
      </c>
      <c r="E24" s="25">
        <v>1</v>
      </c>
      <c r="F24" s="24">
        <v>9.1999999999999993</v>
      </c>
      <c r="G24">
        <f t="shared" si="3"/>
        <v>9.1999999999999993</v>
      </c>
      <c r="H24" s="28">
        <f t="shared" si="4"/>
        <v>36.799999999999997</v>
      </c>
    </row>
    <row r="25" spans="1:8" x14ac:dyDescent="0.25">
      <c r="A25" s="25" t="s">
        <v>192</v>
      </c>
      <c r="B25" s="27" t="s">
        <v>193</v>
      </c>
      <c r="C25" s="25" t="s">
        <v>166</v>
      </c>
      <c r="D25" s="25">
        <v>4</v>
      </c>
      <c r="E25" s="25">
        <v>1</v>
      </c>
      <c r="F25" s="24">
        <v>6.22</v>
      </c>
      <c r="G25">
        <f t="shared" si="3"/>
        <v>6.22</v>
      </c>
      <c r="H25" s="28">
        <f t="shared" si="4"/>
        <v>24.88</v>
      </c>
    </row>
    <row r="26" spans="1:8" x14ac:dyDescent="0.25">
      <c r="A26" s="25" t="s">
        <v>194</v>
      </c>
      <c r="B26" s="27" t="s">
        <v>195</v>
      </c>
      <c r="C26" s="25" t="s">
        <v>166</v>
      </c>
      <c r="D26" s="25">
        <v>4</v>
      </c>
      <c r="E26" s="25">
        <v>1</v>
      </c>
      <c r="F26" s="24">
        <v>3.82</v>
      </c>
      <c r="G26">
        <f t="shared" si="3"/>
        <v>3.82</v>
      </c>
      <c r="H26" s="28">
        <f t="shared" si="4"/>
        <v>15.28</v>
      </c>
    </row>
    <row r="27" spans="1:8" x14ac:dyDescent="0.25">
      <c r="A27" s="25" t="s">
        <v>196</v>
      </c>
      <c r="B27" s="27" t="s">
        <v>197</v>
      </c>
      <c r="C27" s="25" t="s">
        <v>166</v>
      </c>
      <c r="D27" s="25">
        <v>4</v>
      </c>
      <c r="E27" s="25">
        <v>1</v>
      </c>
      <c r="F27" s="24">
        <v>20.89</v>
      </c>
      <c r="G27">
        <f t="shared" si="3"/>
        <v>20.89</v>
      </c>
      <c r="H27" s="28">
        <f t="shared" si="4"/>
        <v>83.56</v>
      </c>
    </row>
    <row r="28" spans="1:8" x14ac:dyDescent="0.25">
      <c r="A28" s="25"/>
      <c r="B28" s="27"/>
      <c r="C28" s="25"/>
      <c r="D28" s="25"/>
      <c r="H28" s="29"/>
    </row>
    <row r="29" spans="1:8" x14ac:dyDescent="0.25">
      <c r="A29" s="25" t="s">
        <v>198</v>
      </c>
      <c r="B29" s="27" t="s">
        <v>199</v>
      </c>
      <c r="C29" s="25" t="s">
        <v>16</v>
      </c>
      <c r="D29" s="25">
        <v>8</v>
      </c>
      <c r="E29">
        <v>1</v>
      </c>
      <c r="F29" s="24">
        <v>31.64</v>
      </c>
      <c r="G29" s="30">
        <f>F29</f>
        <v>31.64</v>
      </c>
      <c r="H29" s="29">
        <f t="shared" ref="H29:H46" si="5">G29*D29</f>
        <v>253.12</v>
      </c>
    </row>
    <row r="30" spans="1:8" x14ac:dyDescent="0.25">
      <c r="A30" s="25" t="s">
        <v>200</v>
      </c>
      <c r="B30" s="27" t="s">
        <v>201</v>
      </c>
      <c r="C30" s="25" t="s">
        <v>16</v>
      </c>
      <c r="D30" s="25">
        <v>1</v>
      </c>
      <c r="E30">
        <v>1</v>
      </c>
      <c r="F30" s="24">
        <v>31.39</v>
      </c>
      <c r="G30" s="30">
        <f t="shared" ref="G30:G46" si="6">F30</f>
        <v>31.39</v>
      </c>
      <c r="H30" s="29">
        <f t="shared" si="5"/>
        <v>31.39</v>
      </c>
    </row>
    <row r="31" spans="1:8" x14ac:dyDescent="0.25">
      <c r="A31" s="25" t="s">
        <v>202</v>
      </c>
      <c r="B31" s="27" t="s">
        <v>203</v>
      </c>
      <c r="C31" s="25" t="s">
        <v>16</v>
      </c>
      <c r="D31" s="25">
        <v>1</v>
      </c>
      <c r="E31">
        <v>1</v>
      </c>
      <c r="F31" s="24">
        <v>20.9</v>
      </c>
      <c r="G31" s="30">
        <f t="shared" si="6"/>
        <v>20.9</v>
      </c>
      <c r="H31" s="29">
        <f t="shared" si="5"/>
        <v>20.9</v>
      </c>
    </row>
    <row r="32" spans="1:8" x14ac:dyDescent="0.25">
      <c r="A32" s="25" t="s">
        <v>204</v>
      </c>
      <c r="B32" s="27" t="s">
        <v>205</v>
      </c>
      <c r="C32" s="25" t="s">
        <v>16</v>
      </c>
      <c r="D32" s="25">
        <v>8</v>
      </c>
      <c r="E32">
        <v>1</v>
      </c>
      <c r="F32" s="24">
        <v>41.78</v>
      </c>
      <c r="G32" s="30">
        <f t="shared" si="6"/>
        <v>41.78</v>
      </c>
      <c r="H32" s="29">
        <f t="shared" si="5"/>
        <v>334.24</v>
      </c>
    </row>
    <row r="33" spans="1:18" x14ac:dyDescent="0.25">
      <c r="A33" s="25" t="s">
        <v>206</v>
      </c>
      <c r="B33" s="27" t="s">
        <v>207</v>
      </c>
      <c r="C33" s="25" t="s">
        <v>16</v>
      </c>
      <c r="D33" s="25">
        <v>1</v>
      </c>
      <c r="E33">
        <v>1</v>
      </c>
      <c r="F33" s="24">
        <v>60.92</v>
      </c>
      <c r="G33" s="30">
        <f t="shared" si="6"/>
        <v>60.92</v>
      </c>
      <c r="H33" s="29">
        <f t="shared" si="5"/>
        <v>60.92</v>
      </c>
    </row>
    <row r="34" spans="1:18" x14ac:dyDescent="0.25">
      <c r="A34" s="25" t="s">
        <v>208</v>
      </c>
      <c r="B34" s="27" t="s">
        <v>209</v>
      </c>
      <c r="C34" s="25" t="s">
        <v>16</v>
      </c>
      <c r="D34" s="25">
        <v>13</v>
      </c>
      <c r="E34">
        <v>1</v>
      </c>
      <c r="F34" s="24">
        <v>20.09</v>
      </c>
      <c r="G34" s="30">
        <f t="shared" si="6"/>
        <v>20.09</v>
      </c>
      <c r="H34" s="29">
        <f t="shared" si="5"/>
        <v>261.17</v>
      </c>
      <c r="I34" t="s">
        <v>210</v>
      </c>
    </row>
    <row r="35" spans="1:18" x14ac:dyDescent="0.25">
      <c r="A35" s="25" t="s">
        <v>211</v>
      </c>
      <c r="B35" s="27" t="s">
        <v>212</v>
      </c>
      <c r="C35" s="25" t="s">
        <v>16</v>
      </c>
      <c r="D35" s="25">
        <v>13</v>
      </c>
      <c r="E35">
        <v>1</v>
      </c>
      <c r="F35" s="24">
        <v>4.04</v>
      </c>
      <c r="G35" s="30">
        <f t="shared" si="6"/>
        <v>4.04</v>
      </c>
      <c r="H35" s="29">
        <f t="shared" si="5"/>
        <v>52.52</v>
      </c>
      <c r="I35" t="s">
        <v>210</v>
      </c>
    </row>
    <row r="36" spans="1:18" x14ac:dyDescent="0.25">
      <c r="A36" s="25" t="s">
        <v>213</v>
      </c>
      <c r="B36" s="27" t="s">
        <v>214</v>
      </c>
      <c r="C36" s="25" t="s">
        <v>16</v>
      </c>
      <c r="D36" s="25">
        <v>13</v>
      </c>
      <c r="E36">
        <v>1</v>
      </c>
      <c r="F36" s="24">
        <v>9.44</v>
      </c>
      <c r="G36" s="30">
        <f t="shared" si="6"/>
        <v>9.44</v>
      </c>
      <c r="H36" s="29">
        <f t="shared" si="5"/>
        <v>122.72</v>
      </c>
      <c r="I36" t="s">
        <v>210</v>
      </c>
    </row>
    <row r="37" spans="1:18" x14ac:dyDescent="0.25">
      <c r="A37" s="25" t="s">
        <v>215</v>
      </c>
      <c r="B37" s="27" t="s">
        <v>216</v>
      </c>
      <c r="C37" s="25" t="s">
        <v>16</v>
      </c>
      <c r="D37" s="25">
        <v>3</v>
      </c>
      <c r="E37">
        <v>1</v>
      </c>
      <c r="F37" s="24">
        <v>13.81</v>
      </c>
      <c r="G37" s="30">
        <f t="shared" si="6"/>
        <v>13.81</v>
      </c>
      <c r="H37" s="29">
        <f t="shared" si="5"/>
        <v>41.43</v>
      </c>
    </row>
    <row r="38" spans="1:18" x14ac:dyDescent="0.25">
      <c r="A38" s="25" t="s">
        <v>217</v>
      </c>
      <c r="B38" s="27" t="s">
        <v>130</v>
      </c>
      <c r="C38" s="25" t="s">
        <v>16</v>
      </c>
      <c r="D38" s="25">
        <v>3</v>
      </c>
      <c r="E38">
        <v>1</v>
      </c>
      <c r="F38" s="24">
        <v>14.32</v>
      </c>
      <c r="G38" s="30">
        <f t="shared" si="6"/>
        <v>14.32</v>
      </c>
      <c r="H38" s="29">
        <f t="shared" si="5"/>
        <v>42.96</v>
      </c>
    </row>
    <row r="39" spans="1:18" x14ac:dyDescent="0.25">
      <c r="A39" s="25" t="s">
        <v>218</v>
      </c>
      <c r="B39" s="27" t="s">
        <v>219</v>
      </c>
      <c r="C39" s="25" t="s">
        <v>16</v>
      </c>
      <c r="D39" s="25">
        <v>1</v>
      </c>
      <c r="E39">
        <v>1</v>
      </c>
      <c r="F39" s="24">
        <v>57.44</v>
      </c>
      <c r="G39" s="30">
        <f t="shared" si="6"/>
        <v>57.44</v>
      </c>
      <c r="H39" s="29">
        <f t="shared" si="5"/>
        <v>57.44</v>
      </c>
    </row>
    <row r="40" spans="1:18" x14ac:dyDescent="0.25">
      <c r="A40" s="25" t="s">
        <v>220</v>
      </c>
      <c r="B40" s="27" t="s">
        <v>221</v>
      </c>
      <c r="C40" s="25" t="s">
        <v>16</v>
      </c>
      <c r="D40" s="25">
        <v>1</v>
      </c>
      <c r="E40">
        <v>1</v>
      </c>
      <c r="F40" s="24">
        <v>20.34</v>
      </c>
      <c r="G40" s="30">
        <f t="shared" si="6"/>
        <v>20.34</v>
      </c>
      <c r="H40" s="29">
        <f t="shared" si="5"/>
        <v>20.34</v>
      </c>
    </row>
    <row r="41" spans="1:18" x14ac:dyDescent="0.25">
      <c r="A41" s="25" t="s">
        <v>220</v>
      </c>
      <c r="B41" s="27" t="s">
        <v>222</v>
      </c>
      <c r="C41" s="25" t="s">
        <v>16</v>
      </c>
      <c r="D41" s="25">
        <v>2</v>
      </c>
      <c r="E41">
        <v>1</v>
      </c>
      <c r="F41" s="24">
        <v>15.57</v>
      </c>
      <c r="G41" s="30">
        <f>F41</f>
        <v>15.57</v>
      </c>
      <c r="H41" s="29">
        <f>G41*D41</f>
        <v>31.14</v>
      </c>
      <c r="R41" s="4">
        <v>27.31</v>
      </c>
    </row>
    <row r="42" spans="1:18" x14ac:dyDescent="0.25">
      <c r="A42" s="25" t="s">
        <v>223</v>
      </c>
      <c r="B42" s="27" t="s">
        <v>136</v>
      </c>
      <c r="C42" s="25" t="s">
        <v>16</v>
      </c>
      <c r="D42" s="25">
        <v>1</v>
      </c>
      <c r="E42">
        <v>1</v>
      </c>
      <c r="F42" s="24">
        <v>151.1</v>
      </c>
      <c r="G42" s="30">
        <f t="shared" si="6"/>
        <v>151.1</v>
      </c>
      <c r="H42" s="29">
        <f t="shared" si="5"/>
        <v>151.1</v>
      </c>
      <c r="R42" s="4">
        <v>17.739999999999998</v>
      </c>
    </row>
    <row r="43" spans="1:18" x14ac:dyDescent="0.25">
      <c r="A43" s="25" t="s">
        <v>224</v>
      </c>
      <c r="B43" s="27" t="s">
        <v>225</v>
      </c>
      <c r="C43" s="25" t="s">
        <v>16</v>
      </c>
      <c r="D43" s="25">
        <v>1</v>
      </c>
      <c r="E43">
        <v>1</v>
      </c>
      <c r="F43" s="24">
        <v>25.33</v>
      </c>
      <c r="G43" s="30">
        <f t="shared" si="6"/>
        <v>25.33</v>
      </c>
      <c r="H43" s="29">
        <f t="shared" si="5"/>
        <v>25.33</v>
      </c>
      <c r="R43" s="4">
        <v>4.6100000000000003</v>
      </c>
    </row>
    <row r="44" spans="1:18" x14ac:dyDescent="0.25">
      <c r="A44" s="25" t="s">
        <v>226</v>
      </c>
      <c r="B44" s="27" t="s">
        <v>31</v>
      </c>
      <c r="C44" s="25" t="s">
        <v>16</v>
      </c>
      <c r="D44" s="25">
        <v>1</v>
      </c>
      <c r="E44">
        <v>1</v>
      </c>
      <c r="F44" s="24">
        <v>26.87</v>
      </c>
      <c r="G44" s="30">
        <f t="shared" si="6"/>
        <v>26.87</v>
      </c>
      <c r="H44" s="29">
        <f t="shared" si="5"/>
        <v>26.87</v>
      </c>
    </row>
    <row r="45" spans="1:18" x14ac:dyDescent="0.25">
      <c r="A45" s="25" t="s">
        <v>227</v>
      </c>
      <c r="B45" s="27" t="s">
        <v>228</v>
      </c>
      <c r="C45" s="25" t="s">
        <v>16</v>
      </c>
      <c r="D45" s="25">
        <v>1</v>
      </c>
      <c r="E45">
        <v>1</v>
      </c>
      <c r="F45" s="24">
        <v>72.72</v>
      </c>
      <c r="G45" s="30">
        <f t="shared" si="6"/>
        <v>72.72</v>
      </c>
      <c r="H45" s="29">
        <f t="shared" si="5"/>
        <v>72.72</v>
      </c>
    </row>
    <row r="46" spans="1:18" x14ac:dyDescent="0.25">
      <c r="A46" s="25" t="s">
        <v>229</v>
      </c>
      <c r="B46" s="27" t="s">
        <v>230</v>
      </c>
      <c r="C46" s="25" t="s">
        <v>16</v>
      </c>
      <c r="D46" s="25">
        <v>1</v>
      </c>
      <c r="E46">
        <v>1</v>
      </c>
      <c r="F46" s="24">
        <v>19.66</v>
      </c>
      <c r="G46" s="30">
        <f t="shared" si="6"/>
        <v>19.66</v>
      </c>
      <c r="H46" s="29">
        <f t="shared" si="5"/>
        <v>19.66</v>
      </c>
    </row>
    <row r="47" spans="1:18" x14ac:dyDescent="0.25">
      <c r="A47" s="25"/>
      <c r="B47" s="27"/>
      <c r="C47" s="25"/>
      <c r="D47" s="25"/>
      <c r="F47" s="24"/>
      <c r="G47" s="30"/>
      <c r="H47" s="29"/>
    </row>
    <row r="48" spans="1:18" x14ac:dyDescent="0.25">
      <c r="A48" s="25" t="s">
        <v>231</v>
      </c>
      <c r="B48" s="27" t="s">
        <v>232</v>
      </c>
      <c r="C48" s="25" t="s">
        <v>87</v>
      </c>
      <c r="D48" s="25">
        <v>1</v>
      </c>
      <c r="E48">
        <v>1</v>
      </c>
      <c r="F48" s="24">
        <v>136</v>
      </c>
      <c r="G48" s="30">
        <f>F48</f>
        <v>136</v>
      </c>
      <c r="H48" s="29">
        <f t="shared" ref="H48:H53" si="7">G48*D48</f>
        <v>136</v>
      </c>
    </row>
    <row r="49" spans="1:9" x14ac:dyDescent="0.25">
      <c r="A49" s="25" t="s">
        <v>233</v>
      </c>
      <c r="B49" s="27" t="s">
        <v>234</v>
      </c>
      <c r="C49" s="25" t="s">
        <v>87</v>
      </c>
      <c r="D49" s="25">
        <v>1</v>
      </c>
      <c r="E49">
        <v>1</v>
      </c>
      <c r="F49" s="24">
        <v>136</v>
      </c>
      <c r="G49" s="30">
        <f>F49</f>
        <v>136</v>
      </c>
      <c r="H49" s="29">
        <f t="shared" si="7"/>
        <v>136</v>
      </c>
    </row>
    <row r="50" spans="1:9" x14ac:dyDescent="0.25">
      <c r="A50" s="25" t="s">
        <v>235</v>
      </c>
      <c r="B50" s="27" t="s">
        <v>236</v>
      </c>
      <c r="C50" s="25" t="s">
        <v>87</v>
      </c>
      <c r="D50" s="25">
        <v>1</v>
      </c>
      <c r="E50">
        <v>1</v>
      </c>
      <c r="F50" s="24">
        <v>136</v>
      </c>
      <c r="G50" s="30">
        <f t="shared" ref="G50:G53" si="8">F50</f>
        <v>136</v>
      </c>
      <c r="H50" s="29">
        <f t="shared" si="7"/>
        <v>136</v>
      </c>
    </row>
    <row r="51" spans="1:9" x14ac:dyDescent="0.25">
      <c r="A51" s="25" t="s">
        <v>237</v>
      </c>
      <c r="B51" s="27" t="s">
        <v>238</v>
      </c>
      <c r="C51" s="25" t="s">
        <v>87</v>
      </c>
      <c r="D51" s="25">
        <v>1</v>
      </c>
      <c r="E51">
        <v>1</v>
      </c>
      <c r="F51" s="24">
        <v>225.25</v>
      </c>
      <c r="G51" s="30">
        <f t="shared" si="8"/>
        <v>225.25</v>
      </c>
      <c r="H51" s="29">
        <f t="shared" si="7"/>
        <v>225.25</v>
      </c>
    </row>
    <row r="52" spans="1:9" x14ac:dyDescent="0.25">
      <c r="A52" s="105" t="s">
        <v>239</v>
      </c>
      <c r="B52" s="106" t="s">
        <v>240</v>
      </c>
      <c r="C52" s="105" t="s">
        <v>87</v>
      </c>
      <c r="D52" s="105">
        <v>1</v>
      </c>
      <c r="E52" s="107">
        <v>1</v>
      </c>
      <c r="F52" s="108">
        <v>191.25</v>
      </c>
      <c r="G52" s="109">
        <f t="shared" si="8"/>
        <v>191.25</v>
      </c>
      <c r="H52" s="110">
        <f t="shared" si="7"/>
        <v>191.25</v>
      </c>
      <c r="I52" t="s">
        <v>241</v>
      </c>
    </row>
    <row r="53" spans="1:9" x14ac:dyDescent="0.25">
      <c r="A53" s="25" t="s">
        <v>242</v>
      </c>
      <c r="B53" s="27" t="s">
        <v>243</v>
      </c>
      <c r="C53" s="25" t="s">
        <v>87</v>
      </c>
      <c r="D53" s="25">
        <v>1</v>
      </c>
      <c r="E53">
        <v>1</v>
      </c>
      <c r="F53" s="24">
        <v>225.25</v>
      </c>
      <c r="G53" s="30">
        <f t="shared" si="8"/>
        <v>225.25</v>
      </c>
      <c r="H53" s="29">
        <f t="shared" si="7"/>
        <v>225.25</v>
      </c>
    </row>
    <row r="54" spans="1:9" ht="15.75" thickBot="1" x14ac:dyDescent="0.3"/>
    <row r="55" spans="1:9" ht="15.75" thickBot="1" x14ac:dyDescent="0.3">
      <c r="G55" s="114" t="s">
        <v>502</v>
      </c>
      <c r="H55" s="33">
        <f>SUM(H6:H54)</f>
        <v>4980.3565999999992</v>
      </c>
    </row>
    <row r="57" spans="1:9" x14ac:dyDescent="0.25">
      <c r="A57" s="154" t="s">
        <v>510</v>
      </c>
      <c r="B57" s="154"/>
      <c r="C57" s="154"/>
      <c r="D57" s="154"/>
      <c r="E57" s="154"/>
      <c r="F57" s="154"/>
      <c r="G57" s="16"/>
      <c r="H57" s="16"/>
      <c r="I57" s="16"/>
    </row>
    <row r="58" spans="1:9" x14ac:dyDescent="0.25">
      <c r="A58" s="6" t="s">
        <v>525</v>
      </c>
      <c r="B58" t="s">
        <v>522</v>
      </c>
      <c r="C58" t="s">
        <v>6</v>
      </c>
      <c r="D58">
        <v>1</v>
      </c>
      <c r="E58">
        <v>1</v>
      </c>
      <c r="G58" s="107">
        <v>14957.02</v>
      </c>
      <c r="H58" s="113">
        <f>G58</f>
        <v>14957.02</v>
      </c>
    </row>
    <row r="59" spans="1:9" x14ac:dyDescent="0.25">
      <c r="A59" s="6" t="s">
        <v>501</v>
      </c>
      <c r="B59" t="s">
        <v>503</v>
      </c>
      <c r="C59" t="s">
        <v>16</v>
      </c>
      <c r="D59">
        <v>1</v>
      </c>
      <c r="E59">
        <v>1</v>
      </c>
      <c r="G59" s="107">
        <v>178.73</v>
      </c>
      <c r="H59" s="113">
        <f>G59</f>
        <v>178.73</v>
      </c>
    </row>
    <row r="60" spans="1:9" ht="15.75" thickBot="1" x14ac:dyDescent="0.3">
      <c r="G60" s="107"/>
      <c r="H60" s="113"/>
    </row>
    <row r="61" spans="1:9" ht="15.75" thickBot="1" x14ac:dyDescent="0.3">
      <c r="G61" s="114" t="s">
        <v>502</v>
      </c>
      <c r="H61" s="33">
        <f>SUM(H58:H59)</f>
        <v>15135.75</v>
      </c>
    </row>
    <row r="62" spans="1:9" x14ac:dyDescent="0.25">
      <c r="H62" s="29"/>
    </row>
    <row r="63" spans="1:9" x14ac:dyDescent="0.25">
      <c r="A63" s="158" t="s">
        <v>511</v>
      </c>
      <c r="B63" s="158"/>
      <c r="C63" s="158"/>
      <c r="D63" s="158"/>
      <c r="E63" s="158"/>
      <c r="F63" s="158"/>
      <c r="G63" s="158"/>
      <c r="H63" s="158"/>
      <c r="I63" s="158"/>
    </row>
    <row r="64" spans="1:9" x14ac:dyDescent="0.25">
      <c r="A64" s="6" t="s">
        <v>524</v>
      </c>
      <c r="B64" t="s">
        <v>523</v>
      </c>
      <c r="C64" t="s">
        <v>6</v>
      </c>
      <c r="D64">
        <v>1</v>
      </c>
      <c r="E64">
        <v>1</v>
      </c>
      <c r="G64" s="107">
        <v>22255.759999999998</v>
      </c>
      <c r="H64" s="113">
        <f>G64</f>
        <v>22255.759999999998</v>
      </c>
    </row>
    <row r="65" spans="1:17" x14ac:dyDescent="0.25">
      <c r="A65" s="6" t="s">
        <v>501</v>
      </c>
      <c r="B65" t="s">
        <v>515</v>
      </c>
      <c r="C65" t="s">
        <v>16</v>
      </c>
      <c r="D65">
        <v>1</v>
      </c>
      <c r="E65">
        <v>1</v>
      </c>
      <c r="G65" s="107">
        <v>301.26</v>
      </c>
      <c r="H65" s="113">
        <f>G65</f>
        <v>301.26</v>
      </c>
    </row>
    <row r="66" spans="1:17" x14ac:dyDescent="0.25">
      <c r="B66" t="s">
        <v>516</v>
      </c>
      <c r="C66" t="s">
        <v>16</v>
      </c>
      <c r="D66">
        <v>1</v>
      </c>
      <c r="E66">
        <v>1</v>
      </c>
      <c r="G66" s="107">
        <v>13.97</v>
      </c>
      <c r="H66" s="113">
        <f t="shared" ref="H66:H67" si="9">G66</f>
        <v>13.97</v>
      </c>
    </row>
    <row r="67" spans="1:17" x14ac:dyDescent="0.25">
      <c r="B67" t="s">
        <v>503</v>
      </c>
      <c r="C67" t="s">
        <v>16</v>
      </c>
      <c r="D67">
        <v>1</v>
      </c>
      <c r="E67">
        <v>1</v>
      </c>
      <c r="G67" s="107">
        <v>178.73</v>
      </c>
      <c r="H67" s="113">
        <f t="shared" si="9"/>
        <v>178.73</v>
      </c>
    </row>
    <row r="68" spans="1:17" ht="15.75" thickBot="1" x14ac:dyDescent="0.3">
      <c r="G68" s="107"/>
      <c r="H68" s="113"/>
    </row>
    <row r="69" spans="1:17" ht="15.75" thickBot="1" x14ac:dyDescent="0.3">
      <c r="G69" s="114" t="s">
        <v>502</v>
      </c>
      <c r="H69" s="33">
        <f>SUM(H64:H67)</f>
        <v>22749.719999999998</v>
      </c>
    </row>
    <row r="70" spans="1:17" x14ac:dyDescent="0.25">
      <c r="H70" s="29"/>
    </row>
    <row r="71" spans="1:17" ht="120" x14ac:dyDescent="0.25">
      <c r="A71" s="6" t="s">
        <v>244</v>
      </c>
    </row>
    <row r="73" spans="1:17" x14ac:dyDescent="0.25">
      <c r="A73" s="158" t="s">
        <v>513</v>
      </c>
      <c r="B73" s="158"/>
      <c r="C73" s="158"/>
      <c r="D73" s="158"/>
      <c r="E73" s="158"/>
      <c r="F73" s="158"/>
      <c r="G73" s="158"/>
      <c r="H73" s="158"/>
      <c r="I73" s="158"/>
    </row>
    <row r="74" spans="1:17" x14ac:dyDescent="0.25">
      <c r="A74" s="24" t="s">
        <v>245</v>
      </c>
      <c r="B74" s="26" t="s">
        <v>158</v>
      </c>
      <c r="C74" s="24" t="s">
        <v>149</v>
      </c>
      <c r="D74" s="24">
        <v>1</v>
      </c>
      <c r="E74" s="24">
        <v>1</v>
      </c>
      <c r="F74" s="24" t="s">
        <v>159</v>
      </c>
      <c r="G74" s="24">
        <f>0.87*345.83</f>
        <v>300.87209999999999</v>
      </c>
      <c r="H74" s="28">
        <f>(G74/E74)*D74</f>
        <v>300.87209999999999</v>
      </c>
    </row>
    <row r="75" spans="1:17" x14ac:dyDescent="0.25">
      <c r="A75" s="24" t="s">
        <v>160</v>
      </c>
      <c r="B75" s="26" t="s">
        <v>161</v>
      </c>
      <c r="C75" s="24" t="s">
        <v>162</v>
      </c>
      <c r="D75" s="24">
        <v>1</v>
      </c>
      <c r="E75" s="24">
        <v>1</v>
      </c>
      <c r="F75" s="24" t="s">
        <v>163</v>
      </c>
      <c r="G75" s="24">
        <f>135*0.87</f>
        <v>117.45</v>
      </c>
      <c r="H75" s="28">
        <f>(G75/E75)*D75</f>
        <v>117.45</v>
      </c>
    </row>
    <row r="76" spans="1:17" x14ac:dyDescent="0.25">
      <c r="A76" s="24" t="s">
        <v>164</v>
      </c>
      <c r="B76" s="26" t="s">
        <v>165</v>
      </c>
      <c r="C76" s="24" t="s">
        <v>166</v>
      </c>
      <c r="D76" s="24">
        <v>1</v>
      </c>
      <c r="E76" s="24">
        <v>1</v>
      </c>
      <c r="F76" s="24">
        <v>14.94</v>
      </c>
      <c r="G76" s="24">
        <v>11.41</v>
      </c>
      <c r="H76" s="28">
        <f>(G76/E76)*D76</f>
        <v>11.41</v>
      </c>
    </row>
    <row r="77" spans="1:17" x14ac:dyDescent="0.25">
      <c r="A77" s="24" t="s">
        <v>167</v>
      </c>
      <c r="B77" s="11" t="s">
        <v>17</v>
      </c>
      <c r="C77" s="24" t="s">
        <v>17</v>
      </c>
      <c r="D77" s="24">
        <v>1</v>
      </c>
      <c r="E77" s="24" t="s">
        <v>168</v>
      </c>
      <c r="F77" s="24" t="s">
        <v>17</v>
      </c>
      <c r="G77" s="24" t="s">
        <v>17</v>
      </c>
      <c r="H77" s="28" t="s">
        <v>17</v>
      </c>
    </row>
    <row r="78" spans="1:17" x14ac:dyDescent="0.25">
      <c r="A78" s="24" t="s">
        <v>169</v>
      </c>
      <c r="B78" s="26" t="s">
        <v>170</v>
      </c>
      <c r="C78" s="24" t="s">
        <v>166</v>
      </c>
      <c r="D78" s="24">
        <v>1</v>
      </c>
      <c r="E78" s="24">
        <v>1</v>
      </c>
      <c r="F78" s="24">
        <v>10.220000000000001</v>
      </c>
      <c r="G78">
        <f>F78</f>
        <v>10.220000000000001</v>
      </c>
      <c r="H78" s="28">
        <f t="shared" ref="H78:H87" si="10">(G78/E78)*D78</f>
        <v>10.220000000000001</v>
      </c>
    </row>
    <row r="79" spans="1:17" x14ac:dyDescent="0.25">
      <c r="A79" s="24"/>
      <c r="B79" s="26"/>
      <c r="C79" s="24"/>
      <c r="D79" s="24"/>
      <c r="E79" s="24"/>
      <c r="F79" s="24"/>
      <c r="H79" s="28"/>
      <c r="L79" s="24"/>
      <c r="M79" s="26"/>
      <c r="N79" s="24"/>
      <c r="O79" s="24"/>
      <c r="P79" s="24"/>
      <c r="Q79" s="24"/>
    </row>
    <row r="80" spans="1:17" x14ac:dyDescent="0.25">
      <c r="A80" s="24" t="s">
        <v>171</v>
      </c>
      <c r="B80" s="26" t="s">
        <v>172</v>
      </c>
      <c r="C80" s="24" t="s">
        <v>166</v>
      </c>
      <c r="D80" s="24">
        <v>1</v>
      </c>
      <c r="E80" s="24">
        <v>1</v>
      </c>
      <c r="F80" s="24">
        <v>20.55</v>
      </c>
      <c r="G80">
        <f t="shared" ref="G80:G87" si="11">F80</f>
        <v>20.55</v>
      </c>
      <c r="H80" s="28">
        <f t="shared" si="10"/>
        <v>20.55</v>
      </c>
      <c r="K80" s="24"/>
      <c r="L80" s="24"/>
      <c r="M80" s="26"/>
      <c r="N80" s="24"/>
      <c r="O80" s="24"/>
      <c r="P80" s="24"/>
      <c r="Q80" s="24"/>
    </row>
    <row r="81" spans="1:18" x14ac:dyDescent="0.25">
      <c r="A81" s="24" t="s">
        <v>173</v>
      </c>
      <c r="B81" s="26" t="s">
        <v>174</v>
      </c>
      <c r="C81" s="24" t="s">
        <v>166</v>
      </c>
      <c r="D81" s="24">
        <v>1</v>
      </c>
      <c r="E81" s="24">
        <v>1</v>
      </c>
      <c r="F81" s="24">
        <v>3.12</v>
      </c>
      <c r="G81">
        <f t="shared" si="11"/>
        <v>3.12</v>
      </c>
      <c r="H81" s="28">
        <f t="shared" si="10"/>
        <v>3.12</v>
      </c>
      <c r="L81" s="24"/>
      <c r="M81" s="26"/>
      <c r="N81" s="24"/>
      <c r="O81" s="24"/>
      <c r="P81" s="24"/>
      <c r="Q81" s="24"/>
    </row>
    <row r="82" spans="1:18" x14ac:dyDescent="0.25">
      <c r="A82" s="24" t="s">
        <v>175</v>
      </c>
      <c r="B82" s="26" t="s">
        <v>176</v>
      </c>
      <c r="C82" s="24" t="s">
        <v>166</v>
      </c>
      <c r="D82" s="24">
        <v>1</v>
      </c>
      <c r="E82" s="24">
        <v>1</v>
      </c>
      <c r="F82" s="24">
        <v>3.12</v>
      </c>
      <c r="G82">
        <f t="shared" si="11"/>
        <v>3.12</v>
      </c>
      <c r="H82" s="28">
        <f t="shared" si="10"/>
        <v>3.12</v>
      </c>
      <c r="L82" s="24"/>
      <c r="M82" s="26"/>
      <c r="N82" s="24"/>
      <c r="O82" s="24"/>
      <c r="P82" s="24"/>
      <c r="Q82" s="24"/>
    </row>
    <row r="83" spans="1:18" x14ac:dyDescent="0.25">
      <c r="A83" s="24" t="s">
        <v>177</v>
      </c>
      <c r="B83" s="26" t="s">
        <v>178</v>
      </c>
      <c r="C83" s="24" t="s">
        <v>166</v>
      </c>
      <c r="D83" s="24">
        <v>1</v>
      </c>
      <c r="E83" s="24">
        <v>25</v>
      </c>
      <c r="F83" s="24">
        <f>0.021*25</f>
        <v>0.52500000000000002</v>
      </c>
      <c r="G83">
        <f t="shared" si="11"/>
        <v>0.52500000000000002</v>
      </c>
      <c r="H83" s="28">
        <f t="shared" si="10"/>
        <v>2.1000000000000001E-2</v>
      </c>
      <c r="L83" s="24"/>
      <c r="M83" s="26"/>
      <c r="N83" s="24"/>
      <c r="O83" s="24"/>
      <c r="P83" s="24"/>
      <c r="Q83" s="24"/>
    </row>
    <row r="84" spans="1:18" x14ac:dyDescent="0.25">
      <c r="A84" s="24" t="s">
        <v>179</v>
      </c>
      <c r="B84" s="26" t="s">
        <v>180</v>
      </c>
      <c r="C84" s="24" t="s">
        <v>166</v>
      </c>
      <c r="D84" s="24">
        <v>1</v>
      </c>
      <c r="E84" s="24">
        <v>20</v>
      </c>
      <c r="F84" s="24">
        <v>2.36</v>
      </c>
      <c r="G84">
        <f t="shared" si="11"/>
        <v>2.36</v>
      </c>
      <c r="H84" s="28">
        <f t="shared" si="10"/>
        <v>0.11799999999999999</v>
      </c>
      <c r="L84" s="24"/>
      <c r="M84" s="26"/>
      <c r="N84" s="24"/>
      <c r="O84" s="24"/>
      <c r="P84" s="24"/>
      <c r="Q84" s="24"/>
    </row>
    <row r="85" spans="1:18" x14ac:dyDescent="0.25">
      <c r="A85" s="24" t="s">
        <v>181</v>
      </c>
      <c r="B85" s="26" t="s">
        <v>182</v>
      </c>
      <c r="C85" s="24" t="s">
        <v>166</v>
      </c>
      <c r="D85" s="24">
        <v>1</v>
      </c>
      <c r="E85" s="24">
        <v>100</v>
      </c>
      <c r="F85" s="24">
        <v>5.8</v>
      </c>
      <c r="G85">
        <f t="shared" si="11"/>
        <v>5.8</v>
      </c>
      <c r="H85" s="28">
        <f t="shared" si="10"/>
        <v>5.7999999999999996E-2</v>
      </c>
      <c r="L85" s="24"/>
      <c r="M85" s="26"/>
      <c r="N85" s="24"/>
      <c r="O85" s="24"/>
      <c r="P85" s="24"/>
      <c r="Q85" s="24"/>
    </row>
    <row r="86" spans="1:18" x14ac:dyDescent="0.25">
      <c r="A86" s="24" t="s">
        <v>183</v>
      </c>
      <c r="B86" s="26" t="s">
        <v>184</v>
      </c>
      <c r="C86" s="24" t="s">
        <v>166</v>
      </c>
      <c r="D86" s="24">
        <v>1</v>
      </c>
      <c r="E86" s="24">
        <v>10</v>
      </c>
      <c r="F86" s="24">
        <v>1.2</v>
      </c>
      <c r="G86">
        <f t="shared" si="11"/>
        <v>1.2</v>
      </c>
      <c r="H86" s="28">
        <f t="shared" si="10"/>
        <v>0.12</v>
      </c>
      <c r="L86" s="24"/>
      <c r="M86" s="26"/>
      <c r="N86" s="24"/>
      <c r="O86" s="24"/>
      <c r="P86" s="24"/>
      <c r="Q86" s="24"/>
    </row>
    <row r="87" spans="1:18" x14ac:dyDescent="0.25">
      <c r="A87" s="24" t="s">
        <v>185</v>
      </c>
      <c r="B87" s="26" t="s">
        <v>186</v>
      </c>
      <c r="C87" s="24" t="s">
        <v>166</v>
      </c>
      <c r="D87" s="24">
        <v>1</v>
      </c>
      <c r="E87" s="24">
        <v>1</v>
      </c>
      <c r="F87" s="24">
        <v>1.57</v>
      </c>
      <c r="G87">
        <f t="shared" si="11"/>
        <v>1.57</v>
      </c>
      <c r="H87" s="28">
        <f t="shared" si="10"/>
        <v>1.57</v>
      </c>
      <c r="L87" s="24"/>
      <c r="M87" s="26"/>
      <c r="N87" s="24"/>
      <c r="O87" s="24"/>
      <c r="P87" s="24"/>
      <c r="Q87" s="24"/>
    </row>
    <row r="88" spans="1:18" x14ac:dyDescent="0.25">
      <c r="A88" s="24" t="s">
        <v>187</v>
      </c>
      <c r="B88" s="26" t="s">
        <v>188</v>
      </c>
      <c r="C88" s="24" t="s">
        <v>189</v>
      </c>
      <c r="D88" s="24">
        <v>1</v>
      </c>
      <c r="E88" s="24">
        <v>1</v>
      </c>
      <c r="F88" s="24">
        <v>12.49</v>
      </c>
      <c r="G88">
        <f t="shared" ref="G88:G92" si="12">F88</f>
        <v>12.49</v>
      </c>
      <c r="H88" s="28">
        <f t="shared" ref="H88:H92" si="13">(G88/E88)*D88</f>
        <v>12.49</v>
      </c>
      <c r="L88" s="24"/>
      <c r="M88" s="26"/>
      <c r="N88" s="24"/>
      <c r="O88" s="24"/>
      <c r="P88" s="24"/>
      <c r="Q88" s="24"/>
    </row>
    <row r="89" spans="1:18" x14ac:dyDescent="0.25">
      <c r="A89" s="25" t="s">
        <v>190</v>
      </c>
      <c r="B89" s="27" t="s">
        <v>191</v>
      </c>
      <c r="C89" s="25" t="s">
        <v>166</v>
      </c>
      <c r="D89" s="25">
        <v>1</v>
      </c>
      <c r="E89" s="25">
        <v>1</v>
      </c>
      <c r="F89" s="24">
        <v>9.1999999999999993</v>
      </c>
      <c r="G89">
        <f t="shared" si="12"/>
        <v>9.1999999999999993</v>
      </c>
      <c r="H89" s="28">
        <f t="shared" si="13"/>
        <v>9.1999999999999993</v>
      </c>
      <c r="L89" s="25"/>
      <c r="M89" s="27"/>
      <c r="N89" s="25"/>
      <c r="O89" s="25"/>
      <c r="P89" s="25"/>
      <c r="Q89" s="24"/>
    </row>
    <row r="90" spans="1:18" x14ac:dyDescent="0.25">
      <c r="A90" s="25" t="s">
        <v>192</v>
      </c>
      <c r="B90" s="27" t="s">
        <v>193</v>
      </c>
      <c r="C90" s="25" t="s">
        <v>166</v>
      </c>
      <c r="D90" s="25">
        <v>1</v>
      </c>
      <c r="E90" s="25">
        <v>1</v>
      </c>
      <c r="F90" s="24">
        <v>6.22</v>
      </c>
      <c r="G90">
        <f t="shared" si="12"/>
        <v>6.22</v>
      </c>
      <c r="H90" s="28">
        <f t="shared" si="13"/>
        <v>6.22</v>
      </c>
      <c r="L90" s="25"/>
      <c r="M90" s="27"/>
      <c r="N90" s="25"/>
      <c r="O90" s="25"/>
      <c r="P90" s="25"/>
      <c r="Q90" s="24"/>
    </row>
    <row r="91" spans="1:18" x14ac:dyDescent="0.25">
      <c r="A91" s="25" t="s">
        <v>194</v>
      </c>
      <c r="B91" s="27" t="s">
        <v>195</v>
      </c>
      <c r="C91" s="25" t="s">
        <v>166</v>
      </c>
      <c r="D91" s="25">
        <v>1</v>
      </c>
      <c r="E91" s="25">
        <v>1</v>
      </c>
      <c r="F91" s="24">
        <v>3.82</v>
      </c>
      <c r="G91">
        <f t="shared" si="12"/>
        <v>3.82</v>
      </c>
      <c r="H91" s="28">
        <f t="shared" si="13"/>
        <v>3.82</v>
      </c>
      <c r="L91" s="25"/>
      <c r="M91" s="27"/>
      <c r="N91" s="25"/>
      <c r="O91" s="25"/>
      <c r="P91" s="25"/>
      <c r="Q91" s="24"/>
    </row>
    <row r="92" spans="1:18" x14ac:dyDescent="0.25">
      <c r="A92" s="25" t="s">
        <v>196</v>
      </c>
      <c r="B92" s="27" t="s">
        <v>197</v>
      </c>
      <c r="C92" s="25" t="s">
        <v>166</v>
      </c>
      <c r="D92" s="25">
        <v>1</v>
      </c>
      <c r="E92" s="25">
        <v>1</v>
      </c>
      <c r="F92" s="24">
        <v>20.89</v>
      </c>
      <c r="G92">
        <f t="shared" si="12"/>
        <v>20.89</v>
      </c>
      <c r="H92" s="28">
        <f t="shared" si="13"/>
        <v>20.89</v>
      </c>
      <c r="L92" s="25"/>
      <c r="M92" s="27"/>
      <c r="N92" s="25"/>
      <c r="O92" s="25"/>
      <c r="P92" s="25"/>
      <c r="Q92" s="24"/>
    </row>
    <row r="93" spans="1:18" x14ac:dyDescent="0.25">
      <c r="L93" s="6"/>
    </row>
    <row r="94" spans="1:18" x14ac:dyDescent="0.25">
      <c r="A94" s="25" t="s">
        <v>202</v>
      </c>
      <c r="B94" s="27" t="s">
        <v>203</v>
      </c>
      <c r="C94" s="25" t="s">
        <v>16</v>
      </c>
      <c r="D94" s="25">
        <v>1</v>
      </c>
      <c r="E94">
        <v>1</v>
      </c>
      <c r="F94" s="24">
        <v>20.9</v>
      </c>
      <c r="G94" s="30">
        <f t="shared" ref="G94:G108" si="14">F94</f>
        <v>20.9</v>
      </c>
      <c r="H94" s="29">
        <f t="shared" ref="H94:H108" si="15">G94*D94</f>
        <v>20.9</v>
      </c>
      <c r="L94" s="25"/>
      <c r="M94" s="27"/>
      <c r="N94" s="25"/>
      <c r="O94" s="25"/>
    </row>
    <row r="95" spans="1:18" x14ac:dyDescent="0.25">
      <c r="A95" s="25" t="s">
        <v>198</v>
      </c>
      <c r="B95" s="27" t="s">
        <v>199</v>
      </c>
      <c r="C95" s="25" t="s">
        <v>16</v>
      </c>
      <c r="D95" s="25">
        <v>2</v>
      </c>
      <c r="E95">
        <v>1</v>
      </c>
      <c r="F95" s="24">
        <v>31.64</v>
      </c>
      <c r="G95" s="30">
        <f t="shared" si="14"/>
        <v>31.64</v>
      </c>
      <c r="H95" s="29">
        <f t="shared" si="15"/>
        <v>63.28</v>
      </c>
      <c r="L95" s="25"/>
      <c r="M95" s="27"/>
      <c r="N95" s="25"/>
      <c r="O95" s="25"/>
      <c r="Q95" s="24"/>
      <c r="R95" s="30"/>
    </row>
    <row r="96" spans="1:18" x14ac:dyDescent="0.25">
      <c r="A96" s="25" t="s">
        <v>204</v>
      </c>
      <c r="B96" s="27" t="s">
        <v>205</v>
      </c>
      <c r="C96" s="25" t="s">
        <v>16</v>
      </c>
      <c r="D96" s="25">
        <v>2</v>
      </c>
      <c r="E96">
        <v>1</v>
      </c>
      <c r="F96" s="24">
        <v>41.78</v>
      </c>
      <c r="G96" s="30">
        <f t="shared" si="14"/>
        <v>41.78</v>
      </c>
      <c r="H96" s="29">
        <f t="shared" si="15"/>
        <v>83.56</v>
      </c>
      <c r="L96" s="25"/>
      <c r="M96" s="27"/>
      <c r="N96" s="25"/>
      <c r="O96" s="25"/>
      <c r="Q96" s="24"/>
      <c r="R96" s="30"/>
    </row>
    <row r="97" spans="1:18" x14ac:dyDescent="0.25">
      <c r="A97" s="25" t="s">
        <v>208</v>
      </c>
      <c r="B97" s="27" t="s">
        <v>209</v>
      </c>
      <c r="C97" s="25" t="s">
        <v>16</v>
      </c>
      <c r="D97" s="25">
        <v>4</v>
      </c>
      <c r="E97">
        <v>1</v>
      </c>
      <c r="F97" s="24">
        <v>20.09</v>
      </c>
      <c r="G97" s="30">
        <f t="shared" si="14"/>
        <v>20.09</v>
      </c>
      <c r="H97" s="29">
        <f t="shared" si="15"/>
        <v>80.36</v>
      </c>
      <c r="L97" s="25"/>
      <c r="M97" s="27"/>
      <c r="N97" s="25"/>
      <c r="O97" s="25"/>
      <c r="Q97" s="24"/>
      <c r="R97" s="30"/>
    </row>
    <row r="98" spans="1:18" x14ac:dyDescent="0.25">
      <c r="A98" s="25" t="s">
        <v>211</v>
      </c>
      <c r="B98" s="27" t="s">
        <v>212</v>
      </c>
      <c r="C98" s="25" t="s">
        <v>16</v>
      </c>
      <c r="D98" s="25">
        <v>4</v>
      </c>
      <c r="E98">
        <v>1</v>
      </c>
      <c r="F98" s="24">
        <v>4.04</v>
      </c>
      <c r="G98" s="30">
        <f t="shared" si="14"/>
        <v>4.04</v>
      </c>
      <c r="H98" s="29">
        <f t="shared" si="15"/>
        <v>16.16</v>
      </c>
      <c r="L98" s="25"/>
      <c r="M98" s="27"/>
      <c r="N98" s="25"/>
      <c r="O98" s="25"/>
      <c r="Q98" s="24"/>
      <c r="R98" s="30"/>
    </row>
    <row r="99" spans="1:18" x14ac:dyDescent="0.25">
      <c r="A99" s="25" t="s">
        <v>213</v>
      </c>
      <c r="B99" s="27" t="s">
        <v>214</v>
      </c>
      <c r="C99" s="25" t="s">
        <v>16</v>
      </c>
      <c r="D99" s="25">
        <v>4</v>
      </c>
      <c r="E99">
        <v>1</v>
      </c>
      <c r="F99" s="24">
        <v>9.44</v>
      </c>
      <c r="G99" s="30">
        <f t="shared" si="14"/>
        <v>9.44</v>
      </c>
      <c r="H99" s="29">
        <f t="shared" si="15"/>
        <v>37.76</v>
      </c>
      <c r="L99" s="25"/>
      <c r="M99" s="27"/>
      <c r="N99" s="25"/>
      <c r="O99" s="25"/>
      <c r="Q99" s="24"/>
      <c r="R99" s="30"/>
    </row>
    <row r="100" spans="1:18" x14ac:dyDescent="0.25">
      <c r="A100" s="25" t="s">
        <v>217</v>
      </c>
      <c r="B100" s="27" t="s">
        <v>130</v>
      </c>
      <c r="C100" s="25" t="s">
        <v>16</v>
      </c>
      <c r="D100" s="25">
        <v>1</v>
      </c>
      <c r="E100">
        <v>1</v>
      </c>
      <c r="F100" s="24">
        <v>14.32</v>
      </c>
      <c r="G100" s="30">
        <f t="shared" si="14"/>
        <v>14.32</v>
      </c>
      <c r="H100" s="29">
        <f t="shared" si="15"/>
        <v>14.32</v>
      </c>
      <c r="L100" s="25"/>
      <c r="M100" s="27"/>
      <c r="N100" s="25"/>
      <c r="O100" s="25"/>
      <c r="Q100" s="24"/>
      <c r="R100" s="30"/>
    </row>
    <row r="101" spans="1:18" x14ac:dyDescent="0.25">
      <c r="A101" s="25" t="s">
        <v>220</v>
      </c>
      <c r="B101" s="27" t="s">
        <v>221</v>
      </c>
      <c r="C101" s="25" t="s">
        <v>16</v>
      </c>
      <c r="D101" s="25">
        <v>1</v>
      </c>
      <c r="E101">
        <v>1</v>
      </c>
      <c r="F101" s="24">
        <v>20.34</v>
      </c>
      <c r="G101" s="30">
        <f t="shared" si="14"/>
        <v>20.34</v>
      </c>
      <c r="H101" s="29">
        <f t="shared" si="15"/>
        <v>20.34</v>
      </c>
      <c r="L101" s="25"/>
      <c r="M101" s="27"/>
      <c r="N101" s="25"/>
      <c r="O101" s="25"/>
      <c r="Q101" s="24"/>
      <c r="R101" s="30"/>
    </row>
    <row r="102" spans="1:18" x14ac:dyDescent="0.25">
      <c r="A102" s="25" t="s">
        <v>220</v>
      </c>
      <c r="B102" s="27" t="s">
        <v>222</v>
      </c>
      <c r="C102" s="25" t="s">
        <v>16</v>
      </c>
      <c r="D102" s="25">
        <v>1</v>
      </c>
      <c r="E102">
        <v>1</v>
      </c>
      <c r="F102" s="24">
        <v>15.57</v>
      </c>
      <c r="G102" s="30">
        <f t="shared" si="14"/>
        <v>15.57</v>
      </c>
      <c r="H102" s="29">
        <f t="shared" si="15"/>
        <v>15.57</v>
      </c>
      <c r="L102" s="25"/>
      <c r="M102" s="27"/>
      <c r="N102" s="25"/>
      <c r="O102" s="25"/>
      <c r="Q102" s="24"/>
      <c r="R102" s="30"/>
    </row>
    <row r="103" spans="1:18" x14ac:dyDescent="0.25">
      <c r="A103" s="25" t="s">
        <v>246</v>
      </c>
      <c r="B103" s="27" t="s">
        <v>136</v>
      </c>
      <c r="C103" s="25" t="s">
        <v>16</v>
      </c>
      <c r="D103" s="25">
        <v>1</v>
      </c>
      <c r="E103">
        <v>1</v>
      </c>
      <c r="F103" s="24">
        <v>151.1</v>
      </c>
      <c r="G103" s="30">
        <f t="shared" si="14"/>
        <v>151.1</v>
      </c>
      <c r="H103" s="29">
        <f t="shared" si="15"/>
        <v>151.1</v>
      </c>
      <c r="L103" s="25"/>
      <c r="M103" s="27"/>
      <c r="N103" s="25"/>
      <c r="O103" s="25"/>
      <c r="Q103" s="24"/>
      <c r="R103" s="30"/>
    </row>
    <row r="104" spans="1:18" x14ac:dyDescent="0.25">
      <c r="A104" s="25" t="s">
        <v>247</v>
      </c>
      <c r="B104" s="27" t="s">
        <v>225</v>
      </c>
      <c r="C104" s="25" t="s">
        <v>16</v>
      </c>
      <c r="D104" s="25">
        <v>1</v>
      </c>
      <c r="E104">
        <v>1</v>
      </c>
      <c r="F104" s="24">
        <v>25.33</v>
      </c>
      <c r="G104" s="30">
        <f t="shared" si="14"/>
        <v>25.33</v>
      </c>
      <c r="H104" s="29">
        <f t="shared" si="15"/>
        <v>25.33</v>
      </c>
      <c r="L104" s="25"/>
      <c r="M104" s="27"/>
      <c r="N104" s="25"/>
      <c r="O104" s="25"/>
      <c r="Q104" s="24"/>
      <c r="R104" s="30"/>
    </row>
    <row r="105" spans="1:18" x14ac:dyDescent="0.25">
      <c r="A105" s="25" t="s">
        <v>248</v>
      </c>
      <c r="B105" s="27" t="s">
        <v>31</v>
      </c>
      <c r="C105" s="25" t="s">
        <v>16</v>
      </c>
      <c r="D105" s="25">
        <v>1</v>
      </c>
      <c r="E105">
        <v>1</v>
      </c>
      <c r="F105" s="24">
        <v>26.87</v>
      </c>
      <c r="G105" s="30">
        <f t="shared" si="14"/>
        <v>26.87</v>
      </c>
      <c r="H105" s="29">
        <f t="shared" si="15"/>
        <v>26.87</v>
      </c>
      <c r="L105" s="25"/>
      <c r="M105" s="27"/>
      <c r="N105" s="25"/>
      <c r="O105" s="25"/>
      <c r="Q105" s="24"/>
      <c r="R105" s="30"/>
    </row>
    <row r="106" spans="1:18" x14ac:dyDescent="0.25">
      <c r="A106" s="25" t="s">
        <v>227</v>
      </c>
      <c r="B106" s="27" t="s">
        <v>228</v>
      </c>
      <c r="C106" s="25" t="s">
        <v>16</v>
      </c>
      <c r="D106" s="25">
        <v>1</v>
      </c>
      <c r="E106">
        <v>1</v>
      </c>
      <c r="F106" s="24">
        <v>72.72</v>
      </c>
      <c r="G106" s="30">
        <f t="shared" si="14"/>
        <v>72.72</v>
      </c>
      <c r="H106" s="29">
        <f t="shared" si="15"/>
        <v>72.72</v>
      </c>
      <c r="L106" s="25"/>
      <c r="M106" s="27"/>
      <c r="N106" s="25"/>
      <c r="O106" s="25"/>
      <c r="Q106" s="24"/>
      <c r="R106" s="30"/>
    </row>
    <row r="107" spans="1:18" x14ac:dyDescent="0.25">
      <c r="A107" s="25" t="s">
        <v>229</v>
      </c>
      <c r="B107" s="27" t="s">
        <v>230</v>
      </c>
      <c r="C107" s="25" t="s">
        <v>16</v>
      </c>
      <c r="D107" s="25">
        <v>1</v>
      </c>
      <c r="E107">
        <v>1</v>
      </c>
      <c r="F107" s="24">
        <v>19.66</v>
      </c>
      <c r="G107" s="30">
        <f t="shared" si="14"/>
        <v>19.66</v>
      </c>
      <c r="H107" s="29">
        <f t="shared" si="15"/>
        <v>19.66</v>
      </c>
      <c r="L107" s="25"/>
      <c r="M107" s="27"/>
      <c r="N107" s="25"/>
      <c r="O107" s="25"/>
      <c r="Q107" s="24"/>
      <c r="R107" s="30"/>
    </row>
    <row r="108" spans="1:18" x14ac:dyDescent="0.25">
      <c r="A108" s="25" t="s">
        <v>249</v>
      </c>
      <c r="B108" s="27" t="s">
        <v>236</v>
      </c>
      <c r="C108" s="25" t="s">
        <v>87</v>
      </c>
      <c r="D108" s="25">
        <v>1</v>
      </c>
      <c r="E108">
        <v>1</v>
      </c>
      <c r="F108" s="24">
        <v>136</v>
      </c>
      <c r="G108" s="30">
        <f t="shared" si="14"/>
        <v>136</v>
      </c>
      <c r="H108" s="29">
        <f t="shared" si="15"/>
        <v>136</v>
      </c>
      <c r="L108" s="25"/>
      <c r="M108" s="27"/>
      <c r="N108" s="25"/>
      <c r="O108" s="25"/>
      <c r="Q108" s="24"/>
      <c r="R108" s="30"/>
    </row>
    <row r="109" spans="1:18" x14ac:dyDescent="0.25">
      <c r="L109" s="25"/>
      <c r="M109" s="27"/>
      <c r="N109" s="25"/>
      <c r="O109" s="25"/>
      <c r="Q109" s="24"/>
      <c r="R109" s="30"/>
    </row>
    <row r="110" spans="1:18" x14ac:dyDescent="0.25">
      <c r="G110" s="114" t="s">
        <v>502</v>
      </c>
      <c r="H110" s="33">
        <f>SUM(H94:H109)</f>
        <v>783.93000000000006</v>
      </c>
      <c r="L110" s="25"/>
      <c r="M110" s="27"/>
      <c r="N110" s="25"/>
      <c r="O110" s="25"/>
      <c r="Q110" s="24"/>
      <c r="R110" s="30"/>
    </row>
    <row r="111" spans="1:18" x14ac:dyDescent="0.25">
      <c r="L111" s="25"/>
      <c r="M111" s="27"/>
      <c r="N111" s="25"/>
      <c r="O111" s="25"/>
      <c r="Q111" s="24"/>
      <c r="R111" s="30"/>
    </row>
    <row r="112" spans="1:18" x14ac:dyDescent="0.25">
      <c r="A112" s="156" t="s">
        <v>505</v>
      </c>
      <c r="B112" s="156"/>
      <c r="C112" s="156"/>
      <c r="D112" s="156"/>
      <c r="E112" s="156"/>
      <c r="F112" s="156"/>
      <c r="G112" s="156"/>
      <c r="H112" s="156"/>
      <c r="L112" s="25"/>
      <c r="M112" s="27"/>
      <c r="N112" s="25"/>
      <c r="O112" s="25"/>
      <c r="Q112" s="24"/>
      <c r="R112" s="30"/>
    </row>
    <row r="113" spans="1:18" ht="33" customHeight="1" x14ac:dyDescent="0.25">
      <c r="A113" s="122" t="s">
        <v>514</v>
      </c>
      <c r="B113" s="27"/>
      <c r="C113" s="25"/>
      <c r="D113" s="25"/>
      <c r="F113" s="24"/>
      <c r="G113" s="30"/>
      <c r="H113" s="29"/>
      <c r="L113" s="25"/>
      <c r="M113" s="27"/>
      <c r="N113" s="25"/>
      <c r="O113" s="25"/>
      <c r="Q113" s="24"/>
      <c r="R113" s="30"/>
    </row>
    <row r="114" spans="1:18" x14ac:dyDescent="0.25">
      <c r="A114" s="25"/>
      <c r="B114" s="27"/>
      <c r="C114" s="25"/>
      <c r="D114" s="25"/>
      <c r="F114" s="24"/>
      <c r="G114" s="30"/>
      <c r="H114" s="29"/>
      <c r="L114" s="25"/>
      <c r="M114" s="27"/>
      <c r="N114" s="25"/>
      <c r="O114" s="25"/>
      <c r="Q114" s="24"/>
      <c r="R114" s="30"/>
    </row>
    <row r="115" spans="1:18" x14ac:dyDescent="0.25">
      <c r="A115" s="25"/>
      <c r="B115" s="27"/>
      <c r="C115" s="25"/>
      <c r="D115" s="25"/>
      <c r="F115" s="24"/>
      <c r="G115" s="30"/>
      <c r="H115" s="29"/>
      <c r="L115" s="25"/>
      <c r="M115" s="27"/>
      <c r="N115" s="25"/>
      <c r="O115" s="25"/>
      <c r="Q115" s="24"/>
      <c r="R115" s="30"/>
    </row>
    <row r="116" spans="1:18" x14ac:dyDescent="0.25">
      <c r="A116" s="102" t="s">
        <v>250</v>
      </c>
      <c r="B116" s="27"/>
      <c r="C116" s="25"/>
      <c r="D116" s="25"/>
      <c r="F116" s="24"/>
      <c r="G116" s="30"/>
      <c r="H116" s="29"/>
      <c r="L116" s="25"/>
      <c r="M116" s="27"/>
      <c r="N116" s="25"/>
      <c r="O116" s="25"/>
      <c r="Q116" s="24"/>
      <c r="R116" s="30"/>
    </row>
    <row r="117" spans="1:18" x14ac:dyDescent="0.25">
      <c r="A117" s="25"/>
      <c r="B117" s="27"/>
      <c r="C117" s="25"/>
      <c r="D117" s="25"/>
      <c r="F117" s="24"/>
      <c r="G117" s="30"/>
      <c r="H117" s="29"/>
      <c r="L117" s="25"/>
      <c r="M117" s="25"/>
      <c r="N117" s="25"/>
      <c r="O117" s="25"/>
      <c r="P117" s="25"/>
      <c r="Q117" s="25"/>
      <c r="R117" s="25"/>
    </row>
    <row r="118" spans="1:18" x14ac:dyDescent="0.25">
      <c r="A118" s="25"/>
      <c r="B118" s="27"/>
      <c r="C118" s="25"/>
      <c r="D118" s="25"/>
      <c r="F118" s="24"/>
      <c r="G118" s="30"/>
      <c r="H118" s="29"/>
      <c r="L118" s="25"/>
      <c r="M118" s="25"/>
      <c r="N118" s="25"/>
      <c r="O118" s="25"/>
      <c r="P118" s="25"/>
      <c r="Q118" s="25"/>
      <c r="R118" s="25"/>
    </row>
    <row r="119" spans="1:18" x14ac:dyDescent="0.25">
      <c r="A119" s="25"/>
      <c r="B119" s="27"/>
      <c r="C119" s="25"/>
      <c r="D119" s="25"/>
      <c r="F119" s="24"/>
      <c r="G119" s="30"/>
      <c r="H119" s="29"/>
      <c r="L119" s="25"/>
      <c r="M119" s="25"/>
      <c r="N119" s="25"/>
      <c r="O119" s="25"/>
      <c r="P119" s="25"/>
      <c r="Q119" s="25"/>
      <c r="R119" s="25"/>
    </row>
    <row r="120" spans="1:18" x14ac:dyDescent="0.25">
      <c r="A120" s="25"/>
      <c r="B120" s="27"/>
      <c r="C120" s="25"/>
      <c r="D120" s="25"/>
      <c r="F120" s="24"/>
      <c r="G120" s="30"/>
      <c r="H120" s="29"/>
      <c r="L120" s="25"/>
      <c r="M120" s="25"/>
      <c r="N120" s="25"/>
      <c r="O120" s="25"/>
      <c r="P120" s="25"/>
      <c r="Q120" s="25"/>
      <c r="R120" s="25"/>
    </row>
    <row r="121" spans="1:18" x14ac:dyDescent="0.25">
      <c r="A121" s="25"/>
      <c r="B121" s="27"/>
      <c r="C121" s="25"/>
      <c r="D121" s="25"/>
      <c r="F121" s="24"/>
      <c r="G121" s="30"/>
      <c r="H121" s="29"/>
    </row>
    <row r="122" spans="1:18" x14ac:dyDescent="0.25">
      <c r="A122" s="25"/>
      <c r="B122" s="27"/>
      <c r="C122" s="25"/>
      <c r="D122" s="25"/>
      <c r="F122" s="24"/>
      <c r="G122" s="30"/>
      <c r="H122" s="29"/>
    </row>
    <row r="123" spans="1:18" x14ac:dyDescent="0.25">
      <c r="A123" s="25"/>
      <c r="B123" s="27"/>
      <c r="C123" s="25"/>
      <c r="D123" s="25"/>
      <c r="F123" s="24"/>
      <c r="G123" s="30"/>
      <c r="H123" s="29"/>
    </row>
    <row r="124" spans="1:18" x14ac:dyDescent="0.25">
      <c r="A124" s="25"/>
      <c r="B124" s="27"/>
      <c r="C124" s="25"/>
      <c r="D124" s="25"/>
      <c r="F124" s="24"/>
      <c r="G124" s="30"/>
      <c r="H124" s="29"/>
    </row>
    <row r="125" spans="1:18" x14ac:dyDescent="0.25">
      <c r="A125" s="25"/>
      <c r="B125" s="27"/>
      <c r="C125" s="25"/>
      <c r="D125" s="25"/>
      <c r="F125" s="24"/>
      <c r="G125" s="30"/>
      <c r="H125" s="29"/>
    </row>
    <row r="126" spans="1:18" x14ac:dyDescent="0.25">
      <c r="A126" s="25"/>
      <c r="B126" s="27"/>
      <c r="C126" s="25"/>
      <c r="D126" s="25"/>
      <c r="F126" s="24"/>
      <c r="G126" s="30"/>
      <c r="H126" s="29"/>
    </row>
    <row r="127" spans="1:18" x14ac:dyDescent="0.25">
      <c r="A127" s="25"/>
      <c r="B127" s="27"/>
      <c r="C127" s="25"/>
      <c r="D127" s="25"/>
      <c r="F127" s="24"/>
      <c r="G127" s="30"/>
      <c r="H127" s="29"/>
    </row>
  </sheetData>
  <mergeCells count="8">
    <mergeCell ref="A112:H112"/>
    <mergeCell ref="A1:I1"/>
    <mergeCell ref="A5:I5"/>
    <mergeCell ref="A73:I73"/>
    <mergeCell ref="A2:I2"/>
    <mergeCell ref="A57:F57"/>
    <mergeCell ref="A4:I4"/>
    <mergeCell ref="A63:I6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
  <sheetViews>
    <sheetView workbookViewId="0">
      <selection activeCell="E27" sqref="E27"/>
    </sheetView>
  </sheetViews>
  <sheetFormatPr defaultRowHeight="15" x14ac:dyDescent="0.25"/>
  <cols>
    <col min="1" max="1" width="70.28515625" customWidth="1"/>
    <col min="2" max="2" width="15.140625" bestFit="1" customWidth="1"/>
    <col min="3" max="3" width="13.140625" bestFit="1" customWidth="1"/>
  </cols>
  <sheetData>
    <row r="1" spans="1:7" ht="36" x14ac:dyDescent="0.55000000000000004">
      <c r="A1" s="152" t="s">
        <v>521</v>
      </c>
      <c r="B1" s="152"/>
      <c r="C1" s="152"/>
      <c r="D1" s="152"/>
      <c r="E1" s="152"/>
      <c r="F1" s="152"/>
      <c r="G1" s="152"/>
    </row>
    <row r="2" spans="1:7" x14ac:dyDescent="0.25">
      <c r="A2" t="s">
        <v>0</v>
      </c>
      <c r="B2" t="s">
        <v>1</v>
      </c>
      <c r="C2" t="s">
        <v>2</v>
      </c>
      <c r="D2" t="s">
        <v>3</v>
      </c>
      <c r="E2" t="s">
        <v>95</v>
      </c>
      <c r="F2" t="s">
        <v>96</v>
      </c>
      <c r="G2" t="s">
        <v>97</v>
      </c>
    </row>
    <row r="3" spans="1:7" x14ac:dyDescent="0.25">
      <c r="A3" s="157" t="s">
        <v>251</v>
      </c>
      <c r="B3" s="157"/>
      <c r="C3" s="157"/>
      <c r="D3" s="157"/>
      <c r="E3" s="157"/>
      <c r="F3" s="157"/>
      <c r="G3" s="157"/>
    </row>
    <row r="4" spans="1:7" x14ac:dyDescent="0.25">
      <c r="A4" t="s">
        <v>395</v>
      </c>
      <c r="B4" t="s">
        <v>396</v>
      </c>
      <c r="C4" t="s">
        <v>6</v>
      </c>
      <c r="D4">
        <v>1</v>
      </c>
      <c r="E4" s="131">
        <v>1650</v>
      </c>
      <c r="F4" s="131">
        <f>D4*E4</f>
        <v>1650</v>
      </c>
    </row>
    <row r="5" spans="1:7" x14ac:dyDescent="0.25">
      <c r="A5" t="s">
        <v>398</v>
      </c>
      <c r="B5" t="s">
        <v>397</v>
      </c>
      <c r="C5" t="s">
        <v>6</v>
      </c>
      <c r="D5">
        <v>1</v>
      </c>
      <c r="E5" s="131">
        <v>875</v>
      </c>
      <c r="F5" s="131">
        <f t="shared" ref="F5:F11" si="0">D5*E5</f>
        <v>875</v>
      </c>
    </row>
    <row r="6" spans="1:7" x14ac:dyDescent="0.25">
      <c r="A6" t="s">
        <v>400</v>
      </c>
      <c r="B6" t="s">
        <v>399</v>
      </c>
      <c r="C6" t="s">
        <v>6</v>
      </c>
      <c r="D6">
        <v>1</v>
      </c>
      <c r="E6" s="131">
        <v>473</v>
      </c>
      <c r="F6" s="131">
        <f t="shared" si="0"/>
        <v>473</v>
      </c>
    </row>
    <row r="7" spans="1:7" x14ac:dyDescent="0.25">
      <c r="A7" t="s">
        <v>401</v>
      </c>
      <c r="B7" t="s">
        <v>402</v>
      </c>
      <c r="C7" t="s">
        <v>6</v>
      </c>
      <c r="D7">
        <v>1</v>
      </c>
      <c r="E7" s="131">
        <v>250</v>
      </c>
      <c r="F7" s="131">
        <f t="shared" si="0"/>
        <v>250</v>
      </c>
    </row>
    <row r="8" spans="1:7" x14ac:dyDescent="0.25">
      <c r="E8" s="131"/>
      <c r="F8" s="131"/>
    </row>
    <row r="9" spans="1:7" x14ac:dyDescent="0.25">
      <c r="A9" t="s">
        <v>404</v>
      </c>
      <c r="B9" t="s">
        <v>403</v>
      </c>
      <c r="C9" t="s">
        <v>6</v>
      </c>
      <c r="D9">
        <v>1</v>
      </c>
      <c r="E9" s="131">
        <v>1500</v>
      </c>
      <c r="F9" s="131">
        <f t="shared" si="0"/>
        <v>1500</v>
      </c>
    </row>
    <row r="10" spans="1:7" x14ac:dyDescent="0.25">
      <c r="A10" t="s">
        <v>406</v>
      </c>
      <c r="B10" t="s">
        <v>405</v>
      </c>
      <c r="C10" t="s">
        <v>6</v>
      </c>
      <c r="D10">
        <v>1</v>
      </c>
      <c r="E10" s="131">
        <v>1975</v>
      </c>
      <c r="F10" s="131">
        <f t="shared" si="0"/>
        <v>1975</v>
      </c>
    </row>
    <row r="11" spans="1:7" x14ac:dyDescent="0.25">
      <c r="A11" t="s">
        <v>408</v>
      </c>
      <c r="B11" t="s">
        <v>407</v>
      </c>
      <c r="C11" t="s">
        <v>6</v>
      </c>
      <c r="D11">
        <v>1</v>
      </c>
      <c r="E11" s="131">
        <v>1040</v>
      </c>
      <c r="F11" s="131">
        <f t="shared" si="0"/>
        <v>1040</v>
      </c>
    </row>
    <row r="13" spans="1:7" x14ac:dyDescent="0.25">
      <c r="A13" s="103" t="s">
        <v>394</v>
      </c>
    </row>
  </sheetData>
  <mergeCells count="2">
    <mergeCell ref="A1:G1"/>
    <mergeCell ref="A3: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670570B7CFEC4EB6A14E6E935E0D93" ma:contentTypeVersion="16" ma:contentTypeDescription="Create a new document." ma:contentTypeScope="" ma:versionID="2e32e2b3f9ab296413609d3bc4090f9b">
  <xsd:schema xmlns:xsd="http://www.w3.org/2001/XMLSchema" xmlns:xs="http://www.w3.org/2001/XMLSchema" xmlns:p="http://schemas.microsoft.com/office/2006/metadata/properties" xmlns:ns3="c5239d6f-caa6-4924-a305-e75e8b9f0d9d" xmlns:ns4="7afb8c29-a2b8-4255-94f1-d850b9eb3fcf" targetNamespace="http://schemas.microsoft.com/office/2006/metadata/properties" ma:root="true" ma:fieldsID="16c65e58a5e24eddf6ca74383913a5d5" ns3:_="" ns4:_="">
    <xsd:import namespace="c5239d6f-caa6-4924-a305-e75e8b9f0d9d"/>
    <xsd:import namespace="7afb8c29-a2b8-4255-94f1-d850b9eb3fc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39d6f-caa6-4924-a305-e75e8b9f0d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b8c29-a2b8-4255-94f1-d850b9eb3fc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5239d6f-caa6-4924-a305-e75e8b9f0d9d" xsi:nil="true"/>
  </documentManagement>
</p:properties>
</file>

<file path=customXml/itemProps1.xml><?xml version="1.0" encoding="utf-8"?>
<ds:datastoreItem xmlns:ds="http://schemas.openxmlformats.org/officeDocument/2006/customXml" ds:itemID="{8CD46583-DFC6-47F3-8E4B-31C15BA0F5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239d6f-caa6-4924-a305-e75e8b9f0d9d"/>
    <ds:schemaRef ds:uri="7afb8c29-a2b8-4255-94f1-d850b9eb3f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7B6630-5F96-4CA5-816F-AA4B245365EF}">
  <ds:schemaRefs>
    <ds:schemaRef ds:uri="http://schemas.microsoft.com/sharepoint/v3/contenttype/forms"/>
  </ds:schemaRefs>
</ds:datastoreItem>
</file>

<file path=customXml/itemProps3.xml><?xml version="1.0" encoding="utf-8"?>
<ds:datastoreItem xmlns:ds="http://schemas.openxmlformats.org/officeDocument/2006/customXml" ds:itemID="{16F31B3B-E885-463B-8AC6-9A0389AA5BB2}">
  <ds:schemaRef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dcmitype/"/>
    <ds:schemaRef ds:uri="http://purl.org/dc/elements/1.1/"/>
    <ds:schemaRef ds:uri="c5239d6f-caa6-4924-a305-e75e8b9f0d9d"/>
    <ds:schemaRef ds:uri="http://schemas.openxmlformats.org/package/2006/metadata/core-properties"/>
    <ds:schemaRef ds:uri="7afb8c29-a2b8-4255-94f1-d850b9eb3fcf"/>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 openFrame components</vt:lpstr>
      <vt:lpstr>openFrame nomenclature</vt:lpstr>
      <vt:lpstr>OF-LL-65 openExcite</vt:lpstr>
      <vt:lpstr>OF-LL-80 camera port</vt:lpstr>
      <vt:lpstr>openAF (cage system)</vt:lpstr>
      <vt:lpstr>Excitation sources</vt:lpstr>
      <vt:lpstr>Transillumination</vt:lpstr>
    </vt:vector>
  </TitlesOfParts>
  <Manager/>
  <Company>The Francis Crick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Sunil Kumar</dc:creator>
  <cp:keywords/>
  <dc:description/>
  <cp:lastModifiedBy>Sunil Kumar</cp:lastModifiedBy>
  <cp:revision/>
  <dcterms:created xsi:type="dcterms:W3CDTF">2020-01-20T14:29:46Z</dcterms:created>
  <dcterms:modified xsi:type="dcterms:W3CDTF">2023-08-04T15:43:02Z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0x01010090670570B7CFEC4EB6A14E6E935E0D93</vt:lpwstr>
  </property>
</Properties>
</file>