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commentsmeta4"/>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14.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26.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25.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3.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5.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5.xml"/>
  <Override ContentType="application/vnd.openxmlformats-officedocument.drawingml.chart+xml" PartName="/xl/charts/chart2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terprise Information" sheetId="1" r:id="rId4"/>
    <sheet state="visible" name="ML1 -capabilities assesment" sheetId="2" r:id="rId5"/>
    <sheet state="visible" name="ML2 -capabilities assesment" sheetId="3" r:id="rId6"/>
    <sheet state="visible" name="ML3 -capabilities assesment" sheetId="4" r:id="rId7"/>
    <sheet state="visible" name="ML4 -capabilities assesment" sheetId="5" r:id="rId8"/>
    <sheet state="visible" name="Analysis" sheetId="6" r:id="rId9"/>
    <sheet state="visible" name="Analysis ARCH LEVELS" sheetId="7" r:id="rId10"/>
    <sheet state="visible" name="Puntajes Maximos Por niveles" sheetId="8" r:id="rId11"/>
    <sheet state="visible" name="resumen-relacion-procesos-c (2)" sheetId="9" r:id="rId12"/>
    <sheet state="visible" name="resumen-relacion-procesos-capac" sheetId="10" r:id="rId13"/>
    <sheet state="visible" name="Objetivos del modelo Altus" sheetId="11" r:id="rId14"/>
    <sheet state="visible" name="BalanceScoreCArdConf" sheetId="12" r:id="rId15"/>
  </sheets>
  <definedNames/>
  <calcPr/>
  <extLst>
    <ext uri="GoogleSheetsCustomDataVersion1">
      <go:sheetsCustomData xmlns:go="http://customooxmlschemas.google.com/" r:id="rId16" roundtripDataSignature="AMtx7mh+iFgRgYEauk4uqgXu6oMJnooj+A=="/>
    </ext>
  </extLst>
</workbook>
</file>

<file path=xl/comments1.xml><?xml version="1.0" encoding="utf-8"?>
<comments xmlns:r="http://schemas.openxmlformats.org/officeDocument/2006/relationships" xmlns="http://schemas.openxmlformats.org/spreadsheetml/2006/main">
  <authors>
    <author/>
  </authors>
  <commentList>
    <comment authorId="0" ref="T27">
      <text>
        <t xml:space="preserve">======
ID#AAAAjjgxB1E
    (2022-11-22 10:55:18)
En ML1 el nivel arquitectónico de memoria transaccional representa el 15% del total de capacidades a cubrir en este nivel de madurez.</t>
      </text>
    </comment>
    <comment authorId="0" ref="Q10">
      <text>
        <t xml:space="preserve">======
ID#AAAAjjgxB00
    (2022-11-22 10:55:18)
Valor máximo posible: 35</t>
      </text>
    </comment>
    <comment authorId="0" ref="Q13">
      <text>
        <t xml:space="preserve">======
ID#AAAAjjgxB0s
    (2022-11-22 10:55:18)
Valor máximo posible: 10</t>
      </text>
    </comment>
    <comment authorId="0" ref="W10">
      <text>
        <t xml:space="preserve">======
ID#AAAAjjgxB0Q
    (2022-11-22 10:55:18)
Si la moda es -1 inidica que hay demasiadas cosas que no se aplican,</t>
      </text>
    </comment>
    <comment authorId="0" ref="T17">
      <text>
        <t xml:space="preserve">======
ID#AAAAjjgxBzk
    (2022-11-22 10:55:17)
En ML1 el nivel arquitectónico proactivo representa el 10% del total de capacidades a cubrir en este nivel de madurez.</t>
      </text>
    </comment>
    <comment authorId="0" ref="S2">
      <text>
        <t xml:space="preserve">======
ID#AAAAjjgxBzc
    (2022-11-22 10:55:17)
Se calcula a partir del número de capacidades con evidencias inexistentes, dividido entre el número total de capacidades.
Debo corrgirlo para que no penalize las que no aplican.</t>
      </text>
    </comment>
    <comment authorId="0" ref="W2">
      <text>
        <t xml:space="preserve">======
ID#AAAAjjgw2O4
    (2022-11-22 10:55:17)
Al estar trabajando con variables cualitativas se ha decidido calcular la moda o el valor mínimo. para de esta forma saber cual es la valoración mas recurrente de las capacidades de un nivel arquitectónico.</t>
      </text>
    </comment>
    <comment authorId="0" ref="T14">
      <text>
        <t xml:space="preserve">======
ID#AAAAjjgw2Ow
    (2022-11-22 10:55:17)
En ML1 el nivel arquitectónico operativo representa el 5% del total de capacidades a cubrir en este nivel de madurez.</t>
      </text>
    </comment>
    <comment authorId="0" ref="V28">
      <text>
        <t xml:space="preserve">======
ID#AAAAjjgw2O0
    (2022-11-22 10:55:17)
Porcentaje del nivel de madurez cubierto.</t>
      </text>
    </comment>
    <comment authorId="0" ref="T22">
      <text>
        <t xml:space="preserve">======
ID#AAAAjjgw2Os
    (2022-11-22 10:55:17)
En ML1 el nivel arquitectónico de valoración sp3 representa el 20% del total de capacidades a cubrir en este nivel de madurez.</t>
      </text>
    </comment>
    <comment authorId="0" ref="T23">
      <text>
        <t xml:space="preserve">======
ID#AAAAjjgw2OU
    (2022-11-22 10:55:17)
En ML1 el nivel arquitectónico social representa el 5% del total de capacidades a cubrir en este nivel de madurez.</t>
      </text>
    </comment>
    <comment authorId="0" ref="T2">
      <text>
        <t xml:space="preserve">======
ID#AAAAjjgw2OE
    (2022-11-22 10:55:17)
Indica el porcentaje en el que se ha cubierto un nivel arquitectónico en el nivel de madurez que se esté valorando, de acuerdo a su valor máximo en la suma. Tomando en consideración, que solo se dará por cubierto un nivel arquitectónico, cuando su valoración en todas las capacidades sea "excelente".</t>
      </text>
    </comment>
    <comment authorId="0" ref="T10">
      <text>
        <t xml:space="preserve">======
ID#AAAAjjgw2N4
    (2022-11-22 10:55:17)
En ML1 el nivel arquitectónico de configuración representa el 35% del total de capacidades a cubrir en este nivel de madurez.</t>
      </text>
    </comment>
    <comment authorId="0" ref="T13">
      <text>
        <t xml:space="preserve">======
ID#AAAAjjJc7RA
    (2022-11-22 10:55:17)
En ML1 el nivel arquitectónico formativo representa el 10% del total de capacidades a cubrir en este nivel de madurez.</t>
      </text>
    </comment>
  </commentList>
  <extLst>
    <ext uri="GoogleSheetsCustomDataVersion1">
      <go:sheetsCustomData xmlns:go="http://customooxmlschemas.google.com/" r:id="rId1" roundtripDataSignature="AMtx7mj2F3zBiSxeeEpDZmSXMKIziniJMQ=="/>
    </ext>
  </extLst>
</comments>
</file>

<file path=xl/comments2.xml><?xml version="1.0" encoding="utf-8"?>
<comments xmlns:r="http://schemas.openxmlformats.org/officeDocument/2006/relationships" xmlns="http://schemas.openxmlformats.org/spreadsheetml/2006/main">
  <authors>
    <author/>
  </authors>
  <commentList>
    <comment authorId="0" ref="X3">
      <text>
        <t xml:space="preserve">======
ID#AAAAjjgxB1A
    (2022-11-22 10:55:18)
Si la moda es -1 inidica que hay demasiadas cosas que no se aplican,</t>
      </text>
    </comment>
    <comment authorId="0" ref="X7">
      <text>
        <t xml:space="preserve">======
ID#AAAAkUG1VNQ
    (2022-11-22 10:55:18)
Si la moda es -1 inidica que hay demasiadas cosas que no se aplican,</t>
      </text>
    </comment>
    <comment authorId="0" ref="T2">
      <text>
        <t xml:space="preserve">======
ID#AAAAjjgxB08
José Arturo Mora Soto    (2022-11-22 10:55:18)
Se calcula a partir del número de capacidades con evidencias inexistentes, dividido entre el número total de capacidades.</t>
      </text>
    </comment>
    <comment authorId="0" ref="R6">
      <text>
        <t xml:space="preserve">======
ID#AAAAjjgxB0Y
    (2022-11-22 10:55:18)
Valor máximo posible: 10</t>
      </text>
    </comment>
    <comment authorId="0" ref="U3">
      <text>
        <t xml:space="preserve">======
ID#AAAAjjgxBzw
    (2022-11-22 10:55:18)
En ML1 el nivel arquitectónico de configuración representa el 35% del total de capacidades a cubrir en este nivel de madurez.</t>
      </text>
    </comment>
    <comment authorId="0" ref="X11">
      <text>
        <t xml:space="preserve">======
ID#AAAAjjgxBzs
    (2022-11-22 10:55:17)
Si la moda es -1 inidica que hay demasiadas cosas que no se aplican,</t>
      </text>
    </comment>
    <comment authorId="0" ref="U6">
      <text>
        <t xml:space="preserve">======
ID#AAAAjjgxBzg
    (2022-11-22 10:55:17)
En ML1 el nivel arquitectónico formativo representa el 10% del total de capacidades a cubrir en este nivel de madurez.</t>
      </text>
    </comment>
    <comment authorId="0" ref="U2">
      <text>
        <t xml:space="preserve">======
ID#AAAAjjgxBzY
José Arturo Mora Soto    (2022-11-22 10:55:17)
Indica el porcentaje en el que se ha cubierto un nivel arquitectónico en el nivel de madurez que se esté valorando, de acuerdo a su valor máximo en la suma. Tomando en consideración, que solo se dará por cubierto un nivel arquitectónico, cuando su valoración en todas las capacidades sea "excelente".</t>
      </text>
    </comment>
    <comment authorId="0" ref="R3">
      <text>
        <t xml:space="preserve">======
ID#AAAAjjgw2O8
    (2022-11-22 10:55:17)
Valor máximo posible: 35</t>
      </text>
    </comment>
    <comment authorId="0" ref="W16">
      <text>
        <t xml:space="preserve">======
ID#AAAAjjgw2Ok
    (2022-11-22 10:55:17)
Porcentaje del nivel de madurez cubierto.</t>
      </text>
    </comment>
    <comment authorId="0" ref="R11">
      <text>
        <t xml:space="preserve">======
ID#AAAAjjgw2Og
    (2022-11-22 10:55:17)
Valor máximo posible: 35</t>
      </text>
    </comment>
    <comment authorId="0" ref="U10">
      <text>
        <t xml:space="preserve">======
ID#AAAAjjgw2Oc
    (2022-11-22 10:55:17)
En ML1 el nivel arquitectónico formativo representa el 10% del total de capacidades a cubrir en este nivel de madurez.</t>
      </text>
    </comment>
    <comment authorId="0" ref="U11">
      <text>
        <t xml:space="preserve">======
ID#AAAAjjgw2OQ
    (2022-11-22 10:55:17)
En ML1 el nivel arquitectónico de configuración representa el 35% del total de capacidades a cubrir en este nivel de madurez.</t>
      </text>
    </comment>
    <comment authorId="0" ref="U7">
      <text>
        <t xml:space="preserve">======
ID#AAAAjjgw2OA
    (2022-11-22 10:55:17)
En ML1 el nivel arquitectónico de configuración representa el 35% del total de capacidades a cubrir en este nivel de madurez.</t>
      </text>
    </comment>
    <comment authorId="0" ref="R10">
      <text>
        <t xml:space="preserve">======
ID#AAAAjjgw2N0
    (2022-11-22 10:55:17)
Valor máximo posible: 10</t>
      </text>
    </comment>
    <comment authorId="0" ref="X2">
      <text>
        <t xml:space="preserve">======
ID#AAAAjjgw2Nw
José Arturo Mora Soto    (2022-11-22 10:55:17)
Al estar trabajando con variables cualitativas se ha decidido calcular la moda o el valor mínimo. para de esta forma saber cual es la valoración mas recurrente de las capacidades de un nivel arquitectónico.</t>
      </text>
    </comment>
    <comment authorId="0" ref="U15">
      <text>
        <t xml:space="preserve">======
ID#AAAAjjJc7RQ
    (2022-11-22 10:55:17)
En ML1 el nivel arquitectónico de memoria transaccional representa el 15% del total de capacidades a cubrir en este nivel de madurez.</t>
      </text>
    </comment>
    <comment authorId="0" ref="R7">
      <text>
        <t xml:space="preserve">======
ID#AAAAjjJc7RM
    (2022-11-22 10:55:17)
Valor máximo posible: 35</t>
      </text>
    </comment>
  </commentList>
  <extLst>
    <ext uri="GoogleSheetsCustomDataVersion1">
      <go:sheetsCustomData xmlns:go="http://customooxmlschemas.google.com/" r:id="rId1" roundtripDataSignature="AMtx7mjswRHwMwhMh+sksR1EFgpg4FEE7g=="/>
    </ext>
  </extLst>
</comments>
</file>

<file path=xl/comments3.xml><?xml version="1.0" encoding="utf-8"?>
<comments xmlns:r="http://schemas.openxmlformats.org/officeDocument/2006/relationships" xmlns="http://schemas.openxmlformats.org/spreadsheetml/2006/main">
  <authors>
    <author/>
  </authors>
  <commentList>
    <comment authorId="0" ref="T9">
      <text>
        <t xml:space="preserve">======
ID#AAAAjjgxB04
    (2022-11-22 10:55:18)
En ML1 el nivel arquitectónico formativo representa el 10% del total de capacidades a cubrir en este nivel de madurez.</t>
      </text>
    </comment>
    <comment authorId="0" ref="Q9">
      <text>
        <t xml:space="preserve">======
ID#AAAAjjgxB0g
    (2022-11-22 10:55:18)
Valor máximo posible: 10</t>
      </text>
    </comment>
    <comment authorId="0" ref="T17">
      <text>
        <t xml:space="preserve">======
ID#AAAAjjgxB0c
    (2022-11-22 10:55:18)
En ML1 el nivel arquitectónico de memoria transaccional representa el 15% del total de capacidades a cubrir en este nivel de madurez.</t>
      </text>
    </comment>
    <comment authorId="0" ref="T10">
      <text>
        <t xml:space="preserve">======
ID#AAAAjjgxB0M
    (2022-11-22 10:55:18)
En ML1 el nivel arquitectónico de configuración representa el 35% del total de capacidades a cubrir en este nivel de madurez.</t>
      </text>
    </comment>
    <comment authorId="0" ref="S2">
      <text>
        <t xml:space="preserve">======
ID#AAAAjjgxB0A
José Arturo Mora Soto    (2022-11-22 10:55:18)
Se calcula a partir del número de capacidades con evidencias inexistentes, dividido entre el número total de capacidades.</t>
      </text>
    </comment>
    <comment authorId="0" ref="Q10">
      <text>
        <t xml:space="preserve">======
ID#AAAAjjgxBz8
    (2022-11-22 10:55:18)
Valor máximo posible: 35</t>
      </text>
    </comment>
    <comment authorId="0" ref="T6">
      <text>
        <t xml:space="preserve">======
ID#AAAAjjgxBz4
    (2022-11-22 10:55:18)
En ML1 el nivel arquitectónico formativo representa el 10% del total de capacidades a cubrir en este nivel de madurez.</t>
      </text>
    </comment>
    <comment authorId="0" ref="Q14">
      <text>
        <t xml:space="preserve">======
ID#AAAAjjgxBzQ
    (2022-11-22 10:55:17)
Valor máximo posible: 35</t>
      </text>
    </comment>
    <comment authorId="0" ref="T2">
      <text>
        <t xml:space="preserve">======
ID#AAAAjjgw2PQ
José Arturo Mora Soto    (2022-11-22 10:55:17)
Indica el porcentaje en el que se ha cubierto un nivel arquitectónico en el nivel de madurez que se esté valorando, de acuerdo a su valor máximo en la suma. Tomando en consideración, que solo se dará por cubierto un nivel arquitectónico, cuando su valoración en todas las capacidades sea "excelente".</t>
      </text>
    </comment>
    <comment authorId="0" ref="W10">
      <text>
        <t xml:space="preserve">======
ID#AAAAjjgw2PA
    (2022-11-22 10:55:17)
Si la moda es -1 inidica que hay demasiadas cosas que no se aplican,</t>
      </text>
    </comment>
    <comment authorId="0" ref="S6">
      <text>
        <t xml:space="preserve">======
ID#AAAAjjgw2Oo
German Lenin Dugarte Peña    (2022-11-22 10:55:17)
Posible error?
No debería dividir entre 3? Al seer la cantidad de capacidades de configuración en el NM3?</t>
      </text>
    </comment>
    <comment authorId="0" ref="W2">
      <text>
        <t xml:space="preserve">======
ID#AAAAjjgw2OY
José Arturo Mora Soto    (2022-11-22 10:55:17)
Al estar trabajando con variables cualitativas se ha decidido calcular la moda o el valor mínimo. para de esta forma saber cual es la valoración mas recurrente de las capacidades de un nivel arquitectónico.</t>
      </text>
    </comment>
    <comment authorId="0" ref="Q6">
      <text>
        <t xml:space="preserve">======
ID#AAAAjjJc7Rc
    (2022-11-22 10:55:17)
Valor máximo posible: 10</t>
      </text>
    </comment>
    <comment authorId="0" ref="V18">
      <text>
        <t xml:space="preserve">======
ID#AAAAjjJc7RY
    (2022-11-22 10:55:17)
Porcentaje del nivel de madurez cubierto.</t>
      </text>
    </comment>
    <comment authorId="0" ref="W14">
      <text>
        <t xml:space="preserve">======
ID#AAAAjjJc7RI
    (2022-11-22 10:55:17)
Si la moda es -1 inidica que hay demasiadas cosas que no se aplican,</t>
      </text>
    </comment>
    <comment authorId="0" ref="T14">
      <text>
        <t xml:space="preserve">======
ID#AAAAjjJc7Q8
    (2022-11-22 10:55:17)
En ML1 el nivel arquitectónico de configuración representa el 35% del total de capacidades a cubrir en este nivel de madurez.</t>
      </text>
    </comment>
  </commentList>
  <extLst>
    <ext uri="GoogleSheetsCustomDataVersion1">
      <go:sheetsCustomData xmlns:go="http://customooxmlschemas.google.com/" r:id="rId1" roundtripDataSignature="AMtx7mjB33FUY2H6pyDUmivOnz9ltSjaBg=="/>
    </ext>
  </extLst>
</comments>
</file>

<file path=xl/comments4.xml><?xml version="1.0" encoding="utf-8"?>
<comments xmlns:r="http://schemas.openxmlformats.org/officeDocument/2006/relationships" xmlns="http://schemas.openxmlformats.org/spreadsheetml/2006/main">
  <authors>
    <author/>
  </authors>
  <commentList>
    <comment authorId="0" ref="X14">
      <text>
        <t xml:space="preserve">======
ID#AAAAkUG1VNU
    (2022-11-22 10:55:18)
Si la moda es -1 inidica que hay demasiadas cosas que no se aplican,</t>
      </text>
    </comment>
    <comment authorId="0" ref="R12">
      <text>
        <t xml:space="preserve">======
ID#AAAAjjgxB0w
    (2022-11-22 10:55:18)
Valor máximo posible: 10</t>
      </text>
    </comment>
    <comment authorId="0" ref="X4">
      <text>
        <t xml:space="preserve">======
ID#AAAAjjgxB0o
    (2022-11-22 10:55:18)
Si la moda es -1 inidica que hay demasiadas cosas que no se aplican,</t>
      </text>
    </comment>
    <comment authorId="0" ref="X2">
      <text>
        <t xml:space="preserve">======
ID#AAAAjjgxB0k
José Arturo Mora Soto    (2022-11-22 10:55:18)
Al estar trabajando con variables cualitativas se ha decidido calcular la moda o el valor mínimo. para de esta forma saber cual es la valoración mas recurrente de las capacidades de un nivel arquitectónico.</t>
      </text>
    </comment>
    <comment authorId="0" ref="X13">
      <text>
        <t xml:space="preserve">======
ID#AAAAjjgxB0U
    (2022-11-22 10:55:18)
Si la moda es -1 inidica que hay demasiadas cosas que no se aplican,</t>
      </text>
    </comment>
    <comment authorId="0" ref="W15">
      <text>
        <t xml:space="preserve">======
ID#AAAAjjgxB0I
    (2022-11-22 10:55:18)
Porcentaje del nivel de madurez cubierto.</t>
      </text>
    </comment>
    <comment authorId="0" ref="R4">
      <text>
        <t xml:space="preserve">======
ID#AAAAjjgxB0E
    (2022-11-22 10:55:18)
Valor máximo posible: 5</t>
      </text>
    </comment>
    <comment authorId="0" ref="U3">
      <text>
        <t xml:space="preserve">======
ID#AAAAjjgxBz0
    (2022-11-22 10:55:18)
En ML1 el nivel arquitectónico de configuración representa el 35% del total de capacidades a cubrir en este nivel de madurez.</t>
      </text>
    </comment>
    <comment authorId="0" ref="X3">
      <text>
        <t xml:space="preserve">======
ID#AAAAjjgxBzo
    (2022-11-22 10:55:17)
Si la moda es -1 inidica que hay demasiadas cosas que no se aplican,</t>
      </text>
    </comment>
    <comment authorId="0" ref="R3">
      <text>
        <t xml:space="preserve">======
ID#AAAAjjgxBzU
    (2022-11-22 10:55:17)
Valor máximo posible: 5</t>
      </text>
    </comment>
    <comment authorId="0" ref="U9">
      <text>
        <t xml:space="preserve">======
ID#AAAAjjgxBzM
    (2022-11-22 10:55:17)
En ML1 el nivel arquitectónico de valoración sp3 representa el 20% del total de capacidades a cubrir en este nivel de madurez.</t>
      </text>
    </comment>
    <comment authorId="0" ref="R14">
      <text>
        <t xml:space="preserve">======
ID#AAAAjjgxBzI
    (2022-11-22 10:55:17)
Valor máximo posible: 35</t>
      </text>
    </comment>
    <comment authorId="0" ref="U2">
      <text>
        <t xml:space="preserve">======
ID#AAAAjjgw2PI
José Arturo Mora Soto    (2022-11-22 10:55:17)
Indica el porcentaje en el que se ha cubierto un nivel arquitectónico en el nivel de madurez que se esté valorando, de acuerdo a su valor máximo en la suma. Tomando en consideración, que solo se dará por cubierto un nivel arquitectónico, cuando su valoración en todas las capacidades sea "excelente".</t>
      </text>
    </comment>
    <comment authorId="0" ref="U13">
      <text>
        <t xml:space="preserve">======
ID#AAAAjjgw2PE
    (2022-11-22 10:55:17)
En ML1 el nivel arquitectónico de configuración representa el 35% del total de capacidades a cubrir en este nivel de madurez.</t>
      </text>
    </comment>
    <comment authorId="0" ref="S15">
      <text>
        <t xml:space="preserve">======
ID#AAAAjjgw2OM
German Lenin Dugarte Peña    (2022-11-22 10:55:17)
Este es el valor que divide cada cobertura de nivel de madurez de cada nivel arquitectonico</t>
      </text>
    </comment>
    <comment authorId="0" ref="U12">
      <text>
        <t xml:space="preserve">======
ID#AAAAjjgw2OI
    (2022-11-22 10:55:17)
En ML1 el nivel arquitectónico formativo representa el 10% del total de capacidades a cubrir en este nivel de madurez.</t>
      </text>
    </comment>
    <comment authorId="0" ref="T2">
      <text>
        <t xml:space="preserve">======
ID#AAAAjjgw2N8
José Arturo Mora Soto    (2022-11-22 10:55:17)
Se calcula a partir del número de capacidades con evidencias inexistentes, dividido entre el número total de capacidades.</t>
      </text>
    </comment>
    <comment authorId="0" ref="R13">
      <text>
        <t xml:space="preserve">======
ID#AAAAjjJc7RU
    (2022-11-22 10:55:17)
Valor máximo posible: 35</t>
      </text>
    </comment>
    <comment authorId="0" ref="U4">
      <text>
        <t xml:space="preserve">======
ID#AAAAjjJc7RE
    (2022-11-22 10:55:17)
En ML1 el nivel arquitectónico de configuración representa el 35% del total de capacidades a cubrir en este nivel de madurez.</t>
      </text>
    </comment>
    <comment authorId="0" ref="U14">
      <text>
        <t xml:space="preserve">======
ID#AAAAjjJc7Q4
    (2022-11-22 10:55:17)
En ML1 el nivel arquitectónico de configuración representa el 35% del total de capacidades a cubrir en este nivel de madurez.</t>
      </text>
    </comment>
  </commentList>
  <extLst>
    <ext uri="GoogleSheetsCustomDataVersion1">
      <go:sheetsCustomData xmlns:go="http://customooxmlschemas.google.com/" r:id="rId1" roundtripDataSignature="AMtx7migTaCRXK1RJi4no47+06dYUfzYcw=="/>
    </ext>
  </extLst>
</comments>
</file>

<file path=xl/comments5.xml><?xml version="1.0" encoding="utf-8"?>
<comments xmlns:r="http://schemas.openxmlformats.org/officeDocument/2006/relationships" xmlns="http://schemas.openxmlformats.org/spreadsheetml/2006/main">
  <authors>
    <author/>
  </authors>
  <commentList>
    <comment authorId="0" ref="W4">
      <text>
        <t xml:space="preserve">======
ID#AAAAjjgw2PM
Autor    (2022-11-22 10:55:17)
Nombre de la empresa entrevistada: 
Vic Micro S.L. 
Resumen:
Vic Micro S.L es una empresa dedicada a la reparación de dispositivos electrónicos y mantenimiento informático a empresas.</t>
      </text>
    </comment>
  </commentList>
  <extLst>
    <ext uri="GoogleSheetsCustomDataVersion1">
      <go:sheetsCustomData xmlns:go="http://customooxmlschemas.google.com/" r:id="rId1" roundtripDataSignature="AMtx7mioH0XYP8btECujaxO5tNUjxJ5DIw=="/>
    </ext>
  </extLst>
</comments>
</file>

<file path=xl/sharedStrings.xml><?xml version="1.0" encoding="utf-8"?>
<sst xmlns="http://schemas.openxmlformats.org/spreadsheetml/2006/main" count="969" uniqueCount="529">
  <si>
    <t>ENTERPRISE INFORMATION</t>
  </si>
  <si>
    <r>
      <rPr>
        <rFont val="Noto Sans Symbols"/>
        <color rgb="FF000000"/>
        <sz val="11.0"/>
      </rPr>
      <t>● NAME</t>
    </r>
    <r>
      <rPr>
        <rFont val="Calibri"/>
        <color rgb="FF000000"/>
        <sz val="11.0"/>
      </rPr>
      <t>: --------</t>
    </r>
  </si>
  <si>
    <t>● DESCRIPTION: -------</t>
  </si>
  <si>
    <r>
      <rPr>
        <rFont val="Noto Sans"/>
        <color rgb="FF000000"/>
        <sz val="11.0"/>
      </rPr>
      <t>●</t>
    </r>
    <r>
      <rPr>
        <rFont val="Times New Roman"/>
        <color rgb="FF000000"/>
        <sz val="7.0"/>
      </rPr>
      <t xml:space="preserve">  </t>
    </r>
    <r>
      <rPr>
        <rFont val="Calibri"/>
        <color rgb="FF000000"/>
        <sz val="11.0"/>
      </rPr>
      <t>MISSION:</t>
    </r>
    <r>
      <rPr>
        <rFont val="Noto Sans Symbols"/>
        <color rgb="FF000000"/>
        <sz val="11.0"/>
      </rPr>
      <t>:-----</t>
    </r>
  </si>
  <si>
    <r>
      <rPr>
        <rFont val="Noto Sans"/>
        <color rgb="FF000000"/>
        <sz val="11.0"/>
      </rPr>
      <t>● TAX ID CODE</t>
    </r>
    <r>
      <rPr>
        <rFont val="Calibri"/>
        <color rgb="FF000000"/>
        <sz val="11.0"/>
      </rPr>
      <t>: -----</t>
    </r>
  </si>
  <si>
    <r>
      <rPr>
        <rFont val="Noto Sans"/>
        <color rgb="FF000000"/>
        <sz val="11.0"/>
      </rPr>
      <t>●</t>
    </r>
    <r>
      <rPr>
        <rFont val="Times New Roman"/>
        <color theme="1"/>
        <sz val="7.0"/>
      </rPr>
      <t xml:space="preserve">  </t>
    </r>
    <r>
      <rPr>
        <rFont val="Calibri"/>
        <color rgb="FF000000"/>
        <sz val="11.0"/>
      </rPr>
      <t>BUSINESS GOAL TO BE REACHED: -------</t>
    </r>
  </si>
  <si>
    <t>TO USE THIS EXCEL SHEET WHILE VALUING EACH CAPABILITY PLACE A "1" ON THE CORRESPONDING CELL, DEPENDING ON THE STATUS OS THE CAPABILITY YOU ARE ASSESING.</t>
  </si>
  <si>
    <t>POSSIBLE STATUSES ARE:</t>
  </si>
  <si>
    <t>Excellent – value assigned 5: This capability is managed by the company in a digital way. In addition, the results of this capability are known and handled by all the employees that require it.</t>
  </si>
  <si>
    <r>
      <rPr>
        <rFont val="Times New Roman"/>
        <color rgb="FF000000"/>
        <sz val="7.0"/>
      </rPr>
      <t xml:space="preserve"> </t>
    </r>
    <r>
      <rPr>
        <rFont val="Calibri"/>
        <color rgb="FF000000"/>
        <sz val="11.0"/>
      </rPr>
      <t>Good - value assigned 4: This capability is managed by the company but not in a digital way, although the results of this capability are known by all the employees that require it.</t>
    </r>
  </si>
  <si>
    <r>
      <rPr>
        <rFont val="Times New Roman"/>
        <color rgb="FF000000"/>
        <sz val="7.0"/>
      </rPr>
      <t xml:space="preserve"> </t>
    </r>
    <r>
      <rPr>
        <rFont val="Calibri"/>
        <color rgb="FF000000"/>
        <sz val="11.0"/>
      </rPr>
      <t>Acceptable - value assigned 3: This capability is managed by the company but not in a digital way, and the results of this capability are not known by all the employees that require it.</t>
    </r>
  </si>
  <si>
    <t xml:space="preserve">Poor - value assigned 2: The necessary instruments to perform this capability are not defined. </t>
  </si>
  <si>
    <t>Unacceptable - value assigned 1: The capability is considered but there is no mechanism to develop it.</t>
  </si>
  <si>
    <r>
      <rPr>
        <rFont val="Times New Roman"/>
        <color rgb="FF000000"/>
        <sz val="7.0"/>
      </rPr>
      <t xml:space="preserve"> </t>
    </r>
    <r>
      <rPr>
        <rFont val="Calibri"/>
        <color rgb="FF000000"/>
        <sz val="11.0"/>
      </rPr>
      <t xml:space="preserve">Do not exist - value assigned 0: it is not even considered by the organization. </t>
    </r>
  </si>
  <si>
    <t>N/A: the capability is not being assessed</t>
  </si>
  <si>
    <r>
      <rPr>
        <rFont val="Source Sans Pro"/>
        <color rgb="FF464646"/>
        <sz val="14.0"/>
      </rPr>
      <t>ALTUS knowlegde governance maturity model assesment by </t>
    </r>
    <r>
      <rPr>
        <rFont val="Source Sans Pro"/>
        <color rgb="FF049CCF"/>
        <sz val="14.0"/>
      </rPr>
      <t>promiseinnovatech.com</t>
    </r>
    <r>
      <rPr>
        <rFont val="Source Sans Pro"/>
        <color rgb="FF464646"/>
        <sz val="14.0"/>
      </rPr>
      <t> is licensed under a </t>
    </r>
    <r>
      <rPr>
        <rFont val="Source Sans Pro"/>
        <color rgb="FF049CCF"/>
        <sz val="14.0"/>
      </rPr>
      <t>Creative Commons Attribution-NonCommercial 4.0 International License</t>
    </r>
    <r>
      <rPr>
        <rFont val="Source Sans Pro"/>
        <color rgb="FF464646"/>
        <sz val="14.0"/>
      </rPr>
      <t>.</t>
    </r>
  </si>
  <si>
    <t>Architectural Level</t>
  </si>
  <si>
    <t>Organization's Ability</t>
  </si>
  <si>
    <t>Interview Questions</t>
  </si>
  <si>
    <t>Answers</t>
  </si>
  <si>
    <t>Business/Strategic Goals</t>
  </si>
  <si>
    <t>Knowledge Governance Processes</t>
  </si>
  <si>
    <t>Capabilities' Evidence</t>
  </si>
  <si>
    <t>Assessment of Capability Evidence</t>
  </si>
  <si>
    <t>Statistics</t>
  </si>
  <si>
    <t>Excellent</t>
  </si>
  <si>
    <t>Good</t>
  </si>
  <si>
    <t>Aceptable</t>
  </si>
  <si>
    <t>Poor</t>
  </si>
  <si>
    <t>Unacceptable</t>
  </si>
  <si>
    <t>Non-existent</t>
  </si>
  <si>
    <t>N/A</t>
  </si>
  <si>
    <t>Reasoning behind the assessment of capabilities evidence</t>
  </si>
  <si>
    <t>Qualification</t>
  </si>
  <si>
    <t xml:space="preserve">Sum </t>
  </si>
  <si>
    <t>Maximum Sum</t>
  </si>
  <si>
    <t>Tacit Knowledge Ratio</t>
  </si>
  <si>
    <t>Architectural Level Coverage Achieved</t>
  </si>
  <si>
    <t>Coverage Architectural Level Missing</t>
  </si>
  <si>
    <t>Maturity Level Coverage</t>
  </si>
  <si>
    <t>Mode</t>
  </si>
  <si>
    <t>Configuration</t>
  </si>
  <si>
    <t>CONF 1: Identification of strategic or business goal</t>
  </si>
  <si>
    <t>Does this organization have its strategic/business goals, in particular for this process/service, defined? Do they take into account the importance of KM?</t>
  </si>
  <si>
    <t>Sí claro</t>
  </si>
  <si>
    <t>Realizar terapias gratuitas a niños con discapacidad en la localidad de Vallecas, Madrid.</t>
  </si>
  <si>
    <t>VP1 Identify strategic/business/process goals, and processes/services for improvement</t>
  </si>
  <si>
    <t>Son concisos y claros los objetivos, estan publicos y compartidos en la organización.</t>
  </si>
  <si>
    <t>Tiene claros sus objetivos de negocio.</t>
  </si>
  <si>
    <t>CONF 2: Identification of process/service to improve</t>
  </si>
  <si>
    <t>Which process/service does the organization want to improve?</t>
  </si>
  <si>
    <t xml:space="preserve">Ofrece atencion profesional individualizada a niños con patologias fisicas o psiquicas dada por diplomados de la materia. 
Ofrecer mejores servicios específicos ya pueden ser terapeutas o psicologos . El entorno personal del niño afecta totalmente al progreso de manera que si pudiesen ofrecer servicios de trabajador social y acompañarles en sus familias podrían mejorar mucho en los resultados de las ayudas que ya ofrecen.
</t>
  </si>
  <si>
    <t>Los procesos/servicios estan bien identificados y se conocen cuaes son los que se pueden mejorar</t>
  </si>
  <si>
    <t>Tiene identificado los procesos y servicios a mejorar sin embargo no estan documentados</t>
  </si>
  <si>
    <t>CONF 3: Classification of process assets as part of organization's intellectual capital, and alignment of knowledge assets to business/strategic goals.</t>
  </si>
  <si>
    <t>Do you have the process/service assets to improve identified and classified? Do you have them aligned with the business/strategic goals of your organization?</t>
  </si>
  <si>
    <t xml:space="preserve">Voluntarios en su mayoría , en algún momento se ha requerido de contratos para actividades puntuales pero no de manera permanente. La patología del niño es permanente y necesita un tratamiento continuado, mientras que los activos/voluntarios son temporales .Se busca con el crecimiento de la ong a ser capaz de tener puestos de larga duración.
El objetivo es todos los niños, indistintamente de la familia, puedan recibir las terapias que de otra manera no serían capaces de financiar , por lo que usar voluntarios cumple con los objetivos y estratégicos de la ONG
</t>
  </si>
  <si>
    <t xml:space="preserve">VP2 Classify intangible strategic/business/process knowledge assets by intellectual capital branches
VP3 Align intangible knowledge assets and strategic/business/process goals
</t>
  </si>
  <si>
    <t>Los assests de los servicios están alineados con los objetivos de negocio ya que se les explica a los voluntarios.</t>
  </si>
  <si>
    <t>Estan identificados, clasificados y alineados a los objetivos de la empresa, pero se pueden mejorar</t>
  </si>
  <si>
    <t>CONF 4: Creation of  knowledge assets individually</t>
  </si>
  <si>
    <t>Do you have any mechanism, for this organization and, in particular, for this process/service, for creating process assets?</t>
  </si>
  <si>
    <t xml:space="preserve">Si , a través de portales web de voluntarios . También se ha hablado con alguna universidad para que derivasen voluntarios. Actividad que necesita mejorar o tener nuevos mecanismos para obtener más voluntarios </t>
  </si>
  <si>
    <t>MP1 Identify intangible knowledge assets 
MP2 Capture (elicit, develop) knowledge assets</t>
  </si>
  <si>
    <t>Dispone de un formulario en la pagina web para conseguir voluntarios. Al igual que conversariones y acuerdos con universidades</t>
  </si>
  <si>
    <t>Dispone de mecanismos, pero podria tener más mecanismos y mejorar los que ya tiene para que sean más efectivos</t>
  </si>
  <si>
    <t>CONF 5: Transactive Memory System Design</t>
  </si>
  <si>
    <t>Does this organization have, in particular for this process/service, a knowledge repository? Is it organized and does it have established rules for its use?</t>
  </si>
  <si>
    <t>No</t>
  </si>
  <si>
    <t>DP1 Design knowledge assets</t>
  </si>
  <si>
    <t>No existe un repositorio de conocimiento 
dentro de la empresa.</t>
  </si>
  <si>
    <t>No existe</t>
  </si>
  <si>
    <t>CONF 6: Design of organizational knowledge network</t>
  </si>
  <si>
    <t>Do you have the formal and informal communication networks of your organization, and in particular for this process/service, identified?</t>
  </si>
  <si>
    <t>Principalmente se usan redes de comunicación informales (Whatsapp), aunque la intención es desarrollar un sistema más formal (servidor de e-mail)</t>
  </si>
  <si>
    <t>MP3 Allocate (organize) knowledge assets
MP4 Distribute knowledge assets
DP1 Design knowledge assets</t>
  </si>
  <si>
    <t>Se permite una comunicacion funcional y util a pesar de que no se usan sistemas de comunicacion formal</t>
  </si>
  <si>
    <t>Se usan vias digitales pero no formales y organizadas</t>
  </si>
  <si>
    <t>CONF 7: Design of an organizational folksonomy Folksonomy is a classification system in which end users apply public tags to online items, typically to make those items easier for themselves or others to find later.)</t>
  </si>
  <si>
    <t>Does the organization remember that it has to count on a mechanism for classifying its knowledge assets face to the labels for its later reuse by the members of the organization?</t>
  </si>
  <si>
    <t xml:space="preserve">Se almacenan los expedientes de cada niño internamente : patología, quien lo ha derivado, terapias aplicadas, objetivos . No se almacena como los profesionales llevan a cabo su terapia de manera de manera consistente, se comenzó con el almacenado de fichas de los distintos métodos aplicados pero la naturaleza del tiempo de los voluntarios hace que se dediquen todas sus horas a la aplicación de terapias antes que rellenar fichas.
</t>
  </si>
  <si>
    <t>Se utiliza informacion util del paciente y las terapias que se han utilizado , pero no se almacena los ejercicios de terapias realizados en cada sesion , de manera que no se puede concluir en que ejercicios funciona exactamente mejor en futuras consulta</t>
  </si>
  <si>
    <t>se tiene un registro en papel , se es conciente pero no se tiene nada digitalizado</t>
  </si>
  <si>
    <t>Training</t>
  </si>
  <si>
    <t>FORM 1: Assure accesability of knowledge assets</t>
  </si>
  <si>
    <t>Do you have any mechanism for knowing what your colleagues know? Which ones?</t>
  </si>
  <si>
    <t>No, solo llamadas ocasionales entre compañeros.</t>
  </si>
  <si>
    <t>MP3 Allocate (organize) knowledge assets
MP5 Use (maintain) knowledge assets
MP4 Distribute knowledge assets
DP1 Design knowledge assets
DP2 Implement knowledge assets
DP3 Deploy knowledge assets</t>
  </si>
  <si>
    <t>se utiliza llamada como medio de comunicacion</t>
  </si>
  <si>
    <t>La llamada no es una herramienta propia de la empresa , sin embargo son consciente de la importancia de la comunicacion con algun mecanismo</t>
  </si>
  <si>
    <t>FORM 2: Definition of mechanisms for self-training monitoring</t>
  </si>
  <si>
    <t>When you take a training course, are you conscious of the organization being aware of your progress? If a person starts and ends a course successfully, is it positively or negatively valued?</t>
  </si>
  <si>
    <t>La organización toma registro de la formación de los voluntarios y es valorado positivamente.</t>
  </si>
  <si>
    <t>MP1 Identify intangible knowledge assets 
MP2 Capture (elicit, develop) knowledge assets
MP4 Distribute knowledge assets
DP1 Design knowledge assets
DP2 Implement knowledge assets
DP3 Deploy knowledge assets</t>
  </si>
  <si>
    <t>Se valora positivamente la formacion del voluntario</t>
  </si>
  <si>
    <t>Operative</t>
  </si>
  <si>
    <t>OPER 1: Reuse of knowledge assets while project development</t>
  </si>
  <si>
    <t>When you are immersed in the development of a project (or service), do you have the possibility of using previous knowledge and experience built up from the development of other projects? How?</t>
  </si>
  <si>
    <t xml:space="preserve">Únicamente se produce intercambio de información a través de llamadas telefónicas entre compañeros, no existe un registro de las sesiones.
</t>
  </si>
  <si>
    <t>MP2 Capture (elicit, develop) knowledge assets
MP5 Use (maintain) knowledge assets
DP1 Design knowledge assets
DP2 Implement knowledge assets
DP3 Deploy knowledge assets</t>
  </si>
  <si>
    <t>Proactive</t>
  </si>
  <si>
    <t>PRO 1: Notification of use and assessment of individual knowledge contributions</t>
  </si>
  <si>
    <t>When you share knowledge with your colleagues, do you feel that it is valued in some way?</t>
  </si>
  <si>
    <t> Si, siento que se valora.</t>
  </si>
  <si>
    <t>MP4 Distribute knowledge assets
DP1 Design knowledge assets
DP2 Implement knowledge assets
DP3 Deploy knowledge assets</t>
  </si>
  <si>
    <t>Se valora positivamente la la contribucion de cada trabajador  de manera verbal o por mensaje</t>
  </si>
  <si>
    <t xml:space="preserve">se hace de manera verbal o por mensaje , no tienen ningun sistema de notificaciones implementado </t>
  </si>
  <si>
    <t>PRO 2: Notification of knowledge assets' contribution updates</t>
  </si>
  <si>
    <t>If there is any resource modification or update that may be significant for you, do you receive the corresponding notifications?</t>
  </si>
  <si>
    <t xml:space="preserve">Si se notifican. En el caso que una terapia no este aportando a los objetivos que se quieren conseguir con un niño se notifica a los voluntarios para que cambien de terapia. 
</t>
  </si>
  <si>
    <t xml:space="preserve">Se notifica la eficacia de las terapias a los pacientes de manera verbal o por mensaje. </t>
  </si>
  <si>
    <t xml:space="preserve">Se notifica la eficacia de las terapias a los pacientes y se cambia en funcion a ello. </t>
  </si>
  <si>
    <t xml:space="preserve"> SP3 Assessment</t>
  </si>
  <si>
    <t>VAL 1:Assessment of the knowledge provided to the organization by each staff member individually</t>
  </si>
  <si>
    <t>Personally, do you receive any kind of report from the organization in which you are told about your contribution at services level, process or products in which you have annually participated?</t>
  </si>
  <si>
    <t>Solamente verbal.</t>
  </si>
  <si>
    <t>VP4 Assess intangible knowledge assets and intellectual capital
VP6 Measure intangible knowledge asset use
VP7 Measure intangible knowledge asset quality</t>
  </si>
  <si>
    <t>No podemos comprobarlo, trabajamos con la información recibida en la entrevista</t>
  </si>
  <si>
    <t>Al dar los reportes sobre aportación de forma verbal no queda constacia de reportes anteriores, ni se da a todos los voluntarios su aportación al mismo tiempo</t>
  </si>
  <si>
    <t>VAL 2: Assessment of the importance of knowledge management and improvement plan definition.</t>
  </si>
  <si>
    <t>This is something that should be spoken to the high direction
Have you done any audit for knowing the knowledge gobernment maturity that is done in your organization and for knowing the value that your intangible process assets provide to the organization? If you have done it, has an improvement plan  about the knowledge gobernment capacities and intangible process assets been done?</t>
  </si>
  <si>
    <t>VP5 Define improvement plan  (decision making on assets and capabilities for improvement)
VP10 Assess knowledge governance maturity</t>
  </si>
  <si>
    <t>No existe evidencia alguna</t>
  </si>
  <si>
    <t>No es considerado por la organización</t>
  </si>
  <si>
    <t>VAL 3: Assessment of knowledge assets</t>
  </si>
  <si>
    <t>When you use a knowledge asset created by other person, do you have the posibility of giving your opinion about it?</t>
  </si>
  <si>
    <t>No, no tenemos una metodología formal para realizarlo. </t>
  </si>
  <si>
    <t>VP4 Assess intangible knowledge assets and intellectual capital
VP7 Measure intangible knowledge asset quality</t>
  </si>
  <si>
    <t>VAL 4: Assessment of human capital</t>
  </si>
  <si>
    <t>Does your company has a human intelectual capital assessment mechanism?</t>
  </si>
  <si>
    <t>VP4 Assess intangible knowledge assets and intellectual capital</t>
  </si>
  <si>
    <t>Social</t>
  </si>
  <si>
    <t>SOCI 1: Sharing of knowledge assets</t>
  </si>
  <si>
    <t>When you want to share something with the organization or with your colleagues, do you have any mechanism for it? Which one?</t>
  </si>
  <si>
    <t xml:space="preserve">Reuniones y citas tanto presenciales como telefónicas o videoconferencias. 
</t>
  </si>
  <si>
    <t xml:space="preserve">MP4 Distribute knowledge assets
MP5 Use (maintain) knowledge assets
</t>
  </si>
  <si>
    <t>Existen distintos métodos para compartir información</t>
  </si>
  <si>
    <t>Transactional Memory</t>
  </si>
  <si>
    <t>MEMO 1: Management of individual knowledge contributions</t>
  </si>
  <si>
    <t>Does a mechanism for creating individual knowledge and storing it for its later recovery exist in this organization, and in particular for this process/service?</t>
  </si>
  <si>
    <t>Guardamos unos reportes con la información de los niños en el ordenador. Son creados y compartidos por los voluntarios. Luego la directora se encarga de almacenar dicha información.</t>
  </si>
  <si>
    <t>DP1 Design knowledge assets
DP2 Implement knowledge assets
DP3 Deploy knowledge assets</t>
  </si>
  <si>
    <t>La información de los reportes de los niños es guarda de forma digital</t>
  </si>
  <si>
    <t>Memoria Transaccional</t>
  </si>
  <si>
    <t xml:space="preserve">MEMO 2: Mechanisms for assessment of individual of knowledge contributions </t>
  </si>
  <si>
    <t>Does a mechanism for valuing individual knowledge exist in this organization, and in particular for this process/service?</t>
  </si>
  <si>
    <t>VP4 Assess intangible knowledge assets and intellectual capital 
VP6 Measure intangible knowledge asset use
VP7 Measure intangible knowledge asset quality</t>
  </si>
  <si>
    <t>MEMO 3: Mechanisms for follow up of individual knowledge contribution.</t>
  </si>
  <si>
    <t>Does a mechanism for analyzing the growth, or just the movement, of the individual knowledge contributions exist in this organization, and in particular for this process/service?</t>
  </si>
  <si>
    <t>VP8 Manage intangible knowledge asset configuration (KCM)
DP1 Design knowledge assets
DP2 Implement knowledge assets
DP3 Deploy knowledge assets</t>
  </si>
  <si>
    <t>Coverage  ML1 Achieved</t>
  </si>
  <si>
    <t>Coverage ML1 Missing</t>
  </si>
  <si>
    <t>Arquitectural Level</t>
  </si>
  <si>
    <t>Organization's Abilities</t>
  </si>
  <si>
    <t>Business/strategic goals</t>
  </si>
  <si>
    <t>Assessment of Capabilities Evidence</t>
  </si>
  <si>
    <t>Excelent</t>
  </si>
  <si>
    <t>Questions for the interview</t>
  </si>
  <si>
    <t>Score</t>
  </si>
  <si>
    <t>Sum</t>
  </si>
  <si>
    <t>Achieved Architectural Level Coverage</t>
  </si>
  <si>
    <t>Architectural Level Coverage Lacking</t>
  </si>
  <si>
    <t>CONF 8: Creation of collective knowledge assets</t>
  </si>
  <si>
    <t>Does any mechanism for creating or sharing knowledge with your colleagues in a collaborative way exist in this organization, and in particular for this process/service? And what about teams or anything similar?</t>
  </si>
  <si>
    <t xml:space="preserve">Tenemos reuniones grupales pero creemos que no son la mejor forma para transmitir la información. Nos gustaría tener una forma en la que los voluntarios pudieran compartir su trabajo y su progreso instantes después de tener una terapia con un niño. 
</t>
  </si>
  <si>
    <t xml:space="preserve">
MP1 Identify intangible knowledge assets 
MP2 Capture (elicit, develop) knowledge assets</t>
  </si>
  <si>
    <t>Sí se realizan reuniones</t>
  </si>
  <si>
    <t>No tienen forma de compartir los resultados de forma instantanea</t>
  </si>
  <si>
    <t>FORM 3: Definition of mechanism for group training monitoring</t>
  </si>
  <si>
    <t>Does any mechanism for tracking how a group of people is taking a training course exist in this organization, and in particular for this process/service?</t>
  </si>
  <si>
    <t>No, no tenemos un mecanismo sistemático.</t>
  </si>
  <si>
    <t>VP6 Measure intangible knowledge asset use
VP8 Manage intangible knowledge asset configuration (KCM)
MP1 Identify intangible knowledge assets 
MP2 Capture (elicit, develop) knowledge assets
MP3 Allocate (organize) knowledge assets
DP1 Design knowledge assets
DP2 Implement knowledge assets
DP3 Deploy knowledge assets</t>
  </si>
  <si>
    <t>No tienen ningún mecanismo que les permita tener informacion acerca del curso de formación</t>
  </si>
  <si>
    <t>FORM 4: Definition of collaborative learning strategy</t>
  </si>
  <si>
    <t>Does any oriented mechanism to courses (or training collective sessions definition in cases where a group of people require the same kind of knowledge) exist in this organization, and in particular for this process/service?</t>
  </si>
  <si>
    <t xml:space="preserve">Los voluntarios antes de practicar tienen un entrenamiento con un terapeuta. Ningún voluntario participa en esta organización sin antes haber realizado la formación proporcionada por el terapeuta de apoyo de la organización. El terapueta de apoyo se encarga de garantizar que los voluntarios tengan las competencias necesarias
</t>
  </si>
  <si>
    <t>MP1 Identify intangible knowledge assets 
MP2 Capture (elicit, develop) knowledge assets
DP1 Design knowledge assets
DP2 Implement knowledge assets
DP3 Deploy knowledge assets</t>
  </si>
  <si>
    <t xml:space="preserve">El entrenamiento lo realiza un terapeuta </t>
  </si>
  <si>
    <t>Se aseguran de los conocimientos que poseen los voluntarios mediante un entrenamiento con un terapeuta</t>
  </si>
  <si>
    <t>PRO 3: Notification of use and assessment of knowledge assets used in projects</t>
  </si>
  <si>
    <t>Does any mechanism that lets to advise, without having asked to, about the use and assessments the colleagues give of a concrete knowledge shared by an employee exist in this organization, and in particular for this process/service?</t>
  </si>
  <si>
    <t>Existe un contrato de confidencialidad, entonces cada vez que se accede a estos conocimientos queda grabado.</t>
  </si>
  <si>
    <t>VP6 Measure intangible knowledge asset use
VP7 Measure intangible knowledge asset quality
MP3 Allocate (organize) knowledge assets
MP4 Distribute knowledge assets</t>
  </si>
  <si>
    <t>Los contratos de confidencialidad quedan archivados y se registran.</t>
  </si>
  <si>
    <t>Un registro de contratos es una buena forma no digital de saber quién accede a qué datos.</t>
  </si>
  <si>
    <t>VAL 5: 360 degree assessment</t>
  </si>
  <si>
    <t>Does any mechanism that permits an employee be valued by his superiors, equals and subordinates exist in this organization, and in particular for this process/service? - with the idea of how superiors, equals and subordinates can value the knowledge transfer capacity of the employee</t>
  </si>
  <si>
    <t>VP7 Measure intangible knowledge asset quality</t>
  </si>
  <si>
    <t>No es considerada por la organización.</t>
  </si>
  <si>
    <t>VAL 6: Assesesment of technological capital</t>
  </si>
  <si>
    <t>Does any mechanism for valuing the technological capital of the organization exist in this organization, and in particular for this process/service?</t>
  </si>
  <si>
    <t>SOCI 2: Creation of group social relations</t>
  </si>
  <si>
    <t>Does any mechanism for creating any kind of active community for creating social relationships between employees used to reinforce bonds based on common interests exist in this organization, and in particular for this process/service?</t>
  </si>
  <si>
    <t>No, “esta es una pata que siempre ha cojeado”</t>
  </si>
  <si>
    <t>MP3 Allocate (organize) knowledge assets
DP1 Design knowledge assets
DP2 Implement knowledge assets
DP3 Deploy knowledge assets</t>
  </si>
  <si>
    <t>La organización podría mejorar el mecanismo pero emplea recursos en ello.</t>
  </si>
  <si>
    <t>MEMO 4: Management of group knowledge contributions</t>
  </si>
  <si>
    <t>Does any mechanism for creating and storing knowledge generated in a group work way for its later recovery exist in this organization, and in particular for this process/service?</t>
  </si>
  <si>
    <t>No existe repositorio ni forma de recopilar y organizar conocimiento generado de forma grupal.</t>
  </si>
  <si>
    <t>MEMO 5: Management of group knowledge contribution assessments</t>
  </si>
  <si>
    <t>Does any mechanism for giving an assessment to the generated group work knowledge exist in this organization, and in particular for this process/service?</t>
  </si>
  <si>
    <t>Se hacen reuniones.</t>
  </si>
  <si>
    <t>VP6 Measure intangible knowledge asset use
VP7 Measure intangible knowledge asset quality</t>
  </si>
  <si>
    <t>Las reuniones son una buena forma (no digital) de realizar el mecanismo</t>
  </si>
  <si>
    <t>MEMO 6: Management of group knowledge contribution follow-ups</t>
  </si>
  <si>
    <t>Is there any mechanism in your organization and for this process/service in particular for analysing the growth or the knowledge contributions generated by teamwork?</t>
  </si>
  <si>
    <t xml:space="preserve"> Se hacen también reuniones</t>
  </si>
  <si>
    <t>Coverage ML2 Achieved</t>
  </si>
  <si>
    <t>Coverage ML2 Missing</t>
  </si>
  <si>
    <t>`</t>
  </si>
  <si>
    <t>Interview questions</t>
  </si>
  <si>
    <t>CONF 9: Definition of quality controllers</t>
  </si>
  <si>
    <t>Does any mechanism for collecting any indicator that reflects the quality of a certain product or service assigned to you, any time you work or finish with it, exist in this organization, and in particular for this process/service? These quality parameters are related to the indicator that will be later used for measuring the business or strategic goal scope degree</t>
  </si>
  <si>
    <t>No existe un mecanismo para recoger indicadores que determinen la calidad de un servicio.</t>
  </si>
  <si>
    <t>CONF 10: Definition of alignment strategy between TMS (transactive memory system) and organization's strategic goals</t>
  </si>
  <si>
    <t xml:space="preserve">Does any strategy that bets on the processes or services improvement through the knowledge management exist in this organization, and in particular for this process/service? </t>
  </si>
  <si>
    <t>No existe una estrategia para mejorar los servicios ofertados.</t>
  </si>
  <si>
    <t>CONF 12: Definition of reused knowledge asset improvement protocol</t>
  </si>
  <si>
    <t>Does any mechanism for feeding back the knowledge assets once they are used by somebody exist in this organization, and in particular for this process/service?</t>
  </si>
  <si>
    <t>No existe un mecanismo que sirva para retroalimentar los activos de conociemiento una vez usados.</t>
  </si>
  <si>
    <t>FORM 5: Identification of coaches and evagenlists</t>
  </si>
  <si>
    <t xml:space="preserve">Does any group of people, dependent and held directly by the steering committee of the organization, in charge of looking after and transmitting the organizational knowledge government importance as well as the goals being reached thanks to that government exist in this organization, and in particular for this process/service? </t>
  </si>
  <si>
    <t>Si</t>
  </si>
  <si>
    <t xml:space="preserve">MP1 Identify intangible knowledge assets </t>
  </si>
  <si>
    <t>Existe una figura que se encarga de
velar por la importacia del gobierno
del conocimiento y que los objetivos se alcancen</t>
  </si>
  <si>
    <t>FORM 6: Identification of practical examples for training enrichment.</t>
  </si>
  <si>
    <t>Does any mechanism for identifying developed project cases inside of this organization that deserve to be incorporated as use cases at the training courses exist in this organization, and in particular for this process/service?</t>
  </si>
  <si>
    <t>No tiene cursos de formación.</t>
  </si>
  <si>
    <t>MP1 Identify intangible knowledge assets 
MP2 Capture (elicit, develop) knowledge assets
MP3 Allocate (organize) knowledge assets</t>
  </si>
  <si>
    <t>No se realizan cursos de formación
dentro de la empresa.</t>
  </si>
  <si>
    <t>PRO 4: Notification of coaches and evangelists' appraisal.</t>
  </si>
  <si>
    <t xml:space="preserve">Does any mechanism through which people that act as Coach related to promote the knowledge management are notified their assessments about their role inside the organization exist in this organization, and in particular for this process/service? </t>
  </si>
  <si>
    <t>MP4 Distribute knowledge assets</t>
  </si>
  <si>
    <t>No existe la figura de un Coach que
promueva la gestión del conocimiento.</t>
  </si>
  <si>
    <t>VAL 7: Assessment of structural capital</t>
  </si>
  <si>
    <t>Does any mechanism for valuing the structural capital of the organization exist in this organization, and in particular for this process/service?</t>
  </si>
  <si>
    <t>No, es valorado por la directora</t>
  </si>
  <si>
    <t>El capital estructural es únicamente valorado por la directora, no existe un mecanismo.</t>
  </si>
  <si>
    <t>VAL 8: Assessment of relational capital</t>
  </si>
  <si>
    <t xml:space="preserve">Does any mechanism for valuing the relational capital of the organization exist in this organization, and in particular for this process/service? </t>
  </si>
  <si>
    <t>No existe un mecanismo para valorar el capital relacional.</t>
  </si>
  <si>
    <t>VAL 9: Assessment of business capital</t>
  </si>
  <si>
    <t xml:space="preserve">Does any mechanism for valuing the business capital of the organization exist in this organization, and in particular for this process/service? </t>
  </si>
  <si>
    <t>No existe un mecanismo para valorar el capital de negocio de la organización.</t>
  </si>
  <si>
    <t>SOCI 3: Recognition of contributions by members of the organization</t>
  </si>
  <si>
    <t>Does any mechanism through which the members of the organization are recognized their knowledge contributions exist in this organization, and in particular for this process/service?</t>
  </si>
  <si>
    <t>VP7 Measure intangible knowledge asset quality
VP8 Manage intangible knowledge asset configuration (KCM)
VP9 Measure innovation capability</t>
  </si>
  <si>
    <t xml:space="preserve">No existe un mecanismo que reconozca la aportación de conocimiento que han hecho los miembros. </t>
  </si>
  <si>
    <t>SOCI 4: Recognition of knowledge asset contribution by clients or external contributors</t>
  </si>
  <si>
    <t xml:space="preserve">Does any mechanism through which the knowledge contributions for a particular process or service of external clients or collaborators are recognized exist in this organization, and in particular for this process/service? </t>
  </si>
  <si>
    <t>No existe un mecanismo que reconozca la aportación de conocimiento que han hecho personas externas a la organización.</t>
  </si>
  <si>
    <t>Coverage ML3 Achieved</t>
  </si>
  <si>
    <t>Coverage ML3 Missing</t>
  </si>
  <si>
    <t>Organization's Capabilities</t>
  </si>
  <si>
    <t>Acceptable</t>
  </si>
  <si>
    <t>CONF 11: Definition of professiographic profiles</t>
  </si>
  <si>
    <t>Se hacen crean perfiles para cada voluntario que quedan publicos.</t>
  </si>
  <si>
    <t>Does a procedure to define professiographic profiles exist in this this organization, and in particular for this process/service?</t>
  </si>
  <si>
    <t xml:space="preserve">Sí, se hacen entrevistas personales y se piden curriculum.
</t>
  </si>
  <si>
    <t>Se podria mejorar el mecanismo a traves del cual de definen los perfiles y se extrae la informacion</t>
  </si>
  <si>
    <t>FORM 7: Definition of an intelligent training strategy</t>
  </si>
  <si>
    <t>no existe</t>
  </si>
  <si>
    <t>Does an intelligent training strategy exist in this organization, and in particular for this process/service?</t>
  </si>
  <si>
    <t>PRO 5: Intelligent retrieval of knowledge for project managers</t>
  </si>
  <si>
    <t>Is there any mechanism in your organization and for this process/service in particular whereby a project manager regularly receives relevant information on other projects or services that are similar to his or her ongoing projects in order to take advantage of the generated knowledge?</t>
  </si>
  <si>
    <t>PRO 6: Intelligent knowledge retrieval for professional growth</t>
  </si>
  <si>
    <t>Disponen de reuniones informales donde comparten información</t>
  </si>
  <si>
    <t>Is there any mechanism in your organization and for this process/service in particular whereby any employee regularly receives knowledge generated inside the company that is potentially useful for his or her professional daily activities?</t>
  </si>
  <si>
    <t>Si, mediante reuniones o colaboración entre voluntarios</t>
  </si>
  <si>
    <t>No es un mecanismo fiable para para el crecimiento profesional</t>
  </si>
  <si>
    <t>PRO 7: Intelligent knowledge retrieval for routine work</t>
  </si>
  <si>
    <t>Is there any mechanism in your organization and for this process/service in particular whereby any employee regularly receives knowledge generated inside the company that is potentially useful for his or her routine work?</t>
  </si>
  <si>
    <t>No es un mecanismo fiable para para el trabajo rutinario</t>
  </si>
  <si>
    <t>PRO 8: Intelligent knowledge retrieval for decision makers</t>
  </si>
  <si>
    <t>Is there any mechanism in this organization and for this process/service in particular whereby any employee regularly receives knowledge generated inside the company that is potentially useful for decision making about a particular issue?</t>
  </si>
  <si>
    <t>No es un mecanismo fiable para la toma de decisiones</t>
  </si>
  <si>
    <t>VAL 10: Assessment of transverse organizational social relations</t>
  </si>
  <si>
    <t xml:space="preserve">Does any mechanism for valuing transverse social relationships exist in this organization, and in particular for this process/service? </t>
  </si>
  <si>
    <t>VP9 Measure innovation capability</t>
  </si>
  <si>
    <t>VAL 11: Assessment of intellectual capital dynamics</t>
  </si>
  <si>
    <t>Ya no se dispone de ello.</t>
  </si>
  <si>
    <t xml:space="preserve">Does any mechanism through which the intellectual capital of the organization can be valued exist in this organization, and in particular for this process/service? </t>
  </si>
  <si>
    <t xml:space="preserve">Se intentó poner la información y las cuentas de forma pública en la web creando un blog, pero finalmente no salió adelante y no está hecho.
</t>
  </si>
  <si>
    <t>SOCI 5: Creation of transverse social networks</t>
  </si>
  <si>
    <t xml:space="preserve">Does any mechanism through which networks between people that does not belong to the same area or department can be created exist in this organization, and in particular for this process/service? </t>
  </si>
  <si>
    <t xml:space="preserve">No aplica, no hay distintos departamentos.
</t>
  </si>
  <si>
    <t>MEMO 7: Management of intelligent information retrieval</t>
  </si>
  <si>
    <t xml:space="preserve">Does any mechanism for recovering and spreading knowledge of interest properly for different people that use the process or service exist in this organization, and in particular for this process/service? </t>
  </si>
  <si>
    <t>No.</t>
  </si>
  <si>
    <t>Coverage ML4 Achieved</t>
  </si>
  <si>
    <t>Coverage ML4 Missing</t>
  </si>
  <si>
    <t>ML Achievement</t>
  </si>
  <si>
    <t>Use case (NAME OF ENTERPRISE)</t>
  </si>
  <si>
    <t xml:space="preserve">ML1 </t>
  </si>
  <si>
    <t>ML2</t>
  </si>
  <si>
    <t>ML3</t>
  </si>
  <si>
    <t>ML4</t>
  </si>
  <si>
    <t>Max Value Possible</t>
  </si>
  <si>
    <t>Value reached</t>
  </si>
  <si>
    <t>% of coverage of the architectural level</t>
  </si>
  <si>
    <t>% of coverage of ML</t>
  </si>
  <si>
    <t>ML1</t>
  </si>
  <si>
    <t>C</t>
  </si>
  <si>
    <t>T</t>
  </si>
  <si>
    <t>O</t>
  </si>
  <si>
    <t xml:space="preserve">Operative </t>
  </si>
  <si>
    <t>P</t>
  </si>
  <si>
    <t>S</t>
  </si>
  <si>
    <t>SP3</t>
  </si>
  <si>
    <t>SP3 valuation</t>
  </si>
  <si>
    <t>TM</t>
  </si>
  <si>
    <t>Transactive Memory</t>
  </si>
  <si>
    <t>ADD the capabilities valued as bad, mid and good and allocate the number on the corresponding cell</t>
  </si>
  <si>
    <t>ENTERPRISE NAME</t>
  </si>
  <si>
    <t>ML1 Architectural Levels</t>
  </si>
  <si>
    <t>BAD Count 0 , 1</t>
  </si>
  <si>
    <t>Mid Count 3</t>
  </si>
  <si>
    <t>Mid Count 2</t>
  </si>
  <si>
    <t>Good count 4 , 5</t>
  </si>
  <si>
    <t>BAD status (valued as 0 or 1)</t>
  </si>
  <si>
    <t>CONF1</t>
  </si>
  <si>
    <t>MID status (valued as 2 or 3)</t>
  </si>
  <si>
    <t>CONF2</t>
  </si>
  <si>
    <t>GOOD status (valued as 4 or 5)</t>
  </si>
  <si>
    <t>CONF3</t>
  </si>
  <si>
    <t>CONF4</t>
  </si>
  <si>
    <t>CONF5</t>
  </si>
  <si>
    <t>CONF6</t>
  </si>
  <si>
    <t>CONF7</t>
  </si>
  <si>
    <t>FORM1</t>
  </si>
  <si>
    <t>FORM2</t>
  </si>
  <si>
    <t>OPER1</t>
  </si>
  <si>
    <t>PRO1</t>
  </si>
  <si>
    <t>PRO2</t>
  </si>
  <si>
    <t>VAL1</t>
  </si>
  <si>
    <t>VAL2</t>
  </si>
  <si>
    <t>VAL3</t>
  </si>
  <si>
    <t>VAL4</t>
  </si>
  <si>
    <t>SOCI1</t>
  </si>
  <si>
    <t>MEMO1</t>
  </si>
  <si>
    <t>MEMO2</t>
  </si>
  <si>
    <t>MEMO3</t>
  </si>
  <si>
    <t>ML2 Architectural Levels</t>
  </si>
  <si>
    <t>CONF8</t>
  </si>
  <si>
    <t xml:space="preserve">MID status (valued as 2 or 3) </t>
  </si>
  <si>
    <t>FORM3</t>
  </si>
  <si>
    <t>FORM4</t>
  </si>
  <si>
    <t>PRO3</t>
  </si>
  <si>
    <t>VAL5</t>
  </si>
  <si>
    <t>VAL6</t>
  </si>
  <si>
    <t>SOCI2</t>
  </si>
  <si>
    <t>MEMO4</t>
  </si>
  <si>
    <t>MEMO5</t>
  </si>
  <si>
    <t>MEMO6</t>
  </si>
  <si>
    <t>ML3 Architectural Levels</t>
  </si>
  <si>
    <t>CONF9</t>
  </si>
  <si>
    <t>CONF10</t>
  </si>
  <si>
    <t>CONF12</t>
  </si>
  <si>
    <t>FORM5</t>
  </si>
  <si>
    <t>FORM6</t>
  </si>
  <si>
    <t>PRO4</t>
  </si>
  <si>
    <t>VAL7</t>
  </si>
  <si>
    <t>VAL8</t>
  </si>
  <si>
    <t>VAL9</t>
  </si>
  <si>
    <t>SOCI3</t>
  </si>
  <si>
    <t>SOCI4</t>
  </si>
  <si>
    <t>ML4 Architectural Levels</t>
  </si>
  <si>
    <t>CONF11</t>
  </si>
  <si>
    <t>FORM7</t>
  </si>
  <si>
    <t>PRO5</t>
  </si>
  <si>
    <t>PRO6</t>
  </si>
  <si>
    <t>PRO7</t>
  </si>
  <si>
    <t>PRO8</t>
  </si>
  <si>
    <t>VAL10</t>
  </si>
  <si>
    <t>VAL11</t>
  </si>
  <si>
    <t>SOCI5</t>
  </si>
  <si>
    <t>MEMO7</t>
  </si>
  <si>
    <t>NIVEL ARQUITECTÓNICO</t>
  </si>
  <si>
    <t>NIVEL DE MADUREZ (ML)</t>
  </si>
  <si>
    <t>CALIFICACION MAXIMA</t>
  </si>
  <si>
    <t>TECHO MÁXIMO</t>
  </si>
  <si>
    <t>(por cada nivel arquitectónico)</t>
  </si>
  <si>
    <t>Configuración</t>
  </si>
  <si>
    <t>Formativo</t>
  </si>
  <si>
    <t>Operativo</t>
  </si>
  <si>
    <t>-</t>
  </si>
  <si>
    <t>Proactivo</t>
  </si>
  <si>
    <t>Valoración SP3</t>
  </si>
  <si>
    <t>(por cada nivel de madurez)</t>
  </si>
  <si>
    <t>TOTAL</t>
  </si>
  <si>
    <t>NI</t>
  </si>
  <si>
    <t>N2</t>
  </si>
  <si>
    <t>N3</t>
  </si>
  <si>
    <t>N4</t>
  </si>
  <si>
    <r>
      <rPr>
        <rFont val="Arial"/>
        <color rgb="FF000000"/>
        <sz val="16.0"/>
      </rPr>
      <t>•</t>
    </r>
    <r>
      <rPr>
        <rFont val="Calibri"/>
        <color rgb="FF1F497D"/>
        <sz val="16.0"/>
      </rPr>
      <t xml:space="preserve"> Knowledge Valuation processes (Valuation processes VP)</t>
    </r>
  </si>
  <si>
    <t xml:space="preserve">Conf </t>
  </si>
  <si>
    <t>N1</t>
  </si>
  <si>
    <t>Oper</t>
  </si>
  <si>
    <t>Conf1
Conf2</t>
  </si>
  <si>
    <t>Val</t>
  </si>
  <si>
    <t>VP2 Classify intangible strategic/business/process knowledge assets by intellectual capital branches</t>
  </si>
  <si>
    <t>Conf3</t>
  </si>
  <si>
    <t>Memo</t>
  </si>
  <si>
    <t>VP3 Align intangible knowledge assets and strategic/business/process goals</t>
  </si>
  <si>
    <t>Pro</t>
  </si>
  <si>
    <t>Val1
Val3
Val4
Memo2</t>
  </si>
  <si>
    <t>Val6</t>
  </si>
  <si>
    <t>Val7
Val8
Val9</t>
  </si>
  <si>
    <t>Val11</t>
  </si>
  <si>
    <t>Soci</t>
  </si>
  <si>
    <t>VP5 Define improvement plan  (decision making on assets and capabilities for improvement)</t>
  </si>
  <si>
    <t>Val2</t>
  </si>
  <si>
    <t>VP6 Measure intangible knowledge asset use</t>
  </si>
  <si>
    <t>Val1
Memo2</t>
  </si>
  <si>
    <t>Form3
Pro3
Memo5</t>
  </si>
  <si>
    <t>Val1
Val3
Memo2</t>
  </si>
  <si>
    <t>Pro3
Val5
Memo5</t>
  </si>
  <si>
    <t>Soci3
Soci4</t>
  </si>
  <si>
    <t>VP8 Manage intangible knowledge asset configuration (KCM)</t>
  </si>
  <si>
    <t>Memo3</t>
  </si>
  <si>
    <t>Form3
Memo6</t>
  </si>
  <si>
    <t>Val10</t>
  </si>
  <si>
    <t>VP10 Assess knowledge governance maturity</t>
  </si>
  <si>
    <r>
      <rPr>
        <rFont val="Arial"/>
        <color rgb="FF000000"/>
        <sz val="16.0"/>
      </rPr>
      <t>•</t>
    </r>
    <r>
      <rPr>
        <rFont val="Calibri"/>
        <color rgb="FF1F497D"/>
        <sz val="16.0"/>
      </rPr>
      <t xml:space="preserve"> Knowledge Management processes (Management processes MP) </t>
    </r>
  </si>
  <si>
    <t>conf4
form2</t>
  </si>
  <si>
    <t>conf8
form3
form4</t>
  </si>
  <si>
    <t>conf9
conf10
conf12
form5
form6</t>
  </si>
  <si>
    <t>conf11
form7
soci5</t>
  </si>
  <si>
    <t>MP2 Capture (elicit, develop) knowledge assets</t>
  </si>
  <si>
    <t>conf4
form2
oper1</t>
  </si>
  <si>
    <t>conf9
conf10
conf12
form6</t>
  </si>
  <si>
    <t>MP3 Allocate (organize) knowledge assets</t>
  </si>
  <si>
    <t>conf6
conf7
form1</t>
  </si>
  <si>
    <t>form3
pro3
soci2</t>
  </si>
  <si>
    <t>form6</t>
  </si>
  <si>
    <t>soci5</t>
  </si>
  <si>
    <t>conf6
conf7
form1
form2
pro1
pro2
soci1</t>
  </si>
  <si>
    <t>pro3</t>
  </si>
  <si>
    <t>pro4</t>
  </si>
  <si>
    <t>pro5
pro6
pro7
pro8</t>
  </si>
  <si>
    <t>MP5 Use (maintain) knowledge assets</t>
  </si>
  <si>
    <t>form1
oper1
soci1</t>
  </si>
  <si>
    <r>
      <rPr>
        <rFont val="Arial"/>
        <color rgb="FF000000"/>
        <sz val="16.0"/>
      </rPr>
      <t>•</t>
    </r>
    <r>
      <rPr>
        <rFont val="Calibri"/>
        <color rgb="FF1F497D"/>
        <sz val="16.0"/>
      </rPr>
      <t xml:space="preserve"> Knowledge development processes (Development Processes DP)</t>
    </r>
  </si>
  <si>
    <t>conf5 
conf6 
conf7 
form1
form2
oper1
pro1
pro2
memo1
memo3</t>
  </si>
  <si>
    <t>form3
form4
soci2
memo4
memo6</t>
  </si>
  <si>
    <t>conf12</t>
  </si>
  <si>
    <t>memo7</t>
  </si>
  <si>
    <t>DP2 Implement knowledge assets</t>
  </si>
  <si>
    <t>form1
form2
oper1
pro1
pro2
memo1
memo3</t>
  </si>
  <si>
    <t>DP3 Deploy knowledge assets</t>
  </si>
  <si>
    <t>Conf1</t>
  </si>
  <si>
    <t>Conf2</t>
  </si>
  <si>
    <t>Conf4</t>
  </si>
  <si>
    <t>Conf5</t>
  </si>
  <si>
    <t>Conf6</t>
  </si>
  <si>
    <t>Conf7</t>
  </si>
  <si>
    <t>Form1</t>
  </si>
  <si>
    <t>Form2</t>
  </si>
  <si>
    <t>Oper1</t>
  </si>
  <si>
    <t>Pro1</t>
  </si>
  <si>
    <t>Pro2</t>
  </si>
  <si>
    <t>Val1</t>
  </si>
  <si>
    <t>Val3</t>
  </si>
  <si>
    <t>Val4</t>
  </si>
  <si>
    <t>Soci1</t>
  </si>
  <si>
    <t>Memo1</t>
  </si>
  <si>
    <t>Memo2</t>
  </si>
  <si>
    <t>Conf8</t>
  </si>
  <si>
    <t>Form3</t>
  </si>
  <si>
    <t>Form4</t>
  </si>
  <si>
    <t>Pro3</t>
  </si>
  <si>
    <t>Val5</t>
  </si>
  <si>
    <t>Soci2</t>
  </si>
  <si>
    <t>Memo4</t>
  </si>
  <si>
    <t>Memo5</t>
  </si>
  <si>
    <t>Memo6</t>
  </si>
  <si>
    <t>Conf9</t>
  </si>
  <si>
    <t>Conf10</t>
  </si>
  <si>
    <t>Conf12</t>
  </si>
  <si>
    <t>Form5</t>
  </si>
  <si>
    <t>Form6</t>
  </si>
  <si>
    <t>Pro4</t>
  </si>
  <si>
    <t>Val7</t>
  </si>
  <si>
    <t>Val8</t>
  </si>
  <si>
    <t>Val9</t>
  </si>
  <si>
    <t>Soci3</t>
  </si>
  <si>
    <t>Soci4</t>
  </si>
  <si>
    <t>Conf11</t>
  </si>
  <si>
    <t>Form7</t>
  </si>
  <si>
    <t>Pro5</t>
  </si>
  <si>
    <t>Pro6</t>
  </si>
  <si>
    <t>Pro7</t>
  </si>
  <si>
    <t>Pro8</t>
  </si>
  <si>
    <t>Soci5</t>
  </si>
  <si>
    <t>Memo7</t>
  </si>
  <si>
    <t>Knowledge Valuation processes (Valuation processes VP)</t>
  </si>
  <si>
    <t xml:space="preserve">Knowledge Management processes (Management processes MP) </t>
  </si>
  <si>
    <t>Knowledge development processes (Development Processes DP)</t>
  </si>
  <si>
    <t>Español</t>
  </si>
  <si>
    <t>English</t>
  </si>
  <si>
    <t>Mejorar la productividad</t>
  </si>
  <si>
    <t>Improve productivity</t>
  </si>
  <si>
    <t>Capitalizar el conocimiento organizativo</t>
  </si>
  <si>
    <t>Capitalize the organizational knowledge</t>
  </si>
  <si>
    <t>Valorar la calidad de servicios, productos, procesos y personas</t>
  </si>
  <si>
    <t>Assess the quality of services, products, processes, and people</t>
  </si>
  <si>
    <t>Promover la innovación</t>
  </si>
  <si>
    <t>Promote innovation</t>
  </si>
  <si>
    <t>Mejorar la competitividad</t>
  </si>
  <si>
    <t>Improve competitiveness</t>
  </si>
  <si>
    <t>Number of capabilities on each architectural level per maturity level</t>
  </si>
  <si>
    <t>Total</t>
  </si>
  <si>
    <t>Total Capabilities</t>
  </si>
  <si>
    <t>Distribution of architectural levels per maturity level</t>
  </si>
  <si>
    <t>Distribution of architectural level on each maturity level</t>
  </si>
  <si>
    <t>Lista de acciones sugeridas para mejorar las capacidades de acuerdo a la Moda o su calificación</t>
  </si>
  <si>
    <t>Valor</t>
  </si>
  <si>
    <t>Acción</t>
  </si>
  <si>
    <t>No existen evidencias, debe definir mecanismos para implementar las capacidades y poder generar evidencias.</t>
  </si>
  <si>
    <t>1 - 2</t>
  </si>
  <si>
    <t>Redefinir los mecanismos de creación y representación de evidencias que tiene actualmente.</t>
  </si>
  <si>
    <t>3 - 4</t>
  </si>
  <si>
    <t>Mejorar los mecanismos de creación y representación de evidencias que tiene actualmente.</t>
  </si>
  <si>
    <t>5</t>
  </si>
  <si>
    <t>Mantener en un ciclo de mejora continua los mecanismos de creación y representación de evidencias que tiene actualmente.</t>
  </si>
  <si>
    <t>No existen evidencias, debe implementar herramientas tecnológicas adecuadas para este nivel arquitectónico.</t>
  </si>
  <si>
    <t>Cambiar las herramientas tecnológicas seleccionadas o mejorar la existentes para que se adecúen a las necesidades de este nivel arquitectónico.</t>
  </si>
  <si>
    <t>Mejorar las funcionalidad de las herramientas tecnológicas existentes para que se adecúen mejor a las necesidades de este nivel arquitectónico.</t>
  </si>
  <si>
    <t>Mantener un proceso de mejora continua de las herramientas tecnológicas exitentes.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</si>
</sst>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33">
    <font>
      <sz val="11.0"/>
      <color rgb="FF000000"/>
      <name val="Calibri"/>
      <scheme val="minor"/>
    </font>
    <font>
      <b/>
      <sz val="11.0"/>
      <color rgb="FF000000"/>
      <name val="Calibri"/>
    </font>
    <font>
      <sz val="11.0"/>
      <color rgb="FF000000"/>
      <name val="Noto Sans"/>
    </font>
    <font>
      <b/>
      <sz val="10.0"/>
      <color rgb="FF222222"/>
      <name val="Old Standard TT"/>
    </font>
    <font>
      <sz val="10.0"/>
      <color rgb="FF222222"/>
      <name val="Old Standard TT"/>
    </font>
    <font>
      <sz val="11.0"/>
      <color rgb="FF000000"/>
      <name val="Calibri"/>
    </font>
    <font>
      <sz val="11.0"/>
      <color rgb="FF000000"/>
      <name val="Noto Sans Symbols"/>
    </font>
    <font>
      <sz val="10.0"/>
      <color rgb="FF000000"/>
      <name val="Arial"/>
    </font>
    <font>
      <sz val="14.0"/>
      <color rgb="FF049CCF"/>
      <name val="Source Sans Pro"/>
    </font>
    <font>
      <sz val="14.0"/>
      <color rgb="FF464646"/>
      <name val="Source Sans Pro"/>
    </font>
    <font/>
    <font>
      <i/>
      <sz val="11.0"/>
      <color rgb="FF000000"/>
      <name val="Calibri"/>
    </font>
    <font>
      <sz val="11.0"/>
      <color theme="1"/>
      <name val="Calibri"/>
    </font>
    <font>
      <sz val="10.0"/>
      <color rgb="FF000000"/>
      <name val="Calibri"/>
    </font>
    <font>
      <color theme="1"/>
      <name val="Calibri"/>
      <scheme val="minor"/>
    </font>
    <font>
      <b/>
      <i/>
      <sz val="11.0"/>
      <color rgb="FF000000"/>
      <name val="Calibri"/>
    </font>
    <font>
      <sz val="12.0"/>
      <color rgb="FF000000"/>
      <name val="Calibri"/>
    </font>
    <font>
      <i/>
      <sz val="11.0"/>
      <color theme="1"/>
      <name val="Calibri"/>
    </font>
    <font>
      <b/>
      <sz val="14.0"/>
      <color rgb="FF000000"/>
      <name val="Calibri"/>
    </font>
    <font>
      <sz val="14.0"/>
      <color rgb="FF000000"/>
      <name val="Calibri"/>
    </font>
    <font>
      <sz val="14.0"/>
      <color theme="1"/>
      <name val="Calibri"/>
    </font>
    <font>
      <i/>
      <sz val="14.0"/>
      <color rgb="FF000000"/>
      <name val="Calibri"/>
    </font>
    <font>
      <i/>
      <sz val="14.0"/>
      <color theme="1"/>
      <name val="Calibri"/>
    </font>
    <font>
      <b/>
      <sz val="11.0"/>
      <color theme="1"/>
      <name val="Calibri"/>
    </font>
    <font>
      <b/>
      <sz val="16.0"/>
      <color theme="1"/>
      <name val="Calibri"/>
    </font>
    <font>
      <b/>
      <sz val="12.0"/>
      <color rgb="FF000000"/>
      <name val="Calibri"/>
    </font>
    <font>
      <b/>
      <sz val="12.0"/>
      <color theme="1"/>
      <name val="Calibri"/>
    </font>
    <font>
      <b/>
      <sz val="12.0"/>
      <color rgb="FFFFFFFF"/>
      <name val="Calibri"/>
    </font>
    <font>
      <b/>
      <sz val="12.0"/>
      <color rgb="FF1F3864"/>
      <name val="Calibri"/>
    </font>
    <font>
      <sz val="16.0"/>
      <color rgb="FF000000"/>
      <name val="Arial"/>
    </font>
    <font>
      <sz val="12.0"/>
      <color rgb="FF002060"/>
      <name val="Calibri"/>
    </font>
    <font>
      <sz val="14.0"/>
      <color rgb="FF002060"/>
      <name val="Calibri"/>
    </font>
    <font>
      <sz val="16.0"/>
      <color rgb="FF1F497D"/>
      <name val="Calibri"/>
    </font>
  </fonts>
  <fills count="21">
    <fill>
      <patternFill patternType="none"/>
    </fill>
    <fill>
      <patternFill patternType="lightGray"/>
    </fill>
    <fill>
      <patternFill patternType="solid">
        <fgColor rgb="FF8DB4E2"/>
        <bgColor rgb="FF8DB4E2"/>
      </patternFill>
    </fill>
    <fill>
      <patternFill patternType="solid">
        <fgColor rgb="FFC5D9F1"/>
        <bgColor rgb="FFC5D9F1"/>
      </patternFill>
    </fill>
    <fill>
      <patternFill patternType="solid">
        <fgColor rgb="FFCCC0DA"/>
        <bgColor rgb="FFCCC0DA"/>
      </patternFill>
    </fill>
    <fill>
      <patternFill patternType="solid">
        <fgColor rgb="FFCCC0D9"/>
        <bgColor rgb="FFCCC0D9"/>
      </patternFill>
    </fill>
    <fill>
      <patternFill patternType="solid">
        <fgColor rgb="FFD6E3BC"/>
        <bgColor rgb="FFD6E3BC"/>
      </patternFill>
    </fill>
    <fill>
      <patternFill patternType="solid">
        <fgColor rgb="FFF2F2F2"/>
        <bgColor rgb="FFF2F2F2"/>
      </patternFill>
    </fill>
    <fill>
      <patternFill patternType="solid">
        <fgColor rgb="FFF79646"/>
        <bgColor rgb="FFF79646"/>
      </patternFill>
    </fill>
    <fill>
      <patternFill patternType="solid">
        <fgColor rgb="FFFFFFFF"/>
        <bgColor rgb="FFFFFFFF"/>
      </patternFill>
    </fill>
    <fill>
      <patternFill patternType="solid">
        <fgColor rgb="FFFFFF00"/>
        <bgColor rgb="FFFFFF00"/>
      </patternFill>
    </fill>
    <fill>
      <patternFill patternType="solid">
        <fgColor rgb="FFFFC000"/>
        <bgColor rgb="FFFFC000"/>
      </patternFill>
    </fill>
    <fill>
      <patternFill patternType="solid">
        <fgColor rgb="FFD8E4BC"/>
        <bgColor rgb="FFD8E4BC"/>
      </patternFill>
    </fill>
    <fill>
      <patternFill patternType="solid">
        <fgColor rgb="FFD9E2F3"/>
        <bgColor rgb="FFD9E2F3"/>
      </patternFill>
    </fill>
    <fill>
      <patternFill patternType="solid">
        <fgColor rgb="FF2F5496"/>
        <bgColor rgb="FF2F5496"/>
      </patternFill>
    </fill>
    <fill>
      <patternFill patternType="solid">
        <fgColor rgb="FFC5E0B3"/>
        <bgColor rgb="FFC5E0B3"/>
      </patternFill>
    </fill>
    <fill>
      <patternFill patternType="solid">
        <fgColor rgb="FF8EAADB"/>
        <bgColor rgb="FF8EAADB"/>
      </patternFill>
    </fill>
    <fill>
      <patternFill patternType="solid">
        <fgColor rgb="FF538135"/>
        <bgColor rgb="FF538135"/>
      </patternFill>
    </fill>
    <fill>
      <patternFill patternType="solid">
        <fgColor rgb="FFB8CCE4"/>
        <bgColor rgb="FFB8CCE4"/>
      </patternFill>
    </fill>
    <fill>
      <patternFill patternType="solid">
        <fgColor rgb="FF4BACC6"/>
        <bgColor rgb="FF4BACC6"/>
      </patternFill>
    </fill>
    <fill>
      <patternFill patternType="solid">
        <fgColor rgb="FF1F497D"/>
        <bgColor rgb="FF1F497D"/>
      </patternFill>
    </fill>
  </fills>
  <borders count="144">
    <border/>
    <border>
      <left/>
      <right/>
      <top/>
      <bottom/>
    </border>
    <border>
      <left style="medium">
        <color rgb="FF000000"/>
      </left>
      <right style="medium">
        <color rgb="FF000000"/>
      </right>
      <top style="medium">
        <color rgb="FF000000"/>
      </top>
    </border>
    <border>
      <left style="medium">
        <color rgb="FF000000"/>
      </left>
      <right style="medium">
        <color rgb="FF000000"/>
      </right>
    </border>
    <border>
      <left style="thin">
        <color rgb="FF000000"/>
      </left>
      <right style="thin">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style="hair">
        <color rgb="FFBFBFBF"/>
      </left>
      <right style="hair">
        <color rgb="FFBFBFBF"/>
      </right>
      <top style="thick">
        <color rgb="FF000000"/>
      </top>
    </border>
    <border>
      <left style="hair">
        <color rgb="FFBFBFBF"/>
      </left>
      <top style="thick">
        <color rgb="FF000000"/>
      </top>
      <bottom style="hair">
        <color rgb="FFBFBFBF"/>
      </bottom>
    </border>
    <border>
      <top style="thick">
        <color rgb="FF000000"/>
      </top>
      <bottom style="hair">
        <color rgb="FFBFBFBF"/>
      </bottom>
    </border>
    <border>
      <right style="hair">
        <color rgb="FFBFBFBF"/>
      </right>
      <top style="thick">
        <color rgb="FF000000"/>
      </top>
      <bottom style="hair">
        <color rgb="FFBFBFBF"/>
      </bottom>
    </border>
    <border>
      <right style="hair">
        <color rgb="FF000000"/>
      </right>
      <top style="thick">
        <color rgb="FF000000"/>
      </top>
      <bottom style="hair">
        <color rgb="FFBFBFBF"/>
      </bottom>
    </border>
    <border>
      <left style="hair">
        <color rgb="FFBFBFBF"/>
      </left>
      <right style="hair">
        <color rgb="FFBFBFBF"/>
      </right>
      <bottom style="thin">
        <color rgb="FF000000"/>
      </bottom>
    </border>
    <border>
      <left style="hair">
        <color rgb="FFBFBFBF"/>
      </left>
      <right style="hair">
        <color rgb="FFBFBFBF"/>
      </right>
      <bottom style="thick">
        <color rgb="FF000000"/>
      </bottom>
    </border>
    <border>
      <left style="hair">
        <color rgb="FFBFBFBF"/>
      </left>
      <right style="hair">
        <color rgb="FFBFBFBF"/>
      </right>
      <top/>
      <bottom style="thick">
        <color rgb="FF000000"/>
      </bottom>
    </border>
    <border>
      <left style="hair">
        <color rgb="FFBFBFBF"/>
      </left>
      <right style="hair">
        <color rgb="FFBFBFBF"/>
      </right>
      <top/>
      <bottom/>
    </border>
    <border>
      <left style="hair">
        <color rgb="FFBFBFBF"/>
      </left>
      <right/>
      <top/>
      <bottom style="thick">
        <color rgb="FF000000"/>
      </bottom>
    </border>
    <border>
      <left style="hair">
        <color rgb="FFBFBFBF"/>
      </left>
      <right/>
      <top/>
      <bottom/>
    </border>
    <border>
      <left style="hair">
        <color rgb="FFBFBFBF"/>
      </left>
      <right style="hair">
        <color rgb="FF000000"/>
      </right>
      <top/>
      <bottom style="thick">
        <color rgb="FF000000"/>
      </bottom>
    </border>
    <border>
      <left/>
      <right style="hair">
        <color rgb="FF000000"/>
      </right>
      <top/>
      <bottom style="hair">
        <color rgb="FF000000"/>
      </bottom>
    </border>
    <border>
      <left style="hair">
        <color rgb="FF000000"/>
      </left>
      <right style="hair">
        <color rgb="FF000000"/>
      </right>
      <top style="thick">
        <color rgb="FF000000"/>
      </top>
      <bottom style="hair">
        <color rgb="FF000000"/>
      </bottom>
    </border>
    <border>
      <left style="hair">
        <color rgb="FF000000"/>
      </left>
      <right style="hair">
        <color rgb="FF000000"/>
      </right>
      <top style="hair">
        <color rgb="FF000000"/>
      </top>
      <bottom style="hair">
        <color rgb="FF000000"/>
      </bottom>
    </border>
    <border>
      <left style="thin">
        <color rgb="FF000000"/>
      </left>
      <right style="thin">
        <color rgb="FF000000"/>
      </right>
      <top style="thin">
        <color rgb="FF000000"/>
      </top>
    </border>
    <border>
      <left style="hair">
        <color rgb="FF000000"/>
      </left>
      <right style="hair">
        <color rgb="FF000000"/>
      </right>
      <top style="hair">
        <color rgb="FF000000"/>
      </top>
      <bottom/>
    </border>
    <border>
      <left style="medium">
        <color rgb="FF000000"/>
      </left>
      <right style="thin">
        <color rgb="FF000000"/>
      </right>
      <top style="medium">
        <color rgb="FF000000"/>
      </top>
      <bottom/>
    </border>
    <border>
      <left style="thin">
        <color rgb="FF000000"/>
      </left>
      <right style="thin">
        <color rgb="FF000000"/>
      </right>
      <top style="medium">
        <color rgb="FF000000"/>
      </top>
      <bottom style="medium">
        <color rgb="FF000000"/>
      </bottom>
    </border>
    <border>
      <left/>
      <right/>
      <top style="medium">
        <color rgb="FF000000"/>
      </top>
      <bottom style="medium">
        <color rgb="FF000000"/>
      </bottom>
    </border>
    <border>
      <left style="hair">
        <color rgb="FF000000"/>
      </left>
      <right/>
      <top style="medium">
        <color rgb="FF000000"/>
      </top>
      <bottom style="medium">
        <color rgb="FF000000"/>
      </bottom>
    </border>
    <border>
      <left style="hair">
        <color rgb="FF000000"/>
      </left>
      <right style="medium">
        <color rgb="FF000000"/>
      </right>
      <top style="medium">
        <color rgb="FF000000"/>
      </top>
      <bottom style="medium">
        <color rgb="FF000000"/>
      </bottom>
    </border>
    <border>
      <left style="thin">
        <color rgb="FF000000"/>
      </left>
      <right style="thin">
        <color rgb="FF000000"/>
      </right>
      <bottom style="thin">
        <color rgb="FF000000"/>
      </bottom>
    </border>
    <border>
      <left style="hair">
        <color rgb="FF000000"/>
      </left>
      <right style="hair">
        <color rgb="FF000000"/>
      </right>
      <top/>
      <bottom style="hair">
        <color rgb="FF000000"/>
      </bottom>
    </border>
    <border>
      <left style="hair">
        <color rgb="FF000000"/>
      </left>
      <right style="hair">
        <color rgb="FF000000"/>
      </right>
      <top style="hair">
        <color rgb="FF000000"/>
      </top>
    </border>
    <border>
      <left style="medium">
        <color rgb="FF000000"/>
      </left>
      <right/>
      <top/>
      <bottom/>
    </border>
    <border>
      <left/>
      <right/>
      <top style="medium">
        <color rgb="FF000000"/>
      </top>
      <bottom/>
    </border>
    <border>
      <left style="thin">
        <color rgb="FF000000"/>
      </left>
      <right style="thin">
        <color rgb="FF000000"/>
      </right>
      <top style="medium">
        <color rgb="FF000000"/>
      </top>
      <bottom/>
    </border>
    <border>
      <left style="medium">
        <color rgb="FF000000"/>
      </left>
      <right/>
      <top style="medium">
        <color rgb="FF000000"/>
      </top>
      <bottom/>
    </border>
    <border>
      <left style="hair">
        <color rgb="FF000000"/>
      </left>
      <right style="medium">
        <color rgb="FF000000"/>
      </right>
      <top style="medium">
        <color rgb="FF000000"/>
      </top>
      <bottom/>
    </border>
    <border>
      <left style="medium">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right style="thin">
        <color rgb="FF000000"/>
      </right>
      <bottom style="thin">
        <color rgb="FF000000"/>
      </bottom>
    </border>
    <border>
      <right style="thin">
        <color rgb="FF000000"/>
      </right>
      <top style="thin">
        <color rgb="FF000000"/>
      </top>
    </border>
    <border>
      <left style="thin">
        <color rgb="FF000000"/>
      </left>
      <right style="thin">
        <color rgb="FF000000"/>
      </right>
      <top/>
      <bottom style="thin">
        <color rgb="FF000000"/>
      </bottom>
    </border>
    <border>
      <left/>
      <right/>
      <top/>
      <bottom style="medium">
        <color rgb="FF000000"/>
      </bottom>
    </border>
    <border>
      <left style="hair">
        <color rgb="FF000000"/>
      </left>
      <right/>
      <top/>
      <bottom style="medium">
        <color rgb="FF000000"/>
      </bottom>
    </border>
    <border>
      <left style="hair">
        <color rgb="FF000000"/>
      </left>
      <right style="hair">
        <color rgb="FF000000"/>
      </right>
      <top/>
      <bottom style="medium">
        <color rgb="FF000000"/>
      </bottom>
    </border>
    <border>
      <left style="hair">
        <color rgb="FF000000"/>
      </left>
      <right style="hair">
        <color rgb="FF000000"/>
      </right>
      <top style="medium">
        <color rgb="FF000000"/>
      </top>
      <bottom style="hair">
        <color rgb="FF000000"/>
      </bottom>
    </border>
    <border>
      <left style="thin">
        <color rgb="FF000000"/>
      </left>
      <right style="thin">
        <color rgb="FF000000"/>
      </right>
      <top style="thin">
        <color rgb="FF000000"/>
      </top>
      <bottom/>
    </border>
    <border>
      <left style="medium">
        <color rgb="FF000000"/>
      </left>
      <right style="thin">
        <color rgb="FF000000"/>
      </right>
      <top/>
      <bottom style="medium">
        <color rgb="FF000000"/>
      </bottom>
    </border>
    <border>
      <left style="medium">
        <color rgb="FF000000"/>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bottom/>
    </border>
    <border>
      <left style="medium">
        <color rgb="FF000000"/>
      </left>
      <right style="medium">
        <color rgb="FF000000"/>
      </right>
      <top/>
      <bottom style="medium">
        <color rgb="FF000000"/>
      </bottom>
    </border>
    <border>
      <left style="medium">
        <color rgb="FF000000"/>
      </left>
      <right style="medium">
        <color rgb="FF000000"/>
      </right>
      <top style="medium">
        <color rgb="FF000000"/>
      </top>
      <bottom style="medium">
        <color rgb="FF000000"/>
      </bottom>
    </border>
    <border>
      <left style="hair">
        <color rgb="FFBFBFBF"/>
      </left>
      <right style="hair">
        <color rgb="FFBFBFBF"/>
      </right>
      <bottom style="medium">
        <color rgb="FF000000"/>
      </bottom>
    </border>
    <border>
      <left style="hair">
        <color rgb="FFBFBFBF"/>
      </left>
      <right style="hair">
        <color rgb="FF000000"/>
      </right>
      <top/>
      <bottom/>
    </border>
    <border>
      <left style="medium">
        <color rgb="FF000000"/>
      </left>
      <right style="hair">
        <color rgb="FF000000"/>
      </right>
      <top style="medium">
        <color rgb="FF000000"/>
      </top>
      <bottom style="medium">
        <color rgb="FF000000"/>
      </bottom>
    </border>
    <border>
      <left style="hair">
        <color rgb="FF000000"/>
      </left>
      <right style="hair">
        <color rgb="FF000000"/>
      </right>
      <top style="medium">
        <color rgb="FF000000"/>
      </top>
      <bottom style="medium">
        <color rgb="FF000000"/>
      </bottom>
    </border>
    <border>
      <left style="thin">
        <color rgb="FF000000"/>
      </left>
      <right style="thin">
        <color rgb="FF000000"/>
      </right>
      <top style="thin">
        <color rgb="FF000000"/>
      </top>
      <bottom style="medium">
        <color rgb="FF000000"/>
      </bottom>
    </border>
    <border>
      <bottom style="medium">
        <color rgb="FF000000"/>
      </bottom>
    </border>
    <border>
      <right style="hair">
        <color rgb="FF000000"/>
      </right>
      <top style="hair">
        <color rgb="FF000000"/>
      </top>
    </border>
    <border>
      <left style="hair">
        <color rgb="FF000000"/>
      </left>
    </border>
    <border>
      <left/>
      <right style="hair">
        <color rgb="FF000000"/>
      </right>
      <top style="hair">
        <color rgb="FF000000"/>
      </top>
      <bottom style="hair">
        <color rgb="FF000000"/>
      </bottom>
    </border>
    <border>
      <left style="hair">
        <color rgb="FFBFBFBF"/>
      </left>
      <right style="hair">
        <color rgb="FFBFBFBF"/>
      </right>
      <bottom/>
    </border>
    <border>
      <left style="hair">
        <color rgb="FF000000"/>
      </left>
      <right/>
      <top/>
      <bottom/>
    </border>
    <border>
      <left/>
      <right style="hair">
        <color rgb="FF000000"/>
      </right>
      <top/>
      <bottom style="medium">
        <color rgb="FF000000"/>
      </bottom>
    </border>
    <border>
      <left style="medium">
        <color rgb="FF000000"/>
      </left>
      <right style="medium">
        <color rgb="FF000000"/>
      </right>
      <top style="medium">
        <color rgb="FF000000"/>
      </top>
      <bottom/>
    </border>
    <border>
      <left/>
      <right style="hair">
        <color rgb="FF000000"/>
      </right>
      <top style="medium">
        <color rgb="FF000000"/>
      </top>
      <bottom style="medium">
        <color rgb="FF000000"/>
      </bottom>
    </border>
    <border>
      <right style="hair">
        <color rgb="FF000000"/>
      </right>
    </border>
    <border>
      <left style="hair">
        <color rgb="FF000000"/>
      </left>
      <top style="hair">
        <color rgb="FF000000"/>
      </top>
    </border>
    <border>
      <top style="hair">
        <color rgb="FF000000"/>
      </top>
    </border>
    <border>
      <left/>
      <right style="hair">
        <color rgb="FF000000"/>
      </right>
      <top style="medium">
        <color rgb="FF000000"/>
      </top>
      <bottom/>
    </border>
    <border>
      <left style="hair">
        <color rgb="FF000000"/>
      </left>
      <right/>
      <top style="medium">
        <color rgb="FF000000"/>
      </top>
      <bottom/>
    </border>
    <border>
      <left style="medium">
        <color rgb="FF000000"/>
      </left>
      <top style="medium">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thin">
        <color rgb="FF000000"/>
      </top>
      <bottom style="thin">
        <color rgb="FF000000"/>
      </bottom>
    </border>
    <border>
      <left style="medium">
        <color rgb="FF000000"/>
      </lef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right style="thin">
        <color rgb="FF000000"/>
      </right>
      <top style="medium">
        <color rgb="FF000000"/>
      </top>
      <bottom style="thin">
        <color rgb="FF000000"/>
      </bottom>
    </border>
    <border>
      <left style="thin">
        <color rgb="FF000000"/>
      </lef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thin">
        <color rgb="FF000000"/>
      </right>
    </border>
    <border>
      <left style="medium">
        <color rgb="FF000000"/>
      </left>
      <right style="thin">
        <color rgb="FF000000"/>
      </right>
      <top style="thin">
        <color rgb="FF000000"/>
      </top>
      <bottom style="medium">
        <color rgb="FF000000"/>
      </bottom>
    </border>
    <border>
      <left style="thin">
        <color rgb="FF000000"/>
      </left>
      <bottom style="thin">
        <color rgb="FF000000"/>
      </bottom>
    </border>
    <border>
      <left style="thin">
        <color rgb="FF000000"/>
      </left>
      <right/>
      <top style="thin">
        <color rgb="FF000000"/>
      </top>
      <bottom style="thin">
        <color rgb="FF000000"/>
      </bottom>
    </border>
    <border>
      <left style="thin">
        <color rgb="FF000000"/>
      </left>
      <right style="medium">
        <color rgb="FF000000"/>
      </right>
      <top style="thin">
        <color rgb="FF000000"/>
      </top>
      <bottom style="medium">
        <color rgb="FF000000"/>
      </bottom>
    </border>
    <border>
      <left style="thin">
        <color rgb="FF000000"/>
      </left>
      <right/>
      <top style="thin">
        <color rgb="FF000000"/>
      </top>
      <bottom style="medium">
        <color rgb="FF000000"/>
      </bottom>
    </border>
    <border>
      <left style="thin">
        <color rgb="FF000000"/>
      </left>
    </border>
    <border>
      <left style="thin">
        <color rgb="FF000000"/>
      </left>
      <right style="medium">
        <color rgb="FF000000"/>
      </right>
    </border>
    <border>
      <left style="thin">
        <color rgb="FF000000"/>
      </left>
      <right style="medium">
        <color rgb="FF000000"/>
      </right>
      <bottom style="medium">
        <color rgb="FF000000"/>
      </bottom>
    </border>
    <border>
      <right style="medium">
        <color rgb="FF000000"/>
      </right>
      <top style="medium">
        <color rgb="FF000000"/>
      </top>
    </border>
    <border>
      <right style="medium">
        <color rgb="FF000000"/>
      </right>
      <bottom style="medium">
        <color rgb="FF000000"/>
      </bottom>
    </border>
    <border>
      <right style="medium">
        <color rgb="FF000000"/>
      </right>
      <top style="medium">
        <color rgb="FF000000"/>
      </top>
      <bottom style="medium">
        <color rgb="FF000000"/>
      </bottom>
    </border>
    <border>
      <right style="medium">
        <color rgb="FF000000"/>
      </right>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right style="thin">
        <color rgb="FF000000"/>
      </right>
      <top style="thin">
        <color rgb="FF000000"/>
      </top>
      <bottom style="thin">
        <color rgb="FF000000"/>
      </bottom>
    </border>
    <border>
      <left style="medium">
        <color rgb="FF000000"/>
      </left>
      <right style="medium">
        <color rgb="FF000000"/>
      </right>
      <bottom style="medium">
        <color rgb="FF000000"/>
      </bottom>
    </border>
    <border>
      <left style="medium">
        <color rgb="FF000000"/>
      </left>
      <right style="thin">
        <color rgb="FF000000"/>
      </right>
    </border>
    <border>
      <left style="thin">
        <color rgb="FF000000"/>
      </left>
      <right style="medium">
        <color rgb="FF000000"/>
      </right>
      <top style="thin">
        <color rgb="FF000000"/>
      </top>
    </border>
    <border>
      <left style="thin">
        <color rgb="FF000000"/>
      </left>
      <right style="medium">
        <color rgb="FF000000"/>
      </right>
      <top style="medium">
        <color rgb="FF000000"/>
      </top>
    </border>
    <border>
      <left/>
      <right/>
      <top/>
    </border>
    <border>
      <left/>
      <top/>
      <bottom/>
    </border>
    <border>
      <top/>
      <bottom/>
    </border>
    <border>
      <right/>
      <top/>
      <bottom/>
    </border>
    <border>
      <left/>
      <right/>
    </border>
    <border>
      <left/>
      <top/>
      <bottom style="medium">
        <color rgb="FFFFFFFF"/>
      </bottom>
    </border>
    <border>
      <top/>
      <bottom style="medium">
        <color rgb="FFFFFFFF"/>
      </bottom>
    </border>
    <border>
      <right/>
      <top/>
      <bottom style="medium">
        <color rgb="FFFFFFFF"/>
      </bottom>
    </border>
    <border>
      <left/>
      <right/>
      <bottom/>
    </border>
    <border>
      <left/>
      <right/>
      <top style="medium">
        <color rgb="FFFFFFFF"/>
      </top>
      <bottom/>
    </border>
    <border>
      <left/>
      <right/>
      <top/>
      <bottom style="medium">
        <color rgb="FFFFFFFF"/>
      </bottom>
    </border>
    <border>
      <left style="thin">
        <color rgb="FF002060"/>
      </left>
      <right style="thin">
        <color rgb="FF002060"/>
      </right>
      <top style="thin">
        <color rgb="FF002060"/>
      </top>
      <bottom style="thin">
        <color rgb="FF000000"/>
      </bottom>
    </border>
    <border>
      <left style="thin">
        <color rgb="FF002060"/>
      </left>
      <right style="thin">
        <color rgb="FF002060"/>
      </right>
      <top style="thin">
        <color rgb="FF000000"/>
      </top>
      <bottom style="thin">
        <color rgb="FF000000"/>
      </bottom>
    </border>
    <border>
      <left style="thin">
        <color rgb="FF002060"/>
      </left>
      <right style="thin">
        <color rgb="FF002060"/>
      </right>
      <top style="thin">
        <color rgb="FF000000"/>
      </top>
      <bottom style="thin">
        <color rgb="FF002060"/>
      </bottom>
    </border>
    <border>
      <left style="thin">
        <color rgb="FF002060"/>
      </left>
      <right style="thin">
        <color rgb="FF002060"/>
      </right>
      <top style="thin">
        <color rgb="FF002060"/>
      </top>
      <bottom style="thin">
        <color rgb="FF002060"/>
      </bottom>
    </border>
    <border>
      <left style="medium">
        <color rgb="FF000000"/>
      </left>
      <top style="medium">
        <color rgb="FF000000"/>
      </top>
      <bottom style="medium">
        <color rgb="FF000000"/>
      </bottom>
    </border>
    <border>
      <top style="medium">
        <color rgb="FF000000"/>
      </top>
      <bottom style="medium">
        <color rgb="FF000000"/>
      </bottom>
    </border>
    <border>
      <right/>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bottom/>
    </border>
    <border>
      <left style="thin">
        <color rgb="FF002060"/>
      </left>
      <top style="thin">
        <color rgb="FF002060"/>
      </top>
      <bottom style="thin">
        <color rgb="FF000000"/>
      </bottom>
    </border>
    <border>
      <left style="medium">
        <color rgb="FF000000"/>
      </left>
      <right style="hair">
        <color rgb="FF000000"/>
      </right>
      <top style="medium">
        <color rgb="FF000000"/>
      </top>
      <bottom style="hair">
        <color rgb="FF000000"/>
      </bottom>
    </border>
    <border>
      <left style="hair">
        <color rgb="FF000000"/>
      </left>
      <right style="medium">
        <color rgb="FF000000"/>
      </right>
      <top style="medium">
        <color rgb="FF000000"/>
      </top>
      <bottom style="hair">
        <color rgb="FF000000"/>
      </bottom>
    </border>
    <border>
      <left style="thin">
        <color rgb="FF002060"/>
      </left>
      <top style="thin">
        <color rgb="FF000000"/>
      </top>
      <bottom style="thin">
        <color rgb="FF000000"/>
      </bottom>
    </border>
    <border>
      <left style="medium">
        <color rgb="FF000000"/>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thin">
        <color rgb="FF002060"/>
      </left>
      <top style="thin">
        <color rgb="FF000000"/>
      </top>
      <bottom style="thin">
        <color rgb="FF002060"/>
      </bottom>
    </border>
    <border>
      <left style="medium">
        <color rgb="FF000000"/>
      </left>
      <right style="hair">
        <color rgb="FF000000"/>
      </right>
      <top style="hair">
        <color rgb="FF000000"/>
      </top>
      <bottom style="medium">
        <color rgb="FF000000"/>
      </bottom>
    </border>
    <border>
      <left style="hair">
        <color rgb="FF000000"/>
      </left>
      <right style="hair">
        <color rgb="FF000000"/>
      </right>
      <top style="hair">
        <color rgb="FF000000"/>
      </top>
      <bottom style="medium">
        <color rgb="FF000000"/>
      </bottom>
    </border>
    <border>
      <left style="hair">
        <color rgb="FF000000"/>
      </left>
      <right style="medium">
        <color rgb="FF000000"/>
      </right>
      <top style="hair">
        <color rgb="FF000000"/>
      </top>
      <bottom style="medium">
        <color rgb="FF000000"/>
      </bottom>
    </border>
    <border>
      <left style="thin">
        <color rgb="FF002060"/>
      </left>
      <top style="thin">
        <color rgb="FF002060"/>
      </top>
      <bottom style="thin">
        <color rgb="FF002060"/>
      </bottom>
    </border>
    <border>
      <right style="thin">
        <color rgb="FF000000"/>
      </right>
      <top style="medium">
        <color rgb="FF000000"/>
      </top>
    </border>
    <border>
      <right style="thin">
        <color rgb="FF000000"/>
      </right>
    </border>
    <border>
      <bottom style="thin">
        <color rgb="FF000000"/>
      </bottom>
    </border>
  </borders>
  <cellStyleXfs count="1">
    <xf borderId="0" fillId="0" fontId="0" numFmtId="0" applyAlignment="1" applyFont="1"/>
  </cellStyleXfs>
  <cellXfs count="426">
    <xf borderId="0" fillId="0" fontId="0" numFmtId="0" xfId="0" applyAlignment="1" applyFont="1">
      <alignment readingOrder="0" shrinkToFit="0" vertical="bottom" wrapText="0"/>
    </xf>
    <xf borderId="1" fillId="2" fontId="1" numFmtId="0" xfId="0" applyBorder="1" applyFill="1" applyFont="1"/>
    <xf borderId="0" fillId="0" fontId="2" numFmtId="0" xfId="0" applyAlignment="1" applyFont="1">
      <alignment horizontal="left" vertical="center"/>
    </xf>
    <xf borderId="2" fillId="0" fontId="3" numFmtId="0" xfId="0" applyAlignment="1" applyBorder="1" applyFont="1">
      <alignment shrinkToFit="0" vertical="center" wrapText="1"/>
    </xf>
    <xf borderId="3" fillId="0" fontId="4" numFmtId="0" xfId="0" applyAlignment="1" applyBorder="1" applyFont="1">
      <alignment shrinkToFit="0" vertical="center" wrapText="1"/>
    </xf>
    <xf borderId="4" fillId="0" fontId="5" numFmtId="0" xfId="0" applyAlignment="1" applyBorder="1" applyFont="1">
      <alignment horizontal="left" vertical="center"/>
    </xf>
    <xf borderId="4" fillId="0" fontId="6" numFmtId="0" xfId="0" applyAlignment="1" applyBorder="1" applyFont="1">
      <alignment horizontal="left" vertical="center"/>
    </xf>
    <xf borderId="5" fillId="0" fontId="7" numFmtId="0" xfId="0" applyAlignment="1" applyBorder="1" applyFont="1">
      <alignment horizontal="left" vertical="center"/>
    </xf>
    <xf borderId="0" fillId="0" fontId="8" numFmtId="0" xfId="0" applyFont="1"/>
    <xf borderId="0" fillId="0" fontId="9" numFmtId="0" xfId="0" applyFont="1"/>
    <xf borderId="6" fillId="3" fontId="1" numFmtId="0" xfId="0" applyAlignment="1" applyBorder="1" applyFill="1" applyFont="1">
      <alignment horizontal="center" vertical="center"/>
    </xf>
    <xf borderId="6" fillId="4" fontId="1" numFmtId="0" xfId="0" applyAlignment="1" applyBorder="1" applyFill="1" applyFont="1">
      <alignment horizontal="center" vertical="center"/>
    </xf>
    <xf borderId="7" fillId="5" fontId="1" numFmtId="0" xfId="0" applyAlignment="1" applyBorder="1" applyFill="1" applyFont="1">
      <alignment horizontal="center"/>
    </xf>
    <xf borderId="8" fillId="0" fontId="10" numFmtId="0" xfId="0" applyBorder="1" applyFont="1"/>
    <xf borderId="9" fillId="0" fontId="10" numFmtId="0" xfId="0" applyBorder="1" applyFont="1"/>
    <xf borderId="7" fillId="6" fontId="1" numFmtId="0" xfId="0" applyAlignment="1" applyBorder="1" applyFill="1" applyFont="1">
      <alignment horizontal="center"/>
    </xf>
    <xf borderId="10" fillId="0" fontId="10" numFmtId="0" xfId="0" applyBorder="1" applyFont="1"/>
    <xf borderId="11" fillId="0" fontId="10" numFmtId="0" xfId="0" applyBorder="1" applyFont="1"/>
    <xf borderId="12" fillId="0" fontId="10" numFmtId="0" xfId="0" applyBorder="1" applyFont="1"/>
    <xf borderId="13" fillId="5" fontId="1" numFmtId="0" xfId="0" applyAlignment="1" applyBorder="1" applyFont="1">
      <alignment horizontal="center" shrinkToFit="0" vertical="center" wrapText="1"/>
    </xf>
    <xf borderId="14" fillId="4" fontId="1" numFmtId="0" xfId="0" applyAlignment="1" applyBorder="1" applyFont="1">
      <alignment horizontal="center" shrinkToFit="0" vertical="center" wrapText="1"/>
    </xf>
    <xf borderId="15" fillId="6" fontId="1" numFmtId="0" xfId="0" applyAlignment="1" applyBorder="1" applyFont="1">
      <alignment horizontal="center" shrinkToFit="0" vertical="center" wrapText="1"/>
    </xf>
    <xf borderId="16" fillId="6" fontId="1" numFmtId="0" xfId="0" applyAlignment="1" applyBorder="1" applyFont="1">
      <alignment horizontal="center" shrinkToFit="0" vertical="center" wrapText="1"/>
    </xf>
    <xf borderId="14" fillId="6" fontId="1" numFmtId="0" xfId="0" applyAlignment="1" applyBorder="1" applyFont="1">
      <alignment horizontal="center" shrinkToFit="0" vertical="center" wrapText="1"/>
    </xf>
    <xf borderId="17" fillId="6" fontId="1" numFmtId="0" xfId="0" applyAlignment="1" applyBorder="1" applyFont="1">
      <alignment horizontal="center" shrinkToFit="0" vertical="center" wrapText="1"/>
    </xf>
    <xf borderId="4" fillId="0" fontId="11" numFmtId="0" xfId="0" applyAlignment="1" applyBorder="1" applyFont="1">
      <alignment horizontal="center" vertical="center"/>
    </xf>
    <xf borderId="4" fillId="0" fontId="5" numFmtId="0" xfId="0" applyAlignment="1" applyBorder="1" applyFont="1">
      <alignment shrinkToFit="0" vertical="center" wrapText="1"/>
    </xf>
    <xf borderId="0" fillId="0" fontId="5" numFmtId="0" xfId="0" applyAlignment="1" applyFont="1">
      <alignment horizontal="left" shrinkToFit="0" vertical="top" wrapText="1"/>
    </xf>
    <xf borderId="0" fillId="0" fontId="5" numFmtId="0" xfId="0" applyAlignment="1" applyFont="1">
      <alignment horizontal="center" vertical="center"/>
    </xf>
    <xf borderId="0" fillId="0" fontId="12" numFmtId="0" xfId="0" applyAlignment="1" applyFont="1">
      <alignment horizontal="center" vertical="center"/>
    </xf>
    <xf borderId="18" fillId="7" fontId="5" numFmtId="0" xfId="0" applyBorder="1" applyFill="1" applyFont="1"/>
    <xf borderId="19" fillId="7" fontId="12" numFmtId="0" xfId="0" applyAlignment="1" applyBorder="1" applyFont="1">
      <alignment horizontal="center" vertical="center"/>
    </xf>
    <xf borderId="4" fillId="0" fontId="13" numFmtId="0" xfId="0" applyAlignment="1" applyBorder="1" applyFont="1">
      <alignment shrinkToFit="0" vertical="center" wrapText="1"/>
    </xf>
    <xf borderId="0" fillId="0" fontId="14" numFmtId="0" xfId="0" applyFont="1"/>
    <xf borderId="20" fillId="7" fontId="12" numFmtId="0" xfId="0" applyAlignment="1" applyBorder="1" applyFont="1">
      <alignment horizontal="center" vertical="center"/>
    </xf>
    <xf quotePrefix="1" borderId="4" fillId="0" fontId="12" numFmtId="0" xfId="0" applyAlignment="1" applyBorder="1" applyFont="1">
      <alignment shrinkToFit="0" vertical="center" wrapText="1"/>
    </xf>
    <xf borderId="4" fillId="0" fontId="12" numFmtId="0" xfId="0" applyAlignment="1" applyBorder="1" applyFont="1">
      <alignment shrinkToFit="0" vertical="center" wrapText="1"/>
    </xf>
    <xf borderId="0" fillId="0" fontId="12" numFmtId="0" xfId="0" applyAlignment="1" applyFont="1">
      <alignment horizontal="left" shrinkToFit="0" vertical="top" wrapText="1"/>
    </xf>
    <xf borderId="0" fillId="0" fontId="12" numFmtId="0" xfId="0" applyAlignment="1" applyFont="1">
      <alignment horizontal="left" vertical="top"/>
    </xf>
    <xf borderId="0" fillId="0" fontId="12" numFmtId="0" xfId="0" applyFont="1"/>
    <xf borderId="4" fillId="0" fontId="5" numFmtId="0" xfId="0" applyAlignment="1" applyBorder="1" applyFont="1">
      <alignment shrinkToFit="0" vertical="top" wrapText="1"/>
    </xf>
    <xf borderId="0" fillId="0" fontId="5" numFmtId="0" xfId="0" applyAlignment="1" applyFont="1">
      <alignment shrinkToFit="0" wrapText="1"/>
    </xf>
    <xf borderId="21" fillId="0" fontId="5" numFmtId="0" xfId="0" applyAlignment="1" applyBorder="1" applyFont="1">
      <alignment shrinkToFit="0" vertical="center" wrapText="1"/>
    </xf>
    <xf borderId="21" fillId="0" fontId="5" numFmtId="0" xfId="0" applyAlignment="1" applyBorder="1" applyFont="1">
      <alignment shrinkToFit="0" vertical="top" wrapText="1"/>
    </xf>
    <xf borderId="21" fillId="0" fontId="12" numFmtId="0" xfId="0" applyAlignment="1" applyBorder="1" applyFont="1">
      <alignment shrinkToFit="0" vertical="center" wrapText="1"/>
    </xf>
    <xf borderId="22" fillId="7" fontId="12" numFmtId="0" xfId="0" applyBorder="1" applyFont="1"/>
    <xf borderId="23" fillId="8" fontId="15" numFmtId="0" xfId="0" applyAlignment="1" applyBorder="1" applyFill="1" applyFont="1">
      <alignment horizontal="center" vertical="center"/>
    </xf>
    <xf borderId="24" fillId="8" fontId="5" numFmtId="0" xfId="0" applyAlignment="1" applyBorder="1" applyFont="1">
      <alignment shrinkToFit="0" vertical="center" wrapText="1"/>
    </xf>
    <xf borderId="25" fillId="8" fontId="5" numFmtId="0" xfId="0" applyAlignment="1" applyBorder="1" applyFont="1">
      <alignment horizontal="left" shrinkToFit="0" vertical="top" wrapText="1"/>
    </xf>
    <xf borderId="25" fillId="8" fontId="5" numFmtId="0" xfId="0" applyAlignment="1" applyBorder="1" applyFont="1">
      <alignment horizontal="center" vertical="center"/>
    </xf>
    <xf borderId="25" fillId="8" fontId="5" numFmtId="0" xfId="0" applyAlignment="1" applyBorder="1" applyFont="1">
      <alignment horizontal="left" vertical="top"/>
    </xf>
    <xf borderId="25" fillId="8" fontId="12" numFmtId="0" xfId="0" applyAlignment="1" applyBorder="1" applyFont="1">
      <alignment horizontal="center" vertical="center"/>
    </xf>
    <xf borderId="26" fillId="8" fontId="12" numFmtId="0" xfId="0" applyAlignment="1" applyBorder="1" applyFont="1">
      <alignment horizontal="center" vertical="center"/>
    </xf>
    <xf borderId="25" fillId="8" fontId="12" numFmtId="9" xfId="0" applyAlignment="1" applyBorder="1" applyFont="1" applyNumberFormat="1">
      <alignment horizontal="center" vertical="center"/>
    </xf>
    <xf borderId="27" fillId="8" fontId="12" numFmtId="0" xfId="0" applyAlignment="1" applyBorder="1" applyFont="1">
      <alignment horizontal="center" vertical="center"/>
    </xf>
    <xf borderId="1" fillId="8" fontId="5" numFmtId="0" xfId="0" applyBorder="1" applyFont="1"/>
    <xf borderId="28" fillId="0" fontId="5" numFmtId="0" xfId="0" applyAlignment="1" applyBorder="1" applyFont="1">
      <alignment shrinkToFit="0" vertical="center" wrapText="1"/>
    </xf>
    <xf borderId="29" fillId="7" fontId="5" numFmtId="0" xfId="0" applyBorder="1" applyFont="1"/>
    <xf borderId="30" fillId="0" fontId="5" numFmtId="0" xfId="0" applyBorder="1" applyFont="1"/>
    <xf borderId="31" fillId="8" fontId="15" numFmtId="0" xfId="0" applyAlignment="1" applyBorder="1" applyFont="1">
      <alignment horizontal="center" vertical="center"/>
    </xf>
    <xf borderId="32" fillId="8" fontId="5" numFmtId="0" xfId="0" applyAlignment="1" applyBorder="1" applyFont="1">
      <alignment shrinkToFit="0" vertical="center" wrapText="1"/>
    </xf>
    <xf borderId="33" fillId="8" fontId="5" numFmtId="0" xfId="0" applyAlignment="1" applyBorder="1" applyFont="1">
      <alignment shrinkToFit="0" vertical="center" wrapText="1"/>
    </xf>
    <xf borderId="32" fillId="8" fontId="5" numFmtId="0" xfId="0" applyAlignment="1" applyBorder="1" applyFont="1">
      <alignment horizontal="left" shrinkToFit="0" vertical="top" wrapText="1"/>
    </xf>
    <xf borderId="32" fillId="8" fontId="5" numFmtId="0" xfId="0" applyAlignment="1" applyBorder="1" applyFont="1">
      <alignment horizontal="center" vertical="center"/>
    </xf>
    <xf borderId="32" fillId="8" fontId="5" numFmtId="0" xfId="0" applyBorder="1" applyFont="1"/>
    <xf borderId="32" fillId="8" fontId="5" numFmtId="0" xfId="0" applyAlignment="1" applyBorder="1" applyFont="1">
      <alignment horizontal="left" vertical="top"/>
    </xf>
    <xf borderId="34" fillId="8" fontId="5" numFmtId="0" xfId="0" applyAlignment="1" applyBorder="1" applyFont="1">
      <alignment horizontal="center" vertical="center"/>
    </xf>
    <xf borderId="32" fillId="8" fontId="5" numFmtId="9" xfId="0" applyAlignment="1" applyBorder="1" applyFont="1" applyNumberFormat="1">
      <alignment horizontal="center" vertical="center"/>
    </xf>
    <xf borderId="35" fillId="8" fontId="5" numFmtId="0" xfId="0" applyAlignment="1" applyBorder="1" applyFont="1">
      <alignment horizontal="center" vertical="center"/>
    </xf>
    <xf borderId="36" fillId="8" fontId="15" numFmtId="0" xfId="0" applyAlignment="1" applyBorder="1" applyFont="1">
      <alignment horizontal="center" vertical="center"/>
    </xf>
    <xf borderId="25" fillId="8" fontId="5" numFmtId="0" xfId="0" applyAlignment="1" applyBorder="1" applyFont="1">
      <alignment shrinkToFit="0" vertical="center" wrapText="1"/>
    </xf>
    <xf borderId="37" fillId="8" fontId="5" numFmtId="0" xfId="0" applyAlignment="1" applyBorder="1" applyFont="1">
      <alignment shrinkToFit="0" vertical="center" wrapText="1"/>
    </xf>
    <xf borderId="37" fillId="8" fontId="5" numFmtId="0" xfId="0" applyAlignment="1" applyBorder="1" applyFont="1">
      <alignment horizontal="left" shrinkToFit="0" vertical="top" wrapText="1"/>
    </xf>
    <xf borderId="38" fillId="8" fontId="5" numFmtId="0" xfId="0" applyAlignment="1" applyBorder="1" applyFont="1">
      <alignment horizontal="center" vertical="center"/>
    </xf>
    <xf borderId="24" fillId="8" fontId="5" numFmtId="0" xfId="0" applyAlignment="1" applyBorder="1" applyFont="1">
      <alignment horizontal="center" vertical="center"/>
    </xf>
    <xf borderId="24" fillId="8" fontId="5" numFmtId="9" xfId="0" applyAlignment="1" applyBorder="1" applyFont="1" applyNumberFormat="1">
      <alignment horizontal="center" vertical="center"/>
    </xf>
    <xf borderId="39" fillId="8" fontId="5" numFmtId="0" xfId="0" applyAlignment="1" applyBorder="1" applyFont="1">
      <alignment horizontal="center" vertical="center"/>
    </xf>
    <xf borderId="40" fillId="0" fontId="5" numFmtId="0" xfId="0" applyAlignment="1" applyBorder="1" applyFont="1">
      <alignment shrinkToFit="0" vertical="center" wrapText="1"/>
    </xf>
    <xf borderId="0" fillId="0" fontId="16" numFmtId="0" xfId="0" applyAlignment="1" applyFont="1">
      <alignment horizontal="left" readingOrder="1"/>
    </xf>
    <xf borderId="41" fillId="0" fontId="5" numFmtId="0" xfId="0" applyAlignment="1" applyBorder="1" applyFont="1">
      <alignment shrinkToFit="0" vertical="center" wrapText="1"/>
    </xf>
    <xf borderId="22" fillId="7" fontId="5" numFmtId="0" xfId="0" applyBorder="1" applyFont="1"/>
    <xf borderId="25" fillId="8" fontId="5" numFmtId="0" xfId="0" applyBorder="1" applyFont="1"/>
    <xf borderId="26" fillId="8" fontId="5" numFmtId="0" xfId="0" applyAlignment="1" applyBorder="1" applyFont="1">
      <alignment horizontal="center" vertical="center"/>
    </xf>
    <xf borderId="25" fillId="8" fontId="5" numFmtId="9" xfId="0" applyAlignment="1" applyBorder="1" applyFont="1" applyNumberFormat="1">
      <alignment horizontal="center" vertical="center"/>
    </xf>
    <xf borderId="27" fillId="8" fontId="5" numFmtId="0" xfId="0" applyAlignment="1" applyBorder="1" applyFont="1">
      <alignment horizontal="center" vertical="center"/>
    </xf>
    <xf borderId="0" fillId="0" fontId="16" numFmtId="0" xfId="0" applyFont="1"/>
    <xf borderId="20" fillId="0" fontId="12" numFmtId="0" xfId="0" applyAlignment="1" applyBorder="1" applyFont="1">
      <alignment horizontal="center" vertical="center"/>
    </xf>
    <xf borderId="4" fillId="8" fontId="15" numFmtId="0" xfId="0" applyAlignment="1" applyBorder="1" applyFont="1">
      <alignment horizontal="center" vertical="center"/>
    </xf>
    <xf borderId="42" fillId="8" fontId="5" numFmtId="0" xfId="0" applyAlignment="1" applyBorder="1" applyFont="1">
      <alignment vertical="center"/>
    </xf>
    <xf borderId="42" fillId="8" fontId="5" numFmtId="0" xfId="0" applyAlignment="1" applyBorder="1" applyFont="1">
      <alignment shrinkToFit="0" vertical="center" wrapText="1"/>
    </xf>
    <xf borderId="43" fillId="8" fontId="5" numFmtId="0" xfId="0" applyAlignment="1" applyBorder="1" applyFont="1">
      <alignment horizontal="left" shrinkToFit="0" vertical="top" wrapText="1"/>
    </xf>
    <xf borderId="43" fillId="8" fontId="5" numFmtId="0" xfId="0" applyAlignment="1" applyBorder="1" applyFont="1">
      <alignment horizontal="center" vertical="center"/>
    </xf>
    <xf borderId="44" fillId="8" fontId="5" numFmtId="0" xfId="0" applyAlignment="1" applyBorder="1" applyFont="1">
      <alignment horizontal="center" vertical="center"/>
    </xf>
    <xf borderId="43" fillId="8" fontId="5" numFmtId="9" xfId="0" applyAlignment="1" applyBorder="1" applyFont="1" applyNumberFormat="1">
      <alignment horizontal="center" vertical="center"/>
    </xf>
    <xf borderId="45" fillId="8" fontId="5" numFmtId="0" xfId="0" applyAlignment="1" applyBorder="1" applyFont="1">
      <alignment horizontal="center" vertical="center"/>
    </xf>
    <xf borderId="4" fillId="0" fontId="11" numFmtId="0" xfId="0" applyAlignment="1" applyBorder="1" applyFont="1">
      <alignment horizontal="center" shrinkToFit="0" vertical="center" wrapText="1"/>
    </xf>
    <xf borderId="4" fillId="0" fontId="5" numFmtId="0" xfId="0" applyAlignment="1" applyBorder="1" applyFont="1">
      <alignment shrinkToFit="0" wrapText="1"/>
    </xf>
    <xf borderId="4" fillId="9" fontId="5" numFmtId="0" xfId="0" applyAlignment="1" applyBorder="1" applyFill="1" applyFont="1">
      <alignment horizontal="left" shrinkToFit="0" vertical="center" wrapText="1"/>
    </xf>
    <xf borderId="4" fillId="9" fontId="12" numFmtId="0" xfId="0" applyAlignment="1" applyBorder="1" applyFont="1">
      <alignment horizontal="left" shrinkToFit="0" vertical="center" wrapText="1"/>
    </xf>
    <xf borderId="46" fillId="7" fontId="12" numFmtId="0" xfId="0" applyBorder="1" applyFont="1"/>
    <xf borderId="4" fillId="0" fontId="17" numFmtId="0" xfId="0" applyAlignment="1" applyBorder="1" applyFont="1">
      <alignment horizontal="center" shrinkToFit="0" vertical="center" wrapText="1"/>
    </xf>
    <xf borderId="21" fillId="0" fontId="5" numFmtId="0" xfId="0" applyAlignment="1" applyBorder="1" applyFont="1">
      <alignment shrinkToFit="0" wrapText="1"/>
    </xf>
    <xf borderId="47" fillId="9" fontId="5" numFmtId="0" xfId="0" applyAlignment="1" applyBorder="1" applyFont="1">
      <alignment horizontal="left" shrinkToFit="0" vertical="center" wrapText="1"/>
    </xf>
    <xf borderId="47" fillId="9" fontId="12" numFmtId="0" xfId="0" applyAlignment="1" applyBorder="1" applyFont="1">
      <alignment horizontal="left" shrinkToFit="0" vertical="center" wrapText="1"/>
    </xf>
    <xf borderId="48" fillId="8" fontId="15" numFmtId="0" xfId="0" applyAlignment="1" applyBorder="1" applyFont="1">
      <alignment horizontal="center" shrinkToFit="0" vertical="center" wrapText="1"/>
    </xf>
    <xf borderId="24" fillId="8" fontId="5" numFmtId="0" xfId="0" applyAlignment="1" applyBorder="1" applyFont="1">
      <alignment shrinkToFit="0" wrapText="1"/>
    </xf>
    <xf borderId="24" fillId="8" fontId="5" numFmtId="0" xfId="0" applyAlignment="1" applyBorder="1" applyFont="1">
      <alignment horizontal="left" shrinkToFit="0" vertical="center" wrapText="1"/>
    </xf>
    <xf borderId="37" fillId="8" fontId="5" numFmtId="0" xfId="0" applyAlignment="1" applyBorder="1" applyFont="1">
      <alignment shrinkToFit="0" wrapText="1"/>
    </xf>
    <xf borderId="49" fillId="8" fontId="5" numFmtId="0" xfId="0" applyAlignment="1" applyBorder="1" applyFont="1">
      <alignment horizontal="left" shrinkToFit="0" vertical="top" wrapText="1"/>
    </xf>
    <xf borderId="50" fillId="8" fontId="5" numFmtId="0" xfId="0" applyAlignment="1" applyBorder="1" applyFont="1">
      <alignment horizontal="center" vertical="center"/>
    </xf>
    <xf borderId="1" fillId="10" fontId="5" numFmtId="0" xfId="0" applyBorder="1" applyFill="1" applyFont="1"/>
    <xf borderId="51" fillId="11" fontId="5" numFmtId="0" xfId="0" applyAlignment="1" applyBorder="1" applyFill="1" applyFont="1">
      <alignment horizontal="center" shrinkToFit="0" vertical="center" wrapText="1"/>
    </xf>
    <xf borderId="52" fillId="11" fontId="5" numFmtId="9" xfId="0" applyAlignment="1" applyBorder="1" applyFont="1" applyNumberFormat="1">
      <alignment horizontal="center" vertical="center"/>
    </xf>
    <xf borderId="53" fillId="0" fontId="5" numFmtId="0" xfId="0" applyAlignment="1" applyBorder="1" applyFont="1">
      <alignment horizontal="center" shrinkToFit="0" vertical="center" wrapText="1"/>
    </xf>
    <xf borderId="53" fillId="0" fontId="5" numFmtId="9" xfId="0" applyAlignment="1" applyBorder="1" applyFont="1" applyNumberFormat="1">
      <alignment horizontal="center"/>
    </xf>
    <xf borderId="6" fillId="3" fontId="1" numFmtId="0" xfId="0" applyAlignment="1" applyBorder="1" applyFont="1">
      <alignment horizontal="center" shrinkToFit="0" vertical="center" wrapText="1"/>
    </xf>
    <xf borderId="7" fillId="5" fontId="18" numFmtId="0" xfId="0" applyAlignment="1" applyBorder="1" applyFont="1">
      <alignment horizontal="center" shrinkToFit="0" vertical="center" wrapText="1"/>
    </xf>
    <xf borderId="7" fillId="12" fontId="1" numFmtId="0" xfId="0" applyAlignment="1" applyBorder="1" applyFill="1" applyFont="1">
      <alignment horizontal="center"/>
    </xf>
    <xf borderId="0" fillId="0" fontId="19" numFmtId="0" xfId="0" applyFont="1"/>
    <xf borderId="54" fillId="0" fontId="10" numFmtId="0" xfId="0" applyBorder="1" applyFont="1"/>
    <xf borderId="14" fillId="5" fontId="18" numFmtId="0" xfId="0" applyAlignment="1" applyBorder="1" applyFont="1">
      <alignment horizontal="center" shrinkToFit="0" vertical="center" wrapText="1"/>
    </xf>
    <xf borderId="16" fillId="12" fontId="1" numFmtId="0" xfId="0" applyAlignment="1" applyBorder="1" applyFont="1">
      <alignment horizontal="center" shrinkToFit="0" vertical="center" wrapText="1"/>
    </xf>
    <xf borderId="14" fillId="12" fontId="1" numFmtId="0" xfId="0" applyAlignment="1" applyBorder="1" applyFont="1">
      <alignment horizontal="center" shrinkToFit="0" vertical="center" wrapText="1"/>
    </xf>
    <xf borderId="55" fillId="12" fontId="1" numFmtId="0" xfId="0" applyAlignment="1" applyBorder="1" applyFont="1">
      <alignment horizontal="center" shrinkToFit="0" vertical="center" wrapText="1"/>
    </xf>
    <xf borderId="49" fillId="8" fontId="15" numFmtId="0" xfId="0" applyAlignment="1" applyBorder="1" applyFont="1">
      <alignment horizontal="center" vertical="center"/>
    </xf>
    <xf borderId="24" fillId="8" fontId="5" numFmtId="0" xfId="0" applyAlignment="1" applyBorder="1" applyFont="1">
      <alignment horizontal="left" shrinkToFit="0" vertical="top" wrapText="1"/>
    </xf>
    <xf borderId="24" fillId="8" fontId="20" numFmtId="0" xfId="0" applyAlignment="1" applyBorder="1" applyFont="1">
      <alignment horizontal="left" shrinkToFit="0" vertical="top" wrapText="1"/>
    </xf>
    <xf borderId="25" fillId="8" fontId="20" numFmtId="0" xfId="0" applyAlignment="1" applyBorder="1" applyFont="1">
      <alignment horizontal="center" vertical="center"/>
    </xf>
    <xf borderId="25" fillId="8" fontId="20" numFmtId="0" xfId="0" applyAlignment="1" applyBorder="1" applyFont="1">
      <alignment horizontal="left" shrinkToFit="0" vertical="top" wrapText="1"/>
    </xf>
    <xf borderId="56" fillId="8" fontId="12" numFmtId="0" xfId="0" applyAlignment="1" applyBorder="1" applyFont="1">
      <alignment horizontal="center" vertical="center"/>
    </xf>
    <xf borderId="57" fillId="8" fontId="12" numFmtId="0" xfId="0" applyAlignment="1" applyBorder="1" applyFont="1">
      <alignment horizontal="center" vertical="center"/>
    </xf>
    <xf borderId="57" fillId="8" fontId="12" numFmtId="9" xfId="0" applyAlignment="1" applyBorder="1" applyFont="1" applyNumberFormat="1">
      <alignment horizontal="center" vertical="center"/>
    </xf>
    <xf borderId="0" fillId="0" fontId="20" numFmtId="0" xfId="0" applyFont="1"/>
    <xf borderId="28" fillId="0" fontId="11" numFmtId="0" xfId="0" applyAlignment="1" applyBorder="1" applyFont="1">
      <alignment horizontal="center" vertical="center"/>
    </xf>
    <xf borderId="28" fillId="0" fontId="5" numFmtId="0" xfId="0" applyAlignment="1" applyBorder="1" applyFont="1">
      <alignment horizontal="left" shrinkToFit="0" vertical="top" wrapText="1"/>
    </xf>
    <xf borderId="4" fillId="0" fontId="12" numFmtId="0" xfId="0" applyAlignment="1" applyBorder="1" applyFont="1">
      <alignment shrinkToFit="0" wrapText="1"/>
    </xf>
    <xf borderId="28" fillId="0" fontId="20" numFmtId="0" xfId="0" applyAlignment="1" applyBorder="1" applyFont="1">
      <alignment horizontal="left" shrinkToFit="0" vertical="top" wrapText="1"/>
    </xf>
    <xf borderId="0" fillId="0" fontId="20" numFmtId="0" xfId="0" applyAlignment="1" applyFont="1">
      <alignment horizontal="center" vertical="center"/>
    </xf>
    <xf borderId="0" fillId="0" fontId="20" numFmtId="0" xfId="0" applyAlignment="1" applyFont="1">
      <alignment horizontal="left" shrinkToFit="0" vertical="top" wrapText="1"/>
    </xf>
    <xf borderId="58" fillId="0" fontId="5" numFmtId="0" xfId="0" applyAlignment="1" applyBorder="1" applyFont="1">
      <alignment horizontal="left" shrinkToFit="0" vertical="top" wrapText="1"/>
    </xf>
    <xf borderId="21" fillId="0" fontId="19" numFmtId="0" xfId="0" applyAlignment="1" applyBorder="1" applyFont="1">
      <alignment horizontal="left" shrinkToFit="0" vertical="top" wrapText="1"/>
    </xf>
    <xf borderId="58" fillId="0" fontId="19" numFmtId="0" xfId="0" applyAlignment="1" applyBorder="1" applyFont="1">
      <alignment horizontal="left" shrinkToFit="0" vertical="top" wrapText="1"/>
    </xf>
    <xf borderId="59" fillId="0" fontId="19" numFmtId="0" xfId="0" applyAlignment="1" applyBorder="1" applyFont="1">
      <alignment horizontal="center" vertical="center"/>
    </xf>
    <xf borderId="59" fillId="0" fontId="19" numFmtId="0" xfId="0" applyBorder="1" applyFont="1"/>
    <xf borderId="59" fillId="0" fontId="19" numFmtId="0" xfId="0" applyAlignment="1" applyBorder="1" applyFont="1">
      <alignment horizontal="left" shrinkToFit="0" vertical="top" wrapText="1"/>
    </xf>
    <xf borderId="60" fillId="0" fontId="5" numFmtId="0" xfId="0" applyBorder="1" applyFont="1"/>
    <xf borderId="34" fillId="8" fontId="15" numFmtId="0" xfId="0" applyAlignment="1" applyBorder="1" applyFont="1">
      <alignment horizontal="center" vertical="center"/>
    </xf>
    <xf borderId="49" fillId="8" fontId="19" numFmtId="0" xfId="0" applyAlignment="1" applyBorder="1" applyFont="1">
      <alignment shrinkToFit="0" vertical="center" wrapText="1"/>
    </xf>
    <xf borderId="25" fillId="8" fontId="19" numFmtId="0" xfId="0" applyAlignment="1" applyBorder="1" applyFont="1">
      <alignment horizontal="left" shrinkToFit="0" vertical="top" wrapText="1"/>
    </xf>
    <xf borderId="4" fillId="8" fontId="19" numFmtId="0" xfId="0" applyAlignment="1" applyBorder="1" applyFont="1">
      <alignment horizontal="left" shrinkToFit="0" vertical="top" wrapText="1"/>
    </xf>
    <xf borderId="24" fillId="8" fontId="19" numFmtId="0" xfId="0" applyAlignment="1" applyBorder="1" applyFont="1">
      <alignment horizontal="left" shrinkToFit="0" vertical="top" wrapText="1"/>
    </xf>
    <xf borderId="25" fillId="8" fontId="19" numFmtId="0" xfId="0" applyAlignment="1" applyBorder="1" applyFont="1">
      <alignment horizontal="center" vertical="center"/>
    </xf>
    <xf borderId="25" fillId="8" fontId="19" numFmtId="0" xfId="0" applyBorder="1" applyFont="1"/>
    <xf borderId="50" fillId="8" fontId="19" numFmtId="0" xfId="0" applyAlignment="1" applyBorder="1" applyFont="1">
      <alignment horizontal="center" vertical="center"/>
    </xf>
    <xf borderId="56" fillId="8" fontId="5" numFmtId="0" xfId="0" applyAlignment="1" applyBorder="1" applyFont="1">
      <alignment horizontal="center" vertical="center"/>
    </xf>
    <xf borderId="57" fillId="8" fontId="5" numFmtId="0" xfId="0" applyAlignment="1" applyBorder="1" applyFont="1">
      <alignment horizontal="center" vertical="center"/>
    </xf>
    <xf borderId="57" fillId="8" fontId="5" numFmtId="9" xfId="0" applyAlignment="1" applyBorder="1" applyFont="1" applyNumberFormat="1">
      <alignment horizontal="center" vertical="center"/>
    </xf>
    <xf borderId="36" fillId="8" fontId="5" numFmtId="0" xfId="0" applyAlignment="1" applyBorder="1" applyFont="1">
      <alignment shrinkToFit="0" vertical="center" wrapText="1"/>
    </xf>
    <xf borderId="36" fillId="8" fontId="5" numFmtId="0" xfId="0" applyAlignment="1" applyBorder="1" applyFont="1">
      <alignment horizontal="left" shrinkToFit="0" vertical="top" wrapText="1"/>
    </xf>
    <xf borderId="4" fillId="8" fontId="20" numFmtId="0" xfId="0" applyAlignment="1" applyBorder="1" applyFont="1">
      <alignment horizontal="left" shrinkToFit="0" vertical="top" wrapText="1"/>
    </xf>
    <xf borderId="25" fillId="8" fontId="20" numFmtId="0" xfId="0" applyBorder="1" applyFont="1"/>
    <xf borderId="61" fillId="0" fontId="11" numFmtId="0" xfId="0" applyAlignment="1" applyBorder="1" applyFont="1">
      <alignment horizontal="center" vertical="center"/>
    </xf>
    <xf borderId="21" fillId="0" fontId="5" numFmtId="0" xfId="0" applyAlignment="1" applyBorder="1" applyFont="1">
      <alignment horizontal="left" shrinkToFit="0" vertical="top" wrapText="1"/>
    </xf>
    <xf borderId="0" fillId="0" fontId="19" numFmtId="0" xfId="0" applyAlignment="1" applyFont="1">
      <alignment horizontal="center" vertical="center"/>
    </xf>
    <xf borderId="0" fillId="0" fontId="19" numFmtId="0" xfId="0" applyAlignment="1" applyFont="1">
      <alignment horizontal="left" shrinkToFit="0" vertical="top" wrapText="1"/>
    </xf>
    <xf borderId="24" fillId="8" fontId="19" numFmtId="0" xfId="0" applyAlignment="1" applyBorder="1" applyFont="1">
      <alignment shrinkToFit="0" vertical="center" wrapText="1"/>
    </xf>
    <xf borderId="36" fillId="8" fontId="21" numFmtId="0" xfId="0" applyAlignment="1" applyBorder="1" applyFont="1">
      <alignment horizontal="center" vertical="center"/>
    </xf>
    <xf borderId="24" fillId="8" fontId="5" numFmtId="0" xfId="0" applyAlignment="1" applyBorder="1" applyFont="1">
      <alignment vertical="center"/>
    </xf>
    <xf borderId="28" fillId="0" fontId="5" numFmtId="0" xfId="0" applyAlignment="1" applyBorder="1" applyFont="1">
      <alignment shrinkToFit="0" wrapText="1"/>
    </xf>
    <xf borderId="4" fillId="0" fontId="5" numFmtId="0" xfId="0" applyAlignment="1" applyBorder="1" applyFont="1">
      <alignment horizontal="left" shrinkToFit="0" vertical="top" wrapText="1"/>
    </xf>
    <xf borderId="4" fillId="0" fontId="20" numFmtId="0" xfId="0" applyAlignment="1" applyBorder="1" applyFont="1">
      <alignment horizontal="left" shrinkToFit="0" vertical="top" wrapText="1"/>
    </xf>
    <xf borderId="62" fillId="7" fontId="12" numFmtId="0" xfId="0" applyAlignment="1" applyBorder="1" applyFont="1">
      <alignment horizontal="center" vertical="center"/>
    </xf>
    <xf borderId="21" fillId="0" fontId="20" numFmtId="0" xfId="0" applyAlignment="1" applyBorder="1" applyFont="1">
      <alignment horizontal="left" shrinkToFit="0" vertical="top" wrapText="1"/>
    </xf>
    <xf borderId="53" fillId="8" fontId="11" numFmtId="0" xfId="0" applyAlignment="1" applyBorder="1" applyFont="1">
      <alignment horizontal="center" shrinkToFit="0" vertical="center" wrapText="1"/>
    </xf>
    <xf borderId="25" fillId="8" fontId="19" numFmtId="0" xfId="0" applyAlignment="1" applyBorder="1" applyFont="1">
      <alignment shrinkToFit="0" vertical="center" wrapText="1"/>
    </xf>
    <xf borderId="25" fillId="8" fontId="19" numFmtId="0" xfId="0" applyAlignment="1" applyBorder="1" applyFont="1">
      <alignment shrinkToFit="0" wrapText="1"/>
    </xf>
    <xf borderId="56" fillId="8" fontId="1" numFmtId="0" xfId="0" applyAlignment="1" applyBorder="1" applyFont="1">
      <alignment horizontal="center" vertical="center"/>
    </xf>
    <xf borderId="57" fillId="8" fontId="1" numFmtId="0" xfId="0" applyAlignment="1" applyBorder="1" applyFont="1">
      <alignment horizontal="center" vertical="center"/>
    </xf>
    <xf borderId="57" fillId="8" fontId="1" numFmtId="9" xfId="0" applyAlignment="1" applyBorder="1" applyFont="1" applyNumberFormat="1">
      <alignment horizontal="center" vertical="center"/>
    </xf>
    <xf borderId="27" fillId="8" fontId="1" numFmtId="0" xfId="0" applyAlignment="1" applyBorder="1" applyFont="1">
      <alignment horizontal="center" vertical="center"/>
    </xf>
    <xf borderId="0" fillId="0" fontId="19" numFmtId="0" xfId="0" applyAlignment="1" applyFont="1">
      <alignment shrinkToFit="0" wrapText="1"/>
    </xf>
    <xf borderId="6" fillId="4" fontId="1" numFmtId="0" xfId="0" applyAlignment="1" applyBorder="1" applyFont="1">
      <alignment horizontal="center" shrinkToFit="0" vertical="center" wrapText="1"/>
    </xf>
    <xf borderId="7" fillId="4" fontId="1" numFmtId="0" xfId="0" applyAlignment="1" applyBorder="1" applyFont="1">
      <alignment horizontal="center"/>
    </xf>
    <xf borderId="63" fillId="0" fontId="10" numFmtId="0" xfId="0" applyBorder="1" applyFont="1"/>
    <xf borderId="4" fillId="0" fontId="11" numFmtId="0" xfId="0" applyAlignment="1" applyBorder="1" applyFont="1">
      <alignment vertical="center"/>
    </xf>
    <xf borderId="4" fillId="0" fontId="19" numFmtId="0" xfId="0" applyAlignment="1" applyBorder="1" applyFont="1">
      <alignment horizontal="left" shrinkToFit="0" vertical="top" wrapText="1"/>
    </xf>
    <xf borderId="4" fillId="0" fontId="19" numFmtId="0" xfId="0" applyAlignment="1" applyBorder="1" applyFont="1">
      <alignment horizontal="center" vertical="center"/>
    </xf>
    <xf borderId="4" fillId="0" fontId="20" numFmtId="0" xfId="0" applyAlignment="1" applyBorder="1" applyFont="1">
      <alignment horizontal="center" vertical="center"/>
    </xf>
    <xf borderId="4" fillId="7" fontId="12" numFmtId="0" xfId="0" applyAlignment="1" applyBorder="1" applyFont="1">
      <alignment horizontal="center" vertical="center"/>
    </xf>
    <xf borderId="4" fillId="0" fontId="5" numFmtId="0" xfId="0" applyBorder="1" applyFont="1"/>
    <xf borderId="21" fillId="0" fontId="20" numFmtId="0" xfId="0" applyAlignment="1" applyBorder="1" applyFont="1">
      <alignment horizontal="center" vertical="center"/>
    </xf>
    <xf borderId="21" fillId="0" fontId="5" numFmtId="0" xfId="0" applyAlignment="1" applyBorder="1" applyFont="1">
      <alignment horizontal="center" vertical="center"/>
    </xf>
    <xf borderId="21" fillId="0" fontId="5" numFmtId="9" xfId="0" applyAlignment="1" applyBorder="1" applyFont="1" applyNumberFormat="1">
      <alignment horizontal="center" vertical="center"/>
    </xf>
    <xf borderId="49" fillId="8" fontId="11" numFmtId="0" xfId="0" applyAlignment="1" applyBorder="1" applyFont="1">
      <alignment vertical="center"/>
    </xf>
    <xf borderId="28" fillId="0" fontId="19" numFmtId="0" xfId="0" applyAlignment="1" applyBorder="1" applyFont="1">
      <alignment horizontal="left" shrinkToFit="0" vertical="top" wrapText="1"/>
    </xf>
    <xf borderId="49" fillId="8" fontId="11" numFmtId="0" xfId="0" applyAlignment="1" applyBorder="1" applyFont="1">
      <alignment horizontal="center" vertical="center"/>
    </xf>
    <xf borderId="25" fillId="8" fontId="19" numFmtId="0" xfId="0" applyAlignment="1" applyBorder="1" applyFont="1">
      <alignment horizontal="left" vertical="top"/>
    </xf>
    <xf borderId="64" fillId="8" fontId="11" numFmtId="0" xfId="0" applyAlignment="1" applyBorder="1" applyFont="1">
      <alignment horizontal="center" vertical="center"/>
    </xf>
    <xf borderId="42" fillId="8" fontId="5" numFmtId="0" xfId="0" applyAlignment="1" applyBorder="1" applyFont="1">
      <alignment horizontal="left" shrinkToFit="0" vertical="top" wrapText="1"/>
    </xf>
    <xf borderId="42" fillId="8" fontId="20" numFmtId="0" xfId="0" applyAlignment="1" applyBorder="1" applyFont="1">
      <alignment horizontal="left" shrinkToFit="0" vertical="top" wrapText="1"/>
    </xf>
    <xf borderId="43" fillId="8" fontId="20" numFmtId="0" xfId="0" applyAlignment="1" applyBorder="1" applyFont="1">
      <alignment horizontal="center" vertical="center"/>
    </xf>
    <xf borderId="43" fillId="8" fontId="20" numFmtId="0" xfId="0" applyBorder="1" applyFont="1"/>
    <xf borderId="43" fillId="8" fontId="20" numFmtId="0" xfId="0" applyAlignment="1" applyBorder="1" applyFont="1">
      <alignment horizontal="left" shrinkToFit="0" vertical="top" wrapText="1"/>
    </xf>
    <xf borderId="65" fillId="8" fontId="20" numFmtId="0" xfId="0" applyAlignment="1" applyBorder="1" applyFont="1">
      <alignment horizontal="center" vertical="center"/>
    </xf>
    <xf borderId="44" fillId="8" fontId="12" numFmtId="0" xfId="0" applyAlignment="1" applyBorder="1" applyFont="1">
      <alignment horizontal="center" vertical="center"/>
    </xf>
    <xf borderId="43" fillId="8" fontId="12" numFmtId="0" xfId="0" applyAlignment="1" applyBorder="1" applyFont="1">
      <alignment horizontal="center" vertical="center"/>
    </xf>
    <xf borderId="43" fillId="8" fontId="12" numFmtId="9" xfId="0" applyAlignment="1" applyBorder="1" applyFont="1" applyNumberFormat="1">
      <alignment horizontal="center" vertical="center"/>
    </xf>
    <xf borderId="45" fillId="8" fontId="12" numFmtId="0" xfId="0" applyAlignment="1" applyBorder="1" applyFont="1">
      <alignment horizontal="center" vertical="center"/>
    </xf>
    <xf borderId="46" fillId="7" fontId="5" numFmtId="0" xfId="0" applyBorder="1" applyFont="1"/>
    <xf borderId="22" fillId="7" fontId="12" numFmtId="0" xfId="0" applyAlignment="1" applyBorder="1" applyFont="1">
      <alignment horizontal="center" vertical="center"/>
    </xf>
    <xf borderId="66" fillId="8" fontId="11" numFmtId="0" xfId="0" applyAlignment="1" applyBorder="1" applyFont="1">
      <alignment horizontal="center" vertical="center"/>
    </xf>
    <xf borderId="38" fillId="8" fontId="19" numFmtId="0" xfId="0" applyAlignment="1" applyBorder="1" applyFont="1">
      <alignment shrinkToFit="0" vertical="center" wrapText="1"/>
    </xf>
    <xf borderId="4" fillId="0" fontId="22" numFmtId="0" xfId="0" applyAlignment="1" applyBorder="1" applyFont="1">
      <alignment horizontal="center" vertical="center"/>
    </xf>
    <xf borderId="21" fillId="0" fontId="21" numFmtId="0" xfId="0" applyAlignment="1" applyBorder="1" applyFont="1">
      <alignment horizontal="center" vertical="center"/>
    </xf>
    <xf borderId="21" fillId="0" fontId="12" numFmtId="0" xfId="0" applyAlignment="1" applyBorder="1" applyFont="1">
      <alignment horizontal="left" shrinkToFit="0" vertical="top" wrapText="1"/>
    </xf>
    <xf borderId="49" fillId="8" fontId="21" numFmtId="0" xfId="0" applyAlignment="1" applyBorder="1" applyFont="1">
      <alignment horizontal="center" vertical="center"/>
    </xf>
    <xf borderId="1" fillId="8" fontId="19" numFmtId="0" xfId="0" applyBorder="1" applyFont="1"/>
    <xf borderId="36" fillId="8" fontId="11" numFmtId="0" xfId="0" applyAlignment="1" applyBorder="1" applyFont="1">
      <alignment horizontal="center" vertical="center"/>
    </xf>
    <xf borderId="24" fillId="8" fontId="12" numFmtId="0" xfId="0" applyAlignment="1" applyBorder="1" applyFont="1">
      <alignment horizontal="left" shrinkToFit="0" vertical="top" wrapText="1"/>
    </xf>
    <xf borderId="67" fillId="8" fontId="20" numFmtId="0" xfId="0" applyAlignment="1" applyBorder="1" applyFont="1">
      <alignment horizontal="center" vertical="center"/>
    </xf>
    <xf borderId="0" fillId="0" fontId="19" numFmtId="9" xfId="0" applyFont="1" applyNumberFormat="1"/>
    <xf borderId="0" fillId="0" fontId="19" numFmtId="0" xfId="0" applyAlignment="1" applyFont="1">
      <alignment horizontal="left" vertical="top"/>
    </xf>
    <xf borderId="0" fillId="0" fontId="20" numFmtId="0" xfId="0" applyAlignment="1" applyFont="1">
      <alignment horizontal="left" vertical="top"/>
    </xf>
    <xf borderId="68" fillId="0" fontId="19" numFmtId="0" xfId="0" applyAlignment="1" applyBorder="1" applyFont="1">
      <alignment horizontal="center" vertical="center"/>
    </xf>
    <xf borderId="69" fillId="0" fontId="5" numFmtId="0" xfId="0" applyBorder="1" applyFont="1"/>
    <xf borderId="70" fillId="0" fontId="5" numFmtId="0" xfId="0" applyBorder="1" applyFont="1"/>
    <xf borderId="53" fillId="8" fontId="15" numFmtId="0" xfId="0" applyAlignment="1" applyBorder="1" applyFont="1">
      <alignment horizontal="center" vertical="center"/>
    </xf>
    <xf borderId="53" fillId="8" fontId="19" numFmtId="0" xfId="0" applyAlignment="1" applyBorder="1" applyFont="1">
      <alignment shrinkToFit="0" vertical="center" wrapText="1"/>
    </xf>
    <xf borderId="38" fillId="8" fontId="19" numFmtId="0" xfId="0" applyAlignment="1" applyBorder="1" applyFont="1">
      <alignment horizontal="left" shrinkToFit="0" vertical="top" wrapText="1"/>
    </xf>
    <xf borderId="28" fillId="0" fontId="12" numFmtId="0" xfId="0" applyAlignment="1" applyBorder="1" applyFont="1">
      <alignment horizontal="left" shrinkToFit="0" vertical="top" wrapText="1"/>
    </xf>
    <xf borderId="34" fillId="8" fontId="21" numFmtId="0" xfId="0" applyAlignment="1" applyBorder="1" applyFont="1">
      <alignment horizontal="center" vertical="center"/>
    </xf>
    <xf borderId="33" fillId="8" fontId="5" numFmtId="0" xfId="0" applyAlignment="1" applyBorder="1" applyFont="1">
      <alignment horizontal="left" shrinkToFit="0" vertical="top" wrapText="1"/>
    </xf>
    <xf borderId="33" fillId="8" fontId="20" numFmtId="0" xfId="0" applyAlignment="1" applyBorder="1" applyFont="1">
      <alignment horizontal="left" shrinkToFit="0" vertical="top" wrapText="1"/>
    </xf>
    <xf borderId="33" fillId="8" fontId="19" numFmtId="0" xfId="0" applyAlignment="1" applyBorder="1" applyFont="1">
      <alignment horizontal="left" shrinkToFit="0" vertical="top" wrapText="1"/>
    </xf>
    <xf borderId="32" fillId="8" fontId="19" numFmtId="0" xfId="0" applyAlignment="1" applyBorder="1" applyFont="1">
      <alignment horizontal="left" shrinkToFit="0" vertical="top" wrapText="1"/>
    </xf>
    <xf borderId="32" fillId="8" fontId="19" numFmtId="0" xfId="0" applyAlignment="1" applyBorder="1" applyFont="1">
      <alignment horizontal="center" readingOrder="0" vertical="center"/>
    </xf>
    <xf borderId="32" fillId="8" fontId="19" numFmtId="0" xfId="0" applyAlignment="1" applyBorder="1" applyFont="1">
      <alignment horizontal="center" vertical="center"/>
    </xf>
    <xf borderId="32" fillId="8" fontId="19" numFmtId="0" xfId="0" applyAlignment="1" applyBorder="1" applyFont="1">
      <alignment readingOrder="0"/>
    </xf>
    <xf borderId="71" fillId="8" fontId="19" numFmtId="0" xfId="0" applyAlignment="1" applyBorder="1" applyFont="1">
      <alignment horizontal="center" vertical="center"/>
    </xf>
    <xf borderId="72" fillId="8" fontId="12" numFmtId="0" xfId="0" applyAlignment="1" applyBorder="1" applyFont="1">
      <alignment horizontal="center" vertical="center"/>
    </xf>
    <xf borderId="32" fillId="8" fontId="12" numFmtId="0" xfId="0" applyAlignment="1" applyBorder="1" applyFont="1">
      <alignment horizontal="center" readingOrder="0" vertical="center"/>
    </xf>
    <xf borderId="32" fillId="8" fontId="12" numFmtId="9" xfId="0" applyAlignment="1" applyBorder="1" applyFont="1" applyNumberFormat="1">
      <alignment horizontal="center" vertical="center"/>
    </xf>
    <xf borderId="35" fillId="8" fontId="12" numFmtId="0" xfId="0" applyAlignment="1" applyBorder="1" applyFont="1">
      <alignment horizontal="center" vertical="center"/>
    </xf>
    <xf borderId="49" fillId="8" fontId="11" numFmtId="0" xfId="0" applyAlignment="1" applyBorder="1" applyFont="1">
      <alignment horizontal="center" shrinkToFit="0" vertical="center" wrapText="1"/>
    </xf>
    <xf borderId="73" fillId="0" fontId="23" numFmtId="0" xfId="0" applyAlignment="1" applyBorder="1" applyFont="1">
      <alignment horizontal="center"/>
    </xf>
    <xf borderId="74" fillId="0" fontId="23" numFmtId="0" xfId="0" applyAlignment="1" applyBorder="1" applyFont="1">
      <alignment horizontal="center"/>
    </xf>
    <xf borderId="75" fillId="0" fontId="10" numFmtId="0" xfId="0" applyBorder="1" applyFont="1"/>
    <xf borderId="76" fillId="0" fontId="10" numFmtId="0" xfId="0" applyBorder="1" applyFont="1"/>
    <xf borderId="77" fillId="0" fontId="5" numFmtId="0" xfId="0" applyBorder="1" applyFont="1"/>
    <xf borderId="74" fillId="0" fontId="5" numFmtId="9" xfId="0" applyAlignment="1" applyBorder="1" applyFont="1" applyNumberFormat="1">
      <alignment horizontal="center"/>
    </xf>
    <xf borderId="78" fillId="0" fontId="5" numFmtId="0" xfId="0" applyBorder="1" applyFont="1"/>
    <xf borderId="79" fillId="0" fontId="5" numFmtId="9" xfId="0" applyAlignment="1" applyBorder="1" applyFont="1" applyNumberFormat="1">
      <alignment horizontal="center"/>
    </xf>
    <xf borderId="80" fillId="0" fontId="10" numFmtId="0" xfId="0" applyBorder="1" applyFont="1"/>
    <xf borderId="81" fillId="0" fontId="10" numFmtId="0" xfId="0" applyBorder="1" applyFont="1"/>
    <xf borderId="0" fillId="0" fontId="5" numFmtId="0" xfId="0" applyFont="1"/>
    <xf borderId="34" fillId="7" fontId="23" numFmtId="0" xfId="0" applyAlignment="1" applyBorder="1" applyFont="1">
      <alignment horizontal="center"/>
    </xf>
    <xf borderId="82" fillId="7" fontId="23" numFmtId="0" xfId="0" applyAlignment="1" applyBorder="1" applyFont="1">
      <alignment horizontal="center"/>
    </xf>
    <xf borderId="83" fillId="7" fontId="23" numFmtId="0" xfId="0" applyAlignment="1" applyBorder="1" applyFont="1">
      <alignment horizontal="center" shrinkToFit="0" wrapText="1"/>
    </xf>
    <xf borderId="84" fillId="7" fontId="23" numFmtId="0" xfId="0" applyAlignment="1" applyBorder="1" applyFont="1">
      <alignment horizontal="center" shrinkToFit="0" wrapText="1"/>
    </xf>
    <xf borderId="21" fillId="0" fontId="1" numFmtId="0" xfId="0" applyAlignment="1" applyBorder="1" applyFont="1">
      <alignment horizontal="center" vertical="center"/>
    </xf>
    <xf borderId="85" fillId="0" fontId="23" numFmtId="0" xfId="0" applyBorder="1" applyFont="1"/>
    <xf borderId="83" fillId="0" fontId="5" numFmtId="0" xfId="0" applyBorder="1" applyFont="1"/>
    <xf borderId="86" fillId="0" fontId="5" numFmtId="0" xfId="0" applyBorder="1" applyFont="1"/>
    <xf borderId="87" fillId="0" fontId="5" numFmtId="0" xfId="0" applyBorder="1" applyFont="1"/>
    <xf borderId="4" fillId="0" fontId="5" numFmtId="9" xfId="0" applyBorder="1" applyFont="1" applyNumberFormat="1"/>
    <xf borderId="88" fillId="0" fontId="5" numFmtId="9" xfId="0" applyBorder="1" applyFont="1" applyNumberFormat="1"/>
    <xf borderId="89" fillId="0" fontId="10" numFmtId="0" xfId="0" applyBorder="1" applyFont="1"/>
    <xf borderId="76" fillId="0" fontId="5" numFmtId="0" xfId="0" applyBorder="1" applyFont="1"/>
    <xf borderId="74" fillId="0" fontId="5" numFmtId="0" xfId="0" applyBorder="1" applyFont="1"/>
    <xf borderId="28" fillId="0" fontId="10" numFmtId="0" xfId="0" applyBorder="1" applyFont="1"/>
    <xf borderId="81" fillId="0" fontId="5" numFmtId="0" xfId="0" applyBorder="1" applyFont="1"/>
    <xf borderId="58" fillId="0" fontId="5" numFmtId="0" xfId="0" applyBorder="1" applyFont="1"/>
    <xf borderId="79" fillId="0" fontId="5" numFmtId="0" xfId="0" applyBorder="1" applyFont="1"/>
    <xf borderId="90" fillId="0" fontId="5" numFmtId="0" xfId="0" applyBorder="1" applyFont="1"/>
    <xf borderId="40" fillId="0" fontId="23" numFmtId="0" xfId="0" applyBorder="1" applyFont="1"/>
    <xf borderId="28" fillId="0" fontId="5" numFmtId="0" xfId="0" applyBorder="1" applyFont="1"/>
    <xf borderId="91" fillId="0" fontId="5" numFmtId="0" xfId="0" applyBorder="1" applyFont="1"/>
    <xf borderId="82" fillId="0" fontId="5" numFmtId="0" xfId="0" applyBorder="1" applyFont="1"/>
    <xf borderId="84" fillId="0" fontId="5" numFmtId="9" xfId="0" applyBorder="1" applyFont="1" applyNumberFormat="1"/>
    <xf borderId="4" fillId="10" fontId="5" numFmtId="0" xfId="0" applyBorder="1" applyFont="1"/>
    <xf borderId="92" fillId="10" fontId="5" numFmtId="0" xfId="0" applyBorder="1" applyFont="1"/>
    <xf borderId="87" fillId="10" fontId="5" numFmtId="0" xfId="0" applyBorder="1" applyFont="1"/>
    <xf borderId="4" fillId="10" fontId="5" numFmtId="9" xfId="0" applyBorder="1" applyFont="1" applyNumberFormat="1"/>
    <xf borderId="88" fillId="10" fontId="5" numFmtId="9" xfId="0" applyBorder="1" applyFont="1" applyNumberFormat="1"/>
    <xf borderId="93" fillId="0" fontId="5" numFmtId="9" xfId="0" applyBorder="1" applyFont="1" applyNumberFormat="1"/>
    <xf borderId="58" fillId="10" fontId="5" numFmtId="0" xfId="0" applyBorder="1" applyFont="1"/>
    <xf borderId="94" fillId="10" fontId="5" numFmtId="0" xfId="0" applyBorder="1" applyFont="1"/>
    <xf borderId="90" fillId="10" fontId="5" numFmtId="0" xfId="0" applyBorder="1" applyFont="1"/>
    <xf borderId="58" fillId="10" fontId="5" numFmtId="9" xfId="0" applyBorder="1" applyFont="1" applyNumberFormat="1"/>
    <xf borderId="93" fillId="10" fontId="5" numFmtId="9" xfId="0" applyBorder="1" applyFont="1" applyNumberFormat="1"/>
    <xf borderId="21" fillId="0" fontId="24" numFmtId="0" xfId="0" applyAlignment="1" applyBorder="1" applyFont="1">
      <alignment horizontal="left" shrinkToFit="0" vertical="center" wrapText="1"/>
    </xf>
    <xf borderId="47" fillId="13" fontId="25" numFmtId="0" xfId="0" applyAlignment="1" applyBorder="1" applyFill="1" applyFont="1">
      <alignment horizontal="center" shrinkToFit="0" vertical="center" wrapText="1"/>
    </xf>
    <xf borderId="4" fillId="13" fontId="25" numFmtId="0" xfId="0" applyAlignment="1" applyBorder="1" applyFont="1">
      <alignment horizontal="center" shrinkToFit="0" vertical="center" wrapText="1"/>
    </xf>
    <xf borderId="4" fillId="0" fontId="5" numFmtId="1" xfId="0" applyBorder="1" applyFont="1" applyNumberFormat="1"/>
    <xf borderId="82" fillId="0" fontId="26" numFmtId="0" xfId="0" applyAlignment="1" applyBorder="1" applyFont="1">
      <alignment horizontal="center" shrinkToFit="0" vertical="center" wrapText="1"/>
    </xf>
    <xf borderId="83" fillId="0" fontId="23" numFmtId="0" xfId="0" applyBorder="1" applyFont="1"/>
    <xf borderId="95" fillId="0" fontId="5" numFmtId="164" xfId="0" applyAlignment="1" applyBorder="1" applyFont="1" applyNumberFormat="1">
      <alignment horizontal="right"/>
    </xf>
    <xf borderId="87" fillId="0" fontId="26" numFmtId="0" xfId="0" applyAlignment="1" applyBorder="1" applyFont="1">
      <alignment horizontal="center" shrinkToFit="0" vertical="center" wrapText="1"/>
    </xf>
    <xf borderId="4" fillId="0" fontId="23" numFmtId="0" xfId="0" applyBorder="1" applyFont="1"/>
    <xf borderId="96" fillId="0" fontId="5" numFmtId="164" xfId="0" applyAlignment="1" applyBorder="1" applyFont="1" applyNumberFormat="1">
      <alignment horizontal="right"/>
    </xf>
    <xf borderId="1" fillId="13" fontId="25" numFmtId="0" xfId="0" applyAlignment="1" applyBorder="1" applyFont="1">
      <alignment horizontal="center" shrinkToFit="0" vertical="center" wrapText="1"/>
    </xf>
    <xf borderId="0" fillId="0" fontId="14" numFmtId="1" xfId="0" applyFont="1" applyNumberFormat="1"/>
    <xf borderId="90" fillId="0" fontId="26" numFmtId="0" xfId="0" applyAlignment="1" applyBorder="1" applyFont="1">
      <alignment horizontal="center" shrinkToFit="0" vertical="center" wrapText="1"/>
    </xf>
    <xf borderId="58" fillId="0" fontId="23" numFmtId="0" xfId="0" applyBorder="1" applyFont="1"/>
    <xf borderId="97" fillId="0" fontId="5" numFmtId="164" xfId="0" applyAlignment="1" applyBorder="1" applyFont="1" applyNumberFormat="1">
      <alignment horizontal="right"/>
    </xf>
    <xf borderId="98" fillId="0" fontId="5" numFmtId="164" xfId="0" applyAlignment="1" applyBorder="1" applyFont="1" applyNumberFormat="1">
      <alignment horizontal="right"/>
    </xf>
    <xf borderId="99" fillId="0" fontId="5" numFmtId="0" xfId="0" applyAlignment="1" applyBorder="1" applyFont="1">
      <alignment horizontal="right"/>
    </xf>
    <xf borderId="36" fillId="0" fontId="26" numFmtId="0" xfId="0" applyAlignment="1" applyBorder="1" applyFont="1">
      <alignment horizontal="center" shrinkToFit="0" vertical="center" wrapText="1"/>
    </xf>
    <xf borderId="24" fillId="0" fontId="23" numFmtId="0" xfId="0" applyBorder="1" applyFont="1"/>
    <xf borderId="100" fillId="0" fontId="5" numFmtId="164" xfId="0" applyAlignment="1" applyBorder="1" applyFont="1" applyNumberFormat="1">
      <alignment horizontal="right"/>
    </xf>
    <xf borderId="101" fillId="0" fontId="5" numFmtId="0" xfId="0" applyAlignment="1" applyBorder="1" applyFont="1">
      <alignment horizontal="right"/>
    </xf>
    <xf borderId="4" fillId="0" fontId="5" numFmtId="164" xfId="0" applyBorder="1" applyFont="1" applyNumberFormat="1"/>
    <xf borderId="102" fillId="0" fontId="26" numFmtId="0" xfId="0" applyAlignment="1" applyBorder="1" applyFont="1">
      <alignment horizontal="center" shrinkToFit="0" vertical="center" wrapText="1"/>
    </xf>
    <xf borderId="103" fillId="0" fontId="5" numFmtId="0" xfId="0" applyBorder="1" applyFont="1"/>
    <xf borderId="99" fillId="0" fontId="5" numFmtId="164" xfId="0" applyAlignment="1" applyBorder="1" applyFont="1" applyNumberFormat="1">
      <alignment horizontal="right" vertical="center"/>
    </xf>
    <xf borderId="104" fillId="13" fontId="25" numFmtId="0" xfId="0" applyAlignment="1" applyBorder="1" applyFont="1">
      <alignment horizontal="center" shrinkToFit="0" vertical="center" wrapText="1"/>
    </xf>
    <xf borderId="2" fillId="0" fontId="5" numFmtId="164" xfId="0" applyAlignment="1" applyBorder="1" applyFont="1" applyNumberFormat="1">
      <alignment horizontal="right"/>
    </xf>
    <xf borderId="105" fillId="0" fontId="10" numFmtId="0" xfId="0" applyBorder="1" applyFont="1"/>
    <xf borderId="0" fillId="0" fontId="14" numFmtId="164" xfId="0" applyFont="1" applyNumberFormat="1"/>
    <xf borderId="106" fillId="0" fontId="26" numFmtId="0" xfId="0" applyAlignment="1" applyBorder="1" applyFont="1">
      <alignment horizontal="center" shrinkToFit="0" vertical="center" wrapText="1"/>
    </xf>
    <xf borderId="89" fillId="0" fontId="5" numFmtId="0" xfId="0" applyBorder="1" applyFont="1"/>
    <xf borderId="3" fillId="0" fontId="10" numFmtId="0" xfId="0" applyBorder="1" applyFont="1"/>
    <xf borderId="83" fillId="0" fontId="26" numFmtId="0" xfId="0" applyAlignment="1" applyBorder="1" applyFont="1">
      <alignment horizontal="center" shrinkToFit="0" vertical="center" wrapText="1"/>
    </xf>
    <xf borderId="107" fillId="0" fontId="5" numFmtId="164" xfId="0" applyAlignment="1" applyBorder="1" applyFont="1" applyNumberFormat="1">
      <alignment horizontal="right" vertical="center"/>
    </xf>
    <xf borderId="4" fillId="0" fontId="26" numFmtId="0" xfId="0" applyAlignment="1" applyBorder="1" applyFont="1">
      <alignment horizontal="center" shrinkToFit="0" vertical="center" wrapText="1"/>
    </xf>
    <xf borderId="96" fillId="0" fontId="10" numFmtId="0" xfId="0" applyBorder="1" applyFont="1"/>
    <xf borderId="58" fillId="0" fontId="26" numFmtId="0" xfId="0" applyAlignment="1" applyBorder="1" applyFont="1">
      <alignment horizontal="center" shrinkToFit="0" vertical="center" wrapText="1"/>
    </xf>
    <xf borderId="97" fillId="0" fontId="10" numFmtId="0" xfId="0" applyBorder="1" applyFont="1"/>
    <xf borderId="108" fillId="0" fontId="5" numFmtId="164" xfId="0" applyAlignment="1" applyBorder="1" applyFont="1" applyNumberFormat="1">
      <alignment horizontal="right" vertical="center"/>
    </xf>
    <xf borderId="24" fillId="0" fontId="26" numFmtId="0" xfId="0" applyAlignment="1" applyBorder="1" applyFont="1">
      <alignment horizontal="center" shrinkToFit="0" vertical="center" wrapText="1"/>
    </xf>
    <xf borderId="100" fillId="0" fontId="5" numFmtId="164" xfId="0" applyAlignment="1" applyBorder="1" applyFont="1" applyNumberFormat="1">
      <alignment horizontal="right" vertical="center"/>
    </xf>
    <xf borderId="109" fillId="14" fontId="27" numFmtId="0" xfId="0" applyAlignment="1" applyBorder="1" applyFill="1" applyFont="1">
      <alignment horizontal="center" shrinkToFit="0" vertical="center" wrapText="1"/>
    </xf>
    <xf borderId="110" fillId="14" fontId="27" numFmtId="0" xfId="0" applyAlignment="1" applyBorder="1" applyFont="1">
      <alignment horizontal="center" shrinkToFit="0" vertical="center" wrapText="1"/>
    </xf>
    <xf borderId="111" fillId="0" fontId="10" numFmtId="0" xfId="0" applyBorder="1" applyFont="1"/>
    <xf borderId="112" fillId="0" fontId="10" numFmtId="0" xfId="0" applyBorder="1" applyFont="1"/>
    <xf borderId="1" fillId="15" fontId="25" numFmtId="0" xfId="0" applyAlignment="1" applyBorder="1" applyFill="1" applyFont="1">
      <alignment horizontal="center" shrinkToFit="0" vertical="center" wrapText="1"/>
    </xf>
    <xf borderId="113" fillId="0" fontId="10" numFmtId="0" xfId="0" applyBorder="1" applyFont="1"/>
    <xf borderId="114" fillId="16" fontId="28" numFmtId="0" xfId="0" applyAlignment="1" applyBorder="1" applyFill="1" applyFont="1">
      <alignment horizontal="center" shrinkToFit="0" vertical="center" wrapText="1"/>
    </xf>
    <xf borderId="115" fillId="0" fontId="10" numFmtId="0" xfId="0" applyBorder="1" applyFont="1"/>
    <xf borderId="116" fillId="0" fontId="10" numFmtId="0" xfId="0" applyBorder="1" applyFont="1"/>
    <xf borderId="1" fillId="15" fontId="16" numFmtId="0" xfId="0" applyAlignment="1" applyBorder="1" applyFont="1">
      <alignment horizontal="center" shrinkToFit="0" vertical="center" wrapText="1"/>
    </xf>
    <xf borderId="117" fillId="0" fontId="10" numFmtId="0" xfId="0" applyBorder="1" applyFont="1"/>
    <xf borderId="1" fillId="16" fontId="27" numFmtId="0" xfId="0" applyAlignment="1" applyBorder="1" applyFont="1">
      <alignment horizontal="center" shrinkToFit="0" vertical="center" wrapText="1"/>
    </xf>
    <xf borderId="118" fillId="16" fontId="27" numFmtId="0" xfId="0" applyAlignment="1" applyBorder="1" applyFont="1">
      <alignment horizontal="center" shrinkToFit="0" vertical="center" wrapText="1"/>
    </xf>
    <xf borderId="119" fillId="15" fontId="5" numFmtId="0" xfId="0" applyAlignment="1" applyBorder="1" applyFont="1">
      <alignment shrinkToFit="0" vertical="center" wrapText="1"/>
    </xf>
    <xf borderId="1" fillId="16" fontId="27" numFmtId="0" xfId="0" applyAlignment="1" applyBorder="1" applyFont="1">
      <alignment shrinkToFit="0" vertical="center" wrapText="1"/>
    </xf>
    <xf borderId="0" fillId="0" fontId="16" numFmtId="0" xfId="0" applyAlignment="1" applyFont="1">
      <alignment horizontal="center" shrinkToFit="0" vertical="center" wrapText="1"/>
    </xf>
    <xf borderId="0" fillId="0" fontId="16" numFmtId="0" xfId="0" applyAlignment="1" applyFont="1">
      <alignment horizontal="center" readingOrder="0" shrinkToFit="0" vertical="center" wrapText="1"/>
    </xf>
    <xf borderId="1" fillId="15" fontId="16" numFmtId="0" xfId="0" applyAlignment="1" applyBorder="1" applyFont="1">
      <alignment horizontal="center" readingOrder="0" shrinkToFit="0" vertical="center" wrapText="1"/>
    </xf>
    <xf borderId="109" fillId="15" fontId="25" numFmtId="0" xfId="0" applyAlignment="1" applyBorder="1" applyFont="1">
      <alignment horizontal="center" shrinkToFit="0" vertical="center" wrapText="1"/>
    </xf>
    <xf borderId="109" fillId="15" fontId="25" numFmtId="0" xfId="0" applyAlignment="1" applyBorder="1" applyFont="1">
      <alignment horizontal="center" readingOrder="0" shrinkToFit="0" vertical="center" wrapText="1"/>
    </xf>
    <xf borderId="109" fillId="17" fontId="27" numFmtId="0" xfId="0" applyAlignment="1" applyBorder="1" applyFill="1" applyFont="1">
      <alignment horizontal="center" readingOrder="0" shrinkToFit="0" vertical="center" wrapText="1"/>
    </xf>
    <xf borderId="1" fillId="18" fontId="29" numFmtId="0" xfId="0" applyAlignment="1" applyBorder="1" applyFill="1" applyFont="1">
      <alignment horizontal="left" readingOrder="1"/>
    </xf>
    <xf borderId="120" fillId="0" fontId="30" numFmtId="0" xfId="0" applyAlignment="1" applyBorder="1" applyFont="1">
      <alignment horizontal="left" readingOrder="1" shrinkToFit="0" vertical="center" wrapText="1"/>
    </xf>
    <xf borderId="121" fillId="0" fontId="30" numFmtId="0" xfId="0" applyAlignment="1" applyBorder="1" applyFont="1">
      <alignment horizontal="left" readingOrder="1" shrinkToFit="0" vertical="center" wrapText="1"/>
    </xf>
    <xf borderId="122" fillId="0" fontId="30" numFmtId="0" xfId="0" applyAlignment="1" applyBorder="1" applyFont="1">
      <alignment horizontal="left" readingOrder="1" shrinkToFit="0" vertical="center" wrapText="1"/>
    </xf>
    <xf borderId="28" fillId="0" fontId="30" numFmtId="0" xfId="0" applyAlignment="1" applyBorder="1" applyFont="1">
      <alignment horizontal="left" readingOrder="1" shrinkToFit="0" vertical="center" wrapText="1"/>
    </xf>
    <xf borderId="4" fillId="0" fontId="29" numFmtId="0" xfId="0" applyAlignment="1" applyBorder="1" applyFont="1">
      <alignment horizontal="left" readingOrder="1"/>
    </xf>
    <xf borderId="123" fillId="0" fontId="30" numFmtId="0" xfId="0" applyBorder="1" applyFont="1"/>
    <xf borderId="4" fillId="0" fontId="12" numFmtId="0" xfId="0" applyBorder="1" applyFont="1"/>
    <xf borderId="123" fillId="0" fontId="31" numFmtId="0" xfId="0" applyBorder="1" applyFont="1"/>
    <xf borderId="124" fillId="19" fontId="25" numFmtId="0" xfId="0" applyAlignment="1" applyBorder="1" applyFill="1" applyFont="1">
      <alignment horizontal="center"/>
    </xf>
    <xf borderId="125" fillId="0" fontId="10" numFmtId="0" xfId="0" applyBorder="1" applyFont="1"/>
    <xf borderId="126" fillId="0" fontId="10" numFmtId="0" xfId="0" applyBorder="1" applyFont="1"/>
    <xf borderId="124" fillId="0" fontId="25" numFmtId="0" xfId="0" applyAlignment="1" applyBorder="1" applyFont="1">
      <alignment horizontal="center"/>
    </xf>
    <xf borderId="100" fillId="0" fontId="10" numFmtId="0" xfId="0" applyBorder="1" applyFont="1"/>
    <xf borderId="125" fillId="0" fontId="25" numFmtId="0" xfId="0" applyAlignment="1" applyBorder="1" applyFont="1">
      <alignment horizontal="center"/>
    </xf>
    <xf borderId="127" fillId="0" fontId="25" numFmtId="0" xfId="0" applyAlignment="1" applyBorder="1" applyFont="1">
      <alignment shrinkToFit="0" wrapText="1"/>
    </xf>
    <xf borderId="128" fillId="0" fontId="25" numFmtId="0" xfId="0" applyAlignment="1" applyBorder="1" applyFont="1">
      <alignment shrinkToFit="0" wrapText="1"/>
    </xf>
    <xf borderId="98" fillId="0" fontId="25" numFmtId="0" xfId="0" applyAlignment="1" applyBorder="1" applyFont="1">
      <alignment shrinkToFit="0" wrapText="1"/>
    </xf>
    <xf borderId="110" fillId="18" fontId="32" numFmtId="0" xfId="0" applyAlignment="1" applyBorder="1" applyFont="1">
      <alignment horizontal="center" readingOrder="1" shrinkToFit="0" vertical="top" wrapText="1"/>
    </xf>
    <xf borderId="129" fillId="0" fontId="10" numFmtId="0" xfId="0" applyBorder="1" applyFont="1"/>
    <xf borderId="130" fillId="0" fontId="30" numFmtId="0" xfId="0" applyAlignment="1" applyBorder="1" applyFont="1">
      <alignment horizontal="left" readingOrder="1" shrinkToFit="0" vertical="top" wrapText="1"/>
    </xf>
    <xf borderId="131" fillId="20" fontId="5" numFmtId="0" xfId="0" applyAlignment="1" applyBorder="1" applyFill="1" applyFont="1">
      <alignment shrinkToFit="0" wrapText="1"/>
    </xf>
    <xf borderId="46" fillId="20" fontId="5" numFmtId="0" xfId="0" applyBorder="1" applyFont="1"/>
    <xf borderId="46" fillId="0" fontId="5" numFmtId="0" xfId="0" applyBorder="1" applyFont="1"/>
    <xf borderId="132" fillId="0" fontId="5" numFmtId="0" xfId="0" applyBorder="1" applyFont="1"/>
    <xf borderId="131" fillId="0" fontId="5" numFmtId="0" xfId="0" applyBorder="1" applyFont="1"/>
    <xf borderId="133" fillId="0" fontId="30" numFmtId="0" xfId="0" applyAlignment="1" applyBorder="1" applyFont="1">
      <alignment horizontal="left" readingOrder="1" shrinkToFit="0" vertical="top" wrapText="1"/>
    </xf>
    <xf borderId="134" fillId="0" fontId="5" numFmtId="0" xfId="0" applyBorder="1" applyFont="1"/>
    <xf borderId="20" fillId="0" fontId="5" numFmtId="0" xfId="0" applyBorder="1" applyFont="1"/>
    <xf borderId="20" fillId="20" fontId="5" numFmtId="0" xfId="0" applyBorder="1" applyFont="1"/>
    <xf borderId="135" fillId="0" fontId="5" numFmtId="0" xfId="0" applyBorder="1" applyFont="1"/>
    <xf borderId="134" fillId="0" fontId="5" numFmtId="0" xfId="0" applyAlignment="1" applyBorder="1" applyFont="1">
      <alignment shrinkToFit="0" wrapText="1"/>
    </xf>
    <xf borderId="20" fillId="0" fontId="5" numFmtId="0" xfId="0" applyAlignment="1" applyBorder="1" applyFont="1">
      <alignment shrinkToFit="0" wrapText="1"/>
    </xf>
    <xf borderId="135" fillId="20" fontId="5" numFmtId="0" xfId="0" applyBorder="1" applyFont="1"/>
    <xf borderId="136" fillId="0" fontId="30" numFmtId="0" xfId="0" applyAlignment="1" applyBorder="1" applyFont="1">
      <alignment horizontal="left" readingOrder="1" shrinkToFit="0" vertical="top" wrapText="1"/>
    </xf>
    <xf borderId="91" fillId="0" fontId="30" numFmtId="0" xfId="0" applyAlignment="1" applyBorder="1" applyFont="1">
      <alignment horizontal="left" readingOrder="1" shrinkToFit="0" vertical="top" wrapText="1"/>
    </xf>
    <xf borderId="137" fillId="0" fontId="5" numFmtId="0" xfId="0" applyAlignment="1" applyBorder="1" applyFont="1">
      <alignment shrinkToFit="0" wrapText="1"/>
    </xf>
    <xf borderId="138" fillId="0" fontId="5" numFmtId="0" xfId="0" applyBorder="1" applyFont="1"/>
    <xf borderId="138" fillId="20" fontId="5" numFmtId="0" xfId="0" applyBorder="1" applyFont="1"/>
    <xf borderId="139" fillId="0" fontId="5" numFmtId="0" xfId="0" applyBorder="1" applyFont="1"/>
    <xf borderId="137" fillId="0" fontId="5" numFmtId="0" xfId="0" applyBorder="1" applyFont="1"/>
    <xf borderId="140" fillId="0" fontId="30" numFmtId="0" xfId="0" applyAlignment="1" applyBorder="1" applyFont="1">
      <alignment shrinkToFit="0" vertical="top" wrapText="1"/>
    </xf>
    <xf borderId="131" fillId="0" fontId="5" numFmtId="0" xfId="0" applyAlignment="1" applyBorder="1" applyFont="1">
      <alignment shrinkToFit="0" wrapText="1"/>
    </xf>
    <xf borderId="46" fillId="0" fontId="5" numFmtId="0" xfId="0" applyAlignment="1" applyBorder="1" applyFont="1">
      <alignment shrinkToFit="0" wrapText="1"/>
    </xf>
    <xf borderId="46" fillId="20" fontId="5" numFmtId="0" xfId="0" applyAlignment="1" applyBorder="1" applyFont="1">
      <alignment shrinkToFit="0" wrapText="1"/>
    </xf>
    <xf borderId="131" fillId="20" fontId="5" numFmtId="0" xfId="0" applyBorder="1" applyFont="1"/>
    <xf borderId="20" fillId="20" fontId="5" numFmtId="0" xfId="0" applyAlignment="1" applyBorder="1" applyFont="1">
      <alignment shrinkToFit="0" wrapText="1"/>
    </xf>
    <xf borderId="134" fillId="20" fontId="5" numFmtId="0" xfId="0" applyBorder="1" applyFont="1"/>
    <xf borderId="140" fillId="0" fontId="31" numFmtId="0" xfId="0" applyAlignment="1" applyBorder="1" applyFont="1">
      <alignment shrinkToFit="0" vertical="top" wrapText="1"/>
    </xf>
    <xf borderId="132" fillId="20" fontId="5" numFmtId="0" xfId="0" applyBorder="1" applyFont="1"/>
    <xf borderId="138" fillId="0" fontId="5" numFmtId="0" xfId="0" applyAlignment="1" applyBorder="1" applyFont="1">
      <alignment shrinkToFit="0" wrapText="1"/>
    </xf>
    <xf borderId="139" fillId="20" fontId="5" numFmtId="0" xfId="0" applyBorder="1" applyFont="1"/>
    <xf borderId="0" fillId="0" fontId="18" numFmtId="0" xfId="0" applyAlignment="1" applyFont="1">
      <alignment vertical="center"/>
    </xf>
    <xf borderId="0" fillId="0" fontId="5" numFmtId="0" xfId="0" applyAlignment="1" applyFont="1">
      <alignment vertical="center"/>
    </xf>
    <xf borderId="0" fillId="0" fontId="23" numFmtId="0" xfId="0" applyFont="1"/>
    <xf borderId="0" fillId="0" fontId="5" numFmtId="0" xfId="0" applyAlignment="1" applyFont="1">
      <alignment horizontal="center"/>
    </xf>
    <xf borderId="0" fillId="0" fontId="23" numFmtId="0" xfId="0" applyAlignment="1" applyFont="1">
      <alignment horizontal="center"/>
    </xf>
    <xf borderId="0" fillId="0" fontId="23" numFmtId="0" xfId="0" applyAlignment="1" applyFont="1">
      <alignment horizontal="right"/>
    </xf>
    <xf borderId="53" fillId="0" fontId="23" numFmtId="0" xfId="0" applyBorder="1" applyFont="1"/>
    <xf borderId="0" fillId="0" fontId="5" numFmtId="9" xfId="0" applyFont="1" applyNumberFormat="1"/>
    <xf borderId="0" fillId="0" fontId="23" numFmtId="9" xfId="0" applyFont="1" applyNumberFormat="1"/>
    <xf borderId="0" fillId="0" fontId="5" numFmtId="0" xfId="0" applyAlignment="1" applyFont="1">
      <alignment horizontal="center" shrinkToFit="0" vertical="center" wrapText="1"/>
    </xf>
    <xf borderId="124" fillId="0" fontId="23" numFmtId="0" xfId="0" applyAlignment="1" applyBorder="1" applyFont="1">
      <alignment horizontal="center" shrinkToFit="0" wrapText="1"/>
    </xf>
    <xf borderId="124" fillId="0" fontId="23" numFmtId="0" xfId="0" applyAlignment="1" applyBorder="1" applyFont="1">
      <alignment horizontal="center" vertical="center"/>
    </xf>
    <xf borderId="125" fillId="0" fontId="23" numFmtId="0" xfId="0" applyAlignment="1" applyBorder="1" applyFont="1">
      <alignment horizontal="center"/>
    </xf>
    <xf borderId="95" fillId="0" fontId="5" numFmtId="49" xfId="0" applyAlignment="1" applyBorder="1" applyFont="1" applyNumberFormat="1">
      <alignment horizontal="center" vertical="center"/>
    </xf>
    <xf borderId="128" fillId="0" fontId="5" numFmtId="0" xfId="0" applyAlignment="1" applyBorder="1" applyFont="1">
      <alignment horizontal="center" shrinkToFit="0" vertical="center" wrapText="1"/>
    </xf>
    <xf borderId="128" fillId="0" fontId="10" numFmtId="0" xfId="0" applyBorder="1" applyFont="1"/>
    <xf borderId="141" fillId="0" fontId="10" numFmtId="0" xfId="0" applyBorder="1" applyFont="1"/>
    <xf borderId="142" fillId="0" fontId="10" numFmtId="0" xfId="0" applyBorder="1" applyFont="1"/>
    <xf borderId="91" fillId="0" fontId="5" numFmtId="49" xfId="0" applyAlignment="1" applyBorder="1" applyFont="1" applyNumberFormat="1">
      <alignment horizontal="center" vertical="center"/>
    </xf>
    <xf borderId="143" fillId="0" fontId="5" numFmtId="0" xfId="0" applyAlignment="1" applyBorder="1" applyFont="1">
      <alignment horizontal="center" shrinkToFit="0" vertical="center" wrapText="1"/>
    </xf>
    <xf borderId="143" fillId="0" fontId="10" numFmtId="0" xfId="0" applyBorder="1" applyFont="1"/>
    <xf borderId="40" fillId="0" fontId="10" numFmtId="0" xfId="0" applyBorder="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Calibri Light"/>
              </a:defRPr>
            </a:pPr>
            <a:r>
              <a:rPr b="0" i="0" sz="1600">
                <a:solidFill>
                  <a:srgbClr val="757575"/>
                </a:solidFill>
                <a:latin typeface="Calibri Light"/>
              </a:rPr>
              <a:t>Achieved Architectural Level Coverage in ML1</a:t>
            </a:r>
          </a:p>
        </c:rich>
      </c:tx>
      <c:overlay val="0"/>
    </c:title>
    <c:plotArea>
      <c:layout/>
      <c:barChart>
        <c:barDir val="col"/>
        <c:ser>
          <c:idx val="0"/>
          <c:order val="0"/>
          <c:spPr>
            <a:solidFill>
              <a:schemeClr val="accent1"/>
            </a:solidFill>
            <a:ln cmpd="sng">
              <a:solidFill>
                <a:srgbClr val="000000"/>
              </a:solidFill>
            </a:ln>
          </c:spPr>
          <c:dLbls>
            <c:numFmt formatCode="General" sourceLinked="1"/>
            <c:txPr>
              <a:bodyPr/>
              <a:lstStyle/>
              <a:p>
                <a:pPr lvl="0">
                  <a:defRPr b="0" i="0" sz="900">
                    <a:latin typeface="Calibri"/>
                  </a:defRPr>
                </a:pPr>
              </a:p>
            </c:txPr>
            <c:showLegendKey val="0"/>
            <c:showVal val="1"/>
            <c:showCatName val="0"/>
            <c:showSerName val="0"/>
            <c:showPercent val="0"/>
            <c:showBubbleSize val="0"/>
          </c:dLbls>
          <c:cat>
            <c:strRef>
              <c:f>Analysis!$U$10:$U$16</c:f>
            </c:strRef>
          </c:cat>
          <c:val>
            <c:numRef>
              <c:f>Analysis!$X$10:$X$16</c:f>
              <c:numCache/>
            </c:numRef>
          </c:val>
        </c:ser>
        <c:axId val="2124774832"/>
        <c:axId val="1287238247"/>
      </c:barChart>
      <c:catAx>
        <c:axId val="212477483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Calibri"/>
              </a:defRPr>
            </a:pPr>
          </a:p>
        </c:txPr>
        <c:crossAx val="1287238247"/>
      </c:catAx>
      <c:valAx>
        <c:axId val="128723824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Calibri"/>
              </a:defRPr>
            </a:pPr>
          </a:p>
        </c:txPr>
        <c:crossAx val="2124774832"/>
      </c:valAx>
    </c:plotArea>
    <c:plotVisOnly val="1"/>
  </c:chart>
  <c:spPr>
    <a:solidFill>
      <a:schemeClr val="lt1"/>
    </a:solidFill>
  </c:spPr>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200">
                <a:solidFill>
                  <a:srgbClr val="757575"/>
                </a:solidFill>
                <a:latin typeface="Calibri"/>
              </a:defRPr>
            </a:pPr>
            <a:r>
              <a:rPr b="0" i="0" sz="1200">
                <a:solidFill>
                  <a:srgbClr val="757575"/>
                </a:solidFill>
                <a:latin typeface="Calibri"/>
              </a:rPr>
              <a:t>Maturity Level 2: Architectural Levels Achievement</a:t>
            </a:r>
          </a:p>
        </c:rich>
      </c:tx>
      <c:overlay val="0"/>
    </c:title>
    <c:plotArea>
      <c:layout/>
      <c:barChart>
        <c:barDir val="bar"/>
        <c:ser>
          <c:idx val="0"/>
          <c:order val="0"/>
          <c:tx>
            <c:v>Max Value Possible</c:v>
          </c:tx>
          <c:spPr>
            <a:solidFill>
              <a:schemeClr val="accent1"/>
            </a:solidFill>
            <a:ln cmpd="sng">
              <a:solidFill>
                <a:srgbClr val="000000"/>
              </a:solidFill>
            </a:ln>
          </c:spPr>
          <c:dLbls>
            <c:numFmt formatCode="General" sourceLinked="1"/>
            <c:txPr>
              <a:bodyPr/>
              <a:lstStyle/>
              <a:p>
                <a:pPr lvl="0">
                  <a:defRPr b="0" i="0" sz="1000">
                    <a:latin typeface="Calibri"/>
                  </a:defRPr>
                </a:pPr>
              </a:p>
            </c:txPr>
            <c:showLegendKey val="0"/>
            <c:showVal val="1"/>
            <c:showCatName val="0"/>
            <c:showSerName val="0"/>
            <c:showPercent val="0"/>
            <c:showBubbleSize val="0"/>
          </c:dLbls>
          <c:cat>
            <c:strRef>
              <c:f>Analysis!$U$17:$U$23</c:f>
            </c:strRef>
          </c:cat>
          <c:val>
            <c:numRef>
              <c:f>Analysis!$V$17:$V$23</c:f>
              <c:numCache/>
            </c:numRef>
          </c:val>
        </c:ser>
        <c:ser>
          <c:idx val="1"/>
          <c:order val="1"/>
          <c:tx>
            <c:v>Value reached</c:v>
          </c:tx>
          <c:spPr>
            <a:solidFill>
              <a:schemeClr val="accent2"/>
            </a:solidFill>
            <a:ln cmpd="sng">
              <a:solidFill>
                <a:srgbClr val="000000"/>
              </a:solidFill>
            </a:ln>
          </c:spPr>
          <c:dLbls>
            <c:numFmt formatCode="General" sourceLinked="1"/>
            <c:txPr>
              <a:bodyPr/>
              <a:lstStyle/>
              <a:p>
                <a:pPr lvl="0">
                  <a:defRPr b="0" i="0" sz="1000">
                    <a:latin typeface="Calibri"/>
                  </a:defRPr>
                </a:pPr>
              </a:p>
            </c:txPr>
            <c:showLegendKey val="0"/>
            <c:showVal val="1"/>
            <c:showCatName val="0"/>
            <c:showSerName val="0"/>
            <c:showPercent val="0"/>
            <c:showBubbleSize val="0"/>
          </c:dLbls>
          <c:cat>
            <c:strRef>
              <c:f>Analysis!$U$17:$U$23</c:f>
            </c:strRef>
          </c:cat>
          <c:val>
            <c:numRef>
              <c:f>Analysis!$W$17:$W$23</c:f>
              <c:numCache/>
            </c:numRef>
          </c:val>
        </c:ser>
        <c:axId val="1560472475"/>
        <c:axId val="1293260942"/>
      </c:barChart>
      <c:catAx>
        <c:axId val="156047247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000">
                <a:solidFill>
                  <a:srgbClr val="000000"/>
                </a:solidFill>
                <a:latin typeface="Calibri"/>
              </a:defRPr>
            </a:pPr>
          </a:p>
        </c:txPr>
        <c:crossAx val="1293260942"/>
      </c:catAx>
      <c:valAx>
        <c:axId val="1293260942"/>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000">
                <a:solidFill>
                  <a:srgbClr val="000000"/>
                </a:solidFill>
                <a:latin typeface="Calibri"/>
              </a:defRPr>
            </a:pPr>
          </a:p>
        </c:txPr>
        <c:crossAx val="1560472475"/>
        <c:crosses val="max"/>
      </c:valAx>
    </c:plotArea>
    <c:legend>
      <c:legendPos val="b"/>
      <c:overlay val="0"/>
      <c:txPr>
        <a:bodyPr/>
        <a:lstStyle/>
        <a:p>
          <a:pPr lvl="0">
            <a:defRPr b="0" i="0" sz="1000">
              <a:solidFill>
                <a:srgbClr val="1A1A1A"/>
              </a:solidFill>
              <a:latin typeface="Calibri"/>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100">
                <a:solidFill>
                  <a:srgbClr val="757575"/>
                </a:solidFill>
                <a:latin typeface="Calibri"/>
              </a:defRPr>
            </a:pPr>
            <a:r>
              <a:rPr b="0" i="0" sz="1100">
                <a:solidFill>
                  <a:srgbClr val="757575"/>
                </a:solidFill>
                <a:latin typeface="Calibri"/>
              </a:rPr>
              <a:t>Maturity Level 3: Architectural Levels Achievement</a:t>
            </a:r>
          </a:p>
        </c:rich>
      </c:tx>
      <c:overlay val="0"/>
    </c:title>
    <c:plotArea>
      <c:layout/>
      <c:barChart>
        <c:barDir val="bar"/>
        <c:ser>
          <c:idx val="0"/>
          <c:order val="0"/>
          <c:tx>
            <c:v>Max Value Possible</c:v>
          </c:tx>
          <c:spPr>
            <a:solidFill>
              <a:schemeClr val="accent1"/>
            </a:solidFill>
            <a:ln cmpd="sng">
              <a:solidFill>
                <a:srgbClr val="000000"/>
              </a:solidFill>
            </a:ln>
          </c:spPr>
          <c:dLbls>
            <c:numFmt formatCode="General" sourceLinked="1"/>
            <c:txPr>
              <a:bodyPr/>
              <a:lstStyle/>
              <a:p>
                <a:pPr lvl="0">
                  <a:defRPr b="0" i="0" sz="900">
                    <a:latin typeface="Calibri"/>
                  </a:defRPr>
                </a:pPr>
              </a:p>
            </c:txPr>
            <c:showLegendKey val="0"/>
            <c:showVal val="1"/>
            <c:showCatName val="0"/>
            <c:showSerName val="0"/>
            <c:showPercent val="0"/>
            <c:showBubbleSize val="0"/>
          </c:dLbls>
          <c:cat>
            <c:strRef>
              <c:f>Analysis!$U$24:$U$30</c:f>
            </c:strRef>
          </c:cat>
          <c:val>
            <c:numRef>
              <c:f>Analysis!$V$24:$V$30</c:f>
              <c:numCache/>
            </c:numRef>
          </c:val>
        </c:ser>
        <c:ser>
          <c:idx val="1"/>
          <c:order val="1"/>
          <c:tx>
            <c:v>Value reached</c:v>
          </c:tx>
          <c:spPr>
            <a:solidFill>
              <a:schemeClr val="accent2"/>
            </a:solidFill>
            <a:ln cmpd="sng">
              <a:solidFill>
                <a:srgbClr val="000000"/>
              </a:solidFill>
            </a:ln>
          </c:spPr>
          <c:dLbls>
            <c:numFmt formatCode="General" sourceLinked="1"/>
            <c:txPr>
              <a:bodyPr/>
              <a:lstStyle/>
              <a:p>
                <a:pPr lvl="0">
                  <a:defRPr b="0" i="0" sz="900">
                    <a:latin typeface="Calibri"/>
                  </a:defRPr>
                </a:pPr>
              </a:p>
            </c:txPr>
            <c:showLegendKey val="0"/>
            <c:showVal val="1"/>
            <c:showCatName val="0"/>
            <c:showSerName val="0"/>
            <c:showPercent val="0"/>
            <c:showBubbleSize val="0"/>
          </c:dLbls>
          <c:cat>
            <c:strRef>
              <c:f>Analysis!$U$24:$U$30</c:f>
            </c:strRef>
          </c:cat>
          <c:val>
            <c:numRef>
              <c:f>Analysis!$W$24:$W$30</c:f>
              <c:numCache/>
            </c:numRef>
          </c:val>
        </c:ser>
        <c:axId val="1167722138"/>
        <c:axId val="814118859"/>
      </c:barChart>
      <c:catAx>
        <c:axId val="116772213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Calibri"/>
              </a:defRPr>
            </a:pPr>
          </a:p>
        </c:txPr>
        <c:crossAx val="814118859"/>
      </c:catAx>
      <c:valAx>
        <c:axId val="814118859"/>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Calibri"/>
              </a:defRPr>
            </a:pPr>
          </a:p>
        </c:txPr>
        <c:crossAx val="1167722138"/>
        <c:crosses val="max"/>
      </c:valAx>
    </c:plotArea>
    <c:legend>
      <c:legendPos val="b"/>
      <c:overlay val="0"/>
      <c:txPr>
        <a:bodyPr/>
        <a:lstStyle/>
        <a:p>
          <a:pPr lvl="0">
            <a:defRPr b="0" i="0" sz="900">
              <a:solidFill>
                <a:srgbClr val="1A1A1A"/>
              </a:solidFill>
              <a:latin typeface="Calibri"/>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200">
                <a:solidFill>
                  <a:srgbClr val="757575"/>
                </a:solidFill>
                <a:latin typeface="Calibri"/>
              </a:defRPr>
            </a:pPr>
            <a:r>
              <a:rPr b="0" i="0" sz="1200">
                <a:solidFill>
                  <a:srgbClr val="757575"/>
                </a:solidFill>
                <a:latin typeface="Calibri"/>
              </a:rPr>
              <a:t>Maturity Level 4: Architectural Levels Achievement</a:t>
            </a:r>
          </a:p>
        </c:rich>
      </c:tx>
      <c:overlay val="0"/>
    </c:title>
    <c:plotArea>
      <c:layout/>
      <c:barChart>
        <c:barDir val="bar"/>
        <c:ser>
          <c:idx val="0"/>
          <c:order val="0"/>
          <c:tx>
            <c:v>Max Value Possible</c:v>
          </c:tx>
          <c:spPr>
            <a:solidFill>
              <a:schemeClr val="accent1"/>
            </a:solidFill>
            <a:ln cmpd="sng">
              <a:solidFill>
                <a:srgbClr val="000000"/>
              </a:solidFill>
            </a:ln>
          </c:spPr>
          <c:dLbls>
            <c:numFmt formatCode="General" sourceLinked="1"/>
            <c:txPr>
              <a:bodyPr/>
              <a:lstStyle/>
              <a:p>
                <a:pPr lvl="0">
                  <a:defRPr b="0" i="0" sz="900">
                    <a:latin typeface="Calibri"/>
                  </a:defRPr>
                </a:pPr>
              </a:p>
            </c:txPr>
            <c:showLegendKey val="0"/>
            <c:showVal val="1"/>
            <c:showCatName val="0"/>
            <c:showSerName val="0"/>
            <c:showPercent val="0"/>
            <c:showBubbleSize val="0"/>
          </c:dLbls>
          <c:cat>
            <c:strRef>
              <c:f>Analysis!$U$31:$U$37</c:f>
            </c:strRef>
          </c:cat>
          <c:val>
            <c:numRef>
              <c:f>Analysis!$V$31:$V$37</c:f>
              <c:numCache/>
            </c:numRef>
          </c:val>
        </c:ser>
        <c:ser>
          <c:idx val="1"/>
          <c:order val="1"/>
          <c:tx>
            <c:v>Value reached</c:v>
          </c:tx>
          <c:spPr>
            <a:solidFill>
              <a:schemeClr val="accent2"/>
            </a:solidFill>
            <a:ln cmpd="sng">
              <a:solidFill>
                <a:srgbClr val="000000"/>
              </a:solidFill>
            </a:ln>
          </c:spPr>
          <c:dLbls>
            <c:numFmt formatCode="General" sourceLinked="1"/>
            <c:txPr>
              <a:bodyPr/>
              <a:lstStyle/>
              <a:p>
                <a:pPr lvl="0">
                  <a:defRPr b="0" i="0" sz="900">
                    <a:latin typeface="Calibri"/>
                  </a:defRPr>
                </a:pPr>
              </a:p>
            </c:txPr>
            <c:showLegendKey val="0"/>
            <c:showVal val="1"/>
            <c:showCatName val="0"/>
            <c:showSerName val="0"/>
            <c:showPercent val="0"/>
            <c:showBubbleSize val="0"/>
          </c:dLbls>
          <c:cat>
            <c:strRef>
              <c:f>Analysis!$U$31:$U$37</c:f>
            </c:strRef>
          </c:cat>
          <c:val>
            <c:numRef>
              <c:f>Analysis!$W$31:$W$37</c:f>
              <c:numCache/>
            </c:numRef>
          </c:val>
        </c:ser>
        <c:axId val="843157102"/>
        <c:axId val="1101276864"/>
      </c:barChart>
      <c:catAx>
        <c:axId val="84315710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Calibri"/>
              </a:defRPr>
            </a:pPr>
          </a:p>
        </c:txPr>
        <c:crossAx val="1101276864"/>
      </c:catAx>
      <c:valAx>
        <c:axId val="1101276864"/>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Calibri"/>
              </a:defRPr>
            </a:pPr>
          </a:p>
        </c:txPr>
        <c:crossAx val="843157102"/>
        <c:crosses val="max"/>
      </c:valAx>
    </c:plotArea>
    <c:legend>
      <c:legendPos val="b"/>
      <c:overlay val="0"/>
      <c:txPr>
        <a:bodyPr/>
        <a:lstStyle/>
        <a:p>
          <a:pPr lvl="0">
            <a:defRPr b="0" i="0" sz="900">
              <a:solidFill>
                <a:srgbClr val="1A1A1A"/>
              </a:solidFill>
              <a:latin typeface="Calibri"/>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200">
                <a:solidFill>
                  <a:schemeClr val="dk1"/>
                </a:solidFill>
                <a:latin typeface="Calibri"/>
              </a:defRPr>
            </a:pPr>
            <a:r>
              <a:rPr b="1" i="0" sz="1200">
                <a:solidFill>
                  <a:schemeClr val="dk1"/>
                </a:solidFill>
                <a:latin typeface="Calibri"/>
              </a:rPr>
              <a:t>Maturity Level 1 General  status </a:t>
            </a:r>
          </a:p>
        </c:rich>
      </c:tx>
      <c:overlay val="0"/>
    </c:title>
    <c:plotArea>
      <c:layout/>
      <c:pieChart>
        <c:varyColors val="1"/>
        <c:ser>
          <c:idx val="0"/>
          <c:order val="0"/>
          <c:dPt>
            <c:idx val="0"/>
            <c:spPr>
              <a:solidFill>
                <a:srgbClr val="FF0000"/>
              </a:solidFill>
            </c:spPr>
          </c:dPt>
          <c:dPt>
            <c:idx val="1"/>
            <c:spPr>
              <a:solidFill>
                <a:schemeClr val="accent2"/>
              </a:solidFill>
            </c:spPr>
          </c:dPt>
          <c:dPt>
            <c:idx val="2"/>
            <c:spPr>
              <a:solidFill>
                <a:schemeClr val="accent6"/>
              </a:solidFill>
            </c:spPr>
          </c:dPt>
          <c:dLbls>
            <c:showLegendKey val="0"/>
            <c:showVal val="0"/>
            <c:showCatName val="0"/>
            <c:showSerName val="0"/>
            <c:showPercent val="1"/>
            <c:showBubbleSize val="0"/>
            <c:showLeaderLines val="1"/>
          </c:dLbls>
          <c:cat>
            <c:strRef>
              <c:f>'Analysis ARCH LEVELS'!$I$3:$I$5</c:f>
            </c:strRef>
          </c:cat>
          <c:val>
            <c:numRef>
              <c:f>'Analysis ARCH LEVELS'!$J$3:$J$5</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i="0" sz="1000">
              <a:solidFill>
                <a:schemeClr val="dk1"/>
              </a:solidFill>
              <a:latin typeface="Calibri"/>
            </a:defRPr>
          </a:pPr>
        </a:p>
      </c:txPr>
    </c:legend>
    <c:plotVisOnly val="1"/>
  </c:chart>
  <c:spPr>
    <a:solidFill>
      <a:schemeClr val="lt1"/>
    </a:solidFill>
  </c:spPr>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Calibri"/>
              </a:defRPr>
            </a:pPr>
            <a:r>
              <a:rPr b="1" i="0" sz="1600">
                <a:solidFill>
                  <a:srgbClr val="757575"/>
                </a:solidFill>
                <a:latin typeface="Calibri"/>
              </a:rPr>
              <a:t>ML1: Average value for each Architectural Levels (valued from 0 to 5)</a:t>
            </a:r>
          </a:p>
        </c:rich>
      </c:tx>
      <c:overlay val="0"/>
    </c:title>
    <c:plotArea>
      <c:layout/>
      <c:barChart>
        <c:barDir val="col"/>
        <c:ser>
          <c:idx val="0"/>
          <c:order val="0"/>
          <c:tx>
            <c:v>Configuration</c:v>
          </c:tx>
          <c:spPr>
            <a:solidFill>
              <a:schemeClr val="accent1"/>
            </a:solidFill>
            <a:ln cmpd="sng">
              <a:solidFill>
                <a:srgbClr val="000000"/>
              </a:solidFill>
            </a:ln>
          </c:spPr>
          <c:dLbls>
            <c:numFmt formatCode="General" sourceLinked="1"/>
            <c:txPr>
              <a:bodyPr/>
              <a:lstStyle/>
              <a:p>
                <a:pPr lvl="0">
                  <a:defRPr b="1" i="0" sz="900">
                    <a:latin typeface="Calibri"/>
                  </a:defRPr>
                </a:pPr>
              </a:p>
            </c:txPr>
            <c:showLegendKey val="0"/>
            <c:showVal val="1"/>
            <c:showCatName val="0"/>
            <c:showSerName val="0"/>
            <c:showPercent val="0"/>
            <c:showBubbleSize val="0"/>
          </c:dLbls>
          <c:val>
            <c:numRef>
              <c:f>'Analysis ARCH LEVELS'!$D$4</c:f>
              <c:numCache/>
            </c:numRef>
          </c:val>
        </c:ser>
        <c:ser>
          <c:idx val="1"/>
          <c:order val="1"/>
          <c:tx>
            <c:v>Training</c:v>
          </c:tx>
          <c:spPr>
            <a:solidFill>
              <a:schemeClr val="accent2"/>
            </a:solidFill>
            <a:ln cmpd="sng">
              <a:solidFill>
                <a:srgbClr val="000000"/>
              </a:solidFill>
            </a:ln>
          </c:spPr>
          <c:dLbls>
            <c:numFmt formatCode="General" sourceLinked="1"/>
            <c:txPr>
              <a:bodyPr/>
              <a:lstStyle/>
              <a:p>
                <a:pPr lvl="0">
                  <a:defRPr b="1" i="0" sz="900">
                    <a:latin typeface="Calibri"/>
                  </a:defRPr>
                </a:pPr>
              </a:p>
            </c:txPr>
            <c:showLegendKey val="0"/>
            <c:showVal val="1"/>
            <c:showCatName val="0"/>
            <c:showSerName val="0"/>
            <c:showPercent val="0"/>
            <c:showBubbleSize val="0"/>
          </c:dLbls>
          <c:val>
            <c:numRef>
              <c:f>'Analysis ARCH LEVELS'!$D$11</c:f>
              <c:numCache/>
            </c:numRef>
          </c:val>
        </c:ser>
        <c:ser>
          <c:idx val="2"/>
          <c:order val="2"/>
          <c:tx>
            <c:v>Operative</c:v>
          </c:tx>
          <c:spPr>
            <a:solidFill>
              <a:schemeClr val="accent3"/>
            </a:solidFill>
            <a:ln cmpd="sng">
              <a:solidFill>
                <a:srgbClr val="000000"/>
              </a:solidFill>
            </a:ln>
          </c:spPr>
          <c:dLbls>
            <c:numFmt formatCode="General" sourceLinked="1"/>
            <c:txPr>
              <a:bodyPr/>
              <a:lstStyle/>
              <a:p>
                <a:pPr lvl="0">
                  <a:defRPr b="1" i="0" sz="900">
                    <a:latin typeface="Calibri"/>
                  </a:defRPr>
                </a:pPr>
              </a:p>
            </c:txPr>
            <c:showLegendKey val="0"/>
            <c:showVal val="1"/>
            <c:showCatName val="0"/>
            <c:showSerName val="0"/>
            <c:showPercent val="0"/>
            <c:showBubbleSize val="0"/>
          </c:dLbls>
          <c:val>
            <c:numRef>
              <c:f>'Analysis ARCH LEVELS'!$D$13</c:f>
              <c:numCache/>
            </c:numRef>
          </c:val>
        </c:ser>
        <c:ser>
          <c:idx val="3"/>
          <c:order val="3"/>
          <c:tx>
            <c:v>Proactive</c:v>
          </c:tx>
          <c:spPr>
            <a:solidFill>
              <a:schemeClr val="accent4"/>
            </a:solidFill>
            <a:ln cmpd="sng">
              <a:solidFill>
                <a:srgbClr val="000000"/>
              </a:solidFill>
            </a:ln>
          </c:spPr>
          <c:dLbls>
            <c:numFmt formatCode="General" sourceLinked="1"/>
            <c:txPr>
              <a:bodyPr/>
              <a:lstStyle/>
              <a:p>
                <a:pPr lvl="0">
                  <a:defRPr b="1" i="0" sz="900">
                    <a:latin typeface="Calibri"/>
                  </a:defRPr>
                </a:pPr>
              </a:p>
            </c:txPr>
            <c:showLegendKey val="0"/>
            <c:showVal val="1"/>
            <c:showCatName val="0"/>
            <c:showSerName val="0"/>
            <c:showPercent val="0"/>
            <c:showBubbleSize val="0"/>
          </c:dLbls>
          <c:val>
            <c:numRef>
              <c:f>'Analysis ARCH LEVELS'!$D$14</c:f>
              <c:numCache/>
            </c:numRef>
          </c:val>
        </c:ser>
        <c:ser>
          <c:idx val="4"/>
          <c:order val="4"/>
          <c:tx>
            <c:v>Val SP3</c:v>
          </c:tx>
          <c:spPr>
            <a:solidFill>
              <a:srgbClr val="FF99FF"/>
            </a:solidFill>
            <a:ln cmpd="sng">
              <a:solidFill>
                <a:srgbClr val="000000"/>
              </a:solidFill>
            </a:ln>
          </c:spPr>
          <c:dLbls>
            <c:numFmt formatCode="General" sourceLinked="1"/>
            <c:txPr>
              <a:bodyPr/>
              <a:lstStyle/>
              <a:p>
                <a:pPr lvl="0">
                  <a:defRPr b="1" i="0" sz="900">
                    <a:latin typeface="Calibri"/>
                  </a:defRPr>
                </a:pPr>
              </a:p>
            </c:txPr>
            <c:showLegendKey val="0"/>
            <c:showVal val="1"/>
            <c:showCatName val="0"/>
            <c:showSerName val="0"/>
            <c:showPercent val="0"/>
            <c:showBubbleSize val="0"/>
          </c:dLbls>
          <c:val>
            <c:numRef>
              <c:f>'Analysis ARCH LEVELS'!$D$16</c:f>
              <c:numCache/>
            </c:numRef>
          </c:val>
        </c:ser>
        <c:ser>
          <c:idx val="5"/>
          <c:order val="5"/>
          <c:tx>
            <c:v>Social</c:v>
          </c:tx>
          <c:spPr>
            <a:solidFill>
              <a:schemeClr val="accent6"/>
            </a:solidFill>
            <a:ln cmpd="sng">
              <a:solidFill>
                <a:srgbClr val="000000"/>
              </a:solidFill>
            </a:ln>
          </c:spPr>
          <c:dLbls>
            <c:numFmt formatCode="General" sourceLinked="1"/>
            <c:txPr>
              <a:bodyPr/>
              <a:lstStyle/>
              <a:p>
                <a:pPr lvl="0">
                  <a:defRPr b="1" i="0" sz="900">
                    <a:latin typeface="Calibri"/>
                  </a:defRPr>
                </a:pPr>
              </a:p>
            </c:txPr>
            <c:showLegendKey val="0"/>
            <c:showVal val="1"/>
            <c:showCatName val="0"/>
            <c:showSerName val="0"/>
            <c:showPercent val="0"/>
            <c:showBubbleSize val="0"/>
          </c:dLbls>
          <c:val>
            <c:numRef>
              <c:f>'Analysis ARCH LEVELS'!$D$20</c:f>
              <c:numCache/>
            </c:numRef>
          </c:val>
        </c:ser>
        <c:ser>
          <c:idx val="6"/>
          <c:order val="6"/>
          <c:tx>
            <c:v>Transactive Memory</c:v>
          </c:tx>
          <c:spPr>
            <a:solidFill>
              <a:schemeClr val="accent4"/>
            </a:solidFill>
            <a:ln cmpd="sng">
              <a:solidFill>
                <a:srgbClr val="000000"/>
              </a:solidFill>
            </a:ln>
          </c:spPr>
          <c:dLbls>
            <c:numFmt formatCode="General" sourceLinked="1"/>
            <c:txPr>
              <a:bodyPr/>
              <a:lstStyle/>
              <a:p>
                <a:pPr lvl="0">
                  <a:defRPr b="1" i="0" sz="900">
                    <a:latin typeface="Calibri"/>
                  </a:defRPr>
                </a:pPr>
              </a:p>
            </c:txPr>
            <c:showLegendKey val="0"/>
            <c:showVal val="1"/>
            <c:showCatName val="0"/>
            <c:showSerName val="0"/>
            <c:showPercent val="0"/>
            <c:showBubbleSize val="0"/>
          </c:dLbls>
          <c:val>
            <c:numRef>
              <c:f>'Analysis ARCH LEVELS'!$D$21</c:f>
              <c:numCache/>
            </c:numRef>
          </c:val>
        </c:ser>
        <c:axId val="1666619010"/>
        <c:axId val="1680921205"/>
      </c:barChart>
      <c:catAx>
        <c:axId val="16666190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80921205"/>
      </c:catAx>
      <c:valAx>
        <c:axId val="1680921205"/>
        <c:scaling>
          <c:orientation val="minMax"/>
          <c:max val="5.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Calibri"/>
              </a:defRPr>
            </a:pPr>
          </a:p>
        </c:txPr>
        <c:crossAx val="1666619010"/>
      </c:valAx>
    </c:plotArea>
    <c:legend>
      <c:legendPos val="b"/>
      <c:overlay val="0"/>
      <c:txPr>
        <a:bodyPr/>
        <a:lstStyle/>
        <a:p>
          <a:pPr lvl="0">
            <a:defRPr b="0" i="0" sz="900">
              <a:solidFill>
                <a:srgbClr val="1A1A1A"/>
              </a:solidFill>
              <a:latin typeface="Calibri"/>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200">
                <a:solidFill>
                  <a:schemeClr val="dk1"/>
                </a:solidFill>
                <a:latin typeface="Calibri"/>
              </a:defRPr>
            </a:pPr>
            <a:r>
              <a:rPr b="1" i="0" sz="1200">
                <a:solidFill>
                  <a:schemeClr val="dk1"/>
                </a:solidFill>
                <a:latin typeface="Calibri"/>
              </a:rPr>
              <a:t>Maturity Level 2 General  status </a:t>
            </a:r>
          </a:p>
        </c:rich>
      </c:tx>
      <c:overlay val="0"/>
    </c:title>
    <c:plotArea>
      <c:layout/>
      <c:pieChart>
        <c:varyColors val="1"/>
        <c:ser>
          <c:idx val="0"/>
          <c:order val="0"/>
          <c:dPt>
            <c:idx val="0"/>
            <c:spPr>
              <a:solidFill>
                <a:srgbClr val="FF0000"/>
              </a:solidFill>
            </c:spPr>
          </c:dPt>
          <c:dPt>
            <c:idx val="1"/>
            <c:spPr>
              <a:solidFill>
                <a:schemeClr val="accent2"/>
              </a:solidFill>
            </c:spPr>
          </c:dPt>
          <c:dPt>
            <c:idx val="2"/>
            <c:spPr>
              <a:solidFill>
                <a:schemeClr val="accent6"/>
              </a:solidFill>
            </c:spPr>
          </c:dPt>
          <c:dLbls>
            <c:showLegendKey val="0"/>
            <c:showVal val="0"/>
            <c:showCatName val="0"/>
            <c:showSerName val="0"/>
            <c:showPercent val="1"/>
            <c:showBubbleSize val="0"/>
            <c:showLeaderLines val="1"/>
          </c:dLbls>
          <c:cat>
            <c:strRef>
              <c:f>'Analysis ARCH LEVELS'!$I$26:$I$28</c:f>
            </c:strRef>
          </c:cat>
          <c:val>
            <c:numRef>
              <c:f>'Analysis ARCH LEVELS'!$J$26:$J$28</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i="0" sz="1000">
              <a:solidFill>
                <a:schemeClr val="dk1"/>
              </a:solidFill>
              <a:latin typeface="Calibri"/>
            </a:defRPr>
          </a:pPr>
        </a:p>
      </c:txPr>
    </c:legend>
    <c:plotVisOnly val="1"/>
  </c:chart>
  <c:spPr>
    <a:solidFill>
      <a:schemeClr val="lt1"/>
    </a:solidFill>
  </c:spPr>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Calibri"/>
              </a:defRPr>
            </a:pPr>
            <a:r>
              <a:rPr b="1" i="0" sz="1600">
                <a:solidFill>
                  <a:srgbClr val="757575"/>
                </a:solidFill>
                <a:latin typeface="Calibri"/>
              </a:rPr>
              <a:t>ML2: Average value for each Architectural Levels (valued from 0 to 5)</a:t>
            </a:r>
          </a:p>
        </c:rich>
      </c:tx>
      <c:overlay val="0"/>
    </c:title>
    <c:plotArea>
      <c:layout/>
      <c:barChart>
        <c:barDir val="col"/>
        <c:ser>
          <c:idx val="0"/>
          <c:order val="0"/>
          <c:tx>
            <c:v>Configuration</c:v>
          </c:tx>
          <c:spPr>
            <a:solidFill>
              <a:schemeClr val="accent1"/>
            </a:solidFill>
            <a:ln cmpd="sng">
              <a:solidFill>
                <a:srgbClr val="000000"/>
              </a:solidFill>
            </a:ln>
          </c:spPr>
          <c:dLbls>
            <c:numFmt formatCode="General" sourceLinked="1"/>
            <c:txPr>
              <a:bodyPr/>
              <a:lstStyle/>
              <a:p>
                <a:pPr lvl="0">
                  <a:defRPr b="1" i="0" sz="900">
                    <a:latin typeface="Calibri"/>
                  </a:defRPr>
                </a:pPr>
              </a:p>
            </c:txPr>
            <c:showLegendKey val="0"/>
            <c:showVal val="1"/>
            <c:showCatName val="0"/>
            <c:showSerName val="0"/>
            <c:showPercent val="0"/>
            <c:showBubbleSize val="0"/>
          </c:dLbls>
          <c:val>
            <c:numRef>
              <c:f>'Analysis ARCH LEVELS'!$D$27</c:f>
              <c:numCache/>
            </c:numRef>
          </c:val>
        </c:ser>
        <c:ser>
          <c:idx val="1"/>
          <c:order val="1"/>
          <c:tx>
            <c:v>Training</c:v>
          </c:tx>
          <c:spPr>
            <a:solidFill>
              <a:schemeClr val="accent2"/>
            </a:solidFill>
            <a:ln cmpd="sng">
              <a:solidFill>
                <a:srgbClr val="000000"/>
              </a:solidFill>
            </a:ln>
          </c:spPr>
          <c:dLbls>
            <c:numFmt formatCode="General" sourceLinked="1"/>
            <c:txPr>
              <a:bodyPr/>
              <a:lstStyle/>
              <a:p>
                <a:pPr lvl="0">
                  <a:defRPr b="1" i="0" sz="900">
                    <a:latin typeface="Calibri"/>
                  </a:defRPr>
                </a:pPr>
              </a:p>
            </c:txPr>
            <c:showLegendKey val="0"/>
            <c:showVal val="1"/>
            <c:showCatName val="0"/>
            <c:showSerName val="0"/>
            <c:showPercent val="0"/>
            <c:showBubbleSize val="0"/>
          </c:dLbls>
          <c:val>
            <c:numRef>
              <c:f>'Analysis ARCH LEVELS'!$D$28</c:f>
              <c:numCache/>
            </c:numRef>
          </c:val>
        </c:ser>
        <c:ser>
          <c:idx val="2"/>
          <c:order val="2"/>
          <c:tx>
            <c:v>Proactive</c:v>
          </c:tx>
          <c:spPr>
            <a:solidFill>
              <a:schemeClr val="accent3"/>
            </a:solidFill>
            <a:ln cmpd="sng">
              <a:solidFill>
                <a:srgbClr val="000000"/>
              </a:solidFill>
            </a:ln>
          </c:spPr>
          <c:dLbls>
            <c:numFmt formatCode="General" sourceLinked="1"/>
            <c:txPr>
              <a:bodyPr/>
              <a:lstStyle/>
              <a:p>
                <a:pPr lvl="0">
                  <a:defRPr b="1" i="0" sz="900">
                    <a:latin typeface="Calibri"/>
                  </a:defRPr>
                </a:pPr>
              </a:p>
            </c:txPr>
            <c:showLegendKey val="0"/>
            <c:showVal val="1"/>
            <c:showCatName val="0"/>
            <c:showSerName val="0"/>
            <c:showPercent val="0"/>
            <c:showBubbleSize val="0"/>
          </c:dLbls>
          <c:val>
            <c:numRef>
              <c:f>'Analysis ARCH LEVELS'!$D$30</c:f>
              <c:numCache/>
            </c:numRef>
          </c:val>
        </c:ser>
        <c:ser>
          <c:idx val="3"/>
          <c:order val="3"/>
          <c:tx>
            <c:v>Val SP3</c:v>
          </c:tx>
          <c:spPr>
            <a:solidFill>
              <a:schemeClr val="accent4"/>
            </a:solidFill>
            <a:ln cmpd="sng">
              <a:solidFill>
                <a:srgbClr val="000000"/>
              </a:solidFill>
            </a:ln>
          </c:spPr>
          <c:dLbls>
            <c:numFmt formatCode="General" sourceLinked="1"/>
            <c:txPr>
              <a:bodyPr/>
              <a:lstStyle/>
              <a:p>
                <a:pPr lvl="0">
                  <a:defRPr b="1" i="0" sz="900">
                    <a:latin typeface="Calibri"/>
                  </a:defRPr>
                </a:pPr>
              </a:p>
            </c:txPr>
            <c:showLegendKey val="0"/>
            <c:showVal val="1"/>
            <c:showCatName val="0"/>
            <c:showSerName val="0"/>
            <c:showPercent val="0"/>
            <c:showBubbleSize val="0"/>
          </c:dLbls>
          <c:val>
            <c:numRef>
              <c:f>'Analysis ARCH LEVELS'!$D$31</c:f>
              <c:numCache/>
            </c:numRef>
          </c:val>
        </c:ser>
        <c:ser>
          <c:idx val="4"/>
          <c:order val="4"/>
          <c:tx>
            <c:v>Social</c:v>
          </c:tx>
          <c:spPr>
            <a:solidFill>
              <a:srgbClr val="FF99FF"/>
            </a:solidFill>
            <a:ln cmpd="sng">
              <a:solidFill>
                <a:srgbClr val="000000"/>
              </a:solidFill>
            </a:ln>
          </c:spPr>
          <c:dLbls>
            <c:numFmt formatCode="General" sourceLinked="1"/>
            <c:txPr>
              <a:bodyPr/>
              <a:lstStyle/>
              <a:p>
                <a:pPr lvl="0">
                  <a:defRPr b="1" i="0" sz="900">
                    <a:latin typeface="Calibri"/>
                  </a:defRPr>
                </a:pPr>
              </a:p>
            </c:txPr>
            <c:showLegendKey val="0"/>
            <c:showVal val="1"/>
            <c:showCatName val="0"/>
            <c:showSerName val="0"/>
            <c:showPercent val="0"/>
            <c:showBubbleSize val="0"/>
          </c:dLbls>
          <c:val>
            <c:numRef>
              <c:f>'Analysis ARCH LEVELS'!$D$33</c:f>
              <c:numCache/>
            </c:numRef>
          </c:val>
        </c:ser>
        <c:ser>
          <c:idx val="5"/>
          <c:order val="5"/>
          <c:tx>
            <c:v>Transactive Memory</c:v>
          </c:tx>
          <c:spPr>
            <a:solidFill>
              <a:schemeClr val="accent6"/>
            </a:solidFill>
            <a:ln cmpd="sng">
              <a:solidFill>
                <a:srgbClr val="000000"/>
              </a:solidFill>
            </a:ln>
          </c:spPr>
          <c:dLbls>
            <c:numFmt formatCode="General" sourceLinked="1"/>
            <c:txPr>
              <a:bodyPr/>
              <a:lstStyle/>
              <a:p>
                <a:pPr lvl="0">
                  <a:defRPr b="1" i="0" sz="900">
                    <a:latin typeface="Calibri"/>
                  </a:defRPr>
                </a:pPr>
              </a:p>
            </c:txPr>
            <c:showLegendKey val="0"/>
            <c:showVal val="1"/>
            <c:showCatName val="0"/>
            <c:showSerName val="0"/>
            <c:showPercent val="0"/>
            <c:showBubbleSize val="0"/>
          </c:dLbls>
          <c:val>
            <c:numRef>
              <c:f>'Analysis ARCH LEVELS'!$D$34</c:f>
              <c:numCache/>
            </c:numRef>
          </c:val>
        </c:ser>
        <c:axId val="1903835450"/>
        <c:axId val="959398675"/>
      </c:barChart>
      <c:catAx>
        <c:axId val="19038354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59398675"/>
      </c:catAx>
      <c:valAx>
        <c:axId val="959398675"/>
        <c:scaling>
          <c:orientation val="minMax"/>
          <c:max val="5.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Calibri"/>
              </a:defRPr>
            </a:pPr>
          </a:p>
        </c:txPr>
        <c:crossAx val="1903835450"/>
      </c:valAx>
    </c:plotArea>
    <c:legend>
      <c:legendPos val="b"/>
      <c:overlay val="0"/>
      <c:txPr>
        <a:bodyPr/>
        <a:lstStyle/>
        <a:p>
          <a:pPr lvl="0">
            <a:defRPr b="0" i="0" sz="900">
              <a:solidFill>
                <a:srgbClr val="1A1A1A"/>
              </a:solidFill>
              <a:latin typeface="Calibri"/>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200">
                <a:solidFill>
                  <a:schemeClr val="dk1"/>
                </a:solidFill>
                <a:latin typeface="Calibri"/>
              </a:defRPr>
            </a:pPr>
            <a:r>
              <a:rPr b="1" i="0" sz="1200">
                <a:solidFill>
                  <a:schemeClr val="dk1"/>
                </a:solidFill>
                <a:latin typeface="Calibri"/>
              </a:rPr>
              <a:t>Maturity Level 3 General  status </a:t>
            </a:r>
          </a:p>
        </c:rich>
      </c:tx>
      <c:overlay val="0"/>
    </c:title>
    <c:plotArea>
      <c:layout/>
      <c:pieChart>
        <c:varyColors val="1"/>
        <c:ser>
          <c:idx val="0"/>
          <c:order val="0"/>
          <c:dPt>
            <c:idx val="0"/>
            <c:spPr>
              <a:solidFill>
                <a:srgbClr val="FF0000"/>
              </a:solidFill>
            </c:spPr>
          </c:dPt>
          <c:dPt>
            <c:idx val="1"/>
            <c:spPr>
              <a:solidFill>
                <a:schemeClr val="accent2"/>
              </a:solidFill>
            </c:spPr>
          </c:dPt>
          <c:dPt>
            <c:idx val="2"/>
            <c:spPr>
              <a:solidFill>
                <a:schemeClr val="accent6"/>
              </a:solidFill>
            </c:spPr>
          </c:dPt>
          <c:dLbls>
            <c:showLegendKey val="0"/>
            <c:showVal val="0"/>
            <c:showCatName val="0"/>
            <c:showSerName val="0"/>
            <c:showPercent val="1"/>
            <c:showBubbleSize val="0"/>
            <c:showLeaderLines val="1"/>
          </c:dLbls>
          <c:cat>
            <c:strRef>
              <c:f>'Analysis ARCH LEVELS'!$I$39:$I$41</c:f>
            </c:strRef>
          </c:cat>
          <c:val>
            <c:numRef>
              <c:f>'Analysis ARCH LEVELS'!$J$39:$J$41</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i="0" sz="1000">
              <a:solidFill>
                <a:schemeClr val="dk1"/>
              </a:solidFill>
              <a:latin typeface="Calibri"/>
            </a:defRPr>
          </a:pPr>
        </a:p>
      </c:txPr>
    </c:legend>
    <c:plotVisOnly val="1"/>
  </c:chart>
  <c:spPr>
    <a:solidFill>
      <a:schemeClr val="lt1"/>
    </a:solidFill>
  </c:spPr>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Calibri"/>
              </a:defRPr>
            </a:pPr>
            <a:r>
              <a:rPr b="1" i="0" sz="1600">
                <a:solidFill>
                  <a:srgbClr val="757575"/>
                </a:solidFill>
                <a:latin typeface="Calibri"/>
              </a:rPr>
              <a:t>ML3: Average value for each Architectural Levels (valued from 0 to 5)</a:t>
            </a:r>
          </a:p>
        </c:rich>
      </c:tx>
      <c:overlay val="0"/>
    </c:title>
    <c:plotArea>
      <c:layout/>
      <c:barChart>
        <c:barDir val="col"/>
        <c:ser>
          <c:idx val="0"/>
          <c:order val="0"/>
          <c:tx>
            <c:v>Configuration</c:v>
          </c:tx>
          <c:spPr>
            <a:solidFill>
              <a:schemeClr val="accent1"/>
            </a:solidFill>
            <a:ln cmpd="sng">
              <a:solidFill>
                <a:srgbClr val="000000"/>
              </a:solidFill>
            </a:ln>
          </c:spPr>
          <c:dLbls>
            <c:numFmt formatCode="General" sourceLinked="1"/>
            <c:txPr>
              <a:bodyPr/>
              <a:lstStyle/>
              <a:p>
                <a:pPr lvl="0">
                  <a:defRPr b="1" i="0" sz="900">
                    <a:latin typeface="Calibri"/>
                  </a:defRPr>
                </a:pPr>
              </a:p>
            </c:txPr>
            <c:showLegendKey val="0"/>
            <c:showVal val="1"/>
            <c:showCatName val="0"/>
            <c:showSerName val="0"/>
            <c:showPercent val="0"/>
            <c:showBubbleSize val="0"/>
          </c:dLbls>
          <c:val>
            <c:numRef>
              <c:f>'Analysis ARCH LEVELS'!$D$40</c:f>
              <c:numCache/>
            </c:numRef>
          </c:val>
        </c:ser>
        <c:ser>
          <c:idx val="1"/>
          <c:order val="1"/>
          <c:tx>
            <c:v>Training</c:v>
          </c:tx>
          <c:spPr>
            <a:solidFill>
              <a:schemeClr val="accent2"/>
            </a:solidFill>
            <a:ln cmpd="sng">
              <a:solidFill>
                <a:srgbClr val="000000"/>
              </a:solidFill>
            </a:ln>
          </c:spPr>
          <c:dLbls>
            <c:numFmt formatCode="General" sourceLinked="1"/>
            <c:txPr>
              <a:bodyPr/>
              <a:lstStyle/>
              <a:p>
                <a:pPr lvl="0">
                  <a:defRPr b="1" i="0" sz="900">
                    <a:latin typeface="Calibri"/>
                  </a:defRPr>
                </a:pPr>
              </a:p>
            </c:txPr>
            <c:showLegendKey val="0"/>
            <c:showVal val="1"/>
            <c:showCatName val="0"/>
            <c:showSerName val="0"/>
            <c:showPercent val="0"/>
            <c:showBubbleSize val="0"/>
          </c:dLbls>
          <c:val>
            <c:numRef>
              <c:f>'Analysis ARCH LEVELS'!$D$43</c:f>
              <c:numCache/>
            </c:numRef>
          </c:val>
        </c:ser>
        <c:ser>
          <c:idx val="2"/>
          <c:order val="2"/>
          <c:tx>
            <c:v>Proactive</c:v>
          </c:tx>
          <c:spPr>
            <a:solidFill>
              <a:schemeClr val="accent3"/>
            </a:solidFill>
            <a:ln cmpd="sng">
              <a:solidFill>
                <a:srgbClr val="000000"/>
              </a:solidFill>
            </a:ln>
          </c:spPr>
          <c:dLbls>
            <c:numFmt formatCode="General" sourceLinked="1"/>
            <c:txPr>
              <a:bodyPr/>
              <a:lstStyle/>
              <a:p>
                <a:pPr lvl="0">
                  <a:defRPr b="1" i="0" sz="900">
                    <a:latin typeface="Calibri"/>
                  </a:defRPr>
                </a:pPr>
              </a:p>
            </c:txPr>
            <c:showLegendKey val="0"/>
            <c:showVal val="1"/>
            <c:showCatName val="0"/>
            <c:showSerName val="0"/>
            <c:showPercent val="0"/>
            <c:showBubbleSize val="0"/>
          </c:dLbls>
          <c:val>
            <c:numRef>
              <c:f>'Analysis ARCH LEVELS'!$D$45</c:f>
              <c:numCache/>
            </c:numRef>
          </c:val>
        </c:ser>
        <c:ser>
          <c:idx val="3"/>
          <c:order val="3"/>
          <c:tx>
            <c:v>Val SP3</c:v>
          </c:tx>
          <c:spPr>
            <a:solidFill>
              <a:schemeClr val="accent4"/>
            </a:solidFill>
            <a:ln cmpd="sng">
              <a:solidFill>
                <a:srgbClr val="000000"/>
              </a:solidFill>
            </a:ln>
          </c:spPr>
          <c:dLbls>
            <c:numFmt formatCode="General" sourceLinked="1"/>
            <c:txPr>
              <a:bodyPr/>
              <a:lstStyle/>
              <a:p>
                <a:pPr lvl="0">
                  <a:defRPr b="1" i="0" sz="900">
                    <a:latin typeface="Calibri"/>
                  </a:defRPr>
                </a:pPr>
              </a:p>
            </c:txPr>
            <c:showLegendKey val="0"/>
            <c:showVal val="1"/>
            <c:showCatName val="0"/>
            <c:showSerName val="0"/>
            <c:showPercent val="0"/>
            <c:showBubbleSize val="0"/>
          </c:dLbls>
          <c:val>
            <c:numRef>
              <c:f>'Analysis ARCH LEVELS'!$D$46</c:f>
              <c:numCache/>
            </c:numRef>
          </c:val>
        </c:ser>
        <c:ser>
          <c:idx val="4"/>
          <c:order val="4"/>
          <c:tx>
            <c:v>Social</c:v>
          </c:tx>
          <c:spPr>
            <a:solidFill>
              <a:srgbClr val="FF99FF"/>
            </a:solidFill>
            <a:ln cmpd="sng">
              <a:solidFill>
                <a:srgbClr val="000000"/>
              </a:solidFill>
            </a:ln>
          </c:spPr>
          <c:dLbls>
            <c:numFmt formatCode="General" sourceLinked="1"/>
            <c:txPr>
              <a:bodyPr/>
              <a:lstStyle/>
              <a:p>
                <a:pPr lvl="0">
                  <a:defRPr b="1" i="0" sz="900">
                    <a:latin typeface="Calibri"/>
                  </a:defRPr>
                </a:pPr>
              </a:p>
            </c:txPr>
            <c:showLegendKey val="0"/>
            <c:showVal val="1"/>
            <c:showCatName val="0"/>
            <c:showSerName val="0"/>
            <c:showPercent val="0"/>
            <c:showBubbleSize val="0"/>
          </c:dLbls>
          <c:val>
            <c:numRef>
              <c:f>'Analysis ARCH LEVELS'!$D$49</c:f>
              <c:numCache/>
            </c:numRef>
          </c:val>
        </c:ser>
        <c:axId val="1485051115"/>
        <c:axId val="1832549331"/>
      </c:barChart>
      <c:catAx>
        <c:axId val="148505111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32549331"/>
      </c:catAx>
      <c:valAx>
        <c:axId val="1832549331"/>
        <c:scaling>
          <c:orientation val="minMax"/>
          <c:max val="5.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Calibri"/>
              </a:defRPr>
            </a:pPr>
          </a:p>
        </c:txPr>
        <c:crossAx val="1485051115"/>
      </c:valAx>
    </c:plotArea>
    <c:legend>
      <c:legendPos val="b"/>
      <c:overlay val="0"/>
      <c:txPr>
        <a:bodyPr/>
        <a:lstStyle/>
        <a:p>
          <a:pPr lvl="0">
            <a:defRPr b="0" i="0" sz="900">
              <a:solidFill>
                <a:srgbClr val="1A1A1A"/>
              </a:solidFill>
              <a:latin typeface="Calibri"/>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200">
                <a:solidFill>
                  <a:schemeClr val="dk1"/>
                </a:solidFill>
                <a:latin typeface="Calibri"/>
              </a:defRPr>
            </a:pPr>
            <a:r>
              <a:rPr b="1" i="0" sz="1200">
                <a:solidFill>
                  <a:schemeClr val="dk1"/>
                </a:solidFill>
                <a:latin typeface="Calibri"/>
              </a:rPr>
              <a:t>Maturity Level 4 General  status </a:t>
            </a:r>
          </a:p>
        </c:rich>
      </c:tx>
      <c:overlay val="0"/>
    </c:title>
    <c:plotArea>
      <c:layout/>
      <c:pieChart>
        <c:varyColors val="1"/>
        <c:ser>
          <c:idx val="0"/>
          <c:order val="0"/>
          <c:dPt>
            <c:idx val="0"/>
            <c:spPr>
              <a:solidFill>
                <a:srgbClr val="FF0000"/>
              </a:solidFill>
            </c:spPr>
          </c:dPt>
          <c:dPt>
            <c:idx val="1"/>
            <c:spPr>
              <a:solidFill>
                <a:schemeClr val="accent2"/>
              </a:solidFill>
            </c:spPr>
          </c:dPt>
          <c:dPt>
            <c:idx val="2"/>
            <c:spPr>
              <a:solidFill>
                <a:schemeClr val="accent6"/>
              </a:solidFill>
            </c:spPr>
          </c:dPt>
          <c:dLbls>
            <c:showLegendKey val="0"/>
            <c:showVal val="0"/>
            <c:showCatName val="0"/>
            <c:showSerName val="0"/>
            <c:showPercent val="1"/>
            <c:showBubbleSize val="0"/>
            <c:showLeaderLines val="1"/>
          </c:dLbls>
          <c:cat>
            <c:strRef>
              <c:f>'Analysis ARCH LEVELS'!$I$53:$I$55</c:f>
            </c:strRef>
          </c:cat>
          <c:val>
            <c:numRef>
              <c:f>'Analysis ARCH LEVELS'!$J$53:$J$55</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i="0" sz="1000">
              <a:solidFill>
                <a:schemeClr val="dk1"/>
              </a:solidFill>
              <a:latin typeface="Calibri"/>
            </a:defRPr>
          </a:pPr>
        </a:p>
      </c:txPr>
    </c:legend>
    <c:plotVisOnly val="1"/>
  </c:chart>
  <c:spPr>
    <a:solidFill>
      <a:schemeClr val="lt1"/>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Calibri"/>
              </a:defRPr>
            </a:pPr>
            <a:r>
              <a:rPr b="1" i="0" sz="1600">
                <a:solidFill>
                  <a:srgbClr val="757575"/>
                </a:solidFill>
                <a:latin typeface="Calibri"/>
              </a:rPr>
              <a:t>ML1</a:t>
            </a:r>
          </a:p>
        </c:rich>
      </c:tx>
      <c:layout>
        <c:manualLayout>
          <c:xMode val="edge"/>
          <c:yMode val="edge"/>
          <c:x val="0.32325"/>
          <c:y val="0.023148148148148147"/>
        </c:manualLayout>
      </c:layout>
      <c:overlay val="0"/>
    </c:title>
    <c:plotArea>
      <c:layout/>
      <c:radarChart>
        <c:radarStyle val="marker"/>
        <c:ser>
          <c:idx val="0"/>
          <c:order val="0"/>
          <c:spPr>
            <a:ln cmpd="sng">
              <a:solidFill>
                <a:srgbClr val="5B9BD5"/>
              </a:solidFill>
            </a:ln>
          </c:spPr>
          <c:marker>
            <c:symbol val="none"/>
          </c:marker>
          <c:cat>
            <c:strRef>
              <c:f>Analysis!$U$10:$U$16</c:f>
            </c:strRef>
          </c:cat>
          <c:val>
            <c:numRef>
              <c:f>Analysis!$X$10:$X$16</c:f>
              <c:numCache/>
            </c:numRef>
          </c:val>
          <c:smooth val="1"/>
        </c:ser>
        <c:axId val="1242035356"/>
        <c:axId val="723168845"/>
      </c:radarChart>
      <c:catAx>
        <c:axId val="12420353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23168845"/>
      </c:catAx>
      <c:valAx>
        <c:axId val="7231688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42035356"/>
      </c:valAx>
    </c:plotArea>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Calibri"/>
              </a:defRPr>
            </a:pPr>
            <a:r>
              <a:rPr b="1" i="0" sz="1600">
                <a:solidFill>
                  <a:srgbClr val="757575"/>
                </a:solidFill>
                <a:latin typeface="Calibri"/>
              </a:rPr>
              <a:t>ML4: Average value for each Architectural Levels (valued from 0 to 5)</a:t>
            </a:r>
          </a:p>
        </c:rich>
      </c:tx>
      <c:overlay val="0"/>
    </c:title>
    <c:plotArea>
      <c:layout/>
      <c:barChart>
        <c:barDir val="col"/>
        <c:ser>
          <c:idx val="0"/>
          <c:order val="0"/>
          <c:tx>
            <c:v>Configuration</c:v>
          </c:tx>
          <c:spPr>
            <a:solidFill>
              <a:schemeClr val="accent1"/>
            </a:solidFill>
            <a:ln cmpd="sng">
              <a:solidFill>
                <a:srgbClr val="000000"/>
              </a:solidFill>
            </a:ln>
          </c:spPr>
          <c:dLbls>
            <c:numFmt formatCode="General" sourceLinked="1"/>
            <c:txPr>
              <a:bodyPr/>
              <a:lstStyle/>
              <a:p>
                <a:pPr lvl="0">
                  <a:defRPr b="1" i="0" sz="900">
                    <a:latin typeface="Calibri"/>
                  </a:defRPr>
                </a:pPr>
              </a:p>
            </c:txPr>
            <c:showLegendKey val="0"/>
            <c:showVal val="1"/>
            <c:showCatName val="0"/>
            <c:showSerName val="0"/>
            <c:showPercent val="0"/>
            <c:showBubbleSize val="0"/>
          </c:dLbls>
          <c:val>
            <c:numRef>
              <c:f>'Analysis ARCH LEVELS'!$D$54</c:f>
              <c:numCache/>
            </c:numRef>
          </c:val>
        </c:ser>
        <c:ser>
          <c:idx val="1"/>
          <c:order val="1"/>
          <c:tx>
            <c:v>Training</c:v>
          </c:tx>
          <c:spPr>
            <a:solidFill>
              <a:schemeClr val="accent2"/>
            </a:solidFill>
            <a:ln cmpd="sng">
              <a:solidFill>
                <a:srgbClr val="000000"/>
              </a:solidFill>
            </a:ln>
          </c:spPr>
          <c:dLbls>
            <c:numFmt formatCode="General" sourceLinked="1"/>
            <c:txPr>
              <a:bodyPr/>
              <a:lstStyle/>
              <a:p>
                <a:pPr lvl="0">
                  <a:defRPr b="1" i="0" sz="900">
                    <a:latin typeface="Calibri"/>
                  </a:defRPr>
                </a:pPr>
              </a:p>
            </c:txPr>
            <c:showLegendKey val="0"/>
            <c:showVal val="1"/>
            <c:showCatName val="0"/>
            <c:showSerName val="0"/>
            <c:showPercent val="0"/>
            <c:showBubbleSize val="0"/>
          </c:dLbls>
          <c:val>
            <c:numRef>
              <c:f>'Analysis ARCH LEVELS'!$D$55</c:f>
              <c:numCache/>
            </c:numRef>
          </c:val>
        </c:ser>
        <c:ser>
          <c:idx val="2"/>
          <c:order val="2"/>
          <c:tx>
            <c:v>Proactive</c:v>
          </c:tx>
          <c:spPr>
            <a:solidFill>
              <a:schemeClr val="accent3"/>
            </a:solidFill>
            <a:ln cmpd="sng">
              <a:solidFill>
                <a:srgbClr val="000000"/>
              </a:solidFill>
            </a:ln>
          </c:spPr>
          <c:dLbls>
            <c:numFmt formatCode="General" sourceLinked="1"/>
            <c:txPr>
              <a:bodyPr/>
              <a:lstStyle/>
              <a:p>
                <a:pPr lvl="0">
                  <a:defRPr b="1" i="0" sz="900">
                    <a:latin typeface="Calibri"/>
                  </a:defRPr>
                </a:pPr>
              </a:p>
            </c:txPr>
            <c:showLegendKey val="0"/>
            <c:showVal val="1"/>
            <c:showCatName val="0"/>
            <c:showSerName val="0"/>
            <c:showPercent val="0"/>
            <c:showBubbleSize val="0"/>
          </c:dLbls>
          <c:val>
            <c:numRef>
              <c:f>'Analysis ARCH LEVELS'!$D$56</c:f>
              <c:numCache/>
            </c:numRef>
          </c:val>
        </c:ser>
        <c:ser>
          <c:idx val="3"/>
          <c:order val="3"/>
          <c:tx>
            <c:v>Val SP3</c:v>
          </c:tx>
          <c:spPr>
            <a:solidFill>
              <a:schemeClr val="accent4"/>
            </a:solidFill>
            <a:ln cmpd="sng">
              <a:solidFill>
                <a:srgbClr val="000000"/>
              </a:solidFill>
            </a:ln>
          </c:spPr>
          <c:dLbls>
            <c:numFmt formatCode="General" sourceLinked="1"/>
            <c:txPr>
              <a:bodyPr/>
              <a:lstStyle/>
              <a:p>
                <a:pPr lvl="0">
                  <a:defRPr b="1" i="0" sz="900">
                    <a:latin typeface="Calibri"/>
                  </a:defRPr>
                </a:pPr>
              </a:p>
            </c:txPr>
            <c:showLegendKey val="0"/>
            <c:showVal val="1"/>
            <c:showCatName val="0"/>
            <c:showSerName val="0"/>
            <c:showPercent val="0"/>
            <c:showBubbleSize val="0"/>
          </c:dLbls>
          <c:val>
            <c:numRef>
              <c:f>'Analysis ARCH LEVELS'!$D$60</c:f>
              <c:numCache/>
            </c:numRef>
          </c:val>
        </c:ser>
        <c:ser>
          <c:idx val="4"/>
          <c:order val="4"/>
          <c:tx>
            <c:v>Social</c:v>
          </c:tx>
          <c:spPr>
            <a:solidFill>
              <a:srgbClr val="FF99FF"/>
            </a:solidFill>
            <a:ln cmpd="sng">
              <a:solidFill>
                <a:srgbClr val="000000"/>
              </a:solidFill>
            </a:ln>
          </c:spPr>
          <c:dLbls>
            <c:numFmt formatCode="General" sourceLinked="1"/>
            <c:txPr>
              <a:bodyPr/>
              <a:lstStyle/>
              <a:p>
                <a:pPr lvl="0">
                  <a:defRPr b="1" i="0" sz="900">
                    <a:latin typeface="Calibri"/>
                  </a:defRPr>
                </a:pPr>
              </a:p>
            </c:txPr>
            <c:showLegendKey val="0"/>
            <c:showVal val="1"/>
            <c:showCatName val="0"/>
            <c:showSerName val="0"/>
            <c:showPercent val="0"/>
            <c:showBubbleSize val="0"/>
          </c:dLbls>
          <c:val>
            <c:numRef>
              <c:f>'Analysis ARCH LEVELS'!$D$62</c:f>
              <c:numCache/>
            </c:numRef>
          </c:val>
        </c:ser>
        <c:ser>
          <c:idx val="5"/>
          <c:order val="5"/>
          <c:tx>
            <c:v>Transactive Memory</c:v>
          </c:tx>
          <c:spPr>
            <a:solidFill>
              <a:schemeClr val="accent6"/>
            </a:solidFill>
            <a:ln cmpd="sng">
              <a:solidFill>
                <a:srgbClr val="000000"/>
              </a:solidFill>
            </a:ln>
          </c:spPr>
          <c:dLbls>
            <c:numFmt formatCode="General" sourceLinked="1"/>
            <c:txPr>
              <a:bodyPr/>
              <a:lstStyle/>
              <a:p>
                <a:pPr lvl="0">
                  <a:defRPr b="1" i="0" sz="900">
                    <a:latin typeface="Calibri"/>
                  </a:defRPr>
                </a:pPr>
              </a:p>
            </c:txPr>
            <c:showLegendKey val="0"/>
            <c:showVal val="1"/>
            <c:showCatName val="0"/>
            <c:showSerName val="0"/>
            <c:showPercent val="0"/>
            <c:showBubbleSize val="0"/>
          </c:dLbls>
          <c:val>
            <c:numRef>
              <c:f>'Analysis ARCH LEVELS'!$D$63</c:f>
              <c:numCache/>
            </c:numRef>
          </c:val>
        </c:ser>
        <c:axId val="395521355"/>
        <c:axId val="768307737"/>
      </c:barChart>
      <c:catAx>
        <c:axId val="3955213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68307737"/>
      </c:catAx>
      <c:valAx>
        <c:axId val="768307737"/>
        <c:scaling>
          <c:orientation val="minMax"/>
          <c:max val="5.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Calibri"/>
              </a:defRPr>
            </a:pPr>
          </a:p>
        </c:txPr>
        <c:crossAx val="395521355"/>
      </c:valAx>
    </c:plotArea>
    <c:legend>
      <c:legendPos val="b"/>
      <c:overlay val="0"/>
      <c:txPr>
        <a:bodyPr/>
        <a:lstStyle/>
        <a:p>
          <a:pPr lvl="0">
            <a:defRPr b="0" i="0" sz="900">
              <a:solidFill>
                <a:srgbClr val="1A1A1A"/>
              </a:solidFill>
              <a:latin typeface="Calibri"/>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rgbClr val="757575"/>
                </a:solidFill>
                <a:latin typeface="+mn-lt"/>
              </a:defRPr>
            </a:pPr>
            <a:r>
              <a:rPr b="1" i="0" sz="1400">
                <a:solidFill>
                  <a:srgbClr val="757575"/>
                </a:solidFill>
                <a:latin typeface="+mn-lt"/>
              </a:rPr>
              <a:t>Evolución de Madurez y Capacidades del Modelo Altus</a:t>
            </a:r>
          </a:p>
        </c:rich>
      </c:tx>
      <c:overlay val="0"/>
    </c:title>
    <c:plotArea>
      <c:layout/>
      <c:barChart>
        <c:barDir val="bar"/>
        <c:grouping val="percentStacked"/>
        <c:ser>
          <c:idx val="0"/>
          <c:order val="0"/>
          <c:tx>
            <c:v>ML1</c:v>
          </c:tx>
          <c:spPr>
            <a:solidFill>
              <a:srgbClr val="00B050"/>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BalanceScoreCArdConf!$A$14:$A$20</c:f>
            </c:strRef>
          </c:cat>
          <c:val>
            <c:numRef>
              <c:f>BalanceScoreCArdConf!$B$14:$B$20</c:f>
              <c:numCache/>
            </c:numRef>
          </c:val>
        </c:ser>
        <c:ser>
          <c:idx val="1"/>
          <c:order val="1"/>
          <c:tx>
            <c:v>ML2</c:v>
          </c:tx>
          <c:spPr>
            <a:solidFill>
              <a:srgbClr val="EBE600"/>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BalanceScoreCArdConf!$A$14:$A$20</c:f>
            </c:strRef>
          </c:cat>
          <c:val>
            <c:numRef>
              <c:f>BalanceScoreCArdConf!$C$14:$C$20</c:f>
              <c:numCache/>
            </c:numRef>
          </c:val>
        </c:ser>
        <c:ser>
          <c:idx val="2"/>
          <c:order val="2"/>
          <c:tx>
            <c:v>ML3</c:v>
          </c:tx>
          <c:spPr>
            <a:solidFill>
              <a:srgbClr val="FFC000"/>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BalanceScoreCArdConf!$A$14:$A$20</c:f>
            </c:strRef>
          </c:cat>
          <c:val>
            <c:numRef>
              <c:f>BalanceScoreCArdConf!$D$14:$D$20</c:f>
              <c:numCache/>
            </c:numRef>
          </c:val>
        </c:ser>
        <c:ser>
          <c:idx val="3"/>
          <c:order val="3"/>
          <c:tx>
            <c:v>ML4</c:v>
          </c:tx>
          <c:spPr>
            <a:solidFill>
              <a:srgbClr val="FF0000"/>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BalanceScoreCArdConf!$A$14:$A$20</c:f>
            </c:strRef>
          </c:cat>
          <c:val>
            <c:numRef>
              <c:f>BalanceScoreCArdConf!$E$14:$E$20</c:f>
              <c:numCache/>
            </c:numRef>
          </c:val>
        </c:ser>
        <c:overlap val="100"/>
        <c:axId val="980124462"/>
        <c:axId val="1507921241"/>
      </c:barChart>
      <c:catAx>
        <c:axId val="980124462"/>
        <c:scaling>
          <c:orientation val="maxMin"/>
        </c:scaling>
        <c:delete val="0"/>
        <c:axPos val="l"/>
        <c:title>
          <c:tx>
            <c:rich>
              <a:bodyPr/>
              <a:lstStyle/>
              <a:p>
                <a:pPr lvl="0">
                  <a:defRPr b="1" i="0">
                    <a:solidFill>
                      <a:srgbClr val="000000"/>
                    </a:solidFill>
                    <a:latin typeface="+mn-lt"/>
                  </a:defRPr>
                </a:pPr>
                <a:r>
                  <a:rPr b="1" i="0">
                    <a:solidFill>
                      <a:srgbClr val="000000"/>
                    </a:solidFill>
                    <a:latin typeface="+mn-lt"/>
                  </a:rPr>
                  <a:t>Architectural levels</a:t>
                </a:r>
              </a:p>
            </c:rich>
          </c:tx>
          <c:overlay val="0"/>
        </c:title>
        <c:numFmt formatCode="General" sourceLinked="0"/>
        <c:majorTickMark val="none"/>
        <c:minorTickMark val="none"/>
        <c:spPr/>
        <c:txPr>
          <a:bodyPr/>
          <a:lstStyle/>
          <a:p>
            <a:pPr lvl="0">
              <a:defRPr b="0">
                <a:solidFill>
                  <a:srgbClr val="000000"/>
                </a:solidFill>
                <a:latin typeface="+mn-lt"/>
              </a:defRPr>
            </a:pPr>
          </a:p>
        </c:txPr>
        <c:crossAx val="1507921241"/>
      </c:catAx>
      <c:valAx>
        <c:axId val="1507921241"/>
        <c:scaling>
          <c:orientation val="minMax"/>
        </c:scaling>
        <c:delete val="0"/>
        <c:axPos val="b"/>
        <c:majorGridlines>
          <c:spPr>
            <a:ln>
              <a:solidFill>
                <a:srgbClr val="B7B7B7"/>
              </a:solidFill>
            </a:ln>
          </c:spPr>
        </c:majorGridlines>
        <c:title>
          <c:tx>
            <c:rich>
              <a:bodyPr/>
              <a:lstStyle/>
              <a:p>
                <a:pPr lvl="0">
                  <a:defRPr b="1" i="0">
                    <a:solidFill>
                      <a:srgbClr val="000000"/>
                    </a:solidFill>
                    <a:latin typeface="+mn-lt"/>
                  </a:defRPr>
                </a:pPr>
                <a:r>
                  <a:rPr b="1" i="0">
                    <a:solidFill>
                      <a:srgbClr val="000000"/>
                    </a:solidFill>
                    <a:latin typeface="+mn-lt"/>
                  </a:rPr>
                  <a:t>Evolución de las Capacidades de los Niveles Arquitectónicos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80124462"/>
        <c:crosses val="max"/>
      </c:valAx>
    </c:plotArea>
    <c:legend>
      <c:legendPos val="r"/>
      <c:overlay val="0"/>
      <c:txPr>
        <a:bodyPr/>
        <a:lstStyle/>
        <a:p>
          <a:pPr lvl="0">
            <a:defRPr b="0">
              <a:solidFill>
                <a:srgbClr val="1A1A1A"/>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Cobertura de Niveles Arquitectónicos por Nivel de Madurez del Modelo Altus</a:t>
            </a:r>
          </a:p>
        </c:rich>
      </c:tx>
      <c:overlay val="0"/>
    </c:title>
    <c:plotArea>
      <c:layout/>
      <c:barChart>
        <c:barDir val="bar"/>
        <c:grouping val="percentStacked"/>
        <c:ser>
          <c:idx val="0"/>
          <c:order val="0"/>
          <c:tx>
            <c:v>Configuration</c:v>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BalanceScoreCArdConf!$B$13:$E$13</c:f>
            </c:strRef>
          </c:cat>
          <c:val>
            <c:numRef>
              <c:f>BalanceScoreCArdConf!$B$14:$E$14</c:f>
              <c:numCache/>
            </c:numRef>
          </c:val>
        </c:ser>
        <c:ser>
          <c:idx val="1"/>
          <c:order val="1"/>
          <c:tx>
            <c:v>Training</c:v>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BalanceScoreCArdConf!$B$13:$E$13</c:f>
            </c:strRef>
          </c:cat>
          <c:val>
            <c:numRef>
              <c:f>BalanceScoreCArdConf!$B$15:$E$15</c:f>
              <c:numCache/>
            </c:numRef>
          </c:val>
        </c:ser>
        <c:ser>
          <c:idx val="2"/>
          <c:order val="2"/>
          <c:tx>
            <c:v>Operative</c:v>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BalanceScoreCArdConf!$B$13:$E$13</c:f>
            </c:strRef>
          </c:cat>
          <c:val>
            <c:numRef>
              <c:f>BalanceScoreCArdConf!$B$16:$E$16</c:f>
              <c:numCache/>
            </c:numRef>
          </c:val>
        </c:ser>
        <c:ser>
          <c:idx val="3"/>
          <c:order val="3"/>
          <c:tx>
            <c:v>Proactive</c:v>
          </c:tx>
          <c:spPr>
            <a:solidFill>
              <a:schemeClr val="accent4"/>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BalanceScoreCArdConf!$B$13:$E$13</c:f>
            </c:strRef>
          </c:cat>
          <c:val>
            <c:numRef>
              <c:f>BalanceScoreCArdConf!$B$17:$E$17</c:f>
              <c:numCache/>
            </c:numRef>
          </c:val>
        </c:ser>
        <c:ser>
          <c:idx val="4"/>
          <c:order val="4"/>
          <c:tx>
            <c:v>SP3 valuation</c:v>
          </c:tx>
          <c:spPr>
            <a:solidFill>
              <a:schemeClr val="accent5"/>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BalanceScoreCArdConf!$B$13:$E$13</c:f>
            </c:strRef>
          </c:cat>
          <c:val>
            <c:numRef>
              <c:f>BalanceScoreCArdConf!$B$18:$E$18</c:f>
              <c:numCache/>
            </c:numRef>
          </c:val>
        </c:ser>
        <c:ser>
          <c:idx val="5"/>
          <c:order val="5"/>
          <c:tx>
            <c:v>Social</c:v>
          </c:tx>
          <c:spPr>
            <a:solidFill>
              <a:schemeClr val="accent6"/>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BalanceScoreCArdConf!$B$13:$E$13</c:f>
            </c:strRef>
          </c:cat>
          <c:val>
            <c:numRef>
              <c:f>BalanceScoreCArdConf!$B$19:$E$19</c:f>
              <c:numCache/>
            </c:numRef>
          </c:val>
        </c:ser>
        <c:ser>
          <c:idx val="6"/>
          <c:order val="6"/>
          <c:tx>
            <c:v>Transactive Memory</c:v>
          </c:tx>
          <c:spPr>
            <a:solidFill>
              <a:schemeClr val="accent1">
                <a:lumOff val="30000"/>
              </a:schemeClr>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BalanceScoreCArdConf!$B$13:$E$13</c:f>
            </c:strRef>
          </c:cat>
          <c:val>
            <c:numRef>
              <c:f>BalanceScoreCArdConf!$B$20:$E$20</c:f>
              <c:numCache/>
            </c:numRef>
          </c:val>
        </c:ser>
        <c:overlap val="100"/>
        <c:axId val="705053073"/>
        <c:axId val="2072220353"/>
      </c:barChart>
      <c:catAx>
        <c:axId val="705053073"/>
        <c:scaling>
          <c:orientation val="maxMin"/>
        </c:scaling>
        <c:delete val="0"/>
        <c:axPos val="l"/>
        <c:title>
          <c:tx>
            <c:rich>
              <a:bodyPr/>
              <a:lstStyle/>
              <a:p>
                <a:pPr lvl="0">
                  <a:defRPr b="1" i="0">
                    <a:solidFill>
                      <a:srgbClr val="000000"/>
                    </a:solidFill>
                    <a:latin typeface="+mn-lt"/>
                  </a:defRPr>
                </a:pPr>
                <a:r>
                  <a:rPr b="1" i="0">
                    <a:solidFill>
                      <a:srgbClr val="000000"/>
                    </a:solidFill>
                    <a:latin typeface="+mn-lt"/>
                  </a:rPr>
                  <a:t>Niveles de Madurez</a:t>
                </a:r>
              </a:p>
            </c:rich>
          </c:tx>
          <c:overlay val="0"/>
        </c:title>
        <c:numFmt formatCode="General" sourceLinked="0"/>
        <c:majorTickMark val="out"/>
        <c:minorTickMark val="none"/>
        <c:spPr/>
        <c:txPr>
          <a:bodyPr/>
          <a:lstStyle/>
          <a:p>
            <a:pPr lvl="0">
              <a:defRPr b="0">
                <a:solidFill>
                  <a:srgbClr val="000000"/>
                </a:solidFill>
                <a:latin typeface="+mn-lt"/>
              </a:defRPr>
            </a:pPr>
          </a:p>
        </c:txPr>
        <c:crossAx val="2072220353"/>
      </c:catAx>
      <c:valAx>
        <c:axId val="2072220353"/>
        <c:scaling>
          <c:orientation val="minMax"/>
        </c:scaling>
        <c:delete val="0"/>
        <c:axPos val="b"/>
        <c:majorGridlines>
          <c:spPr>
            <a:ln>
              <a:solidFill>
                <a:srgbClr val="B7B7B7"/>
              </a:solidFill>
            </a:ln>
          </c:spPr>
        </c:majorGridlines>
        <c:title>
          <c:tx>
            <c:rich>
              <a:bodyPr/>
              <a:lstStyle/>
              <a:p>
                <a:pPr lvl="0">
                  <a:defRPr b="1" i="0">
                    <a:solidFill>
                      <a:srgbClr val="000000"/>
                    </a:solidFill>
                    <a:latin typeface="+mn-lt"/>
                  </a:defRPr>
                </a:pPr>
                <a:r>
                  <a:rPr b="1" i="0">
                    <a:solidFill>
                      <a:srgbClr val="000000"/>
                    </a:solidFill>
                    <a:latin typeface="+mn-lt"/>
                  </a:rPr>
                  <a:t>Porcentaje de Covertura de los Niveles Arquitectónicos</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705053073"/>
        <c:crosses val="max"/>
      </c:valAx>
    </c:plotArea>
    <c:legend>
      <c:legendPos val="r"/>
      <c:overlay val="0"/>
      <c:txPr>
        <a:bodyPr/>
        <a:lstStyle/>
        <a:p>
          <a:pPr lvl="0">
            <a:defRPr b="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doughnutChart>
        <c:varyColors val="1"/>
        <c:ser>
          <c:idx val="0"/>
          <c:order val="0"/>
          <c:tx>
            <c:strRef>
              <c:f>BalanceScoreCArdConf!$B$23</c:f>
            </c:strRef>
          </c:tx>
          <c:dPt>
            <c:idx val="0"/>
            <c:spPr>
              <a:solidFill>
                <a:srgbClr val="5B9BD5"/>
              </a:solidFill>
            </c:spPr>
          </c:dPt>
          <c:dPt>
            <c:idx val="1"/>
            <c:spPr>
              <a:solidFill>
                <a:srgbClr val="ED7D31"/>
              </a:solidFill>
            </c:spPr>
          </c:dPt>
          <c:dPt>
            <c:idx val="2"/>
            <c:spPr>
              <a:solidFill>
                <a:srgbClr val="A5A5A5"/>
              </a:solidFill>
            </c:spPr>
          </c:dPt>
          <c:dPt>
            <c:idx val="3"/>
            <c:spPr>
              <a:solidFill>
                <a:srgbClr val="FFC000"/>
              </a:solidFill>
            </c:spPr>
          </c:dPt>
          <c:dPt>
            <c:idx val="4"/>
            <c:spPr>
              <a:solidFill>
                <a:srgbClr val="4472C4"/>
              </a:solidFill>
            </c:spPr>
          </c:dPt>
          <c:dPt>
            <c:idx val="5"/>
            <c:spPr>
              <a:solidFill>
                <a:srgbClr val="70AD47"/>
              </a:solidFill>
            </c:spPr>
          </c:dPt>
          <c:dPt>
            <c:idx val="6"/>
            <c:spPr>
              <a:solidFill>
                <a:srgbClr val="8CB9E2"/>
              </a:solidFill>
            </c:spPr>
          </c:dPt>
          <c:dLbls>
            <c:showLegendKey val="0"/>
            <c:showVal val="0"/>
            <c:showCatName val="0"/>
            <c:showSerName val="0"/>
            <c:showPercent val="1"/>
            <c:showBubbleSize val="0"/>
            <c:showLeaderLines val="1"/>
          </c:dLbls>
          <c:cat>
            <c:strRef>
              <c:f>BalanceScoreCArdConf!$A$24:$A$30</c:f>
            </c:strRef>
          </c:cat>
          <c:val>
            <c:numRef>
              <c:f>BalanceScoreCArdConf!$B$24:$B$30</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9232034429017036"/>
          <c:y val="0.15790707979684357"/>
          <c:w val="0.4054913998400422"/>
          <c:h val="0.7403548420083853"/>
        </c:manualLayout>
      </c:layout>
      <c:doughnutChart>
        <c:varyColors val="1"/>
        <c:ser>
          <c:idx val="0"/>
          <c:order val="0"/>
          <c:tx>
            <c:strRef>
              <c:f>BalanceScoreCArdConf!$D$23</c:f>
            </c:strRef>
          </c:tx>
          <c:dPt>
            <c:idx val="0"/>
            <c:spPr>
              <a:solidFill>
                <a:srgbClr val="5B9BD5"/>
              </a:solidFill>
            </c:spPr>
          </c:dPt>
          <c:dPt>
            <c:idx val="1"/>
            <c:spPr>
              <a:solidFill>
                <a:srgbClr val="ED7D31"/>
              </a:solidFill>
            </c:spPr>
          </c:dPt>
          <c:dPt>
            <c:idx val="2"/>
            <c:spPr>
              <a:solidFill>
                <a:srgbClr val="A5A5A5"/>
              </a:solidFill>
            </c:spPr>
          </c:dPt>
          <c:dPt>
            <c:idx val="3"/>
            <c:spPr>
              <a:solidFill>
                <a:srgbClr val="FFC000"/>
              </a:solidFill>
            </c:spPr>
          </c:dPt>
          <c:dPt>
            <c:idx val="4"/>
            <c:spPr>
              <a:solidFill>
                <a:srgbClr val="4472C4"/>
              </a:solidFill>
            </c:spPr>
          </c:dPt>
          <c:dPt>
            <c:idx val="5"/>
            <c:spPr>
              <a:solidFill>
                <a:srgbClr val="70AD47"/>
              </a:solidFill>
            </c:spPr>
          </c:dPt>
          <c:dPt>
            <c:idx val="6"/>
            <c:spPr>
              <a:solidFill>
                <a:srgbClr val="8CB9E2"/>
              </a:solidFill>
            </c:spPr>
          </c:dPt>
          <c:dLbls>
            <c:showLegendKey val="0"/>
            <c:showVal val="0"/>
            <c:showCatName val="0"/>
            <c:showSerName val="0"/>
            <c:showPercent val="1"/>
            <c:showBubbleSize val="0"/>
            <c:showLeaderLines val="1"/>
          </c:dLbls>
          <c:cat>
            <c:strRef>
              <c:f>BalanceScoreCArdConf!$A$24:$A$30</c:f>
            </c:strRef>
          </c:cat>
          <c:val>
            <c:numRef>
              <c:f>BalanceScoreCArdConf!$D$24:$D$30</c:f>
              <c:numCache/>
            </c:numRef>
          </c:val>
        </c:ser>
        <c:dLbls>
          <c:showLegendKey val="0"/>
          <c:showVal val="0"/>
          <c:showCatName val="0"/>
          <c:showSerName val="0"/>
          <c:showPercent val="0"/>
          <c:showBubbleSize val="0"/>
        </c:dLbls>
        <c:holeSize val="50"/>
      </c:doughnutChart>
    </c:plotArea>
    <c:legend>
      <c:legendPos val="r"/>
      <c:overlay val="0"/>
      <c:txPr>
        <a:bodyPr/>
        <a:lstStyle/>
        <a:p>
          <a:pPr lvl="0">
            <a:defRPr b="1" i="0">
              <a:solidFill>
                <a:srgbClr val="1A1A1A"/>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doughnutChart>
        <c:varyColors val="1"/>
        <c:ser>
          <c:idx val="0"/>
          <c:order val="0"/>
          <c:tx>
            <c:strRef>
              <c:f>BalanceScoreCArdConf!$C$23</c:f>
            </c:strRef>
          </c:tx>
          <c:dPt>
            <c:idx val="0"/>
            <c:spPr>
              <a:solidFill>
                <a:srgbClr val="5B9BD5"/>
              </a:solidFill>
            </c:spPr>
          </c:dPt>
          <c:dPt>
            <c:idx val="1"/>
            <c:spPr>
              <a:solidFill>
                <a:srgbClr val="ED7D31"/>
              </a:solidFill>
            </c:spPr>
          </c:dPt>
          <c:dPt>
            <c:idx val="2"/>
            <c:spPr>
              <a:solidFill>
                <a:srgbClr val="A5A5A5"/>
              </a:solidFill>
            </c:spPr>
          </c:dPt>
          <c:dPt>
            <c:idx val="3"/>
            <c:spPr>
              <a:solidFill>
                <a:srgbClr val="FFC000"/>
              </a:solidFill>
            </c:spPr>
          </c:dPt>
          <c:dPt>
            <c:idx val="4"/>
            <c:spPr>
              <a:solidFill>
                <a:srgbClr val="4472C4"/>
              </a:solidFill>
            </c:spPr>
          </c:dPt>
          <c:dPt>
            <c:idx val="5"/>
            <c:spPr>
              <a:solidFill>
                <a:srgbClr val="70AD47"/>
              </a:solidFill>
            </c:spPr>
          </c:dPt>
          <c:dPt>
            <c:idx val="6"/>
            <c:spPr>
              <a:solidFill>
                <a:srgbClr val="8CB9E2"/>
              </a:solidFill>
            </c:spPr>
          </c:dPt>
          <c:dLbls>
            <c:showLegendKey val="0"/>
            <c:showVal val="0"/>
            <c:showCatName val="0"/>
            <c:showSerName val="0"/>
            <c:showPercent val="1"/>
            <c:showBubbleSize val="0"/>
            <c:showLeaderLines val="1"/>
          </c:dLbls>
          <c:cat>
            <c:strRef>
              <c:f>BalanceScoreCArdConf!$A$24:$A$30</c:f>
            </c:strRef>
          </c:cat>
          <c:val>
            <c:numRef>
              <c:f>BalanceScoreCArdConf!$C$24:$C$30</c:f>
              <c:numCache/>
            </c:numRef>
          </c:val>
        </c:ser>
        <c:dLbls>
          <c:showLegendKey val="0"/>
          <c:showVal val="0"/>
          <c:showCatName val="0"/>
          <c:showSerName val="0"/>
          <c:showPercent val="0"/>
          <c:showBubbleSize val="0"/>
        </c:dLbls>
        <c:holeSize val="50"/>
      </c:doughnutChart>
    </c:plotArea>
    <c:legend>
      <c:legendPos val="r"/>
      <c:overlay val="0"/>
      <c:txPr>
        <a:bodyPr/>
        <a:lstStyle/>
        <a:p>
          <a:pPr lvl="0">
            <a:defRPr b="1" i="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936023562027685"/>
          <c:y val="0.1622360841258479"/>
          <c:w val="0.4014407238459559"/>
          <c:h val="0.736025837679381"/>
        </c:manualLayout>
      </c:layout>
      <c:doughnutChart>
        <c:varyColors val="1"/>
        <c:ser>
          <c:idx val="0"/>
          <c:order val="0"/>
          <c:tx>
            <c:strRef>
              <c:f>BalanceScoreCArdConf!$E$23</c:f>
            </c:strRef>
          </c:tx>
          <c:dPt>
            <c:idx val="0"/>
            <c:spPr>
              <a:solidFill>
                <a:srgbClr val="5B9BD5"/>
              </a:solidFill>
            </c:spPr>
          </c:dPt>
          <c:dPt>
            <c:idx val="1"/>
            <c:spPr>
              <a:solidFill>
                <a:srgbClr val="ED7D31"/>
              </a:solidFill>
            </c:spPr>
          </c:dPt>
          <c:dPt>
            <c:idx val="2"/>
            <c:spPr>
              <a:solidFill>
                <a:srgbClr val="A5A5A5"/>
              </a:solidFill>
            </c:spPr>
          </c:dPt>
          <c:dPt>
            <c:idx val="3"/>
            <c:spPr>
              <a:solidFill>
                <a:srgbClr val="FFC000"/>
              </a:solidFill>
            </c:spPr>
          </c:dPt>
          <c:dPt>
            <c:idx val="4"/>
            <c:spPr>
              <a:solidFill>
                <a:srgbClr val="4472C4"/>
              </a:solidFill>
            </c:spPr>
          </c:dPt>
          <c:dPt>
            <c:idx val="5"/>
            <c:spPr>
              <a:solidFill>
                <a:srgbClr val="70AD47"/>
              </a:solidFill>
            </c:spPr>
          </c:dPt>
          <c:dPt>
            <c:idx val="6"/>
            <c:spPr>
              <a:solidFill>
                <a:srgbClr val="8CB9E2"/>
              </a:solidFill>
            </c:spPr>
          </c:dPt>
          <c:dLbls>
            <c:showLegendKey val="0"/>
            <c:showVal val="0"/>
            <c:showCatName val="0"/>
            <c:showSerName val="0"/>
            <c:showPercent val="1"/>
            <c:showBubbleSize val="0"/>
            <c:showLeaderLines val="1"/>
          </c:dLbls>
          <c:cat>
            <c:strRef>
              <c:f>BalanceScoreCArdConf!$A$24:$A$30</c:f>
            </c:strRef>
          </c:cat>
          <c:val>
            <c:numRef>
              <c:f>BalanceScoreCArdConf!$E$24:$E$30</c:f>
              <c:numCache/>
            </c:numRef>
          </c:val>
        </c:ser>
        <c:dLbls>
          <c:showLegendKey val="0"/>
          <c:showVal val="0"/>
          <c:showCatName val="0"/>
          <c:showSerName val="0"/>
          <c:showPercent val="0"/>
          <c:showBubbleSize val="0"/>
        </c:dLbls>
        <c:holeSize val="50"/>
      </c:doughnutChart>
    </c:plotArea>
    <c:legend>
      <c:legendPos val="r"/>
      <c:overlay val="0"/>
      <c:txPr>
        <a:bodyPr/>
        <a:lstStyle/>
        <a:p>
          <a:pPr lvl="0">
            <a:defRPr b="1" i="0">
              <a:solidFill>
                <a:srgbClr val="1A1A1A"/>
              </a:solidFill>
              <a:latin typeface="+mn-lt"/>
            </a:defRPr>
          </a:pPr>
        </a:p>
      </c:txPr>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Cobertura de Niveles Arquitectónicos por Nivel de Madurez del Modelo Altus</a:t>
            </a:r>
          </a:p>
        </c:rich>
      </c:tx>
      <c:overlay val="0"/>
    </c:title>
    <c:plotArea>
      <c:layout/>
      <c:barChart>
        <c:barDir val="col"/>
        <c:grouping val="percentStacked"/>
        <c:ser>
          <c:idx val="0"/>
          <c:order val="0"/>
          <c:tx>
            <c:v>Configuration</c:v>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BalanceScoreCArdConf!$B$23:$E$23</c:f>
            </c:strRef>
          </c:cat>
          <c:val>
            <c:numRef>
              <c:f>BalanceScoreCArdConf!$B$24:$E$24</c:f>
              <c:numCache/>
            </c:numRef>
          </c:val>
        </c:ser>
        <c:ser>
          <c:idx val="1"/>
          <c:order val="1"/>
          <c:tx>
            <c:v>Training</c:v>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BalanceScoreCArdConf!$B$23:$E$23</c:f>
            </c:strRef>
          </c:cat>
          <c:val>
            <c:numRef>
              <c:f>BalanceScoreCArdConf!$B$25:$E$25</c:f>
              <c:numCache/>
            </c:numRef>
          </c:val>
        </c:ser>
        <c:ser>
          <c:idx val="2"/>
          <c:order val="2"/>
          <c:tx>
            <c:v>Operative</c:v>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BalanceScoreCArdConf!$B$23:$E$23</c:f>
            </c:strRef>
          </c:cat>
          <c:val>
            <c:numRef>
              <c:f>BalanceScoreCArdConf!$B$26:$E$26</c:f>
              <c:numCache/>
            </c:numRef>
          </c:val>
        </c:ser>
        <c:ser>
          <c:idx val="3"/>
          <c:order val="3"/>
          <c:tx>
            <c:v>Proactive</c:v>
          </c:tx>
          <c:spPr>
            <a:solidFill>
              <a:schemeClr val="accent4"/>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BalanceScoreCArdConf!$B$23:$E$23</c:f>
            </c:strRef>
          </c:cat>
          <c:val>
            <c:numRef>
              <c:f>BalanceScoreCArdConf!$B$27:$E$27</c:f>
              <c:numCache/>
            </c:numRef>
          </c:val>
        </c:ser>
        <c:ser>
          <c:idx val="4"/>
          <c:order val="4"/>
          <c:tx>
            <c:v>SP3 valuation</c:v>
          </c:tx>
          <c:spPr>
            <a:solidFill>
              <a:schemeClr val="accent5"/>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BalanceScoreCArdConf!$B$23:$E$23</c:f>
            </c:strRef>
          </c:cat>
          <c:val>
            <c:numRef>
              <c:f>BalanceScoreCArdConf!$B$28:$E$28</c:f>
              <c:numCache/>
            </c:numRef>
          </c:val>
        </c:ser>
        <c:ser>
          <c:idx val="5"/>
          <c:order val="5"/>
          <c:tx>
            <c:v>Social</c:v>
          </c:tx>
          <c:spPr>
            <a:solidFill>
              <a:schemeClr val="accent6"/>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BalanceScoreCArdConf!$B$23:$E$23</c:f>
            </c:strRef>
          </c:cat>
          <c:val>
            <c:numRef>
              <c:f>BalanceScoreCArdConf!$B$29:$E$29</c:f>
              <c:numCache/>
            </c:numRef>
          </c:val>
        </c:ser>
        <c:ser>
          <c:idx val="6"/>
          <c:order val="6"/>
          <c:tx>
            <c:v>Transactive Memory</c:v>
          </c:tx>
          <c:spPr>
            <a:solidFill>
              <a:schemeClr val="accent1">
                <a:lumOff val="30000"/>
              </a:schemeClr>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BalanceScoreCArdConf!$B$23:$E$23</c:f>
            </c:strRef>
          </c:cat>
          <c:val>
            <c:numRef>
              <c:f>BalanceScoreCArdConf!$B$30:$E$30</c:f>
              <c:numCache/>
            </c:numRef>
          </c:val>
        </c:ser>
        <c:overlap val="100"/>
        <c:axId val="1084591392"/>
        <c:axId val="203663182"/>
      </c:barChart>
      <c:catAx>
        <c:axId val="1084591392"/>
        <c:scaling>
          <c:orientation val="minMax"/>
        </c:scaling>
        <c:delete val="0"/>
        <c:axPos val="b"/>
        <c:title>
          <c:tx>
            <c:rich>
              <a:bodyPr/>
              <a:lstStyle/>
              <a:p>
                <a:pPr lvl="0">
                  <a:defRPr b="1" i="0">
                    <a:solidFill>
                      <a:srgbClr val="000000"/>
                    </a:solidFill>
                    <a:latin typeface="+mn-lt"/>
                  </a:defRPr>
                </a:pPr>
                <a:r>
                  <a:rPr b="1" i="0">
                    <a:solidFill>
                      <a:srgbClr val="000000"/>
                    </a:solidFill>
                    <a:latin typeface="+mn-lt"/>
                  </a:rPr>
                  <a:t>Niveles de Madurez</a:t>
                </a:r>
              </a:p>
            </c:rich>
          </c:tx>
          <c:overlay val="0"/>
        </c:title>
        <c:numFmt formatCode="General" sourceLinked="0"/>
        <c:majorTickMark val="out"/>
        <c:minorTickMark val="none"/>
        <c:spPr/>
        <c:txPr>
          <a:bodyPr/>
          <a:lstStyle/>
          <a:p>
            <a:pPr lvl="0">
              <a:defRPr b="0">
                <a:solidFill>
                  <a:srgbClr val="000000"/>
                </a:solidFill>
                <a:latin typeface="+mn-lt"/>
              </a:defRPr>
            </a:pPr>
          </a:p>
        </c:txPr>
        <c:crossAx val="203663182"/>
      </c:catAx>
      <c:valAx>
        <c:axId val="203663182"/>
        <c:scaling>
          <c:orientation val="minMax"/>
        </c:scaling>
        <c:delete val="0"/>
        <c:axPos val="l"/>
        <c:majorGridlines>
          <c:spPr>
            <a:ln>
              <a:solidFill>
                <a:srgbClr val="B7B7B7"/>
              </a:solidFill>
            </a:ln>
          </c:spPr>
        </c:majorGridlines>
        <c:title>
          <c:tx>
            <c:rich>
              <a:bodyPr/>
              <a:lstStyle/>
              <a:p>
                <a:pPr lvl="0">
                  <a:defRPr b="1" i="0">
                    <a:solidFill>
                      <a:srgbClr val="000000"/>
                    </a:solidFill>
                    <a:latin typeface="+mn-lt"/>
                  </a:defRPr>
                </a:pPr>
                <a:r>
                  <a:rPr b="1" i="0">
                    <a:solidFill>
                      <a:srgbClr val="000000"/>
                    </a:solidFill>
                    <a:latin typeface="+mn-lt"/>
                  </a:rPr>
                  <a:t>Porcentaje de Covertura de los Niveles Arquitectónicos</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1084591392"/>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Calibri"/>
              </a:defRPr>
            </a:pPr>
            <a:r>
              <a:rPr b="1" i="0" sz="1600">
                <a:solidFill>
                  <a:srgbClr val="757575"/>
                </a:solidFill>
                <a:latin typeface="Calibri"/>
              </a:rPr>
              <a:t>ML2</a:t>
            </a:r>
          </a:p>
        </c:rich>
      </c:tx>
      <c:layout>
        <c:manualLayout>
          <c:xMode val="edge"/>
          <c:yMode val="edge"/>
          <c:x val="0.32325"/>
          <c:y val="0.023148148148148147"/>
        </c:manualLayout>
      </c:layout>
      <c:overlay val="0"/>
    </c:title>
    <c:plotArea>
      <c:layout/>
      <c:radarChart>
        <c:radarStyle val="marker"/>
        <c:ser>
          <c:idx val="0"/>
          <c:order val="0"/>
          <c:spPr>
            <a:ln cmpd="sng">
              <a:solidFill>
                <a:srgbClr val="5B9BD5"/>
              </a:solidFill>
            </a:ln>
          </c:spPr>
          <c:marker>
            <c:symbol val="none"/>
          </c:marker>
          <c:cat>
            <c:strRef>
              <c:f>Analysis!$U$17:$U$18</c:f>
            </c:strRef>
          </c:cat>
          <c:val>
            <c:numRef>
              <c:f>Analysis!$U$20:$U$23</c:f>
              <c:numCache/>
            </c:numRef>
          </c:val>
          <c:smooth val="1"/>
        </c:ser>
        <c:ser>
          <c:idx val="1"/>
          <c:order val="1"/>
          <c:spPr>
            <a:ln cmpd="sng">
              <a:solidFill>
                <a:srgbClr val="ED7D31"/>
              </a:solidFill>
            </a:ln>
          </c:spPr>
          <c:marker>
            <c:symbol val="none"/>
          </c:marker>
          <c:cat>
            <c:strRef>
              <c:f>Analysis!$U$17:$U$18</c:f>
            </c:strRef>
          </c:cat>
          <c:val>
            <c:numRef>
              <c:f>Analysis!$Y$17:$Y$18</c:f>
              <c:numCache/>
            </c:numRef>
          </c:val>
          <c:smooth val="1"/>
        </c:ser>
        <c:axId val="676145732"/>
        <c:axId val="2008076270"/>
      </c:radarChart>
      <c:catAx>
        <c:axId val="67614573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08076270"/>
      </c:catAx>
      <c:valAx>
        <c:axId val="20080762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76145732"/>
      </c:valAx>
    </c:plotArea>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Calibri Light"/>
              </a:defRPr>
            </a:pPr>
            <a:r>
              <a:rPr b="0" i="0" sz="1600">
                <a:solidFill>
                  <a:srgbClr val="757575"/>
                </a:solidFill>
                <a:latin typeface="Calibri Light"/>
              </a:rPr>
              <a:t>Achieved Architectural Level Coverage in ML2</a:t>
            </a:r>
          </a:p>
        </c:rich>
      </c:tx>
      <c:overlay val="0"/>
    </c:title>
    <c:plotArea>
      <c:layout/>
      <c:barChart>
        <c:barDir val="col"/>
        <c:ser>
          <c:idx val="0"/>
          <c:order val="0"/>
          <c:spPr>
            <a:solidFill>
              <a:schemeClr val="accent1"/>
            </a:solidFill>
            <a:ln cmpd="sng">
              <a:solidFill>
                <a:srgbClr val="000000"/>
              </a:solidFill>
            </a:ln>
          </c:spPr>
          <c:dLbls>
            <c:numFmt formatCode="General" sourceLinked="1"/>
            <c:txPr>
              <a:bodyPr/>
              <a:lstStyle/>
              <a:p>
                <a:pPr lvl="0">
                  <a:defRPr b="0" i="0" sz="900">
                    <a:latin typeface="Calibri"/>
                  </a:defRPr>
                </a:pPr>
              </a:p>
            </c:txPr>
            <c:showLegendKey val="0"/>
            <c:showVal val="1"/>
            <c:showCatName val="0"/>
            <c:showSerName val="0"/>
            <c:showPercent val="0"/>
            <c:showBubbleSize val="0"/>
          </c:dLbls>
          <c:cat>
            <c:strRef>
              <c:f>Analysis!$U$17:$U$18</c:f>
            </c:strRef>
          </c:cat>
          <c:val>
            <c:numRef>
              <c:f>Analysis!$U$20:$U$23</c:f>
              <c:numCache/>
            </c:numRef>
          </c:val>
        </c:ser>
        <c:ser>
          <c:idx val="1"/>
          <c:order val="1"/>
          <c:spPr>
            <a:solidFill>
              <a:schemeClr val="accent2"/>
            </a:solidFill>
            <a:ln cmpd="sng">
              <a:solidFill>
                <a:srgbClr val="000000"/>
              </a:solidFill>
            </a:ln>
          </c:spPr>
          <c:cat>
            <c:strRef>
              <c:f>Analysis!$U$17:$U$18</c:f>
            </c:strRef>
          </c:cat>
          <c:val>
            <c:numRef>
              <c:f>Analysis!$X$17:$X$18</c:f>
              <c:numCache/>
            </c:numRef>
          </c:val>
        </c:ser>
        <c:ser>
          <c:idx val="2"/>
          <c:order val="2"/>
          <c:cat>
            <c:strRef>
              <c:f>Analysis!$U$17:$U$18</c:f>
            </c:strRef>
          </c:cat>
          <c:val>
            <c:numRef>
              <c:f>Analysis!$X$20:$X$23</c:f>
              <c:numCache/>
            </c:numRef>
          </c:val>
        </c:ser>
        <c:axId val="771469719"/>
        <c:axId val="1391997575"/>
      </c:barChart>
      <c:catAx>
        <c:axId val="77146971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Calibri"/>
              </a:defRPr>
            </a:pPr>
          </a:p>
        </c:txPr>
        <c:crossAx val="1391997575"/>
      </c:catAx>
      <c:valAx>
        <c:axId val="1391997575"/>
        <c:scaling>
          <c:orientation val="minMax"/>
          <c:max val="1.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Calibri"/>
              </a:defRPr>
            </a:pPr>
          </a:p>
        </c:txPr>
        <c:crossAx val="771469719"/>
      </c:valAx>
    </c:plotArea>
    <c:plotVisOnly val="1"/>
  </c:chart>
  <c:spPr>
    <a:solidFill>
      <a:schemeClr val="lt1"/>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Calibri"/>
              </a:defRPr>
            </a:pPr>
            <a:r>
              <a:rPr b="1" i="0" sz="1600">
                <a:solidFill>
                  <a:srgbClr val="757575"/>
                </a:solidFill>
                <a:latin typeface="Calibri"/>
              </a:rPr>
              <a:t>ML3</a:t>
            </a:r>
          </a:p>
        </c:rich>
      </c:tx>
      <c:layout>
        <c:manualLayout>
          <c:xMode val="edge"/>
          <c:yMode val="edge"/>
          <c:x val="0.32325"/>
          <c:y val="0.023148148148148147"/>
        </c:manualLayout>
      </c:layout>
      <c:overlay val="0"/>
    </c:title>
    <c:plotArea>
      <c:layout/>
      <c:radarChart>
        <c:radarStyle val="marker"/>
        <c:ser>
          <c:idx val="0"/>
          <c:order val="0"/>
          <c:spPr>
            <a:ln cmpd="sng">
              <a:solidFill>
                <a:srgbClr val="5B9BD5"/>
              </a:solidFill>
            </a:ln>
          </c:spPr>
          <c:marker>
            <c:symbol val="none"/>
          </c:marker>
          <c:cat>
            <c:strRef>
              <c:f>Analysis!$U$24:$U$25</c:f>
            </c:strRef>
          </c:cat>
          <c:val>
            <c:numRef>
              <c:f>Analysis!$U$27:$U$29</c:f>
              <c:numCache/>
            </c:numRef>
          </c:val>
          <c:smooth val="1"/>
        </c:ser>
        <c:ser>
          <c:idx val="1"/>
          <c:order val="1"/>
          <c:spPr>
            <a:ln cmpd="sng">
              <a:solidFill>
                <a:srgbClr val="ED7D31"/>
              </a:solidFill>
            </a:ln>
          </c:spPr>
          <c:marker>
            <c:symbol val="none"/>
          </c:marker>
          <c:cat>
            <c:strRef>
              <c:f>Analysis!$U$24:$U$25</c:f>
            </c:strRef>
          </c:cat>
          <c:val>
            <c:numRef>
              <c:f>Analysis!$X$24:$X$25</c:f>
              <c:numCache/>
            </c:numRef>
          </c:val>
          <c:smooth val="1"/>
        </c:ser>
        <c:axId val="128651733"/>
        <c:axId val="2003424922"/>
      </c:radarChart>
      <c:catAx>
        <c:axId val="12865173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03424922"/>
      </c:catAx>
      <c:valAx>
        <c:axId val="200342492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8651733"/>
      </c:valAx>
    </c:plotArea>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Calibri Light"/>
              </a:defRPr>
            </a:pPr>
            <a:r>
              <a:rPr b="0" i="0" sz="1600">
                <a:solidFill>
                  <a:srgbClr val="757575"/>
                </a:solidFill>
                <a:latin typeface="Calibri Light"/>
              </a:rPr>
              <a:t>Achieved Architectural Level Coverage in ML3</a:t>
            </a:r>
          </a:p>
        </c:rich>
      </c:tx>
      <c:overlay val="0"/>
    </c:title>
    <c:plotArea>
      <c:layout/>
      <c:barChart>
        <c:barDir val="col"/>
        <c:ser>
          <c:idx val="0"/>
          <c:order val="0"/>
          <c:spPr>
            <a:solidFill>
              <a:schemeClr val="accent1"/>
            </a:solidFill>
            <a:ln cmpd="sng">
              <a:solidFill>
                <a:srgbClr val="000000"/>
              </a:solidFill>
            </a:ln>
          </c:spPr>
          <c:dLbls>
            <c:numFmt formatCode="General" sourceLinked="1"/>
            <c:txPr>
              <a:bodyPr/>
              <a:lstStyle/>
              <a:p>
                <a:pPr lvl="0">
                  <a:defRPr b="0" i="0" sz="900">
                    <a:latin typeface="Calibri"/>
                  </a:defRPr>
                </a:pPr>
              </a:p>
            </c:txPr>
            <c:showLegendKey val="0"/>
            <c:showVal val="1"/>
            <c:showCatName val="0"/>
            <c:showSerName val="0"/>
            <c:showPercent val="0"/>
            <c:showBubbleSize val="0"/>
          </c:dLbls>
          <c:cat>
            <c:strRef>
              <c:f>Analysis!$U$24:$U$25</c:f>
            </c:strRef>
          </c:cat>
          <c:val>
            <c:numRef>
              <c:f>Analysis!$U$27:$U$29</c:f>
              <c:numCache/>
            </c:numRef>
          </c:val>
        </c:ser>
        <c:ser>
          <c:idx val="1"/>
          <c:order val="1"/>
          <c:spPr>
            <a:solidFill>
              <a:schemeClr val="accent2"/>
            </a:solidFill>
            <a:ln cmpd="sng">
              <a:solidFill>
                <a:srgbClr val="000000"/>
              </a:solidFill>
            </a:ln>
          </c:spPr>
          <c:cat>
            <c:strRef>
              <c:f>Analysis!$U$24:$U$25</c:f>
            </c:strRef>
          </c:cat>
          <c:val>
            <c:numRef>
              <c:f>Analysis!$X$24:$X$25</c:f>
              <c:numCache/>
            </c:numRef>
          </c:val>
        </c:ser>
        <c:ser>
          <c:idx val="2"/>
          <c:order val="2"/>
          <c:cat>
            <c:strRef>
              <c:f>Analysis!$U$24:$U$25</c:f>
            </c:strRef>
          </c:cat>
          <c:val>
            <c:numRef>
              <c:f>Analysis!$X$27:$X$29</c:f>
              <c:numCache/>
            </c:numRef>
          </c:val>
        </c:ser>
        <c:axId val="1626558132"/>
        <c:axId val="27080919"/>
      </c:barChart>
      <c:catAx>
        <c:axId val="162655813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Calibri"/>
              </a:defRPr>
            </a:pPr>
          </a:p>
        </c:txPr>
        <c:crossAx val="27080919"/>
      </c:catAx>
      <c:valAx>
        <c:axId val="2708091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Calibri"/>
              </a:defRPr>
            </a:pPr>
          </a:p>
        </c:txPr>
        <c:crossAx val="1626558132"/>
      </c:valAx>
    </c:plotArea>
    <c:plotVisOnly val="1"/>
  </c:chart>
  <c:spPr>
    <a:solidFill>
      <a:schemeClr val="lt1"/>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Calibri"/>
              </a:defRPr>
            </a:pPr>
            <a:r>
              <a:rPr b="1" i="0" sz="1600">
                <a:solidFill>
                  <a:srgbClr val="757575"/>
                </a:solidFill>
                <a:latin typeface="Calibri"/>
              </a:rPr>
              <a:t>ML4</a:t>
            </a:r>
          </a:p>
        </c:rich>
      </c:tx>
      <c:layout>
        <c:manualLayout>
          <c:xMode val="edge"/>
          <c:yMode val="edge"/>
          <c:x val="0.32325"/>
          <c:y val="0.023148148148148147"/>
        </c:manualLayout>
      </c:layout>
      <c:overlay val="0"/>
    </c:title>
    <c:plotArea>
      <c:layout/>
      <c:radarChart>
        <c:radarStyle val="marker"/>
        <c:ser>
          <c:idx val="0"/>
          <c:order val="0"/>
          <c:spPr>
            <a:ln cmpd="sng">
              <a:solidFill>
                <a:srgbClr val="5B9BD5"/>
              </a:solidFill>
            </a:ln>
          </c:spPr>
          <c:marker>
            <c:symbol val="none"/>
          </c:marker>
          <c:cat>
            <c:strRef>
              <c:f>Analysis!$U$31:$U$32</c:f>
            </c:strRef>
          </c:cat>
          <c:val>
            <c:numRef>
              <c:f>Analysis!$U$34:$U$37</c:f>
              <c:numCache/>
            </c:numRef>
          </c:val>
          <c:smooth val="1"/>
        </c:ser>
        <c:ser>
          <c:idx val="1"/>
          <c:order val="1"/>
          <c:spPr>
            <a:ln cmpd="sng">
              <a:solidFill>
                <a:srgbClr val="ED7D31"/>
              </a:solidFill>
            </a:ln>
          </c:spPr>
          <c:marker>
            <c:symbol val="none"/>
          </c:marker>
          <c:cat>
            <c:strRef>
              <c:f>Analysis!$U$31:$U$32</c:f>
            </c:strRef>
          </c:cat>
          <c:val>
            <c:numRef>
              <c:f>Analysis!$X$31:$X$32</c:f>
              <c:numCache/>
            </c:numRef>
          </c:val>
          <c:smooth val="1"/>
        </c:ser>
        <c:axId val="232267863"/>
        <c:axId val="1308289081"/>
      </c:radarChart>
      <c:catAx>
        <c:axId val="23226786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08289081"/>
      </c:catAx>
      <c:valAx>
        <c:axId val="13082890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32267863"/>
      </c:valAx>
    </c:plotArea>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Calibri Light"/>
              </a:defRPr>
            </a:pPr>
            <a:r>
              <a:rPr b="0" i="0" sz="1600">
                <a:solidFill>
                  <a:srgbClr val="757575"/>
                </a:solidFill>
                <a:latin typeface="Calibri Light"/>
              </a:rPr>
              <a:t>Achieved Architectural Level Coverage in ML4</a:t>
            </a:r>
          </a:p>
        </c:rich>
      </c:tx>
      <c:overlay val="0"/>
    </c:title>
    <c:plotArea>
      <c:layout/>
      <c:barChart>
        <c:barDir val="col"/>
        <c:ser>
          <c:idx val="0"/>
          <c:order val="0"/>
          <c:spPr>
            <a:solidFill>
              <a:schemeClr val="accent1"/>
            </a:solidFill>
            <a:ln cmpd="sng">
              <a:solidFill>
                <a:srgbClr val="000000"/>
              </a:solidFill>
            </a:ln>
          </c:spPr>
          <c:dLbls>
            <c:numFmt formatCode="General" sourceLinked="1"/>
            <c:txPr>
              <a:bodyPr/>
              <a:lstStyle/>
              <a:p>
                <a:pPr lvl="0">
                  <a:defRPr b="0" i="0" sz="900">
                    <a:latin typeface="Calibri"/>
                  </a:defRPr>
                </a:pPr>
              </a:p>
            </c:txPr>
            <c:showLegendKey val="0"/>
            <c:showVal val="1"/>
            <c:showCatName val="0"/>
            <c:showSerName val="0"/>
            <c:showPercent val="0"/>
            <c:showBubbleSize val="0"/>
          </c:dLbls>
          <c:cat>
            <c:strRef>
              <c:f>Analysis!$U$31:$U$32</c:f>
            </c:strRef>
          </c:cat>
          <c:val>
            <c:numRef>
              <c:f>Analysis!$U$34:$U$37</c:f>
              <c:numCache/>
            </c:numRef>
          </c:val>
        </c:ser>
        <c:ser>
          <c:idx val="1"/>
          <c:order val="1"/>
          <c:spPr>
            <a:solidFill>
              <a:schemeClr val="accent2"/>
            </a:solidFill>
            <a:ln cmpd="sng">
              <a:solidFill>
                <a:srgbClr val="000000"/>
              </a:solidFill>
            </a:ln>
          </c:spPr>
          <c:cat>
            <c:strRef>
              <c:f>Analysis!$U$31:$U$32</c:f>
            </c:strRef>
          </c:cat>
          <c:val>
            <c:numRef>
              <c:f>Analysis!$X$31:$X$32</c:f>
              <c:numCache/>
            </c:numRef>
          </c:val>
        </c:ser>
        <c:ser>
          <c:idx val="2"/>
          <c:order val="2"/>
          <c:cat>
            <c:strRef>
              <c:f>Analysis!$U$31:$U$32</c:f>
            </c:strRef>
          </c:cat>
          <c:val>
            <c:numRef>
              <c:f>Analysis!$X$34:$X$37</c:f>
              <c:numCache/>
            </c:numRef>
          </c:val>
        </c:ser>
        <c:axId val="76955457"/>
        <c:axId val="1810667497"/>
      </c:barChart>
      <c:catAx>
        <c:axId val="769554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Calibri"/>
              </a:defRPr>
            </a:pPr>
          </a:p>
        </c:txPr>
        <c:crossAx val="1810667497"/>
      </c:catAx>
      <c:valAx>
        <c:axId val="181066749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Calibri"/>
              </a:defRPr>
            </a:pPr>
          </a:p>
        </c:txPr>
        <c:crossAx val="76955457"/>
      </c:valAx>
    </c:plotArea>
    <c:plotVisOnly val="1"/>
  </c:chart>
  <c:spPr>
    <a:solidFill>
      <a:schemeClr val="lt1"/>
    </a:solidFill>
  </c:spPr>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200">
                <a:solidFill>
                  <a:srgbClr val="757575"/>
                </a:solidFill>
                <a:latin typeface="Calibri"/>
              </a:defRPr>
            </a:pPr>
            <a:r>
              <a:rPr b="0" i="0" sz="1200">
                <a:solidFill>
                  <a:srgbClr val="757575"/>
                </a:solidFill>
                <a:latin typeface="Calibri"/>
              </a:rPr>
              <a:t>Maturity Level 1: Architectural Levels Achievement</a:t>
            </a:r>
          </a:p>
        </c:rich>
      </c:tx>
      <c:overlay val="0"/>
    </c:title>
    <c:plotArea>
      <c:layout/>
      <c:barChart>
        <c:barDir val="bar"/>
        <c:ser>
          <c:idx val="0"/>
          <c:order val="0"/>
          <c:tx>
            <c:v>Max Value Possible</c:v>
          </c:tx>
          <c:spPr>
            <a:solidFill>
              <a:schemeClr val="accent1"/>
            </a:solidFill>
            <a:ln cmpd="sng">
              <a:solidFill>
                <a:srgbClr val="000000"/>
              </a:solidFill>
            </a:ln>
          </c:spPr>
          <c:dLbls>
            <c:numFmt formatCode="General" sourceLinked="1"/>
            <c:txPr>
              <a:bodyPr/>
              <a:lstStyle/>
              <a:p>
                <a:pPr lvl="0">
                  <a:defRPr b="0" i="0" sz="900">
                    <a:latin typeface="Calibri"/>
                  </a:defRPr>
                </a:pPr>
              </a:p>
            </c:txPr>
            <c:showLegendKey val="0"/>
            <c:showVal val="1"/>
            <c:showCatName val="0"/>
            <c:showSerName val="0"/>
            <c:showPercent val="0"/>
            <c:showBubbleSize val="0"/>
          </c:dLbls>
          <c:cat>
            <c:strRef>
              <c:f>Analysis!$U$10:$U$16</c:f>
            </c:strRef>
          </c:cat>
          <c:val>
            <c:numRef>
              <c:f>Analysis!$V$10:$V$16</c:f>
              <c:numCache/>
            </c:numRef>
          </c:val>
        </c:ser>
        <c:ser>
          <c:idx val="1"/>
          <c:order val="1"/>
          <c:tx>
            <c:v>Value reached</c:v>
          </c:tx>
          <c:spPr>
            <a:solidFill>
              <a:schemeClr val="accent2"/>
            </a:solidFill>
            <a:ln cmpd="sng">
              <a:solidFill>
                <a:srgbClr val="000000"/>
              </a:solidFill>
            </a:ln>
          </c:spPr>
          <c:dLbls>
            <c:numFmt formatCode="General" sourceLinked="1"/>
            <c:txPr>
              <a:bodyPr/>
              <a:lstStyle/>
              <a:p>
                <a:pPr lvl="0">
                  <a:defRPr b="0" i="0" sz="900">
                    <a:latin typeface="Calibri"/>
                  </a:defRPr>
                </a:pPr>
              </a:p>
            </c:txPr>
            <c:showLegendKey val="0"/>
            <c:showVal val="1"/>
            <c:showCatName val="0"/>
            <c:showSerName val="0"/>
            <c:showPercent val="0"/>
            <c:showBubbleSize val="0"/>
          </c:dLbls>
          <c:cat>
            <c:strRef>
              <c:f>Analysis!$U$10:$U$16</c:f>
            </c:strRef>
          </c:cat>
          <c:val>
            <c:numRef>
              <c:f>Analysis!$W$10:$W$16</c:f>
              <c:numCache/>
            </c:numRef>
          </c:val>
        </c:ser>
        <c:axId val="796403104"/>
        <c:axId val="1436055254"/>
      </c:barChart>
      <c:catAx>
        <c:axId val="79640310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Calibri"/>
              </a:defRPr>
            </a:pPr>
          </a:p>
        </c:txPr>
        <c:crossAx val="1436055254"/>
      </c:catAx>
      <c:valAx>
        <c:axId val="1436055254"/>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Calibri"/>
              </a:defRPr>
            </a:pPr>
          </a:p>
        </c:txPr>
        <c:crossAx val="796403104"/>
        <c:crosses val="max"/>
      </c:valAx>
    </c:plotArea>
    <c:legend>
      <c:legendPos val="b"/>
      <c:overlay val="0"/>
      <c:txPr>
        <a:bodyPr/>
        <a:lstStyle/>
        <a:p>
          <a:pPr lvl="0">
            <a:defRPr b="0" i="0" sz="900">
              <a:solidFill>
                <a:srgbClr val="1A1A1A"/>
              </a:solidFill>
              <a:latin typeface="Calibri"/>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chart" Target="../charts/chart21.xml"/><Relationship Id="rId2" Type="http://schemas.openxmlformats.org/officeDocument/2006/relationships/chart" Target="../charts/chart22.xml"/><Relationship Id="rId3" Type="http://schemas.openxmlformats.org/officeDocument/2006/relationships/chart" Target="../charts/chart23.xml"/><Relationship Id="rId4" Type="http://schemas.openxmlformats.org/officeDocument/2006/relationships/chart" Target="../charts/chart24.xml"/><Relationship Id="rId5" Type="http://schemas.openxmlformats.org/officeDocument/2006/relationships/chart" Target="../charts/chart25.xml"/><Relationship Id="rId6" Type="http://schemas.openxmlformats.org/officeDocument/2006/relationships/chart" Target="../charts/chart26.xml"/><Relationship Id="rId7" Type="http://schemas.openxmlformats.org/officeDocument/2006/relationships/chart" Target="../charts/chart2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1" Type="http://schemas.openxmlformats.org/officeDocument/2006/relationships/chart" Target="../charts/chart11.xml"/><Relationship Id="rId10" Type="http://schemas.openxmlformats.org/officeDocument/2006/relationships/chart" Target="../charts/chart10.xml"/><Relationship Id="rId12" Type="http://schemas.openxmlformats.org/officeDocument/2006/relationships/chart" Target="../charts/chart12.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 Id="rId3" Type="http://schemas.openxmlformats.org/officeDocument/2006/relationships/chart" Target="../charts/chart15.xml"/><Relationship Id="rId4" Type="http://schemas.openxmlformats.org/officeDocument/2006/relationships/chart" Target="../charts/chart16.xml"/><Relationship Id="rId5" Type="http://schemas.openxmlformats.org/officeDocument/2006/relationships/chart" Target="../charts/chart17.xml"/><Relationship Id="rId6" Type="http://schemas.openxmlformats.org/officeDocument/2006/relationships/chart" Target="../charts/chart18.xml"/><Relationship Id="rId7" Type="http://schemas.openxmlformats.org/officeDocument/2006/relationships/chart" Target="../charts/chart19.xml"/><Relationship Id="rId8"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22</xdr:row>
      <xdr:rowOff>0</xdr:rowOff>
    </xdr:from>
    <xdr:ext cx="838200" cy="304800"/>
    <xdr:pic>
      <xdr:nvPicPr>
        <xdr:cNvPr descr="Creative Commons Licens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33</xdr:col>
      <xdr:colOff>123825</xdr:colOff>
      <xdr:row>2</xdr:row>
      <xdr:rowOff>28575</xdr:rowOff>
    </xdr:from>
    <xdr:ext cx="8515350" cy="5591175"/>
    <xdr:graphicFrame>
      <xdr:nvGraphicFramePr>
        <xdr:cNvPr id="1925281505" name="Chart 2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22</xdr:col>
      <xdr:colOff>28575</xdr:colOff>
      <xdr:row>2</xdr:row>
      <xdr:rowOff>38100</xdr:rowOff>
    </xdr:from>
    <xdr:ext cx="8382000" cy="5572125"/>
    <xdr:graphicFrame>
      <xdr:nvGraphicFramePr>
        <xdr:cNvPr id="888518457" name="Chart 2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476250</xdr:colOff>
      <xdr:row>2</xdr:row>
      <xdr:rowOff>19050</xdr:rowOff>
    </xdr:from>
    <xdr:ext cx="5353050" cy="3276600"/>
    <xdr:graphicFrame>
      <xdr:nvGraphicFramePr>
        <xdr:cNvPr id="16573186" name="Chart 2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495300</xdr:colOff>
      <xdr:row>19</xdr:row>
      <xdr:rowOff>38100</xdr:rowOff>
    </xdr:from>
    <xdr:ext cx="5353050" cy="3076575"/>
    <xdr:graphicFrame>
      <xdr:nvGraphicFramePr>
        <xdr:cNvPr id="1064623435" name="Chart 24"/>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14</xdr:col>
      <xdr:colOff>152400</xdr:colOff>
      <xdr:row>2</xdr:row>
      <xdr:rowOff>19050</xdr:rowOff>
    </xdr:from>
    <xdr:ext cx="5372100" cy="3276600"/>
    <xdr:graphicFrame>
      <xdr:nvGraphicFramePr>
        <xdr:cNvPr id="36543579" name="Chart 25"/>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14</xdr:col>
      <xdr:colOff>133350</xdr:colOff>
      <xdr:row>19</xdr:row>
      <xdr:rowOff>85725</xdr:rowOff>
    </xdr:from>
    <xdr:ext cx="5372100" cy="3076575"/>
    <xdr:graphicFrame>
      <xdr:nvGraphicFramePr>
        <xdr:cNvPr id="1527181635" name="Chart 26"/>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44</xdr:col>
      <xdr:colOff>438150</xdr:colOff>
      <xdr:row>2</xdr:row>
      <xdr:rowOff>19050</xdr:rowOff>
    </xdr:from>
    <xdr:ext cx="8382000" cy="5553075"/>
    <xdr:graphicFrame>
      <xdr:nvGraphicFramePr>
        <xdr:cNvPr id="1123617196" name="Chart 27"/>
        <xdr:cNvGraphicFramePr/>
      </xdr:nvGraphicFramePr>
      <xdr:xfrm>
        <a:off x="0" y="0"/>
        <a:ext cx="0" cy="0"/>
      </xdr:xfrm>
      <a:graphic>
        <a:graphicData uri="http://schemas.openxmlformats.org/drawingml/2006/chart">
          <c:chart r:id="rId7"/>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323850</xdr:colOff>
      <xdr:row>13</xdr:row>
      <xdr:rowOff>171450</xdr:rowOff>
    </xdr:from>
    <xdr:ext cx="4943475" cy="2962275"/>
    <xdr:graphicFrame>
      <xdr:nvGraphicFramePr>
        <xdr:cNvPr id="185059208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304800</xdr:colOff>
      <xdr:row>0</xdr:row>
      <xdr:rowOff>76200</xdr:rowOff>
    </xdr:from>
    <xdr:ext cx="4572000" cy="2609850"/>
    <xdr:graphicFrame>
      <xdr:nvGraphicFramePr>
        <xdr:cNvPr id="1311733518"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190500</xdr:colOff>
      <xdr:row>0</xdr:row>
      <xdr:rowOff>66675</xdr:rowOff>
    </xdr:from>
    <xdr:ext cx="4572000" cy="2609850"/>
    <xdr:graphicFrame>
      <xdr:nvGraphicFramePr>
        <xdr:cNvPr id="1919368349"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247650</xdr:colOff>
      <xdr:row>14</xdr:row>
      <xdr:rowOff>28575</xdr:rowOff>
    </xdr:from>
    <xdr:ext cx="4933950" cy="2952750"/>
    <xdr:graphicFrame>
      <xdr:nvGraphicFramePr>
        <xdr:cNvPr id="193256375" name="Chart 4"/>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10</xdr:col>
      <xdr:colOff>619125</xdr:colOff>
      <xdr:row>0</xdr:row>
      <xdr:rowOff>104775</xdr:rowOff>
    </xdr:from>
    <xdr:ext cx="4572000" cy="2609850"/>
    <xdr:graphicFrame>
      <xdr:nvGraphicFramePr>
        <xdr:cNvPr id="1052868170" name="Chart 5"/>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11</xdr:col>
      <xdr:colOff>19050</xdr:colOff>
      <xdr:row>14</xdr:row>
      <xdr:rowOff>9525</xdr:rowOff>
    </xdr:from>
    <xdr:ext cx="4933950" cy="2952750"/>
    <xdr:graphicFrame>
      <xdr:nvGraphicFramePr>
        <xdr:cNvPr id="91592470" name="Chart 6"/>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0</xdr:col>
      <xdr:colOff>285750</xdr:colOff>
      <xdr:row>30</xdr:row>
      <xdr:rowOff>9525</xdr:rowOff>
    </xdr:from>
    <xdr:ext cx="4572000" cy="2828925"/>
    <xdr:graphicFrame>
      <xdr:nvGraphicFramePr>
        <xdr:cNvPr id="183975913" name="Chart 7"/>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0</xdr:col>
      <xdr:colOff>0</xdr:colOff>
      <xdr:row>45</xdr:row>
      <xdr:rowOff>0</xdr:rowOff>
    </xdr:from>
    <xdr:ext cx="4933950" cy="2971800"/>
    <xdr:graphicFrame>
      <xdr:nvGraphicFramePr>
        <xdr:cNvPr id="1341926298" name="Chart 8"/>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18</xdr:col>
      <xdr:colOff>733425</xdr:colOff>
      <xdr:row>38</xdr:row>
      <xdr:rowOff>47625</xdr:rowOff>
    </xdr:from>
    <xdr:ext cx="4724400" cy="2981325"/>
    <xdr:graphicFrame>
      <xdr:nvGraphicFramePr>
        <xdr:cNvPr id="1273009025" name="Chart 9"/>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22</xdr:col>
      <xdr:colOff>1666875</xdr:colOff>
      <xdr:row>38</xdr:row>
      <xdr:rowOff>47625</xdr:rowOff>
    </xdr:from>
    <xdr:ext cx="4295775" cy="2981325"/>
    <xdr:graphicFrame>
      <xdr:nvGraphicFramePr>
        <xdr:cNvPr id="1164648512" name="Chart 10"/>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19</xdr:col>
      <xdr:colOff>0</xdr:colOff>
      <xdr:row>53</xdr:row>
      <xdr:rowOff>123825</xdr:rowOff>
    </xdr:from>
    <xdr:ext cx="4724400" cy="2981325"/>
    <xdr:graphicFrame>
      <xdr:nvGraphicFramePr>
        <xdr:cNvPr id="1774674169" name="Chart 11"/>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23</xdr:col>
      <xdr:colOff>28575</xdr:colOff>
      <xdr:row>54</xdr:row>
      <xdr:rowOff>9525</xdr:rowOff>
    </xdr:from>
    <xdr:ext cx="4362450" cy="2962275"/>
    <xdr:graphicFrame>
      <xdr:nvGraphicFramePr>
        <xdr:cNvPr id="657001447" name="Chart 12"/>
        <xdr:cNvGraphicFramePr/>
      </xdr:nvGraphicFramePr>
      <xdr:xfrm>
        <a:off x="0" y="0"/>
        <a:ext cx="0" cy="0"/>
      </xdr:xfrm>
      <a:graphic>
        <a:graphicData uri="http://schemas.openxmlformats.org/drawingml/2006/chart">
          <c:chart r:id="rId12"/>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476250</xdr:colOff>
      <xdr:row>2</xdr:row>
      <xdr:rowOff>0</xdr:rowOff>
    </xdr:from>
    <xdr:ext cx="4743450" cy="2066925"/>
    <xdr:graphicFrame>
      <xdr:nvGraphicFramePr>
        <xdr:cNvPr id="578339637" name="Chart 13"/>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17</xdr:col>
      <xdr:colOff>114300</xdr:colOff>
      <xdr:row>2</xdr:row>
      <xdr:rowOff>9525</xdr:rowOff>
    </xdr:from>
    <xdr:ext cx="5334000" cy="942975"/>
    <xdr:graphicFrame>
      <xdr:nvGraphicFramePr>
        <xdr:cNvPr id="1462955989" name="Chart 14"/>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xdr:col>
      <xdr:colOff>0</xdr:colOff>
      <xdr:row>25</xdr:row>
      <xdr:rowOff>0</xdr:rowOff>
    </xdr:from>
    <xdr:ext cx="4743450" cy="2038350"/>
    <xdr:graphicFrame>
      <xdr:nvGraphicFramePr>
        <xdr:cNvPr id="1687731429" name="Chart 15"/>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18</xdr:col>
      <xdr:colOff>0</xdr:colOff>
      <xdr:row>25</xdr:row>
      <xdr:rowOff>0</xdr:rowOff>
    </xdr:from>
    <xdr:ext cx="5324475" cy="923925"/>
    <xdr:graphicFrame>
      <xdr:nvGraphicFramePr>
        <xdr:cNvPr id="530838783" name="Chart 16"/>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11</xdr:col>
      <xdr:colOff>0</xdr:colOff>
      <xdr:row>38</xdr:row>
      <xdr:rowOff>0</xdr:rowOff>
    </xdr:from>
    <xdr:ext cx="4743450" cy="2047875"/>
    <xdr:graphicFrame>
      <xdr:nvGraphicFramePr>
        <xdr:cNvPr id="300145665" name="Chart 17"/>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18</xdr:col>
      <xdr:colOff>0</xdr:colOff>
      <xdr:row>38</xdr:row>
      <xdr:rowOff>0</xdr:rowOff>
    </xdr:from>
    <xdr:ext cx="5324475" cy="933450"/>
    <xdr:graphicFrame>
      <xdr:nvGraphicFramePr>
        <xdr:cNvPr id="2139921664" name="Chart 18"/>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11</xdr:col>
      <xdr:colOff>0</xdr:colOff>
      <xdr:row>52</xdr:row>
      <xdr:rowOff>0</xdr:rowOff>
    </xdr:from>
    <xdr:ext cx="4743450" cy="2038350"/>
    <xdr:graphicFrame>
      <xdr:nvGraphicFramePr>
        <xdr:cNvPr id="1859056627" name="Chart 19"/>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18</xdr:col>
      <xdr:colOff>0</xdr:colOff>
      <xdr:row>52</xdr:row>
      <xdr:rowOff>0</xdr:rowOff>
    </xdr:from>
    <xdr:ext cx="5324475" cy="923925"/>
    <xdr:graphicFrame>
      <xdr:nvGraphicFramePr>
        <xdr:cNvPr id="1096764801" name="Chart 20"/>
        <xdr:cNvGraphicFramePr/>
      </xdr:nvGraphicFramePr>
      <xdr:xfrm>
        <a:off x="0" y="0"/>
        <a:ext cx="0" cy="0"/>
      </xdr:xfrm>
      <a:graphic>
        <a:graphicData uri="http://schemas.openxmlformats.org/drawingml/2006/chart">
          <c:chart r:id="rId8"/>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1.43"/>
    <col customWidth="1" min="3" max="3" width="143.14"/>
    <col customWidth="1" min="4" max="26" width="11.43"/>
  </cols>
  <sheetData>
    <row r="2">
      <c r="C2" s="1" t="s">
        <v>0</v>
      </c>
    </row>
    <row r="4">
      <c r="C4" s="2" t="s">
        <v>1</v>
      </c>
    </row>
    <row r="5">
      <c r="C5" s="2" t="s">
        <v>2</v>
      </c>
    </row>
    <row r="6">
      <c r="C6" s="2" t="s">
        <v>3</v>
      </c>
    </row>
    <row r="7">
      <c r="C7" s="2" t="s">
        <v>4</v>
      </c>
    </row>
    <row r="8">
      <c r="C8" s="2" t="s">
        <v>5</v>
      </c>
    </row>
    <row r="11">
      <c r="C11" s="3" t="s">
        <v>6</v>
      </c>
    </row>
    <row r="12">
      <c r="C12" s="4" t="s">
        <v>7</v>
      </c>
    </row>
    <row r="13">
      <c r="C13" s="5" t="s">
        <v>8</v>
      </c>
    </row>
    <row r="14">
      <c r="C14" s="6" t="s">
        <v>9</v>
      </c>
    </row>
    <row r="15">
      <c r="C15" s="6" t="s">
        <v>10</v>
      </c>
    </row>
    <row r="16">
      <c r="C16" s="5" t="s">
        <v>11</v>
      </c>
    </row>
    <row r="17">
      <c r="C17" s="5" t="s">
        <v>12</v>
      </c>
    </row>
    <row r="18">
      <c r="C18" s="6" t="s">
        <v>13</v>
      </c>
    </row>
    <row r="19">
      <c r="C19" s="7" t="s">
        <v>14</v>
      </c>
    </row>
    <row r="21" ht="15.75" customHeight="1"/>
    <row r="22" ht="15.75" customHeight="1"/>
    <row r="23" ht="15.75" customHeight="1">
      <c r="C23" s="8"/>
    </row>
    <row r="24" ht="48.75" customHeight="1">
      <c r="C24" s="9" t="s">
        <v>15</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3.0" ySplit="9.0" topLeftCell="N10" activePane="bottomRight" state="frozen"/>
      <selection activeCell="N1" sqref="N1" pane="topRight"/>
      <selection activeCell="A10" sqref="A10" pane="bottomLeft"/>
      <selection activeCell="N10" sqref="N10" pane="bottomRight"/>
    </sheetView>
  </sheetViews>
  <sheetFormatPr customHeight="1" defaultColWidth="14.43" defaultRowHeight="15.0"/>
  <cols>
    <col customWidth="1" min="1" max="1" width="36.43"/>
    <col customWidth="1" min="2" max="2" width="9.71"/>
    <col customWidth="1" min="3" max="9" width="10.29"/>
    <col customWidth="1" min="10" max="10" width="10.86"/>
    <col customWidth="1" min="11" max="11" width="9.43"/>
    <col customWidth="1" min="12" max="12" width="8.14"/>
    <col customWidth="1" min="13" max="13" width="8.71"/>
    <col customWidth="1" min="14" max="14" width="7.43"/>
    <col customWidth="1" min="15" max="17" width="8.0"/>
    <col customWidth="1" min="18" max="18" width="9.29"/>
    <col customWidth="1" min="19" max="19" width="11.43"/>
    <col customWidth="1" min="20" max="21" width="12.14"/>
    <col customWidth="1" min="22" max="22" width="10.29"/>
    <col customWidth="1" min="23" max="24" width="10.86"/>
    <col customWidth="1" min="25" max="25" width="8.71"/>
    <col customWidth="1" min="26" max="27" width="8.0"/>
    <col customWidth="1" min="28" max="28" width="9.71"/>
    <col customWidth="1" min="29" max="31" width="12.14"/>
    <col customWidth="1" min="32" max="32" width="10.29"/>
    <col customWidth="1" min="33" max="34" width="11.29"/>
    <col customWidth="1" min="35" max="36" width="10.86"/>
    <col customWidth="1" min="37" max="37" width="8.71"/>
    <col customWidth="1" min="38" max="40" width="8.0"/>
    <col customWidth="1" min="41" max="42" width="9.71"/>
    <col customWidth="1" min="43" max="44" width="10.86"/>
    <col customWidth="1" min="45" max="48" width="8.71"/>
    <col customWidth="1" min="49" max="49" width="9.0"/>
    <col customWidth="1" min="50" max="50" width="8.43"/>
    <col customWidth="1" min="51" max="51" width="9.71"/>
    <col customWidth="1" min="52" max="52" width="12.14"/>
  </cols>
  <sheetData>
    <row r="1">
      <c r="B1" s="361" t="s">
        <v>396</v>
      </c>
      <c r="C1" s="362"/>
      <c r="D1" s="362"/>
      <c r="E1" s="362"/>
      <c r="F1" s="362"/>
      <c r="G1" s="362"/>
      <c r="H1" s="362"/>
      <c r="I1" s="362"/>
      <c r="J1" s="362"/>
      <c r="K1" s="362"/>
      <c r="L1" s="362"/>
      <c r="M1" s="362"/>
      <c r="N1" s="362"/>
      <c r="O1" s="362"/>
      <c r="P1" s="362"/>
      <c r="Q1" s="362"/>
      <c r="R1" s="362"/>
      <c r="S1" s="362"/>
      <c r="T1" s="362"/>
      <c r="U1" s="363"/>
      <c r="V1" s="364" t="s">
        <v>391</v>
      </c>
      <c r="W1" s="362"/>
      <c r="X1" s="362"/>
      <c r="Y1" s="362"/>
      <c r="Z1" s="362"/>
      <c r="AA1" s="362"/>
      <c r="AB1" s="362"/>
      <c r="AC1" s="362"/>
      <c r="AD1" s="362"/>
      <c r="AE1" s="365"/>
      <c r="AF1" s="361" t="s">
        <v>392</v>
      </c>
      <c r="AG1" s="362"/>
      <c r="AH1" s="362"/>
      <c r="AI1" s="362"/>
      <c r="AJ1" s="362"/>
      <c r="AK1" s="362"/>
      <c r="AL1" s="362"/>
      <c r="AM1" s="362"/>
      <c r="AN1" s="362"/>
      <c r="AO1" s="362"/>
      <c r="AP1" s="365"/>
      <c r="AQ1" s="366" t="s">
        <v>393</v>
      </c>
      <c r="AR1" s="362"/>
      <c r="AS1" s="362"/>
      <c r="AT1" s="362"/>
      <c r="AU1" s="362"/>
      <c r="AV1" s="362"/>
      <c r="AW1" s="362"/>
      <c r="AX1" s="362"/>
      <c r="AY1" s="362"/>
      <c r="AZ1" s="365"/>
    </row>
    <row r="2">
      <c r="B2" s="367" t="s">
        <v>450</v>
      </c>
      <c r="C2" s="368" t="s">
        <v>451</v>
      </c>
      <c r="D2" s="368" t="s">
        <v>401</v>
      </c>
      <c r="E2" s="368" t="s">
        <v>452</v>
      </c>
      <c r="F2" s="368" t="s">
        <v>453</v>
      </c>
      <c r="G2" s="368" t="s">
        <v>454</v>
      </c>
      <c r="H2" s="368" t="s">
        <v>455</v>
      </c>
      <c r="I2" s="368" t="s">
        <v>456</v>
      </c>
      <c r="J2" s="368" t="s">
        <v>457</v>
      </c>
      <c r="K2" s="368" t="s">
        <v>458</v>
      </c>
      <c r="L2" s="368" t="s">
        <v>459</v>
      </c>
      <c r="M2" s="368" t="s">
        <v>460</v>
      </c>
      <c r="N2" s="368" t="s">
        <v>461</v>
      </c>
      <c r="O2" s="368" t="s">
        <v>411</v>
      </c>
      <c r="P2" s="368" t="s">
        <v>462</v>
      </c>
      <c r="Q2" s="368" t="s">
        <v>463</v>
      </c>
      <c r="R2" s="368" t="s">
        <v>464</v>
      </c>
      <c r="S2" s="368" t="s">
        <v>465</v>
      </c>
      <c r="T2" s="368" t="s">
        <v>466</v>
      </c>
      <c r="U2" s="369" t="s">
        <v>419</v>
      </c>
      <c r="V2" s="367" t="s">
        <v>467</v>
      </c>
      <c r="W2" s="368" t="s">
        <v>468</v>
      </c>
      <c r="X2" s="368" t="s">
        <v>469</v>
      </c>
      <c r="Y2" s="368" t="s">
        <v>470</v>
      </c>
      <c r="Z2" s="368" t="s">
        <v>471</v>
      </c>
      <c r="AA2" s="368" t="s">
        <v>406</v>
      </c>
      <c r="AB2" s="368" t="s">
        <v>472</v>
      </c>
      <c r="AC2" s="368" t="s">
        <v>473</v>
      </c>
      <c r="AD2" s="368" t="s">
        <v>474</v>
      </c>
      <c r="AE2" s="369" t="s">
        <v>475</v>
      </c>
      <c r="AF2" s="367" t="s">
        <v>476</v>
      </c>
      <c r="AG2" s="368" t="s">
        <v>477</v>
      </c>
      <c r="AH2" s="368" t="s">
        <v>478</v>
      </c>
      <c r="AI2" s="368" t="s">
        <v>479</v>
      </c>
      <c r="AJ2" s="368" t="s">
        <v>480</v>
      </c>
      <c r="AK2" s="368" t="s">
        <v>481</v>
      </c>
      <c r="AL2" s="368" t="s">
        <v>482</v>
      </c>
      <c r="AM2" s="368" t="s">
        <v>483</v>
      </c>
      <c r="AN2" s="368" t="s">
        <v>484</v>
      </c>
      <c r="AO2" s="368" t="s">
        <v>485</v>
      </c>
      <c r="AP2" s="369" t="s">
        <v>486</v>
      </c>
      <c r="AQ2" s="367" t="s">
        <v>487</v>
      </c>
      <c r="AR2" s="368" t="s">
        <v>488</v>
      </c>
      <c r="AS2" s="368" t="s">
        <v>489</v>
      </c>
      <c r="AT2" s="368" t="s">
        <v>490</v>
      </c>
      <c r="AU2" s="368" t="s">
        <v>491</v>
      </c>
      <c r="AV2" s="368" t="s">
        <v>492</v>
      </c>
      <c r="AW2" s="368" t="s">
        <v>421</v>
      </c>
      <c r="AX2" s="368" t="s">
        <v>408</v>
      </c>
      <c r="AY2" s="368" t="s">
        <v>493</v>
      </c>
      <c r="AZ2" s="369" t="s">
        <v>494</v>
      </c>
    </row>
    <row r="3" ht="42.75" customHeight="1">
      <c r="A3" s="370" t="s">
        <v>495</v>
      </c>
      <c r="B3" s="333"/>
      <c r="C3" s="333"/>
      <c r="D3" s="333"/>
      <c r="E3" s="333"/>
      <c r="F3" s="333"/>
      <c r="G3" s="333"/>
      <c r="H3" s="333"/>
      <c r="I3" s="333"/>
      <c r="J3" s="333"/>
      <c r="K3" s="333"/>
      <c r="L3" s="333"/>
      <c r="M3" s="333"/>
      <c r="N3" s="333"/>
      <c r="O3" s="333"/>
      <c r="P3" s="333"/>
      <c r="Q3" s="333"/>
      <c r="R3" s="333"/>
      <c r="S3" s="333"/>
      <c r="T3" s="333"/>
      <c r="U3" s="333"/>
      <c r="V3" s="333"/>
      <c r="W3" s="333"/>
      <c r="X3" s="333"/>
      <c r="Y3" s="333"/>
      <c r="Z3" s="333"/>
      <c r="AA3" s="333"/>
      <c r="AB3" s="333"/>
      <c r="AC3" s="333"/>
      <c r="AD3" s="333"/>
      <c r="AE3" s="333"/>
      <c r="AF3" s="333"/>
      <c r="AG3" s="333"/>
      <c r="AH3" s="333"/>
      <c r="AI3" s="333"/>
      <c r="AJ3" s="333"/>
      <c r="AK3" s="333"/>
      <c r="AL3" s="333"/>
      <c r="AM3" s="333"/>
      <c r="AN3" s="333"/>
      <c r="AO3" s="333"/>
      <c r="AP3" s="333"/>
      <c r="AQ3" s="333"/>
      <c r="AR3" s="333"/>
      <c r="AS3" s="333"/>
      <c r="AT3" s="333"/>
      <c r="AU3" s="333"/>
      <c r="AV3" s="333"/>
      <c r="AW3" s="333"/>
      <c r="AX3" s="333"/>
      <c r="AY3" s="333"/>
      <c r="AZ3" s="371"/>
    </row>
    <row r="4">
      <c r="A4" s="372" t="s">
        <v>46</v>
      </c>
      <c r="B4" s="373"/>
      <c r="C4" s="374"/>
      <c r="D4" s="375"/>
      <c r="E4" s="375"/>
      <c r="F4" s="375"/>
      <c r="G4" s="375"/>
      <c r="H4" s="375"/>
      <c r="I4" s="375"/>
      <c r="J4" s="375"/>
      <c r="K4" s="375"/>
      <c r="L4" s="375"/>
      <c r="M4" s="375"/>
      <c r="N4" s="375"/>
      <c r="O4" s="375"/>
      <c r="P4" s="375"/>
      <c r="Q4" s="375"/>
      <c r="R4" s="375"/>
      <c r="S4" s="375"/>
      <c r="T4" s="375"/>
      <c r="U4" s="376"/>
      <c r="V4" s="377"/>
      <c r="W4" s="375"/>
      <c r="X4" s="375"/>
      <c r="Y4" s="375"/>
      <c r="Z4" s="375"/>
      <c r="AA4" s="375"/>
      <c r="AB4" s="375"/>
      <c r="AC4" s="375"/>
      <c r="AD4" s="375"/>
      <c r="AE4" s="376"/>
      <c r="AF4" s="377"/>
      <c r="AG4" s="375"/>
      <c r="AH4" s="375"/>
      <c r="AI4" s="375"/>
      <c r="AJ4" s="375"/>
      <c r="AK4" s="375"/>
      <c r="AL4" s="375"/>
      <c r="AM4" s="375"/>
      <c r="AN4" s="375"/>
      <c r="AO4" s="375"/>
      <c r="AP4" s="376"/>
      <c r="AQ4" s="377"/>
      <c r="AR4" s="375"/>
      <c r="AS4" s="375"/>
      <c r="AT4" s="375"/>
      <c r="AU4" s="375"/>
      <c r="AV4" s="375"/>
      <c r="AW4" s="375"/>
      <c r="AX4" s="375"/>
      <c r="AY4" s="375"/>
      <c r="AZ4" s="376"/>
    </row>
    <row r="5">
      <c r="A5" s="378" t="s">
        <v>400</v>
      </c>
      <c r="B5" s="379"/>
      <c r="C5" s="380"/>
      <c r="D5" s="381"/>
      <c r="E5" s="380"/>
      <c r="F5" s="380"/>
      <c r="G5" s="380"/>
      <c r="H5" s="380"/>
      <c r="I5" s="380"/>
      <c r="J5" s="380"/>
      <c r="K5" s="380"/>
      <c r="L5" s="380"/>
      <c r="M5" s="380"/>
      <c r="N5" s="380"/>
      <c r="O5" s="380"/>
      <c r="P5" s="380"/>
      <c r="Q5" s="380"/>
      <c r="R5" s="380"/>
      <c r="S5" s="380"/>
      <c r="T5" s="380"/>
      <c r="U5" s="382"/>
      <c r="V5" s="379"/>
      <c r="W5" s="380"/>
      <c r="X5" s="380"/>
      <c r="Y5" s="380"/>
      <c r="Z5" s="380"/>
      <c r="AA5" s="380"/>
      <c r="AB5" s="380"/>
      <c r="AC5" s="380"/>
      <c r="AD5" s="380"/>
      <c r="AE5" s="382"/>
      <c r="AF5" s="379"/>
      <c r="AG5" s="380"/>
      <c r="AH5" s="380"/>
      <c r="AI5" s="380"/>
      <c r="AJ5" s="380"/>
      <c r="AK5" s="380"/>
      <c r="AL5" s="380"/>
      <c r="AM5" s="380"/>
      <c r="AN5" s="380"/>
      <c r="AO5" s="380"/>
      <c r="AP5" s="382"/>
      <c r="AQ5" s="379"/>
      <c r="AR5" s="380"/>
      <c r="AS5" s="380"/>
      <c r="AT5" s="380"/>
      <c r="AU5" s="380"/>
      <c r="AV5" s="380"/>
      <c r="AW5" s="380"/>
      <c r="AX5" s="380"/>
      <c r="AY5" s="380"/>
      <c r="AZ5" s="382"/>
    </row>
    <row r="6">
      <c r="A6" s="378" t="s">
        <v>403</v>
      </c>
      <c r="B6" s="379"/>
      <c r="C6" s="380"/>
      <c r="D6" s="381"/>
      <c r="E6" s="380"/>
      <c r="F6" s="380"/>
      <c r="G6" s="380"/>
      <c r="H6" s="380"/>
      <c r="I6" s="380"/>
      <c r="J6" s="380"/>
      <c r="K6" s="380"/>
      <c r="L6" s="380"/>
      <c r="M6" s="380"/>
      <c r="N6" s="380"/>
      <c r="O6" s="380"/>
      <c r="P6" s="380"/>
      <c r="Q6" s="380"/>
      <c r="R6" s="380"/>
      <c r="S6" s="380"/>
      <c r="T6" s="380"/>
      <c r="U6" s="382"/>
      <c r="V6" s="379"/>
      <c r="W6" s="380"/>
      <c r="X6" s="380"/>
      <c r="Y6" s="380"/>
      <c r="Z6" s="380"/>
      <c r="AA6" s="380"/>
      <c r="AB6" s="380"/>
      <c r="AC6" s="380"/>
      <c r="AD6" s="380"/>
      <c r="AE6" s="382"/>
      <c r="AF6" s="379"/>
      <c r="AG6" s="380"/>
      <c r="AH6" s="380"/>
      <c r="AI6" s="380"/>
      <c r="AJ6" s="380"/>
      <c r="AK6" s="380"/>
      <c r="AL6" s="380"/>
      <c r="AM6" s="380"/>
      <c r="AN6" s="380"/>
      <c r="AO6" s="380"/>
      <c r="AP6" s="382"/>
      <c r="AQ6" s="379"/>
      <c r="AR6" s="380"/>
      <c r="AS6" s="380"/>
      <c r="AT6" s="380"/>
      <c r="AU6" s="380"/>
      <c r="AV6" s="380"/>
      <c r="AW6" s="380"/>
      <c r="AX6" s="380"/>
      <c r="AY6" s="380"/>
      <c r="AZ6" s="382"/>
    </row>
    <row r="7">
      <c r="A7" s="378" t="s">
        <v>130</v>
      </c>
      <c r="B7" s="383"/>
      <c r="C7" s="380"/>
      <c r="D7" s="384"/>
      <c r="E7" s="384"/>
      <c r="F7" s="384"/>
      <c r="G7" s="384"/>
      <c r="H7" s="384"/>
      <c r="I7" s="384"/>
      <c r="J7" s="384"/>
      <c r="K7" s="384"/>
      <c r="L7" s="384"/>
      <c r="M7" s="380"/>
      <c r="N7" s="381"/>
      <c r="O7" s="380"/>
      <c r="P7" s="381"/>
      <c r="Q7" s="381"/>
      <c r="R7" s="380"/>
      <c r="S7" s="380"/>
      <c r="T7" s="381"/>
      <c r="U7" s="382"/>
      <c r="V7" s="379"/>
      <c r="W7" s="380"/>
      <c r="X7" s="380"/>
      <c r="Y7" s="380"/>
      <c r="Z7" s="380"/>
      <c r="AA7" s="381"/>
      <c r="AB7" s="380"/>
      <c r="AC7" s="380"/>
      <c r="AD7" s="380"/>
      <c r="AE7" s="382"/>
      <c r="AF7" s="379"/>
      <c r="AG7" s="380"/>
      <c r="AH7" s="380"/>
      <c r="AI7" s="380"/>
      <c r="AJ7" s="380"/>
      <c r="AK7" s="380"/>
      <c r="AL7" s="381"/>
      <c r="AM7" s="381"/>
      <c r="AN7" s="381"/>
      <c r="AO7" s="380"/>
      <c r="AP7" s="382"/>
      <c r="AQ7" s="379"/>
      <c r="AR7" s="380"/>
      <c r="AS7" s="380"/>
      <c r="AT7" s="380"/>
      <c r="AU7" s="380"/>
      <c r="AV7" s="380"/>
      <c r="AW7" s="380"/>
      <c r="AX7" s="381"/>
      <c r="AY7" s="380"/>
      <c r="AZ7" s="382"/>
    </row>
    <row r="8">
      <c r="A8" s="378" t="s">
        <v>410</v>
      </c>
      <c r="B8" s="379"/>
      <c r="C8" s="380"/>
      <c r="D8" s="380"/>
      <c r="E8" s="380"/>
      <c r="F8" s="380"/>
      <c r="G8" s="380"/>
      <c r="H8" s="380"/>
      <c r="I8" s="380"/>
      <c r="J8" s="380"/>
      <c r="K8" s="380"/>
      <c r="L8" s="380"/>
      <c r="M8" s="380"/>
      <c r="N8" s="380"/>
      <c r="O8" s="381"/>
      <c r="P8" s="380"/>
      <c r="Q8" s="380"/>
      <c r="R8" s="380"/>
      <c r="S8" s="380"/>
      <c r="T8" s="380"/>
      <c r="U8" s="382"/>
      <c r="V8" s="379"/>
      <c r="W8" s="380"/>
      <c r="X8" s="380"/>
      <c r="Y8" s="380"/>
      <c r="Z8" s="380"/>
      <c r="AA8" s="380"/>
      <c r="AB8" s="380"/>
      <c r="AC8" s="380"/>
      <c r="AD8" s="380"/>
      <c r="AE8" s="382"/>
      <c r="AF8" s="379"/>
      <c r="AG8" s="380"/>
      <c r="AH8" s="380"/>
      <c r="AI8" s="380"/>
      <c r="AJ8" s="380"/>
      <c r="AK8" s="380"/>
      <c r="AL8" s="380"/>
      <c r="AM8" s="380"/>
      <c r="AN8" s="380"/>
      <c r="AO8" s="380"/>
      <c r="AP8" s="382"/>
      <c r="AQ8" s="379"/>
      <c r="AR8" s="380"/>
      <c r="AS8" s="380"/>
      <c r="AT8" s="380"/>
      <c r="AU8" s="380"/>
      <c r="AV8" s="380"/>
      <c r="AW8" s="380"/>
      <c r="AX8" s="380"/>
      <c r="AY8" s="380"/>
      <c r="AZ8" s="382"/>
    </row>
    <row r="9">
      <c r="A9" s="378" t="s">
        <v>412</v>
      </c>
      <c r="B9" s="383"/>
      <c r="C9" s="384"/>
      <c r="D9" s="380"/>
      <c r="E9" s="380"/>
      <c r="F9" s="380"/>
      <c r="G9" s="380"/>
      <c r="H9" s="380"/>
      <c r="I9" s="380"/>
      <c r="J9" s="380"/>
      <c r="K9" s="380"/>
      <c r="L9" s="380"/>
      <c r="M9" s="380"/>
      <c r="N9" s="381"/>
      <c r="O9" s="380"/>
      <c r="P9" s="380"/>
      <c r="Q9" s="380"/>
      <c r="R9" s="380"/>
      <c r="T9" s="381"/>
      <c r="U9" s="382"/>
      <c r="V9" s="379"/>
      <c r="W9" s="381"/>
      <c r="X9" s="380"/>
      <c r="Y9" s="381"/>
      <c r="Z9" s="380"/>
      <c r="AA9" s="380"/>
      <c r="AB9" s="380"/>
      <c r="AC9" s="380"/>
      <c r="AD9" s="381"/>
      <c r="AE9" s="382"/>
      <c r="AF9" s="379"/>
      <c r="AG9" s="380"/>
      <c r="AH9" s="380"/>
      <c r="AI9" s="380"/>
      <c r="AJ9" s="380"/>
      <c r="AK9" s="380"/>
      <c r="AL9" s="380"/>
      <c r="AM9" s="380"/>
      <c r="AN9" s="380"/>
      <c r="AO9" s="380"/>
      <c r="AP9" s="382"/>
      <c r="AQ9" s="379"/>
      <c r="AR9" s="380"/>
      <c r="AS9" s="380"/>
      <c r="AT9" s="380"/>
      <c r="AU9" s="380"/>
      <c r="AV9" s="380"/>
      <c r="AW9" s="380"/>
      <c r="AX9" s="380"/>
      <c r="AY9" s="380"/>
      <c r="AZ9" s="382"/>
    </row>
    <row r="10">
      <c r="A10" s="378" t="s">
        <v>187</v>
      </c>
      <c r="B10" s="383"/>
      <c r="C10" s="384"/>
      <c r="D10" s="384"/>
      <c r="E10" s="384"/>
      <c r="F10" s="384"/>
      <c r="G10" s="384"/>
      <c r="H10" s="384"/>
      <c r="I10" s="384"/>
      <c r="J10" s="384"/>
      <c r="K10" s="384"/>
      <c r="L10" s="384"/>
      <c r="M10" s="380"/>
      <c r="N10" s="381"/>
      <c r="O10" s="380"/>
      <c r="P10" s="381"/>
      <c r="Q10" s="380"/>
      <c r="R10" s="380"/>
      <c r="S10" s="380"/>
      <c r="T10" s="381"/>
      <c r="U10" s="382"/>
      <c r="V10" s="379"/>
      <c r="W10" s="380"/>
      <c r="X10" s="380"/>
      <c r="Y10" s="381"/>
      <c r="Z10" s="381"/>
      <c r="AA10" s="380"/>
      <c r="AB10" s="380"/>
      <c r="AC10" s="380"/>
      <c r="AD10" s="381"/>
      <c r="AE10" s="382"/>
      <c r="AF10" s="379"/>
      <c r="AG10" s="380"/>
      <c r="AH10" s="380"/>
      <c r="AI10" s="380"/>
      <c r="AJ10" s="380"/>
      <c r="AK10" s="380"/>
      <c r="AL10" s="380"/>
      <c r="AM10" s="380"/>
      <c r="AN10" s="380"/>
      <c r="AO10" s="381"/>
      <c r="AP10" s="385"/>
      <c r="AQ10" s="379"/>
      <c r="AR10" s="380"/>
      <c r="AS10" s="380"/>
      <c r="AT10" s="380"/>
      <c r="AU10" s="380"/>
      <c r="AV10" s="380"/>
      <c r="AW10" s="380"/>
      <c r="AX10" s="380"/>
      <c r="AY10" s="380"/>
      <c r="AZ10" s="382"/>
    </row>
    <row r="11">
      <c r="A11" s="378" t="s">
        <v>418</v>
      </c>
      <c r="B11" s="383"/>
      <c r="C11" s="384"/>
      <c r="D11" s="384"/>
      <c r="E11" s="384"/>
      <c r="F11" s="384"/>
      <c r="G11" s="384"/>
      <c r="H11" s="384"/>
      <c r="I11" s="384"/>
      <c r="J11" s="384"/>
      <c r="K11" s="384"/>
      <c r="L11" s="384"/>
      <c r="M11" s="380"/>
      <c r="N11" s="380"/>
      <c r="O11" s="380"/>
      <c r="P11" s="380"/>
      <c r="Q11" s="380"/>
      <c r="R11" s="380"/>
      <c r="S11" s="380"/>
      <c r="T11" s="380"/>
      <c r="U11" s="385"/>
      <c r="V11" s="379"/>
      <c r="W11" s="381"/>
      <c r="X11" s="380"/>
      <c r="Y11" s="380"/>
      <c r="Z11" s="380"/>
      <c r="AA11" s="380"/>
      <c r="AB11" s="380"/>
      <c r="AC11" s="380"/>
      <c r="AD11" s="380"/>
      <c r="AE11" s="385"/>
      <c r="AF11" s="379"/>
      <c r="AG11" s="380"/>
      <c r="AH11" s="380"/>
      <c r="AI11" s="380"/>
      <c r="AJ11" s="380"/>
      <c r="AK11" s="380"/>
      <c r="AL11" s="380"/>
      <c r="AM11" s="380"/>
      <c r="AN11" s="380"/>
      <c r="AO11" s="381"/>
      <c r="AP11" s="385"/>
      <c r="AQ11" s="379"/>
      <c r="AR11" s="380"/>
      <c r="AS11" s="380"/>
      <c r="AT11" s="380"/>
      <c r="AU11" s="380"/>
      <c r="AV11" s="380"/>
      <c r="AW11" s="380"/>
      <c r="AX11" s="380"/>
      <c r="AY11" s="380"/>
      <c r="AZ11" s="382"/>
    </row>
    <row r="12">
      <c r="A12" s="386" t="s">
        <v>278</v>
      </c>
      <c r="B12" s="379"/>
      <c r="C12" s="380"/>
      <c r="D12" s="384"/>
      <c r="E12" s="384"/>
      <c r="F12" s="384"/>
      <c r="G12" s="384"/>
      <c r="H12" s="384"/>
      <c r="I12" s="384"/>
      <c r="J12" s="384"/>
      <c r="K12" s="384"/>
      <c r="L12" s="384"/>
      <c r="M12" s="384"/>
      <c r="N12" s="380"/>
      <c r="O12" s="380"/>
      <c r="P12" s="380"/>
      <c r="Q12" s="380"/>
      <c r="R12" s="380"/>
      <c r="S12" s="380"/>
      <c r="T12" s="380"/>
      <c r="U12" s="382"/>
      <c r="V12" s="379"/>
      <c r="W12" s="380"/>
      <c r="X12" s="380"/>
      <c r="Y12" s="380"/>
      <c r="Z12" s="380"/>
      <c r="AA12" s="380"/>
      <c r="AB12" s="380"/>
      <c r="AC12" s="380"/>
      <c r="AD12" s="380"/>
      <c r="AE12" s="382"/>
      <c r="AF12" s="379"/>
      <c r="AG12" s="380"/>
      <c r="AH12" s="380"/>
      <c r="AI12" s="380"/>
      <c r="AJ12" s="380"/>
      <c r="AK12" s="380"/>
      <c r="AL12" s="380"/>
      <c r="AM12" s="380"/>
      <c r="AN12" s="380"/>
      <c r="AO12" s="381"/>
      <c r="AP12" s="385"/>
      <c r="AQ12" s="379"/>
      <c r="AR12" s="380"/>
      <c r="AS12" s="380"/>
      <c r="AT12" s="380"/>
      <c r="AU12" s="380"/>
      <c r="AV12" s="380"/>
      <c r="AW12" s="381"/>
      <c r="AX12" s="380"/>
      <c r="AY12" s="380"/>
      <c r="AZ12" s="382"/>
    </row>
    <row r="13">
      <c r="A13" s="387" t="s">
        <v>422</v>
      </c>
      <c r="B13" s="388"/>
      <c r="C13" s="389"/>
      <c r="D13" s="389"/>
      <c r="E13" s="389"/>
      <c r="F13" s="389"/>
      <c r="G13" s="389"/>
      <c r="H13" s="389"/>
      <c r="I13" s="389"/>
      <c r="J13" s="389"/>
      <c r="K13" s="389"/>
      <c r="L13" s="389"/>
      <c r="M13" s="389"/>
      <c r="N13" s="389"/>
      <c r="O13" s="390"/>
      <c r="P13" s="389"/>
      <c r="Q13" s="389"/>
      <c r="R13" s="389"/>
      <c r="S13" s="389"/>
      <c r="T13" s="389"/>
      <c r="U13" s="391"/>
      <c r="V13" s="392"/>
      <c r="W13" s="389"/>
      <c r="X13" s="389"/>
      <c r="Y13" s="389"/>
      <c r="Z13" s="389"/>
      <c r="AA13" s="389"/>
      <c r="AB13" s="389"/>
      <c r="AC13" s="389"/>
      <c r="AD13" s="389"/>
      <c r="AE13" s="391"/>
      <c r="AF13" s="392"/>
      <c r="AG13" s="389"/>
      <c r="AH13" s="389"/>
      <c r="AI13" s="389"/>
      <c r="AJ13" s="389"/>
      <c r="AK13" s="389"/>
      <c r="AL13" s="389"/>
      <c r="AM13" s="389"/>
      <c r="AN13" s="389"/>
      <c r="AO13" s="389"/>
      <c r="AP13" s="391"/>
      <c r="AQ13" s="392"/>
      <c r="AR13" s="389"/>
      <c r="AS13" s="389"/>
      <c r="AT13" s="389"/>
      <c r="AU13" s="389"/>
      <c r="AV13" s="389"/>
      <c r="AW13" s="389"/>
      <c r="AX13" s="389"/>
      <c r="AY13" s="389"/>
      <c r="AZ13" s="391"/>
    </row>
    <row r="14" ht="54.75" customHeight="1">
      <c r="A14" s="370" t="s">
        <v>496</v>
      </c>
      <c r="B14" s="333"/>
      <c r="C14" s="333"/>
      <c r="D14" s="333"/>
      <c r="E14" s="333"/>
      <c r="F14" s="333"/>
      <c r="G14" s="333"/>
      <c r="H14" s="333"/>
      <c r="I14" s="333"/>
      <c r="J14" s="333"/>
      <c r="K14" s="333"/>
      <c r="L14" s="333"/>
      <c r="M14" s="333"/>
      <c r="N14" s="333"/>
      <c r="O14" s="333"/>
      <c r="P14" s="333"/>
      <c r="Q14" s="333"/>
      <c r="R14" s="333"/>
      <c r="S14" s="333"/>
      <c r="T14" s="333"/>
      <c r="U14" s="333"/>
      <c r="V14" s="333"/>
      <c r="W14" s="333"/>
      <c r="X14" s="333"/>
      <c r="Y14" s="333"/>
      <c r="Z14" s="333"/>
      <c r="AA14" s="333"/>
      <c r="AB14" s="333"/>
      <c r="AC14" s="333"/>
      <c r="AD14" s="333"/>
      <c r="AE14" s="333"/>
      <c r="AF14" s="333"/>
      <c r="AG14" s="333"/>
      <c r="AH14" s="333"/>
      <c r="AI14" s="333"/>
      <c r="AJ14" s="333"/>
      <c r="AK14" s="333"/>
      <c r="AL14" s="333"/>
      <c r="AM14" s="333"/>
      <c r="AN14" s="333"/>
      <c r="AO14" s="333"/>
      <c r="AP14" s="333"/>
      <c r="AQ14" s="333"/>
      <c r="AR14" s="333"/>
      <c r="AS14" s="333"/>
      <c r="AT14" s="333"/>
      <c r="AU14" s="333"/>
      <c r="AV14" s="333"/>
      <c r="AW14" s="333"/>
      <c r="AX14" s="333"/>
      <c r="AY14" s="333"/>
      <c r="AZ14" s="371"/>
    </row>
    <row r="15">
      <c r="A15" s="393" t="s">
        <v>223</v>
      </c>
      <c r="B15" s="394"/>
      <c r="C15" s="395"/>
      <c r="D15" s="395"/>
      <c r="E15" s="396"/>
      <c r="F15" s="395"/>
      <c r="G15" s="395"/>
      <c r="H15" s="395"/>
      <c r="I15" s="395"/>
      <c r="J15" s="396"/>
      <c r="K15" s="395"/>
      <c r="L15" s="395"/>
      <c r="M15" s="395"/>
      <c r="N15" s="375"/>
      <c r="O15" s="375"/>
      <c r="P15" s="375"/>
      <c r="Q15" s="375"/>
      <c r="R15" s="375"/>
      <c r="S15" s="375"/>
      <c r="T15" s="375"/>
      <c r="U15" s="376"/>
      <c r="V15" s="397"/>
      <c r="W15" s="374"/>
      <c r="X15" s="374"/>
      <c r="Y15" s="375"/>
      <c r="Z15" s="375"/>
      <c r="AA15" s="375"/>
      <c r="AB15" s="375"/>
      <c r="AC15" s="375"/>
      <c r="AD15" s="375"/>
      <c r="AE15" s="376"/>
      <c r="AF15" s="397"/>
      <c r="AG15" s="374"/>
      <c r="AH15" s="374"/>
      <c r="AI15" s="374"/>
      <c r="AJ15" s="374"/>
      <c r="AK15" s="375"/>
      <c r="AL15" s="375"/>
      <c r="AM15" s="375"/>
      <c r="AN15" s="375"/>
      <c r="AO15" s="375"/>
      <c r="AP15" s="376"/>
      <c r="AQ15" s="397"/>
      <c r="AR15" s="374"/>
      <c r="AS15" s="375"/>
      <c r="AT15" s="375"/>
      <c r="AU15" s="375"/>
      <c r="AV15" s="375"/>
      <c r="AW15" s="375"/>
      <c r="AX15" s="375"/>
      <c r="AY15" s="374"/>
      <c r="AZ15" s="376"/>
    </row>
    <row r="16">
      <c r="A16" s="393" t="s">
        <v>428</v>
      </c>
      <c r="B16" s="383"/>
      <c r="C16" s="384"/>
      <c r="D16" s="384"/>
      <c r="E16" s="398"/>
      <c r="F16" s="384"/>
      <c r="G16" s="384"/>
      <c r="H16" s="384"/>
      <c r="I16" s="384"/>
      <c r="J16" s="398"/>
      <c r="K16" s="381"/>
      <c r="L16" s="384"/>
      <c r="M16" s="384"/>
      <c r="N16" s="380"/>
      <c r="O16" s="380"/>
      <c r="P16" s="380"/>
      <c r="Q16" s="380"/>
      <c r="R16" s="380"/>
      <c r="S16" s="380"/>
      <c r="T16" s="380"/>
      <c r="U16" s="382"/>
      <c r="V16" s="399"/>
      <c r="W16" s="381"/>
      <c r="X16" s="381"/>
      <c r="Y16" s="380"/>
      <c r="Z16" s="380"/>
      <c r="AA16" s="380"/>
      <c r="AB16" s="380"/>
      <c r="AC16" s="380"/>
      <c r="AD16" s="380"/>
      <c r="AE16" s="382"/>
      <c r="AF16" s="399"/>
      <c r="AG16" s="381"/>
      <c r="AH16" s="381"/>
      <c r="AI16" s="380"/>
      <c r="AJ16" s="381"/>
      <c r="AK16" s="380"/>
      <c r="AL16" s="380"/>
      <c r="AM16" s="380"/>
      <c r="AN16" s="380"/>
      <c r="AO16" s="380"/>
      <c r="AP16" s="382"/>
      <c r="AQ16" s="399"/>
      <c r="AR16" s="381"/>
      <c r="AS16" s="380"/>
      <c r="AT16" s="380"/>
      <c r="AU16" s="380"/>
      <c r="AV16" s="380"/>
      <c r="AW16" s="380"/>
      <c r="AX16" s="380"/>
      <c r="AY16" s="381"/>
      <c r="AZ16" s="382"/>
    </row>
    <row r="17">
      <c r="A17" s="393" t="s">
        <v>431</v>
      </c>
      <c r="B17" s="383"/>
      <c r="C17" s="384"/>
      <c r="D17" s="380"/>
      <c r="E17" s="380"/>
      <c r="F17" s="380"/>
      <c r="G17" s="381"/>
      <c r="H17" s="381"/>
      <c r="I17" s="381"/>
      <c r="J17" s="380"/>
      <c r="K17" s="380"/>
      <c r="L17" s="380"/>
      <c r="M17" s="380"/>
      <c r="N17" s="380"/>
      <c r="O17" s="380"/>
      <c r="P17" s="380"/>
      <c r="Q17" s="380"/>
      <c r="R17" s="380"/>
      <c r="S17" s="380"/>
      <c r="T17" s="380"/>
      <c r="U17" s="382"/>
      <c r="V17" s="379"/>
      <c r="W17" s="381"/>
      <c r="X17" s="380"/>
      <c r="Y17" s="381"/>
      <c r="Z17" s="380"/>
      <c r="AA17" s="380"/>
      <c r="AB17" s="381"/>
      <c r="AC17" s="380"/>
      <c r="AD17" s="380"/>
      <c r="AE17" s="382"/>
      <c r="AF17" s="379"/>
      <c r="AG17" s="380"/>
      <c r="AH17" s="380"/>
      <c r="AI17" s="380"/>
      <c r="AJ17" s="381"/>
      <c r="AK17" s="380"/>
      <c r="AL17" s="380"/>
      <c r="AM17" s="380"/>
      <c r="AN17" s="380"/>
      <c r="AO17" s="380"/>
      <c r="AP17" s="382"/>
      <c r="AQ17" s="379"/>
      <c r="AR17" s="380"/>
      <c r="AS17" s="380"/>
      <c r="AT17" s="380"/>
      <c r="AU17" s="380"/>
      <c r="AV17" s="380"/>
      <c r="AW17" s="380"/>
      <c r="AX17" s="380"/>
      <c r="AY17" s="381"/>
      <c r="AZ17" s="382"/>
    </row>
    <row r="18">
      <c r="A18" s="393" t="s">
        <v>232</v>
      </c>
      <c r="B18" s="383"/>
      <c r="C18" s="380"/>
      <c r="D18" s="380"/>
      <c r="E18" s="380"/>
      <c r="F18" s="380"/>
      <c r="G18" s="381"/>
      <c r="H18" s="381"/>
      <c r="I18" s="381"/>
      <c r="J18" s="381"/>
      <c r="K18" s="380"/>
      <c r="L18" s="381"/>
      <c r="M18" s="398"/>
      <c r="N18" s="380"/>
      <c r="O18" s="380"/>
      <c r="P18" s="380"/>
      <c r="Q18" s="380"/>
      <c r="R18" s="398"/>
      <c r="S18" s="380"/>
      <c r="T18" s="380"/>
      <c r="U18" s="382"/>
      <c r="V18" s="379"/>
      <c r="W18" s="380"/>
      <c r="X18" s="380"/>
      <c r="Y18" s="381"/>
      <c r="Z18" s="380"/>
      <c r="AA18" s="380"/>
      <c r="AB18" s="380"/>
      <c r="AC18" s="380"/>
      <c r="AD18" s="380"/>
      <c r="AE18" s="382"/>
      <c r="AF18" s="379"/>
      <c r="AG18" s="380"/>
      <c r="AH18" s="380"/>
      <c r="AI18" s="380"/>
      <c r="AJ18" s="380"/>
      <c r="AK18" s="381"/>
      <c r="AL18" s="380"/>
      <c r="AM18" s="380"/>
      <c r="AN18" s="380"/>
      <c r="AO18" s="380"/>
      <c r="AP18" s="382"/>
      <c r="AQ18" s="379"/>
      <c r="AR18" s="380"/>
      <c r="AS18" s="381"/>
      <c r="AT18" s="381"/>
      <c r="AU18" s="381"/>
      <c r="AV18" s="381"/>
      <c r="AW18" s="380"/>
      <c r="AX18" s="380"/>
      <c r="AY18" s="380"/>
      <c r="AZ18" s="382"/>
    </row>
    <row r="19">
      <c r="A19" s="393" t="s">
        <v>440</v>
      </c>
      <c r="B19" s="388"/>
      <c r="C19" s="389"/>
      <c r="D19" s="389"/>
      <c r="E19" s="389"/>
      <c r="F19" s="389"/>
      <c r="G19" s="389"/>
      <c r="H19" s="389"/>
      <c r="I19" s="390"/>
      <c r="J19" s="389"/>
      <c r="K19" s="390"/>
      <c r="L19" s="389"/>
      <c r="M19" s="389"/>
      <c r="N19" s="389"/>
      <c r="O19" s="389"/>
      <c r="P19" s="389"/>
      <c r="Q19" s="389"/>
      <c r="R19" s="398"/>
      <c r="S19" s="389"/>
      <c r="T19" s="389"/>
      <c r="U19" s="391"/>
      <c r="V19" s="392"/>
      <c r="W19" s="389"/>
      <c r="X19" s="389"/>
      <c r="Y19" s="389"/>
      <c r="Z19" s="389"/>
      <c r="AA19" s="389"/>
      <c r="AB19" s="389"/>
      <c r="AC19" s="389"/>
      <c r="AD19" s="389"/>
      <c r="AE19" s="391"/>
      <c r="AF19" s="392"/>
      <c r="AG19" s="389"/>
      <c r="AH19" s="389"/>
      <c r="AI19" s="389"/>
      <c r="AJ19" s="389"/>
      <c r="AK19" s="389"/>
      <c r="AL19" s="389"/>
      <c r="AM19" s="389"/>
      <c r="AN19" s="389"/>
      <c r="AO19" s="389"/>
      <c r="AP19" s="391"/>
      <c r="AQ19" s="392"/>
      <c r="AR19" s="389"/>
      <c r="AS19" s="389"/>
      <c r="AT19" s="389"/>
      <c r="AU19" s="389"/>
      <c r="AV19" s="389"/>
      <c r="AW19" s="389"/>
      <c r="AX19" s="389"/>
      <c r="AY19" s="389"/>
      <c r="AZ19" s="391"/>
    </row>
    <row r="20" ht="50.25" customHeight="1">
      <c r="A20" s="370" t="s">
        <v>497</v>
      </c>
      <c r="B20" s="333"/>
      <c r="C20" s="333"/>
      <c r="D20" s="333"/>
      <c r="E20" s="333"/>
      <c r="F20" s="333"/>
      <c r="G20" s="333"/>
      <c r="H20" s="333"/>
      <c r="I20" s="333"/>
      <c r="J20" s="333"/>
      <c r="K20" s="333"/>
      <c r="L20" s="333"/>
      <c r="M20" s="333"/>
      <c r="N20" s="333"/>
      <c r="O20" s="333"/>
      <c r="P20" s="333"/>
      <c r="Q20" s="333"/>
      <c r="R20" s="333"/>
      <c r="S20" s="333"/>
      <c r="T20" s="333"/>
      <c r="U20" s="333"/>
      <c r="V20" s="333"/>
      <c r="W20" s="333"/>
      <c r="X20" s="333"/>
      <c r="Y20" s="333"/>
      <c r="Z20" s="333"/>
      <c r="AA20" s="333"/>
      <c r="AB20" s="333"/>
      <c r="AC20" s="333"/>
      <c r="AD20" s="333"/>
      <c r="AE20" s="333"/>
      <c r="AF20" s="333"/>
      <c r="AG20" s="333"/>
      <c r="AH20" s="333"/>
      <c r="AI20" s="333"/>
      <c r="AJ20" s="333"/>
      <c r="AK20" s="333"/>
      <c r="AL20" s="333"/>
      <c r="AM20" s="333"/>
      <c r="AN20" s="333"/>
      <c r="AO20" s="333"/>
      <c r="AP20" s="333"/>
      <c r="AQ20" s="333"/>
      <c r="AR20" s="333"/>
      <c r="AS20" s="333"/>
      <c r="AT20" s="333"/>
      <c r="AU20" s="333"/>
      <c r="AV20" s="333"/>
      <c r="AW20" s="333"/>
      <c r="AX20" s="333"/>
      <c r="AY20" s="333"/>
      <c r="AZ20" s="371"/>
    </row>
    <row r="21" ht="15.75" customHeight="1">
      <c r="A21" s="400" t="s">
        <v>69</v>
      </c>
      <c r="B21" s="394"/>
      <c r="C21" s="395"/>
      <c r="D21" s="375"/>
      <c r="E21" s="375"/>
      <c r="F21" s="381"/>
      <c r="G21" s="381"/>
      <c r="H21" s="381"/>
      <c r="I21" s="381"/>
      <c r="J21" s="381"/>
      <c r="K21" s="381"/>
      <c r="L21" s="381"/>
      <c r="M21" s="381"/>
      <c r="N21" s="375"/>
      <c r="O21" s="375"/>
      <c r="P21" s="375"/>
      <c r="Q21" s="375"/>
      <c r="R21" s="375"/>
      <c r="S21" s="381"/>
      <c r="T21" s="375"/>
      <c r="U21" s="381"/>
      <c r="V21" s="377"/>
      <c r="W21" s="374"/>
      <c r="X21" s="374"/>
      <c r="Y21" s="375"/>
      <c r="Z21" s="375"/>
      <c r="AA21" s="375"/>
      <c r="AB21" s="374"/>
      <c r="AC21" s="374"/>
      <c r="AD21" s="375"/>
      <c r="AE21" s="401"/>
      <c r="AF21" s="377"/>
      <c r="AG21" s="375"/>
      <c r="AH21" s="374"/>
      <c r="AI21" s="375"/>
      <c r="AJ21" s="375"/>
      <c r="AK21" s="375"/>
      <c r="AL21" s="375"/>
      <c r="AM21" s="375"/>
      <c r="AN21" s="375"/>
      <c r="AO21" s="375"/>
      <c r="AP21" s="376"/>
      <c r="AQ21" s="377"/>
      <c r="AR21" s="375"/>
      <c r="AS21" s="375"/>
      <c r="AT21" s="375"/>
      <c r="AU21" s="375"/>
      <c r="AV21" s="375"/>
      <c r="AW21" s="375"/>
      <c r="AX21" s="375"/>
      <c r="AY21" s="375"/>
      <c r="AZ21" s="401"/>
    </row>
    <row r="22" ht="15.75" customHeight="1">
      <c r="A22" s="400" t="s">
        <v>447</v>
      </c>
      <c r="B22" s="383"/>
      <c r="C22" s="384"/>
      <c r="D22" s="380"/>
      <c r="E22" s="380"/>
      <c r="F22" s="380"/>
      <c r="G22" s="380"/>
      <c r="H22" s="380"/>
      <c r="I22" s="381"/>
      <c r="J22" s="381"/>
      <c r="K22" s="381"/>
      <c r="L22" s="381"/>
      <c r="M22" s="381"/>
      <c r="N22" s="380"/>
      <c r="O22" s="380"/>
      <c r="P22" s="380"/>
      <c r="Q22" s="380"/>
      <c r="R22" s="380"/>
      <c r="S22" s="381"/>
      <c r="T22" s="380"/>
      <c r="U22" s="381"/>
      <c r="V22" s="379"/>
      <c r="W22" s="381"/>
      <c r="X22" s="381"/>
      <c r="Y22" s="380"/>
      <c r="Z22" s="380"/>
      <c r="AA22" s="380"/>
      <c r="AB22" s="381"/>
      <c r="AC22" s="381"/>
      <c r="AD22" s="380"/>
      <c r="AE22" s="385"/>
      <c r="AF22" s="379"/>
      <c r="AG22" s="380"/>
      <c r="AH22" s="381"/>
      <c r="AI22" s="380"/>
      <c r="AJ22" s="380"/>
      <c r="AK22" s="380"/>
      <c r="AL22" s="380"/>
      <c r="AM22" s="380"/>
      <c r="AN22" s="380"/>
      <c r="AO22" s="380"/>
      <c r="AP22" s="382"/>
      <c r="AQ22" s="379"/>
      <c r="AR22" s="380"/>
      <c r="AS22" s="380"/>
      <c r="AT22" s="380"/>
      <c r="AU22" s="380"/>
      <c r="AV22" s="380"/>
      <c r="AW22" s="380"/>
      <c r="AX22" s="380"/>
      <c r="AY22" s="380"/>
      <c r="AZ22" s="385"/>
    </row>
    <row r="23" ht="15.75" customHeight="1">
      <c r="A23" s="400" t="s">
        <v>449</v>
      </c>
      <c r="B23" s="388"/>
      <c r="C23" s="402"/>
      <c r="D23" s="389"/>
      <c r="E23" s="389"/>
      <c r="F23" s="389"/>
      <c r="G23" s="389"/>
      <c r="H23" s="389"/>
      <c r="I23" s="381"/>
      <c r="J23" s="381"/>
      <c r="K23" s="381"/>
      <c r="L23" s="381"/>
      <c r="M23" s="381"/>
      <c r="N23" s="389"/>
      <c r="O23" s="389"/>
      <c r="P23" s="389"/>
      <c r="Q23" s="389"/>
      <c r="R23" s="389"/>
      <c r="S23" s="381"/>
      <c r="T23" s="389"/>
      <c r="U23" s="381"/>
      <c r="V23" s="392"/>
      <c r="W23" s="381"/>
      <c r="X23" s="381"/>
      <c r="Y23" s="389"/>
      <c r="Z23" s="389"/>
      <c r="AA23" s="389"/>
      <c r="AB23" s="381"/>
      <c r="AC23" s="381"/>
      <c r="AD23" s="389"/>
      <c r="AE23" s="381"/>
      <c r="AF23" s="392"/>
      <c r="AG23" s="389"/>
      <c r="AH23" s="390"/>
      <c r="AI23" s="389"/>
      <c r="AJ23" s="389"/>
      <c r="AK23" s="389"/>
      <c r="AL23" s="389"/>
      <c r="AM23" s="389"/>
      <c r="AN23" s="389"/>
      <c r="AO23" s="389"/>
      <c r="AP23" s="391"/>
      <c r="AQ23" s="392"/>
      <c r="AR23" s="389"/>
      <c r="AS23" s="389"/>
      <c r="AT23" s="389"/>
      <c r="AU23" s="389"/>
      <c r="AV23" s="389"/>
      <c r="AW23" s="389"/>
      <c r="AX23" s="389"/>
      <c r="AY23" s="389"/>
      <c r="AZ23" s="403"/>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U1"/>
    <mergeCell ref="V1:AE1"/>
    <mergeCell ref="AF1:AP1"/>
    <mergeCell ref="AQ1:AZ1"/>
    <mergeCell ref="A3:AZ3"/>
    <mergeCell ref="A14:AZ14"/>
    <mergeCell ref="A20:AZ20"/>
  </mergeCells>
  <printOptions/>
  <pageMargins bottom="0.7480314960629921" footer="0.0" header="0.0" left="0.7086614173228347" right="0.7086614173228347" top="0.7480314960629921"/>
  <pageSetup paperSize="9"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3"/>
    <col customWidth="1" min="2" max="2" width="63.43"/>
    <col customWidth="1" min="3" max="3" width="57.43"/>
    <col customWidth="1" min="4" max="6" width="11.43"/>
  </cols>
  <sheetData>
    <row r="4">
      <c r="B4" s="404" t="s">
        <v>498</v>
      </c>
      <c r="C4" s="404" t="s">
        <v>499</v>
      </c>
    </row>
    <row r="5">
      <c r="B5" s="405" t="s">
        <v>500</v>
      </c>
      <c r="C5" s="405" t="s">
        <v>501</v>
      </c>
    </row>
    <row r="6">
      <c r="B6" s="405" t="s">
        <v>502</v>
      </c>
      <c r="C6" s="405" t="s">
        <v>503</v>
      </c>
    </row>
    <row r="7">
      <c r="B7" s="405" t="s">
        <v>504</v>
      </c>
      <c r="C7" s="405" t="s">
        <v>505</v>
      </c>
    </row>
    <row r="8">
      <c r="B8" s="405" t="s">
        <v>506</v>
      </c>
      <c r="C8" s="405" t="s">
        <v>507</v>
      </c>
    </row>
    <row r="9">
      <c r="B9" s="405" t="s">
        <v>508</v>
      </c>
      <c r="C9" s="405" t="s">
        <v>509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6" width="11.43"/>
  </cols>
  <sheetData>
    <row r="1">
      <c r="A1" s="406" t="s">
        <v>510</v>
      </c>
    </row>
    <row r="2">
      <c r="B2" s="407" t="s">
        <v>301</v>
      </c>
      <c r="C2" s="407" t="s">
        <v>294</v>
      </c>
      <c r="D2" s="407" t="s">
        <v>295</v>
      </c>
      <c r="E2" s="407" t="s">
        <v>296</v>
      </c>
      <c r="F2" s="408" t="s">
        <v>511</v>
      </c>
    </row>
    <row r="3">
      <c r="A3" s="33" t="s">
        <v>41</v>
      </c>
      <c r="B3" s="33">
        <v>7.0</v>
      </c>
      <c r="C3" s="33">
        <v>1.0</v>
      </c>
      <c r="D3" s="33">
        <v>3.0</v>
      </c>
      <c r="E3" s="33">
        <v>1.0</v>
      </c>
      <c r="F3" s="406">
        <f t="shared" ref="F3:F9" si="1">SUM(B3:E3)</f>
        <v>12</v>
      </c>
    </row>
    <row r="4">
      <c r="A4" s="33" t="s">
        <v>83</v>
      </c>
      <c r="B4" s="33">
        <v>2.0</v>
      </c>
      <c r="C4" s="33">
        <v>2.0</v>
      </c>
      <c r="D4" s="33">
        <v>2.0</v>
      </c>
      <c r="E4" s="33">
        <v>1.0</v>
      </c>
      <c r="F4" s="406">
        <f t="shared" si="1"/>
        <v>7</v>
      </c>
    </row>
    <row r="5">
      <c r="A5" s="33" t="s">
        <v>95</v>
      </c>
      <c r="B5" s="33">
        <v>1.0</v>
      </c>
      <c r="C5" s="33">
        <v>0.0</v>
      </c>
      <c r="D5" s="33">
        <v>0.0</v>
      </c>
      <c r="E5" s="33">
        <v>0.0</v>
      </c>
      <c r="F5" s="406">
        <f t="shared" si="1"/>
        <v>1</v>
      </c>
    </row>
    <row r="6">
      <c r="A6" s="33" t="s">
        <v>100</v>
      </c>
      <c r="B6" s="33">
        <v>2.0</v>
      </c>
      <c r="C6" s="33">
        <v>1.0</v>
      </c>
      <c r="D6" s="33">
        <v>1.0</v>
      </c>
      <c r="E6" s="33">
        <v>4.0</v>
      </c>
      <c r="F6" s="406">
        <f t="shared" si="1"/>
        <v>8</v>
      </c>
    </row>
    <row r="7">
      <c r="A7" s="33" t="s">
        <v>309</v>
      </c>
      <c r="B7" s="33">
        <v>4.0</v>
      </c>
      <c r="C7" s="33">
        <v>2.0</v>
      </c>
      <c r="D7" s="33">
        <v>3.0</v>
      </c>
      <c r="E7" s="33">
        <v>2.0</v>
      </c>
      <c r="F7" s="406">
        <f t="shared" si="1"/>
        <v>11</v>
      </c>
    </row>
    <row r="8">
      <c r="A8" s="33" t="s">
        <v>131</v>
      </c>
      <c r="B8" s="33">
        <v>1.0</v>
      </c>
      <c r="C8" s="33">
        <v>1.0</v>
      </c>
      <c r="D8" s="33">
        <v>2.0</v>
      </c>
      <c r="E8" s="33">
        <v>1.0</v>
      </c>
      <c r="F8" s="406">
        <f t="shared" si="1"/>
        <v>5</v>
      </c>
    </row>
    <row r="9">
      <c r="A9" s="33" t="s">
        <v>311</v>
      </c>
      <c r="B9" s="33">
        <v>3.0</v>
      </c>
      <c r="C9" s="33">
        <v>3.0</v>
      </c>
      <c r="D9" s="33">
        <v>0.0</v>
      </c>
      <c r="E9" s="33">
        <v>1.0</v>
      </c>
      <c r="F9" s="406">
        <f t="shared" si="1"/>
        <v>7</v>
      </c>
    </row>
    <row r="10">
      <c r="A10" s="409" t="s">
        <v>512</v>
      </c>
      <c r="B10" s="406">
        <f t="shared" ref="B10:F10" si="2">SUM(B3:B9)</f>
        <v>20</v>
      </c>
      <c r="C10" s="406">
        <f t="shared" si="2"/>
        <v>10</v>
      </c>
      <c r="D10" s="406">
        <f t="shared" si="2"/>
        <v>11</v>
      </c>
      <c r="E10" s="406">
        <f t="shared" si="2"/>
        <v>10</v>
      </c>
      <c r="F10" s="410">
        <f t="shared" si="2"/>
        <v>51</v>
      </c>
    </row>
    <row r="11">
      <c r="F11" s="406"/>
    </row>
    <row r="12">
      <c r="A12" s="406" t="s">
        <v>513</v>
      </c>
    </row>
    <row r="13">
      <c r="B13" s="407" t="s">
        <v>301</v>
      </c>
      <c r="C13" s="407" t="s">
        <v>294</v>
      </c>
      <c r="D13" s="407" t="s">
        <v>295</v>
      </c>
      <c r="E13" s="407" t="s">
        <v>296</v>
      </c>
      <c r="F13" s="408" t="s">
        <v>511</v>
      </c>
    </row>
    <row r="14">
      <c r="A14" s="33" t="s">
        <v>41</v>
      </c>
      <c r="B14" s="411">
        <f t="shared" ref="B14:B20" si="3">B3/F3</f>
        <v>0.5833333333</v>
      </c>
      <c r="C14" s="411">
        <f t="shared" ref="C14:C20" si="4">C3/F3</f>
        <v>0.08333333333</v>
      </c>
      <c r="D14" s="411">
        <f t="shared" ref="D14:D20" si="5">D3/F3</f>
        <v>0.25</v>
      </c>
      <c r="E14" s="411">
        <f t="shared" ref="E14:E20" si="6">E3/F3</f>
        <v>0.08333333333</v>
      </c>
      <c r="F14" s="412">
        <f t="shared" ref="F14:F20" si="7">SUM(B14:E14)</f>
        <v>1</v>
      </c>
    </row>
    <row r="15">
      <c r="A15" s="33" t="s">
        <v>83</v>
      </c>
      <c r="B15" s="411">
        <f t="shared" si="3"/>
        <v>0.2857142857</v>
      </c>
      <c r="C15" s="411">
        <f t="shared" si="4"/>
        <v>0.2857142857</v>
      </c>
      <c r="D15" s="411">
        <f t="shared" si="5"/>
        <v>0.2857142857</v>
      </c>
      <c r="E15" s="411">
        <f t="shared" si="6"/>
        <v>0.1428571429</v>
      </c>
      <c r="F15" s="412">
        <f t="shared" si="7"/>
        <v>1</v>
      </c>
    </row>
    <row r="16">
      <c r="A16" s="33" t="s">
        <v>95</v>
      </c>
      <c r="B16" s="411">
        <f t="shared" si="3"/>
        <v>1</v>
      </c>
      <c r="C16" s="411">
        <f t="shared" si="4"/>
        <v>0</v>
      </c>
      <c r="D16" s="411">
        <f t="shared" si="5"/>
        <v>0</v>
      </c>
      <c r="E16" s="411">
        <f t="shared" si="6"/>
        <v>0</v>
      </c>
      <c r="F16" s="412">
        <f t="shared" si="7"/>
        <v>1</v>
      </c>
    </row>
    <row r="17">
      <c r="A17" s="33" t="s">
        <v>100</v>
      </c>
      <c r="B17" s="411">
        <f t="shared" si="3"/>
        <v>0.25</v>
      </c>
      <c r="C17" s="411">
        <f t="shared" si="4"/>
        <v>0.125</v>
      </c>
      <c r="D17" s="411">
        <f t="shared" si="5"/>
        <v>0.125</v>
      </c>
      <c r="E17" s="411">
        <f t="shared" si="6"/>
        <v>0.5</v>
      </c>
      <c r="F17" s="412">
        <f t="shared" si="7"/>
        <v>1</v>
      </c>
    </row>
    <row r="18">
      <c r="A18" s="33" t="s">
        <v>309</v>
      </c>
      <c r="B18" s="411">
        <f t="shared" si="3"/>
        <v>0.3636363636</v>
      </c>
      <c r="C18" s="411">
        <f t="shared" si="4"/>
        <v>0.1818181818</v>
      </c>
      <c r="D18" s="411">
        <f t="shared" si="5"/>
        <v>0.2727272727</v>
      </c>
      <c r="E18" s="411">
        <f t="shared" si="6"/>
        <v>0.1818181818</v>
      </c>
      <c r="F18" s="412">
        <f t="shared" si="7"/>
        <v>1</v>
      </c>
    </row>
    <row r="19">
      <c r="A19" s="33" t="s">
        <v>131</v>
      </c>
      <c r="B19" s="411">
        <f t="shared" si="3"/>
        <v>0.2</v>
      </c>
      <c r="C19" s="411">
        <f t="shared" si="4"/>
        <v>0.2</v>
      </c>
      <c r="D19" s="411">
        <f t="shared" si="5"/>
        <v>0.4</v>
      </c>
      <c r="E19" s="411">
        <f t="shared" si="6"/>
        <v>0.2</v>
      </c>
      <c r="F19" s="412">
        <f t="shared" si="7"/>
        <v>1</v>
      </c>
    </row>
    <row r="20">
      <c r="A20" s="33" t="s">
        <v>311</v>
      </c>
      <c r="B20" s="411">
        <f t="shared" si="3"/>
        <v>0.4285714286</v>
      </c>
      <c r="C20" s="411">
        <f t="shared" si="4"/>
        <v>0.4285714286</v>
      </c>
      <c r="D20" s="411">
        <f t="shared" si="5"/>
        <v>0</v>
      </c>
      <c r="E20" s="411">
        <f t="shared" si="6"/>
        <v>0.1428571429</v>
      </c>
      <c r="F20" s="412">
        <f t="shared" si="7"/>
        <v>1</v>
      </c>
    </row>
    <row r="21" ht="15.75" customHeight="1"/>
    <row r="22" ht="15.75" customHeight="1">
      <c r="A22" s="406" t="s">
        <v>514</v>
      </c>
    </row>
    <row r="23" ht="15.75" customHeight="1">
      <c r="B23" s="407" t="s">
        <v>301</v>
      </c>
      <c r="C23" s="407" t="s">
        <v>294</v>
      </c>
      <c r="D23" s="407" t="s">
        <v>295</v>
      </c>
      <c r="E23" s="407" t="s">
        <v>296</v>
      </c>
      <c r="F23" s="408"/>
      <c r="G23" s="413"/>
      <c r="H23" s="413"/>
    </row>
    <row r="24" ht="15.75" customHeight="1">
      <c r="A24" s="33" t="s">
        <v>41</v>
      </c>
      <c r="B24" s="411">
        <f t="shared" ref="B24:E24" si="8">B3/B10</f>
        <v>0.35</v>
      </c>
      <c r="C24" s="411">
        <f t="shared" si="8"/>
        <v>0.1</v>
      </c>
      <c r="D24" s="411">
        <f t="shared" si="8"/>
        <v>0.2727272727</v>
      </c>
      <c r="E24" s="411">
        <f t="shared" si="8"/>
        <v>0.1</v>
      </c>
      <c r="F24" s="406"/>
      <c r="G24" s="411"/>
      <c r="H24" s="411"/>
    </row>
    <row r="25" ht="15.75" customHeight="1">
      <c r="A25" s="33" t="s">
        <v>83</v>
      </c>
      <c r="B25" s="411">
        <f t="shared" ref="B25:E25" si="9">B4/B10</f>
        <v>0.1</v>
      </c>
      <c r="C25" s="411">
        <f t="shared" si="9"/>
        <v>0.2</v>
      </c>
      <c r="D25" s="411">
        <f t="shared" si="9"/>
        <v>0.1818181818</v>
      </c>
      <c r="E25" s="411">
        <f t="shared" si="9"/>
        <v>0.1</v>
      </c>
      <c r="F25" s="406"/>
      <c r="G25" s="411"/>
      <c r="H25" s="411"/>
    </row>
    <row r="26" ht="15.75" customHeight="1">
      <c r="A26" s="33" t="s">
        <v>95</v>
      </c>
      <c r="B26" s="411">
        <f t="shared" ref="B26:E26" si="10">B5/B10</f>
        <v>0.05</v>
      </c>
      <c r="C26" s="411">
        <f t="shared" si="10"/>
        <v>0</v>
      </c>
      <c r="D26" s="411">
        <f t="shared" si="10"/>
        <v>0</v>
      </c>
      <c r="E26" s="411">
        <f t="shared" si="10"/>
        <v>0</v>
      </c>
      <c r="F26" s="406"/>
      <c r="G26" s="411"/>
      <c r="H26" s="411"/>
    </row>
    <row r="27" ht="15.75" customHeight="1">
      <c r="A27" s="33" t="s">
        <v>100</v>
      </c>
      <c r="B27" s="411">
        <f t="shared" ref="B27:E27" si="11">B6/B10</f>
        <v>0.1</v>
      </c>
      <c r="C27" s="411">
        <f t="shared" si="11"/>
        <v>0.1</v>
      </c>
      <c r="D27" s="411">
        <f t="shared" si="11"/>
        <v>0.09090909091</v>
      </c>
      <c r="E27" s="411">
        <f t="shared" si="11"/>
        <v>0.4</v>
      </c>
      <c r="F27" s="406"/>
      <c r="G27" s="411"/>
      <c r="H27" s="411"/>
    </row>
    <row r="28" ht="15.75" customHeight="1">
      <c r="A28" s="33" t="s">
        <v>309</v>
      </c>
      <c r="B28" s="411">
        <f t="shared" ref="B28:E28" si="12">B7/B10</f>
        <v>0.2</v>
      </c>
      <c r="C28" s="411">
        <f t="shared" si="12"/>
        <v>0.2</v>
      </c>
      <c r="D28" s="411">
        <f t="shared" si="12"/>
        <v>0.2727272727</v>
      </c>
      <c r="E28" s="411">
        <f t="shared" si="12"/>
        <v>0.2</v>
      </c>
      <c r="F28" s="406"/>
      <c r="G28" s="411"/>
      <c r="H28" s="411"/>
    </row>
    <row r="29" ht="15.75" customHeight="1">
      <c r="A29" s="33" t="s">
        <v>131</v>
      </c>
      <c r="B29" s="411">
        <f t="shared" ref="B29:E29" si="13">B8/B10</f>
        <v>0.05</v>
      </c>
      <c r="C29" s="411">
        <f t="shared" si="13"/>
        <v>0.1</v>
      </c>
      <c r="D29" s="411">
        <f t="shared" si="13"/>
        <v>0.1818181818</v>
      </c>
      <c r="E29" s="411">
        <f t="shared" si="13"/>
        <v>0.1</v>
      </c>
      <c r="F29" s="406"/>
    </row>
    <row r="30" ht="15.75" customHeight="1">
      <c r="A30" s="33" t="s">
        <v>311</v>
      </c>
      <c r="B30" s="411">
        <f t="shared" ref="B30:E30" si="14">B9/B10</f>
        <v>0.15</v>
      </c>
      <c r="C30" s="411">
        <f t="shared" si="14"/>
        <v>0.3</v>
      </c>
      <c r="D30" s="411">
        <f t="shared" si="14"/>
        <v>0</v>
      </c>
      <c r="E30" s="411">
        <f t="shared" si="14"/>
        <v>0.1</v>
      </c>
      <c r="F30" s="406"/>
    </row>
    <row r="31" ht="15.75" customHeight="1">
      <c r="A31" s="409" t="s">
        <v>511</v>
      </c>
      <c r="B31" s="412">
        <f t="shared" ref="B31:E31" si="15">SUM(B24:B30)</f>
        <v>1</v>
      </c>
      <c r="C31" s="412">
        <f t="shared" si="15"/>
        <v>1</v>
      </c>
      <c r="D31" s="412">
        <f t="shared" si="15"/>
        <v>1</v>
      </c>
      <c r="E31" s="412">
        <f t="shared" si="15"/>
        <v>1</v>
      </c>
    </row>
    <row r="32" ht="15.75" customHeight="1"/>
    <row r="33" ht="15.75" customHeight="1"/>
    <row r="34" ht="15.75" customHeight="1"/>
    <row r="35" ht="15.75" customHeight="1"/>
    <row r="36" ht="15.75" customHeight="1"/>
    <row r="37" ht="30.0" customHeight="1">
      <c r="H37" s="414" t="s">
        <v>515</v>
      </c>
      <c r="I37" s="362"/>
      <c r="J37" s="362"/>
      <c r="K37" s="362"/>
      <c r="L37" s="362"/>
      <c r="M37" s="362"/>
      <c r="N37" s="365"/>
    </row>
    <row r="38" ht="15.75" customHeight="1">
      <c r="H38" s="415" t="s">
        <v>516</v>
      </c>
      <c r="I38" s="416" t="s">
        <v>517</v>
      </c>
      <c r="J38" s="362"/>
      <c r="K38" s="362"/>
      <c r="L38" s="362"/>
      <c r="M38" s="362"/>
      <c r="N38" s="365"/>
    </row>
    <row r="39" ht="39.75" customHeight="1">
      <c r="H39" s="417">
        <v>0.0</v>
      </c>
      <c r="I39" s="418" t="s">
        <v>518</v>
      </c>
      <c r="J39" s="419"/>
      <c r="K39" s="419"/>
      <c r="L39" s="419"/>
      <c r="M39" s="419"/>
      <c r="N39" s="420"/>
    </row>
    <row r="40" ht="39.75" customHeight="1">
      <c r="H40" s="417" t="s">
        <v>519</v>
      </c>
      <c r="I40" s="413" t="s">
        <v>520</v>
      </c>
      <c r="N40" s="421"/>
    </row>
    <row r="41" ht="39.75" customHeight="1">
      <c r="H41" s="417" t="s">
        <v>521</v>
      </c>
      <c r="I41" s="413" t="s">
        <v>522</v>
      </c>
      <c r="N41" s="421"/>
    </row>
    <row r="42" ht="39.75" customHeight="1">
      <c r="H42" s="422" t="s">
        <v>523</v>
      </c>
      <c r="I42" s="423" t="s">
        <v>524</v>
      </c>
      <c r="J42" s="424"/>
      <c r="K42" s="424"/>
      <c r="L42" s="424"/>
      <c r="M42" s="424"/>
      <c r="N42" s="425"/>
    </row>
    <row r="43" ht="15.75" customHeight="1"/>
    <row r="44" ht="32.25" customHeight="1">
      <c r="H44" s="414" t="s">
        <v>515</v>
      </c>
      <c r="I44" s="362"/>
      <c r="J44" s="362"/>
      <c r="K44" s="362"/>
      <c r="L44" s="362"/>
      <c r="M44" s="362"/>
      <c r="N44" s="365"/>
    </row>
    <row r="45" ht="15.75" customHeight="1">
      <c r="H45" s="415" t="s">
        <v>516</v>
      </c>
      <c r="I45" s="416" t="s">
        <v>517</v>
      </c>
      <c r="J45" s="362"/>
      <c r="K45" s="362"/>
      <c r="L45" s="362"/>
      <c r="M45" s="362"/>
      <c r="N45" s="365"/>
    </row>
    <row r="46" ht="39.75" customHeight="1">
      <c r="H46" s="417">
        <v>0.0</v>
      </c>
      <c r="I46" s="418" t="s">
        <v>525</v>
      </c>
      <c r="J46" s="419"/>
      <c r="K46" s="419"/>
      <c r="L46" s="419"/>
      <c r="M46" s="419"/>
      <c r="N46" s="420"/>
    </row>
    <row r="47" ht="39.75" customHeight="1">
      <c r="H47" s="417" t="s">
        <v>519</v>
      </c>
      <c r="I47" s="413" t="s">
        <v>526</v>
      </c>
      <c r="N47" s="421"/>
    </row>
    <row r="48" ht="39.75" customHeight="1">
      <c r="H48" s="417" t="s">
        <v>521</v>
      </c>
      <c r="I48" s="413" t="s">
        <v>527</v>
      </c>
      <c r="N48" s="421"/>
    </row>
    <row r="49" ht="39.75" customHeight="1">
      <c r="H49" s="422" t="s">
        <v>523</v>
      </c>
      <c r="I49" s="423" t="s">
        <v>528</v>
      </c>
      <c r="J49" s="424"/>
      <c r="K49" s="424"/>
      <c r="L49" s="424"/>
      <c r="M49" s="424"/>
      <c r="N49" s="425"/>
    </row>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I45:N45"/>
    <mergeCell ref="I46:N46"/>
    <mergeCell ref="I47:N47"/>
    <mergeCell ref="I48:N48"/>
    <mergeCell ref="I49:N49"/>
    <mergeCell ref="H37:N37"/>
    <mergeCell ref="I38:N38"/>
    <mergeCell ref="I39:N39"/>
    <mergeCell ref="I40:N40"/>
    <mergeCell ref="I41:N41"/>
    <mergeCell ref="I42:N42"/>
    <mergeCell ref="H44:N44"/>
  </mergeCells>
  <printOptions/>
  <pageMargins bottom="0.75" footer="0.0" header="0.0" left="0.7" right="0.7" top="0.75"/>
  <pageSetup paperSize="9" scale="95"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0"/>
  <cols>
    <col customWidth="1" min="1" max="1" width="19.86"/>
    <col customWidth="1" min="2" max="2" width="38.71"/>
    <col customWidth="1" min="3" max="3" width="52.29"/>
    <col customWidth="1" min="4" max="4" width="62.71"/>
    <col customWidth="1" min="5" max="5" width="52.43"/>
    <col customWidth="1" min="6" max="6" width="36.14"/>
    <col customWidth="1" min="7" max="7" width="40.71"/>
    <col customWidth="1" min="8" max="14" width="15.71"/>
    <col customWidth="1" min="15" max="15" width="40.71"/>
    <col customWidth="1" min="16" max="16" width="15.0"/>
    <col customWidth="1" min="17" max="18" width="15.71"/>
    <col customWidth="1" hidden="1" min="19" max="19" width="25.0"/>
    <col customWidth="1" min="20" max="20" width="31.43"/>
    <col customWidth="1" min="21" max="21" width="28.71"/>
    <col customWidth="1" min="22" max="22" width="19.14"/>
    <col customWidth="1" hidden="1" min="23" max="23" width="15.71"/>
    <col customWidth="1" min="24" max="43" width="11.43"/>
  </cols>
  <sheetData>
    <row r="1" ht="15.75" customHeight="1">
      <c r="A1" s="10" t="s">
        <v>16</v>
      </c>
      <c r="B1" s="11" t="s">
        <v>17</v>
      </c>
      <c r="C1" s="11" t="s">
        <v>18</v>
      </c>
      <c r="D1" s="11" t="s">
        <v>19</v>
      </c>
      <c r="E1" s="11" t="s">
        <v>20</v>
      </c>
      <c r="F1" s="11" t="s">
        <v>21</v>
      </c>
      <c r="G1" s="11" t="s">
        <v>22</v>
      </c>
      <c r="H1" s="12" t="s">
        <v>23</v>
      </c>
      <c r="I1" s="13"/>
      <c r="J1" s="13"/>
      <c r="K1" s="13"/>
      <c r="L1" s="13"/>
      <c r="M1" s="13"/>
      <c r="N1" s="13"/>
      <c r="O1" s="13"/>
      <c r="P1" s="14"/>
      <c r="Q1" s="15" t="s">
        <v>24</v>
      </c>
      <c r="R1" s="13"/>
      <c r="S1" s="13"/>
      <c r="T1" s="13"/>
      <c r="U1" s="13"/>
      <c r="V1" s="13"/>
      <c r="W1" s="16"/>
    </row>
    <row r="2" ht="33.0" customHeight="1">
      <c r="A2" s="17"/>
      <c r="B2" s="17"/>
      <c r="C2" s="17"/>
      <c r="D2" s="17"/>
      <c r="E2" s="17"/>
      <c r="F2" s="17"/>
      <c r="G2" s="18"/>
      <c r="H2" s="19" t="s">
        <v>25</v>
      </c>
      <c r="I2" s="19" t="s">
        <v>26</v>
      </c>
      <c r="J2" s="19" t="s">
        <v>27</v>
      </c>
      <c r="K2" s="19" t="s">
        <v>28</v>
      </c>
      <c r="L2" s="20" t="s">
        <v>29</v>
      </c>
      <c r="M2" s="20" t="s">
        <v>30</v>
      </c>
      <c r="N2" s="20" t="s">
        <v>31</v>
      </c>
      <c r="O2" s="20" t="s">
        <v>32</v>
      </c>
      <c r="P2" s="19" t="s">
        <v>33</v>
      </c>
      <c r="Q2" s="21" t="s">
        <v>34</v>
      </c>
      <c r="R2" s="21" t="s">
        <v>35</v>
      </c>
      <c r="S2" s="22" t="s">
        <v>36</v>
      </c>
      <c r="T2" s="23" t="s">
        <v>37</v>
      </c>
      <c r="U2" s="23" t="s">
        <v>38</v>
      </c>
      <c r="V2" s="23" t="s">
        <v>39</v>
      </c>
      <c r="W2" s="24" t="s">
        <v>40</v>
      </c>
    </row>
    <row r="3" ht="73.5" customHeight="1">
      <c r="A3" s="25" t="s">
        <v>41</v>
      </c>
      <c r="B3" s="26" t="s">
        <v>42</v>
      </c>
      <c r="C3" s="26" t="s">
        <v>43</v>
      </c>
      <c r="D3" s="26" t="s">
        <v>44</v>
      </c>
      <c r="E3" s="26" t="s">
        <v>45</v>
      </c>
      <c r="F3" s="26" t="s">
        <v>46</v>
      </c>
      <c r="G3" s="27" t="s">
        <v>47</v>
      </c>
      <c r="H3" s="28">
        <v>1.0</v>
      </c>
      <c r="I3" s="28"/>
      <c r="J3" s="28"/>
      <c r="K3" s="28"/>
      <c r="L3" s="28"/>
      <c r="M3" s="28"/>
      <c r="N3" s="28"/>
      <c r="O3" s="27" t="s">
        <v>48</v>
      </c>
      <c r="P3" s="29">
        <f t="shared" ref="P3:P9" si="1">IF(N3=1,-1,IF(M3=1,0,IF(L3=1,1,IF(K3=1,2,IF(J3=1,3,IF(I3=1,4,IF(H3=1,5,"ND")))))))</f>
        <v>5</v>
      </c>
      <c r="Q3" s="30"/>
      <c r="R3" s="31"/>
      <c r="S3" s="31"/>
      <c r="T3" s="31"/>
      <c r="U3" s="31"/>
      <c r="V3" s="31"/>
      <c r="W3" s="31"/>
    </row>
    <row r="4" ht="82.5" customHeight="1">
      <c r="A4" s="25" t="s">
        <v>41</v>
      </c>
      <c r="B4" s="26" t="s">
        <v>49</v>
      </c>
      <c r="C4" s="26" t="s">
        <v>50</v>
      </c>
      <c r="D4" s="32" t="s">
        <v>51</v>
      </c>
      <c r="E4" s="33" t="s">
        <v>45</v>
      </c>
      <c r="F4" s="26" t="s">
        <v>46</v>
      </c>
      <c r="G4" s="27" t="s">
        <v>52</v>
      </c>
      <c r="H4" s="28"/>
      <c r="I4" s="28">
        <v>1.0</v>
      </c>
      <c r="J4" s="28"/>
      <c r="K4" s="28"/>
      <c r="L4" s="28"/>
      <c r="M4" s="28"/>
      <c r="N4" s="28"/>
      <c r="O4" s="27" t="s">
        <v>53</v>
      </c>
      <c r="P4" s="29">
        <f t="shared" si="1"/>
        <v>4</v>
      </c>
      <c r="Q4" s="30"/>
      <c r="R4" s="34"/>
      <c r="S4" s="34"/>
      <c r="T4" s="34"/>
      <c r="U4" s="34"/>
      <c r="V4" s="34"/>
      <c r="W4" s="34"/>
    </row>
    <row r="5" ht="94.5" customHeight="1">
      <c r="A5" s="25" t="s">
        <v>41</v>
      </c>
      <c r="B5" s="26" t="s">
        <v>54</v>
      </c>
      <c r="C5" s="26" t="s">
        <v>55</v>
      </c>
      <c r="D5" s="35" t="s">
        <v>56</v>
      </c>
      <c r="E5" s="36" t="s">
        <v>45</v>
      </c>
      <c r="F5" s="26" t="s">
        <v>57</v>
      </c>
      <c r="G5" s="37" t="s">
        <v>58</v>
      </c>
      <c r="H5" s="28"/>
      <c r="I5" s="28">
        <v>1.0</v>
      </c>
      <c r="J5" s="28"/>
      <c r="K5" s="28"/>
      <c r="L5" s="28"/>
      <c r="M5" s="28"/>
      <c r="N5" s="28"/>
      <c r="O5" s="38" t="s">
        <v>59</v>
      </c>
      <c r="P5" s="29">
        <f t="shared" si="1"/>
        <v>4</v>
      </c>
      <c r="Q5" s="30"/>
      <c r="R5" s="34"/>
      <c r="S5" s="34"/>
      <c r="T5" s="34"/>
      <c r="U5" s="34"/>
      <c r="V5" s="34"/>
      <c r="W5" s="34"/>
      <c r="X5" s="39"/>
      <c r="Y5" s="39"/>
      <c r="Z5" s="39"/>
      <c r="AA5" s="39"/>
      <c r="AB5" s="39"/>
      <c r="AC5" s="39"/>
      <c r="AD5" s="39"/>
      <c r="AE5" s="39"/>
      <c r="AF5" s="39"/>
      <c r="AG5" s="39"/>
      <c r="AH5" s="39"/>
      <c r="AI5" s="39"/>
      <c r="AJ5" s="39"/>
      <c r="AK5" s="39"/>
      <c r="AL5" s="39"/>
      <c r="AM5" s="39"/>
      <c r="AN5" s="39"/>
      <c r="AO5" s="39"/>
      <c r="AP5" s="39"/>
      <c r="AQ5" s="39"/>
    </row>
    <row r="6" ht="67.5" customHeight="1">
      <c r="A6" s="25" t="s">
        <v>41</v>
      </c>
      <c r="B6" s="26" t="s">
        <v>60</v>
      </c>
      <c r="C6" s="40" t="s">
        <v>61</v>
      </c>
      <c r="D6" s="26" t="s">
        <v>62</v>
      </c>
      <c r="E6" s="26" t="s">
        <v>45</v>
      </c>
      <c r="F6" s="26" t="s">
        <v>63</v>
      </c>
      <c r="G6" s="27" t="s">
        <v>64</v>
      </c>
      <c r="H6" s="28"/>
      <c r="I6" s="28">
        <v>1.0</v>
      </c>
      <c r="J6" s="28"/>
      <c r="K6" s="28"/>
      <c r="L6" s="28"/>
      <c r="M6" s="28"/>
      <c r="N6" s="28"/>
      <c r="O6" s="27" t="s">
        <v>65</v>
      </c>
      <c r="P6" s="29">
        <f t="shared" si="1"/>
        <v>4</v>
      </c>
      <c r="Q6" s="30"/>
      <c r="R6" s="34"/>
      <c r="S6" s="34"/>
      <c r="T6" s="34"/>
      <c r="U6" s="34"/>
      <c r="V6" s="34"/>
      <c r="W6" s="34"/>
    </row>
    <row r="7" ht="75.0" customHeight="1">
      <c r="A7" s="25" t="s">
        <v>41</v>
      </c>
      <c r="B7" s="26" t="s">
        <v>66</v>
      </c>
      <c r="C7" s="26" t="s">
        <v>67</v>
      </c>
      <c r="D7" s="41" t="s">
        <v>68</v>
      </c>
      <c r="E7" s="36" t="s">
        <v>45</v>
      </c>
      <c r="F7" s="26" t="s">
        <v>69</v>
      </c>
      <c r="G7" s="27" t="s">
        <v>70</v>
      </c>
      <c r="H7" s="28"/>
      <c r="I7" s="28"/>
      <c r="J7" s="28"/>
      <c r="K7" s="28"/>
      <c r="L7" s="28"/>
      <c r="M7" s="28">
        <v>1.0</v>
      </c>
      <c r="N7" s="28"/>
      <c r="O7" s="27" t="s">
        <v>71</v>
      </c>
      <c r="P7" s="29">
        <f t="shared" si="1"/>
        <v>0</v>
      </c>
      <c r="Q7" s="30"/>
      <c r="R7" s="34"/>
      <c r="S7" s="34"/>
      <c r="T7" s="34"/>
      <c r="U7" s="34"/>
      <c r="V7" s="34"/>
      <c r="W7" s="34"/>
    </row>
    <row r="8" ht="99.0" customHeight="1">
      <c r="A8" s="25" t="s">
        <v>41</v>
      </c>
      <c r="B8" s="26" t="s">
        <v>72</v>
      </c>
      <c r="C8" s="26" t="s">
        <v>73</v>
      </c>
      <c r="D8" s="26" t="s">
        <v>74</v>
      </c>
      <c r="E8" s="36" t="s">
        <v>45</v>
      </c>
      <c r="F8" s="26" t="s">
        <v>75</v>
      </c>
      <c r="G8" s="27" t="s">
        <v>76</v>
      </c>
      <c r="H8" s="28"/>
      <c r="I8" s="28"/>
      <c r="J8" s="28"/>
      <c r="K8" s="28">
        <v>1.0</v>
      </c>
      <c r="L8" s="28"/>
      <c r="M8" s="28"/>
      <c r="N8" s="28"/>
      <c r="O8" s="27" t="s">
        <v>77</v>
      </c>
      <c r="P8" s="29">
        <f t="shared" si="1"/>
        <v>2</v>
      </c>
      <c r="Q8" s="30"/>
      <c r="R8" s="34"/>
      <c r="S8" s="34"/>
      <c r="T8" s="34"/>
      <c r="U8" s="34"/>
      <c r="V8" s="34"/>
      <c r="W8" s="34"/>
    </row>
    <row r="9" ht="117.0" customHeight="1">
      <c r="A9" s="25" t="s">
        <v>41</v>
      </c>
      <c r="B9" s="42" t="s">
        <v>78</v>
      </c>
      <c r="C9" s="43" t="s">
        <v>79</v>
      </c>
      <c r="D9" s="44" t="s">
        <v>80</v>
      </c>
      <c r="E9" s="36" t="s">
        <v>45</v>
      </c>
      <c r="F9" s="42" t="s">
        <v>75</v>
      </c>
      <c r="G9" s="37" t="s">
        <v>81</v>
      </c>
      <c r="H9" s="28"/>
      <c r="I9" s="28"/>
      <c r="J9" s="28"/>
      <c r="K9" s="28"/>
      <c r="L9" s="28">
        <v>1.0</v>
      </c>
      <c r="M9" s="28"/>
      <c r="N9" s="28"/>
      <c r="O9" s="37" t="s">
        <v>82</v>
      </c>
      <c r="P9" s="29">
        <f t="shared" si="1"/>
        <v>1</v>
      </c>
      <c r="Q9" s="30"/>
      <c r="R9" s="45"/>
      <c r="S9" s="45"/>
      <c r="T9" s="45"/>
      <c r="U9" s="45"/>
      <c r="V9" s="45"/>
      <c r="W9" s="45"/>
      <c r="X9" s="39"/>
      <c r="Y9" s="39"/>
      <c r="Z9" s="39"/>
      <c r="AA9" s="39"/>
      <c r="AB9" s="39"/>
      <c r="AC9" s="39"/>
      <c r="AD9" s="39"/>
      <c r="AE9" s="39"/>
      <c r="AF9" s="39"/>
      <c r="AG9" s="39"/>
      <c r="AH9" s="39"/>
      <c r="AI9" s="39"/>
      <c r="AJ9" s="39"/>
      <c r="AK9" s="39"/>
      <c r="AL9" s="39"/>
      <c r="AM9" s="39"/>
      <c r="AN9" s="39"/>
      <c r="AO9" s="39"/>
      <c r="AP9" s="39"/>
      <c r="AQ9" s="39"/>
    </row>
    <row r="10">
      <c r="A10" s="46" t="s">
        <v>41</v>
      </c>
      <c r="B10" s="47"/>
      <c r="C10" s="47"/>
      <c r="D10" s="47"/>
      <c r="E10" s="47"/>
      <c r="F10" s="47"/>
      <c r="G10" s="48"/>
      <c r="H10" s="49"/>
      <c r="I10" s="49"/>
      <c r="J10" s="49"/>
      <c r="K10" s="49"/>
      <c r="L10" s="49"/>
      <c r="M10" s="49"/>
      <c r="N10" s="49"/>
      <c r="O10" s="50"/>
      <c r="P10" s="51"/>
      <c r="Q10" s="52">
        <f>SUM(P3:P9)</f>
        <v>20</v>
      </c>
      <c r="R10" s="51">
        <v>35.0</v>
      </c>
      <c r="S10" s="53">
        <f>SUM(M3:M9)/7</f>
        <v>0.1428571429</v>
      </c>
      <c r="T10" s="53">
        <f>Q10/R10</f>
        <v>0.5714285714</v>
      </c>
      <c r="U10" s="53">
        <f>1-T10</f>
        <v>0.4285714286</v>
      </c>
      <c r="V10" s="53">
        <f>T10*35/100</f>
        <v>0.2</v>
      </c>
      <c r="W10" s="54" t="str">
        <f>_xludf.MODE.SNGL(P3:P9)</f>
        <v>#NAME?</v>
      </c>
      <c r="X10" s="55"/>
      <c r="Y10" s="55"/>
      <c r="Z10" s="55"/>
      <c r="AA10" s="55"/>
      <c r="AB10" s="55"/>
      <c r="AC10" s="55"/>
      <c r="AD10" s="55"/>
      <c r="AE10" s="55"/>
      <c r="AF10" s="55"/>
      <c r="AG10" s="55"/>
      <c r="AH10" s="55"/>
      <c r="AI10" s="55"/>
      <c r="AJ10" s="55"/>
      <c r="AK10" s="55"/>
      <c r="AL10" s="55"/>
      <c r="AM10" s="55"/>
      <c r="AN10" s="55"/>
      <c r="AO10" s="55"/>
      <c r="AP10" s="55"/>
      <c r="AQ10" s="55"/>
    </row>
    <row r="11" ht="108.75" customHeight="1">
      <c r="A11" s="25" t="s">
        <v>83</v>
      </c>
      <c r="B11" s="56" t="s">
        <v>84</v>
      </c>
      <c r="C11" s="56" t="s">
        <v>85</v>
      </c>
      <c r="D11" s="56" t="s">
        <v>86</v>
      </c>
      <c r="E11" s="36" t="s">
        <v>45</v>
      </c>
      <c r="F11" s="56" t="s">
        <v>87</v>
      </c>
      <c r="G11" s="27" t="s">
        <v>88</v>
      </c>
      <c r="H11" s="28"/>
      <c r="I11" s="28"/>
      <c r="J11" s="28"/>
      <c r="K11" s="28">
        <v>1.0</v>
      </c>
      <c r="L11" s="28"/>
      <c r="M11" s="28"/>
      <c r="N11" s="28"/>
      <c r="O11" s="27" t="s">
        <v>89</v>
      </c>
      <c r="P11" s="29">
        <f t="shared" ref="P11:P12" si="2">IF(N11=1,-1,IF(M11=1,0,IF(L11=1,1,IF(K11=1,2,IF(J11=1,3,IF(I11=1,4,IF(H11=1,5,"ND")))))))</f>
        <v>2</v>
      </c>
      <c r="Q11" s="30"/>
      <c r="R11" s="57"/>
      <c r="S11" s="57"/>
      <c r="T11" s="57"/>
      <c r="U11" s="57"/>
      <c r="V11" s="57"/>
      <c r="W11" s="57"/>
    </row>
    <row r="12" ht="135.75" customHeight="1">
      <c r="A12" s="25" t="s">
        <v>83</v>
      </c>
      <c r="B12" s="42" t="s">
        <v>90</v>
      </c>
      <c r="C12" s="42" t="s">
        <v>91</v>
      </c>
      <c r="D12" s="42" t="s">
        <v>92</v>
      </c>
      <c r="E12" s="36" t="s">
        <v>45</v>
      </c>
      <c r="F12" s="42" t="s">
        <v>93</v>
      </c>
      <c r="G12" s="27"/>
      <c r="H12" s="28"/>
      <c r="I12" s="28"/>
      <c r="J12" s="28">
        <v>1.0</v>
      </c>
      <c r="K12" s="28"/>
      <c r="L12" s="28"/>
      <c r="M12" s="28"/>
      <c r="N12" s="28"/>
      <c r="O12" s="27" t="s">
        <v>94</v>
      </c>
      <c r="P12" s="28">
        <f t="shared" si="2"/>
        <v>3</v>
      </c>
      <c r="Q12" s="30"/>
      <c r="R12" s="58"/>
      <c r="S12" s="58"/>
      <c r="T12" s="58"/>
      <c r="U12" s="58"/>
      <c r="V12" s="58"/>
      <c r="W12" s="58"/>
    </row>
    <row r="13">
      <c r="A13" s="59" t="s">
        <v>83</v>
      </c>
      <c r="B13" s="60"/>
      <c r="C13" s="61"/>
      <c r="D13" s="61"/>
      <c r="E13" s="61"/>
      <c r="F13" s="61"/>
      <c r="G13" s="62"/>
      <c r="H13" s="63"/>
      <c r="I13" s="63"/>
      <c r="J13" s="63"/>
      <c r="K13" s="63"/>
      <c r="L13" s="63"/>
      <c r="M13" s="63"/>
      <c r="N13" s="64"/>
      <c r="O13" s="65"/>
      <c r="P13" s="63"/>
      <c r="Q13" s="66">
        <f>SUM(P11:P12)</f>
        <v>5</v>
      </c>
      <c r="R13" s="63">
        <v>10.0</v>
      </c>
      <c r="S13" s="67">
        <f>SUM(M11:M12)/2</f>
        <v>0</v>
      </c>
      <c r="T13" s="67">
        <f t="shared" ref="T13:T14" si="3">Q13/R13</f>
        <v>0.5</v>
      </c>
      <c r="U13" s="67">
        <f t="shared" ref="U13:U14" si="4">1-T13</f>
        <v>0.5</v>
      </c>
      <c r="V13" s="67">
        <f>T13*10/100</f>
        <v>0.05</v>
      </c>
      <c r="W13" s="68">
        <f>MIN(P11:P12)</f>
        <v>2</v>
      </c>
    </row>
    <row r="14">
      <c r="A14" s="69" t="s">
        <v>95</v>
      </c>
      <c r="B14" s="70" t="s">
        <v>96</v>
      </c>
      <c r="C14" s="47" t="s">
        <v>97</v>
      </c>
      <c r="D14" s="47" t="s">
        <v>98</v>
      </c>
      <c r="E14" s="36" t="s">
        <v>45</v>
      </c>
      <c r="F14" s="71" t="s">
        <v>99</v>
      </c>
      <c r="G14" s="72"/>
      <c r="H14" s="50"/>
      <c r="I14" s="50"/>
      <c r="J14" s="50"/>
      <c r="K14" s="50"/>
      <c r="L14" s="50">
        <v>1.0</v>
      </c>
      <c r="M14" s="50"/>
      <c r="N14" s="50"/>
      <c r="O14" s="50"/>
      <c r="P14" s="73">
        <f t="shared" ref="P14:P16" si="5">IF(N14=1,-1,IF(M14=1,0,IF(L14=1,1,IF(K14=1,2,IF(J14=1,3,IF(I14=1,4,IF(H14=1,5,"ND")))))))</f>
        <v>1</v>
      </c>
      <c r="Q14" s="66">
        <f>SUM(P14)</f>
        <v>1</v>
      </c>
      <c r="R14" s="74">
        <v>5.0</v>
      </c>
      <c r="S14" s="75">
        <f>M14/1</f>
        <v>0</v>
      </c>
      <c r="T14" s="75">
        <f t="shared" si="3"/>
        <v>0.2</v>
      </c>
      <c r="U14" s="75">
        <f t="shared" si="4"/>
        <v>0.8</v>
      </c>
      <c r="V14" s="75">
        <f>T14*5/100</f>
        <v>0.01</v>
      </c>
      <c r="W14" s="76">
        <f>P14</f>
        <v>1</v>
      </c>
    </row>
    <row r="15">
      <c r="A15" s="25" t="s">
        <v>100</v>
      </c>
      <c r="B15" s="77" t="s">
        <v>101</v>
      </c>
      <c r="C15" s="56" t="s">
        <v>102</v>
      </c>
      <c r="D15" s="78" t="s">
        <v>103</v>
      </c>
      <c r="E15" s="36" t="s">
        <v>45</v>
      </c>
      <c r="F15" s="56" t="s">
        <v>104</v>
      </c>
      <c r="G15" s="27" t="s">
        <v>105</v>
      </c>
      <c r="H15" s="28"/>
      <c r="I15" s="28"/>
      <c r="J15" s="28"/>
      <c r="K15" s="28">
        <v>1.0</v>
      </c>
      <c r="L15" s="28"/>
      <c r="M15" s="28"/>
      <c r="N15" s="28"/>
      <c r="O15" s="27" t="s">
        <v>106</v>
      </c>
      <c r="P15" s="28">
        <f t="shared" si="5"/>
        <v>2</v>
      </c>
      <c r="Q15" s="30"/>
      <c r="R15" s="57"/>
      <c r="S15" s="57"/>
      <c r="T15" s="57"/>
      <c r="U15" s="57"/>
      <c r="V15" s="57"/>
      <c r="W15" s="57"/>
    </row>
    <row r="16">
      <c r="A16" s="25" t="s">
        <v>100</v>
      </c>
      <c r="B16" s="79" t="s">
        <v>107</v>
      </c>
      <c r="C16" s="42" t="s">
        <v>108</v>
      </c>
      <c r="D16" s="42" t="s">
        <v>109</v>
      </c>
      <c r="E16" s="36" t="s">
        <v>45</v>
      </c>
      <c r="F16" s="42" t="s">
        <v>104</v>
      </c>
      <c r="G16" s="27" t="s">
        <v>110</v>
      </c>
      <c r="H16" s="28"/>
      <c r="I16" s="28"/>
      <c r="J16" s="28"/>
      <c r="K16" s="28">
        <v>1.0</v>
      </c>
      <c r="L16" s="28"/>
      <c r="M16" s="28"/>
      <c r="N16" s="28"/>
      <c r="O16" s="27" t="s">
        <v>111</v>
      </c>
      <c r="P16" s="28">
        <f t="shared" si="5"/>
        <v>2</v>
      </c>
      <c r="Q16" s="30"/>
      <c r="R16" s="80"/>
      <c r="S16" s="80"/>
      <c r="T16" s="80"/>
      <c r="U16" s="80"/>
      <c r="V16" s="80"/>
      <c r="W16" s="80"/>
    </row>
    <row r="17">
      <c r="A17" s="59" t="s">
        <v>100</v>
      </c>
      <c r="B17" s="47"/>
      <c r="C17" s="47"/>
      <c r="D17" s="47"/>
      <c r="E17" s="47"/>
      <c r="F17" s="47"/>
      <c r="G17" s="48"/>
      <c r="H17" s="49"/>
      <c r="I17" s="49"/>
      <c r="J17" s="49"/>
      <c r="K17" s="49"/>
      <c r="L17" s="49"/>
      <c r="M17" s="49"/>
      <c r="N17" s="81"/>
      <c r="O17" s="50"/>
      <c r="P17" s="49"/>
      <c r="Q17" s="82">
        <f>SUM(P15:P16)</f>
        <v>4</v>
      </c>
      <c r="R17" s="49">
        <v>10.0</v>
      </c>
      <c r="S17" s="83">
        <f>SUM(M15:M16)/2</f>
        <v>0</v>
      </c>
      <c r="T17" s="83">
        <f>Q17/R17</f>
        <v>0.4</v>
      </c>
      <c r="U17" s="83">
        <f>1-T17</f>
        <v>0.6</v>
      </c>
      <c r="V17" s="83">
        <f>T17*10/100</f>
        <v>0.04</v>
      </c>
      <c r="W17" s="84">
        <f>MIN(P15:P16)</f>
        <v>2</v>
      </c>
    </row>
    <row r="18">
      <c r="A18" s="25" t="s">
        <v>112</v>
      </c>
      <c r="B18" s="56" t="s">
        <v>113</v>
      </c>
      <c r="C18" s="56" t="s">
        <v>114</v>
      </c>
      <c r="D18" s="85" t="s">
        <v>115</v>
      </c>
      <c r="E18" s="36" t="s">
        <v>45</v>
      </c>
      <c r="F18" s="56" t="s">
        <v>116</v>
      </c>
      <c r="G18" s="27" t="s">
        <v>117</v>
      </c>
      <c r="H18" s="28"/>
      <c r="I18" s="28"/>
      <c r="J18" s="28"/>
      <c r="K18" s="28">
        <v>1.0</v>
      </c>
      <c r="L18" s="28"/>
      <c r="M18" s="28"/>
      <c r="N18" s="28"/>
      <c r="O18" s="27" t="s">
        <v>118</v>
      </c>
      <c r="P18" s="28">
        <f t="shared" ref="P18:P21" si="6">IF(N18=1,-1,IF(M18=1,0,IF(L18=1,1,IF(K18=1,2,IF(J18=1,3,IF(I18=1,4,IF(H18=1,5,"ND")))))))</f>
        <v>2</v>
      </c>
      <c r="Q18" s="30"/>
      <c r="R18" s="57"/>
      <c r="S18" s="57"/>
      <c r="T18" s="57"/>
      <c r="U18" s="57"/>
      <c r="V18" s="57"/>
      <c r="W18" s="57"/>
    </row>
    <row r="19">
      <c r="A19" s="25" t="s">
        <v>112</v>
      </c>
      <c r="B19" s="26" t="s">
        <v>119</v>
      </c>
      <c r="C19" s="26" t="s">
        <v>120</v>
      </c>
      <c r="D19" s="85" t="s">
        <v>68</v>
      </c>
      <c r="E19" s="36" t="s">
        <v>45</v>
      </c>
      <c r="F19" s="26" t="s">
        <v>121</v>
      </c>
      <c r="G19" s="27" t="s">
        <v>122</v>
      </c>
      <c r="H19" s="28"/>
      <c r="I19" s="28"/>
      <c r="J19" s="28"/>
      <c r="K19" s="28"/>
      <c r="L19" s="28"/>
      <c r="M19" s="28">
        <v>1.0</v>
      </c>
      <c r="N19" s="28"/>
      <c r="O19" s="27" t="s">
        <v>123</v>
      </c>
      <c r="P19" s="28">
        <f t="shared" si="6"/>
        <v>0</v>
      </c>
      <c r="Q19" s="30"/>
      <c r="R19" s="34"/>
      <c r="S19" s="34"/>
      <c r="T19" s="34"/>
      <c r="U19" s="34"/>
      <c r="V19" s="34"/>
      <c r="W19" s="34"/>
    </row>
    <row r="20">
      <c r="A20" s="25" t="s">
        <v>112</v>
      </c>
      <c r="B20" s="26" t="s">
        <v>124</v>
      </c>
      <c r="C20" s="26" t="s">
        <v>125</v>
      </c>
      <c r="D20" s="78" t="s">
        <v>126</v>
      </c>
      <c r="E20" s="36" t="s">
        <v>45</v>
      </c>
      <c r="F20" s="26" t="s">
        <v>127</v>
      </c>
      <c r="G20" s="37" t="s">
        <v>122</v>
      </c>
      <c r="H20" s="28"/>
      <c r="I20" s="28"/>
      <c r="J20" s="28"/>
      <c r="K20" s="28"/>
      <c r="L20" s="28"/>
      <c r="M20" s="28">
        <v>1.0</v>
      </c>
      <c r="N20" s="28"/>
      <c r="O20" s="37" t="s">
        <v>123</v>
      </c>
      <c r="P20" s="29">
        <f t="shared" si="6"/>
        <v>0</v>
      </c>
      <c r="Q20" s="30"/>
      <c r="R20" s="86"/>
      <c r="S20" s="86"/>
      <c r="T20" s="86"/>
      <c r="U20" s="86"/>
      <c r="V20" s="86"/>
      <c r="W20" s="86"/>
      <c r="X20" s="39"/>
      <c r="Y20" s="39"/>
      <c r="Z20" s="39"/>
      <c r="AA20" s="39"/>
      <c r="AB20" s="39"/>
      <c r="AC20" s="39"/>
      <c r="AD20" s="39"/>
      <c r="AE20" s="39"/>
      <c r="AF20" s="39"/>
      <c r="AG20" s="39"/>
      <c r="AH20" s="39"/>
      <c r="AI20" s="39"/>
      <c r="AJ20" s="39"/>
      <c r="AK20" s="39"/>
      <c r="AL20" s="39"/>
      <c r="AM20" s="39"/>
      <c r="AN20" s="39"/>
      <c r="AO20" s="39"/>
      <c r="AP20" s="39"/>
      <c r="AQ20" s="39"/>
    </row>
    <row r="21" ht="74.25" customHeight="1">
      <c r="A21" s="25" t="s">
        <v>112</v>
      </c>
      <c r="B21" s="42" t="s">
        <v>128</v>
      </c>
      <c r="C21" s="42" t="s">
        <v>129</v>
      </c>
      <c r="D21" s="42" t="s">
        <v>68</v>
      </c>
      <c r="E21" s="36" t="s">
        <v>45</v>
      </c>
      <c r="F21" s="42" t="s">
        <v>130</v>
      </c>
      <c r="G21" s="27" t="s">
        <v>122</v>
      </c>
      <c r="H21" s="28"/>
      <c r="I21" s="28"/>
      <c r="J21" s="28"/>
      <c r="K21" s="28"/>
      <c r="L21" s="28"/>
      <c r="M21" s="28">
        <v>1.0</v>
      </c>
      <c r="N21" s="28"/>
      <c r="O21" s="27" t="s">
        <v>123</v>
      </c>
      <c r="P21" s="28">
        <f t="shared" si="6"/>
        <v>0</v>
      </c>
      <c r="Q21" s="30"/>
      <c r="R21" s="80"/>
      <c r="S21" s="80"/>
      <c r="T21" s="80"/>
      <c r="U21" s="80"/>
      <c r="V21" s="80"/>
      <c r="W21" s="80"/>
    </row>
    <row r="22" ht="15.75" customHeight="1">
      <c r="A22" s="59" t="s">
        <v>112</v>
      </c>
      <c r="B22" s="47"/>
      <c r="C22" s="47"/>
      <c r="D22" s="47"/>
      <c r="E22" s="47"/>
      <c r="F22" s="47"/>
      <c r="G22" s="48"/>
      <c r="H22" s="49"/>
      <c r="I22" s="49"/>
      <c r="J22" s="49"/>
      <c r="K22" s="49"/>
      <c r="L22" s="49"/>
      <c r="M22" s="49"/>
      <c r="N22" s="81"/>
      <c r="O22" s="48"/>
      <c r="P22" s="49"/>
      <c r="Q22" s="82">
        <f>SUM(P18:P21)</f>
        <v>2</v>
      </c>
      <c r="R22" s="49">
        <v>20.0</v>
      </c>
      <c r="S22" s="83">
        <f>SUM(M18:M21)/4</f>
        <v>0.75</v>
      </c>
      <c r="T22" s="83">
        <f t="shared" ref="T22:T23" si="7">Q22/R22</f>
        <v>0.1</v>
      </c>
      <c r="U22" s="83">
        <f t="shared" ref="U22:U23" si="8">1-T22</f>
        <v>0.9</v>
      </c>
      <c r="V22" s="83">
        <f>T22*20/100</f>
        <v>0.02</v>
      </c>
      <c r="W22" s="84" t="str">
        <f>_xludf.MODE.SNGL(P18:P21)</f>
        <v>#NAME?</v>
      </c>
    </row>
    <row r="23" ht="47.25" customHeight="1">
      <c r="A23" s="87" t="s">
        <v>131</v>
      </c>
      <c r="B23" s="88" t="s">
        <v>132</v>
      </c>
      <c r="C23" s="89" t="s">
        <v>133</v>
      </c>
      <c r="D23" s="89" t="s">
        <v>134</v>
      </c>
      <c r="E23" s="36" t="s">
        <v>45</v>
      </c>
      <c r="F23" s="89" t="s">
        <v>135</v>
      </c>
      <c r="G23" s="90"/>
      <c r="H23" s="90"/>
      <c r="I23" s="90">
        <v>1.0</v>
      </c>
      <c r="J23" s="90"/>
      <c r="K23" s="90"/>
      <c r="L23" s="90"/>
      <c r="M23" s="90"/>
      <c r="N23" s="90"/>
      <c r="O23" s="90" t="s">
        <v>136</v>
      </c>
      <c r="P23" s="91">
        <f t="shared" ref="P23:P26" si="9">IF(N23=1,-1,IF(M23=1,0,IF(L23=1,1,IF(K23=1,2,IF(J23=1,3,IF(I23=1,4,IF(H23=1,5,"ND")))))))</f>
        <v>4</v>
      </c>
      <c r="Q23" s="92">
        <f>SUM(P23)</f>
        <v>4</v>
      </c>
      <c r="R23" s="91">
        <v>5.0</v>
      </c>
      <c r="S23" s="93">
        <f>M23/1</f>
        <v>0</v>
      </c>
      <c r="T23" s="93">
        <f t="shared" si="7"/>
        <v>0.8</v>
      </c>
      <c r="U23" s="93">
        <f t="shared" si="8"/>
        <v>0.2</v>
      </c>
      <c r="V23" s="93">
        <f>T23*5/100</f>
        <v>0.04</v>
      </c>
      <c r="W23" s="94">
        <f>P23</f>
        <v>4</v>
      </c>
    </row>
    <row r="24" ht="53.25" customHeight="1">
      <c r="A24" s="95" t="s">
        <v>137</v>
      </c>
      <c r="B24" s="96" t="s">
        <v>138</v>
      </c>
      <c r="C24" s="97" t="s">
        <v>139</v>
      </c>
      <c r="D24" s="98" t="s">
        <v>140</v>
      </c>
      <c r="E24" s="36" t="s">
        <v>45</v>
      </c>
      <c r="F24" s="96" t="s">
        <v>141</v>
      </c>
      <c r="G24" s="37"/>
      <c r="H24" s="28">
        <v>1.0</v>
      </c>
      <c r="I24" s="28"/>
      <c r="J24" s="28"/>
      <c r="K24" s="28"/>
      <c r="L24" s="28"/>
      <c r="M24" s="28"/>
      <c r="N24" s="28"/>
      <c r="O24" s="37" t="s">
        <v>142</v>
      </c>
      <c r="P24" s="29">
        <f t="shared" si="9"/>
        <v>5</v>
      </c>
      <c r="Q24" s="30"/>
      <c r="R24" s="99"/>
      <c r="S24" s="99"/>
      <c r="T24" s="99"/>
      <c r="U24" s="99"/>
      <c r="V24" s="99"/>
      <c r="W24" s="99"/>
      <c r="X24" s="39"/>
      <c r="Y24" s="39"/>
      <c r="Z24" s="39"/>
      <c r="AA24" s="39"/>
      <c r="AB24" s="39"/>
      <c r="AC24" s="39"/>
      <c r="AD24" s="39"/>
      <c r="AE24" s="39"/>
      <c r="AF24" s="39"/>
      <c r="AG24" s="39"/>
      <c r="AH24" s="39"/>
      <c r="AI24" s="39"/>
      <c r="AJ24" s="39"/>
      <c r="AK24" s="39"/>
      <c r="AL24" s="39"/>
      <c r="AM24" s="39"/>
      <c r="AN24" s="39"/>
      <c r="AO24" s="39"/>
      <c r="AP24" s="39"/>
      <c r="AQ24" s="39"/>
    </row>
    <row r="25" ht="44.25" customHeight="1">
      <c r="A25" s="100" t="s">
        <v>143</v>
      </c>
      <c r="B25" s="96" t="s">
        <v>144</v>
      </c>
      <c r="C25" s="97" t="s">
        <v>145</v>
      </c>
      <c r="D25" s="98" t="s">
        <v>68</v>
      </c>
      <c r="E25" s="36" t="s">
        <v>45</v>
      </c>
      <c r="F25" s="96" t="s">
        <v>146</v>
      </c>
      <c r="G25" s="37" t="s">
        <v>122</v>
      </c>
      <c r="H25" s="28"/>
      <c r="I25" s="28"/>
      <c r="J25" s="28"/>
      <c r="K25" s="28"/>
      <c r="L25" s="28"/>
      <c r="M25" s="28">
        <v>1.0</v>
      </c>
      <c r="N25" s="28"/>
      <c r="O25" s="37" t="s">
        <v>123</v>
      </c>
      <c r="P25" s="29">
        <f t="shared" si="9"/>
        <v>0</v>
      </c>
      <c r="Q25" s="30"/>
      <c r="R25" s="34"/>
      <c r="S25" s="34"/>
      <c r="T25" s="34"/>
      <c r="U25" s="34"/>
      <c r="V25" s="34"/>
      <c r="W25" s="34"/>
      <c r="X25" s="39"/>
      <c r="Y25" s="39"/>
      <c r="Z25" s="39"/>
      <c r="AA25" s="39"/>
      <c r="AB25" s="39"/>
      <c r="AC25" s="39"/>
      <c r="AD25" s="39"/>
      <c r="AE25" s="39"/>
      <c r="AF25" s="39"/>
      <c r="AG25" s="39"/>
      <c r="AH25" s="39"/>
      <c r="AI25" s="39"/>
      <c r="AJ25" s="39"/>
      <c r="AK25" s="39"/>
      <c r="AL25" s="39"/>
      <c r="AM25" s="39"/>
      <c r="AN25" s="39"/>
      <c r="AO25" s="39"/>
      <c r="AP25" s="39"/>
      <c r="AQ25" s="39"/>
    </row>
    <row r="26" ht="88.5" customHeight="1">
      <c r="A26" s="95" t="s">
        <v>137</v>
      </c>
      <c r="B26" s="101" t="s">
        <v>147</v>
      </c>
      <c r="C26" s="102" t="s">
        <v>148</v>
      </c>
      <c r="D26" s="103" t="s">
        <v>68</v>
      </c>
      <c r="E26" s="36" t="s">
        <v>45</v>
      </c>
      <c r="F26" s="101" t="s">
        <v>149</v>
      </c>
      <c r="G26" s="37" t="s">
        <v>122</v>
      </c>
      <c r="H26" s="28"/>
      <c r="I26" s="28"/>
      <c r="J26" s="28"/>
      <c r="K26" s="28"/>
      <c r="L26" s="28"/>
      <c r="M26" s="28">
        <v>1.0</v>
      </c>
      <c r="N26" s="28"/>
      <c r="O26" s="37" t="s">
        <v>123</v>
      </c>
      <c r="P26" s="29">
        <f t="shared" si="9"/>
        <v>0</v>
      </c>
      <c r="Q26" s="30"/>
      <c r="R26" s="45"/>
      <c r="S26" s="45"/>
      <c r="T26" s="45"/>
      <c r="U26" s="45"/>
      <c r="V26" s="45"/>
      <c r="W26" s="45"/>
      <c r="X26" s="39"/>
      <c r="Y26" s="39"/>
      <c r="Z26" s="39"/>
      <c r="AA26" s="39"/>
      <c r="AB26" s="39"/>
      <c r="AC26" s="39"/>
      <c r="AD26" s="39"/>
      <c r="AE26" s="39"/>
      <c r="AF26" s="39"/>
      <c r="AG26" s="39"/>
      <c r="AH26" s="39"/>
      <c r="AI26" s="39"/>
      <c r="AJ26" s="39"/>
      <c r="AK26" s="39"/>
      <c r="AL26" s="39"/>
      <c r="AM26" s="39"/>
      <c r="AN26" s="39"/>
      <c r="AO26" s="39"/>
      <c r="AP26" s="39"/>
      <c r="AQ26" s="39"/>
    </row>
    <row r="27" ht="42.75" customHeight="1">
      <c r="A27" s="104" t="s">
        <v>137</v>
      </c>
      <c r="B27" s="105"/>
      <c r="C27" s="106"/>
      <c r="D27" s="106"/>
      <c r="E27" s="105"/>
      <c r="F27" s="107"/>
      <c r="G27" s="108"/>
      <c r="H27" s="49"/>
      <c r="I27" s="49"/>
      <c r="J27" s="49"/>
      <c r="K27" s="49"/>
      <c r="L27" s="49"/>
      <c r="M27" s="49"/>
      <c r="N27" s="81"/>
      <c r="O27" s="48"/>
      <c r="P27" s="109"/>
      <c r="Q27" s="73">
        <f>SUM(P24:P26)</f>
        <v>5</v>
      </c>
      <c r="R27" s="74">
        <v>15.0</v>
      </c>
      <c r="S27" s="75">
        <f>SUM(M24:M26)/3</f>
        <v>0.6666666667</v>
      </c>
      <c r="T27" s="75">
        <f>Q27/R27</f>
        <v>0.3333333333</v>
      </c>
      <c r="U27" s="75">
        <f>1-T27</f>
        <v>0.6666666667</v>
      </c>
      <c r="V27" s="75">
        <f>T27*15/100</f>
        <v>0.05</v>
      </c>
      <c r="W27" s="76" t="str">
        <f>_xludf.MODE.SNGL(P24:P26)</f>
        <v>#NAME?</v>
      </c>
      <c r="X27" s="55"/>
      <c r="Y27" s="55"/>
      <c r="Z27" s="55"/>
      <c r="AA27" s="55"/>
      <c r="AB27" s="55"/>
      <c r="AC27" s="55"/>
      <c r="AD27" s="55"/>
      <c r="AE27" s="55"/>
      <c r="AF27" s="55"/>
      <c r="AG27" s="55"/>
      <c r="AH27" s="55"/>
      <c r="AI27" s="55"/>
      <c r="AJ27" s="55"/>
      <c r="AK27" s="55"/>
      <c r="AL27" s="55"/>
      <c r="AM27" s="55"/>
      <c r="AN27" s="55"/>
      <c r="AO27" s="55"/>
      <c r="AP27" s="55"/>
      <c r="AQ27" s="55"/>
    </row>
    <row r="28" ht="31.5" customHeight="1">
      <c r="H28" s="28"/>
      <c r="P28" s="28"/>
      <c r="R28" s="110">
        <f>SUM(R10,R13,R14,R17,R22,R23,R27)</f>
        <v>100</v>
      </c>
      <c r="U28" s="111" t="s">
        <v>150</v>
      </c>
      <c r="V28" s="112">
        <f>V27+V23+V22+V17+V14+V13+V10</f>
        <v>0.41</v>
      </c>
    </row>
    <row r="29" ht="15.75" customHeight="1">
      <c r="B29" s="41"/>
      <c r="C29" s="41"/>
      <c r="D29" s="41"/>
      <c r="E29" s="41"/>
      <c r="F29" s="41"/>
      <c r="H29" s="28"/>
      <c r="P29" s="28"/>
      <c r="U29" s="113" t="s">
        <v>151</v>
      </c>
      <c r="V29" s="114">
        <f>1-V28</f>
        <v>0.59</v>
      </c>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H1:P1"/>
    <mergeCell ref="Q1:W1"/>
    <mergeCell ref="A1:A2"/>
    <mergeCell ref="B1:B2"/>
    <mergeCell ref="C1:C2"/>
    <mergeCell ref="D1:D2"/>
    <mergeCell ref="E1:E2"/>
    <mergeCell ref="F1:F2"/>
    <mergeCell ref="G1:G2"/>
  </mergeCells>
  <printOptions/>
  <pageMargins bottom="0.7480314960629921" footer="0.0" header="0.0" left="0.7086614173228347" right="0.7086614173228347" top="0.7480314960629921"/>
  <pageSetup paperSize="9"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0"/>
  <cols>
    <col customWidth="1" min="1" max="1" width="19.86"/>
    <col customWidth="1" min="2" max="2" width="38.86"/>
    <col customWidth="1" min="3" max="3" width="52.0"/>
    <col customWidth="1" min="4" max="4" width="50.43"/>
    <col customWidth="1" min="5" max="6" width="40.71"/>
    <col customWidth="1" min="7" max="7" width="34.71"/>
    <col customWidth="1" min="8" max="8" width="13.43"/>
    <col customWidth="1" min="9" max="13" width="15.71"/>
    <col customWidth="1" hidden="1" min="14" max="14" width="15.71"/>
    <col customWidth="1" min="15" max="15" width="15.71"/>
    <col customWidth="1" min="16" max="16" width="40.71"/>
    <col customWidth="1" min="17" max="17" width="15.0"/>
    <col customWidth="1" min="18" max="19" width="15.71"/>
    <col customWidth="1" hidden="1" min="20" max="20" width="15.71"/>
    <col customWidth="1" min="21" max="22" width="19.14"/>
    <col customWidth="1" min="23" max="23" width="26.29"/>
    <col customWidth="1" hidden="1" min="24" max="24" width="15.71"/>
    <col customWidth="1" min="25" max="26" width="11.43"/>
  </cols>
  <sheetData>
    <row r="1" ht="36.0" customHeight="1">
      <c r="A1" s="115" t="s">
        <v>152</v>
      </c>
      <c r="B1" s="11" t="s">
        <v>153</v>
      </c>
      <c r="C1" s="11" t="s">
        <v>18</v>
      </c>
      <c r="D1" s="11" t="s">
        <v>19</v>
      </c>
      <c r="E1" s="11" t="s">
        <v>154</v>
      </c>
      <c r="F1" s="11" t="s">
        <v>21</v>
      </c>
      <c r="G1" s="11" t="s">
        <v>22</v>
      </c>
      <c r="H1" s="116" t="s">
        <v>155</v>
      </c>
      <c r="I1" s="13"/>
      <c r="J1" s="13"/>
      <c r="K1" s="13"/>
      <c r="L1" s="13"/>
      <c r="M1" s="13"/>
      <c r="N1" s="13"/>
      <c r="O1" s="13"/>
      <c r="P1" s="13"/>
      <c r="Q1" s="14"/>
      <c r="R1" s="117" t="s">
        <v>24</v>
      </c>
      <c r="S1" s="13"/>
      <c r="T1" s="13"/>
      <c r="U1" s="13"/>
      <c r="V1" s="13"/>
      <c r="W1" s="13"/>
      <c r="X1" s="16"/>
      <c r="Y1" s="118"/>
      <c r="Z1" s="118"/>
    </row>
    <row r="2" ht="44.25" customHeight="1">
      <c r="A2" s="119"/>
      <c r="B2" s="119"/>
      <c r="C2" s="17"/>
      <c r="D2" s="17"/>
      <c r="E2" s="119"/>
      <c r="F2" s="119"/>
      <c r="G2" s="18"/>
      <c r="H2" s="20" t="s">
        <v>156</v>
      </c>
      <c r="I2" s="20" t="s">
        <v>26</v>
      </c>
      <c r="J2" s="20" t="s">
        <v>27</v>
      </c>
      <c r="K2" s="120" t="s">
        <v>28</v>
      </c>
      <c r="L2" s="20" t="s">
        <v>29</v>
      </c>
      <c r="M2" s="20" t="s">
        <v>30</v>
      </c>
      <c r="N2" s="120" t="s">
        <v>157</v>
      </c>
      <c r="O2" s="20" t="s">
        <v>31</v>
      </c>
      <c r="P2" s="20" t="s">
        <v>32</v>
      </c>
      <c r="Q2" s="20" t="s">
        <v>158</v>
      </c>
      <c r="R2" s="121" t="s">
        <v>159</v>
      </c>
      <c r="S2" s="121" t="s">
        <v>35</v>
      </c>
      <c r="T2" s="121" t="s">
        <v>36</v>
      </c>
      <c r="U2" s="122" t="s">
        <v>160</v>
      </c>
      <c r="V2" s="122" t="s">
        <v>161</v>
      </c>
      <c r="W2" s="122" t="s">
        <v>39</v>
      </c>
      <c r="X2" s="123" t="s">
        <v>40</v>
      </c>
      <c r="Y2" s="118"/>
      <c r="Z2" s="118"/>
    </row>
    <row r="3" ht="66.0" customHeight="1">
      <c r="A3" s="124" t="s">
        <v>41</v>
      </c>
      <c r="B3" s="47" t="s">
        <v>162</v>
      </c>
      <c r="C3" s="125" t="s">
        <v>163</v>
      </c>
      <c r="D3" s="126" t="s">
        <v>164</v>
      </c>
      <c r="E3" s="126" t="s">
        <v>45</v>
      </c>
      <c r="F3" s="106" t="s">
        <v>165</v>
      </c>
      <c r="G3" s="126" t="s">
        <v>166</v>
      </c>
      <c r="H3" s="127"/>
      <c r="I3" s="127"/>
      <c r="J3" s="127"/>
      <c r="K3" s="127">
        <v>1.0</v>
      </c>
      <c r="L3" s="127"/>
      <c r="M3" s="127"/>
      <c r="N3" s="127"/>
      <c r="O3" s="127"/>
      <c r="P3" s="128" t="s">
        <v>167</v>
      </c>
      <c r="Q3" s="127">
        <f t="shared" ref="Q3:Q5" si="1">IF(O3=1,-1,IF(M3=1,0,IF(L3=1,1,IF(K3=1,2,IF(J3=1,3,IF(I3=1,4,IF(H3=1,5,"ND")))))))</f>
        <v>2</v>
      </c>
      <c r="R3" s="129">
        <f>SUM(Q3)</f>
        <v>2</v>
      </c>
      <c r="S3" s="130">
        <v>5.0</v>
      </c>
      <c r="T3" s="131">
        <f>M3/1</f>
        <v>0</v>
      </c>
      <c r="U3" s="131">
        <f>R3/S3</f>
        <v>0.4</v>
      </c>
      <c r="V3" s="131">
        <f>1-U3</f>
        <v>0.6</v>
      </c>
      <c r="W3" s="131">
        <f>U3*5/50</f>
        <v>0.04</v>
      </c>
      <c r="X3" s="54">
        <f>Q3</f>
        <v>2</v>
      </c>
      <c r="Y3" s="132"/>
      <c r="Z3" s="132"/>
    </row>
    <row r="4" ht="187.5" customHeight="1">
      <c r="A4" s="133" t="s">
        <v>83</v>
      </c>
      <c r="B4" s="56" t="s">
        <v>168</v>
      </c>
      <c r="C4" s="134" t="s">
        <v>169</v>
      </c>
      <c r="D4" s="85" t="s">
        <v>170</v>
      </c>
      <c r="E4" s="135" t="s">
        <v>45</v>
      </c>
      <c r="F4" s="134" t="s">
        <v>171</v>
      </c>
      <c r="G4" s="136" t="s">
        <v>122</v>
      </c>
      <c r="H4" s="137"/>
      <c r="I4" s="137"/>
      <c r="J4" s="137"/>
      <c r="K4" s="137"/>
      <c r="L4" s="137">
        <v>1.0</v>
      </c>
      <c r="M4" s="137"/>
      <c r="N4" s="137"/>
      <c r="O4" s="132"/>
      <c r="P4" s="138" t="s">
        <v>172</v>
      </c>
      <c r="Q4" s="137">
        <f t="shared" si="1"/>
        <v>1</v>
      </c>
      <c r="R4" s="30"/>
      <c r="S4" s="57"/>
      <c r="T4" s="57"/>
      <c r="U4" s="57"/>
      <c r="V4" s="57"/>
      <c r="W4" s="57"/>
      <c r="X4" s="57"/>
      <c r="Y4" s="132"/>
      <c r="Z4" s="132"/>
    </row>
    <row r="5" ht="91.5" customHeight="1">
      <c r="A5" s="133" t="s">
        <v>83</v>
      </c>
      <c r="B5" s="42" t="s">
        <v>173</v>
      </c>
      <c r="C5" s="139" t="s">
        <v>174</v>
      </c>
      <c r="D5" s="140" t="s">
        <v>175</v>
      </c>
      <c r="E5" s="135" t="s">
        <v>45</v>
      </c>
      <c r="F5" s="139" t="s">
        <v>176</v>
      </c>
      <c r="G5" s="141" t="s">
        <v>177</v>
      </c>
      <c r="H5" s="142"/>
      <c r="I5" s="142">
        <v>1.0</v>
      </c>
      <c r="J5" s="142"/>
      <c r="K5" s="142"/>
      <c r="L5" s="142"/>
      <c r="M5" s="142"/>
      <c r="N5" s="142"/>
      <c r="O5" s="143"/>
      <c r="P5" s="144" t="s">
        <v>178</v>
      </c>
      <c r="Q5" s="142">
        <f t="shared" si="1"/>
        <v>4</v>
      </c>
      <c r="R5" s="145"/>
      <c r="S5" s="58"/>
      <c r="T5" s="58"/>
      <c r="U5" s="58"/>
      <c r="V5" s="58"/>
      <c r="W5" s="58"/>
      <c r="X5" s="58"/>
      <c r="Y5" s="118"/>
      <c r="Z5" s="118"/>
    </row>
    <row r="6" ht="18.75" customHeight="1">
      <c r="A6" s="146" t="s">
        <v>83</v>
      </c>
      <c r="B6" s="147"/>
      <c r="C6" s="148"/>
      <c r="D6" s="149"/>
      <c r="E6" s="149"/>
      <c r="F6" s="149"/>
      <c r="G6" s="150"/>
      <c r="H6" s="151"/>
      <c r="I6" s="151"/>
      <c r="J6" s="151"/>
      <c r="K6" s="151"/>
      <c r="L6" s="151"/>
      <c r="M6" s="151"/>
      <c r="N6" s="151"/>
      <c r="O6" s="152"/>
      <c r="P6" s="148"/>
      <c r="Q6" s="153"/>
      <c r="R6" s="154">
        <f>SUM(Q4:Q5)</f>
        <v>5</v>
      </c>
      <c r="S6" s="155">
        <v>10.0</v>
      </c>
      <c r="T6" s="156">
        <f>SUM(M4:M5)/2</f>
        <v>0</v>
      </c>
      <c r="U6" s="156">
        <f t="shared" ref="U6:U7" si="2">R6/S6</f>
        <v>0.5</v>
      </c>
      <c r="V6" s="156">
        <f t="shared" ref="V6:V7" si="3">1-U6</f>
        <v>0.5</v>
      </c>
      <c r="W6" s="156">
        <f>U6*10/50</f>
        <v>0.1</v>
      </c>
      <c r="X6" s="84">
        <f>MIN(Q4:Q5)</f>
        <v>1</v>
      </c>
      <c r="Y6" s="118"/>
      <c r="Z6" s="118"/>
    </row>
    <row r="7" ht="62.25" customHeight="1">
      <c r="A7" s="124" t="s">
        <v>100</v>
      </c>
      <c r="B7" s="157" t="s">
        <v>179</v>
      </c>
      <c r="C7" s="158" t="s">
        <v>180</v>
      </c>
      <c r="D7" s="159" t="s">
        <v>181</v>
      </c>
      <c r="E7" s="159" t="s">
        <v>45</v>
      </c>
      <c r="F7" s="48" t="s">
        <v>182</v>
      </c>
      <c r="G7" s="126" t="s">
        <v>183</v>
      </c>
      <c r="H7" s="127"/>
      <c r="I7" s="127">
        <v>1.0</v>
      </c>
      <c r="J7" s="127"/>
      <c r="K7" s="127"/>
      <c r="L7" s="127"/>
      <c r="M7" s="127"/>
      <c r="N7" s="127"/>
      <c r="O7" s="160"/>
      <c r="P7" s="128" t="s">
        <v>184</v>
      </c>
      <c r="Q7" s="127">
        <f t="shared" ref="Q7:Q9" si="4">IF(O7=1,-1,IF(M7=1,0,IF(L7=1,1,IF(K7=1,2,IF(J7=1,3,IF(I7=1,4,IF(H7=1,5,"ND")))))))</f>
        <v>4</v>
      </c>
      <c r="R7" s="129">
        <f>SUM(Q7)</f>
        <v>4</v>
      </c>
      <c r="S7" s="130">
        <v>5.0</v>
      </c>
      <c r="T7" s="131">
        <f>M7/1</f>
        <v>0</v>
      </c>
      <c r="U7" s="131">
        <f t="shared" si="2"/>
        <v>0.8</v>
      </c>
      <c r="V7" s="131">
        <f t="shared" si="3"/>
        <v>0.2</v>
      </c>
      <c r="W7" s="131">
        <f>U7*5/50</f>
        <v>0.08</v>
      </c>
      <c r="X7" s="54">
        <f>Q7</f>
        <v>4</v>
      </c>
      <c r="Y7" s="132"/>
      <c r="Z7" s="132"/>
    </row>
    <row r="8" ht="140.25" customHeight="1">
      <c r="A8" s="161" t="s">
        <v>112</v>
      </c>
      <c r="B8" s="56" t="s">
        <v>185</v>
      </c>
      <c r="C8" s="134" t="s">
        <v>186</v>
      </c>
      <c r="D8" s="136" t="s">
        <v>68</v>
      </c>
      <c r="E8" s="135" t="s">
        <v>45</v>
      </c>
      <c r="F8" s="134" t="s">
        <v>187</v>
      </c>
      <c r="G8" s="136" t="s">
        <v>122</v>
      </c>
      <c r="H8" s="137"/>
      <c r="I8" s="137"/>
      <c r="J8" s="137"/>
      <c r="K8" s="137"/>
      <c r="L8" s="137"/>
      <c r="M8" s="137">
        <v>1.0</v>
      </c>
      <c r="N8" s="137"/>
      <c r="O8" s="132"/>
      <c r="P8" s="138" t="s">
        <v>188</v>
      </c>
      <c r="Q8" s="137">
        <f t="shared" si="4"/>
        <v>0</v>
      </c>
      <c r="R8" s="30"/>
      <c r="S8" s="57"/>
      <c r="T8" s="57"/>
      <c r="U8" s="57"/>
      <c r="V8" s="57"/>
      <c r="W8" s="57"/>
      <c r="X8" s="57"/>
      <c r="Y8" s="132"/>
      <c r="Z8" s="132"/>
    </row>
    <row r="9" ht="92.25" customHeight="1">
      <c r="A9" s="161" t="s">
        <v>112</v>
      </c>
      <c r="B9" s="42" t="s">
        <v>189</v>
      </c>
      <c r="C9" s="162" t="s">
        <v>190</v>
      </c>
      <c r="D9" s="140" t="s">
        <v>68</v>
      </c>
      <c r="E9" s="135" t="s">
        <v>45</v>
      </c>
      <c r="F9" s="162" t="s">
        <v>130</v>
      </c>
      <c r="G9" s="140" t="s">
        <v>122</v>
      </c>
      <c r="H9" s="163"/>
      <c r="I9" s="163"/>
      <c r="J9" s="163"/>
      <c r="K9" s="163"/>
      <c r="L9" s="163"/>
      <c r="M9" s="163">
        <v>1.0</v>
      </c>
      <c r="N9" s="163"/>
      <c r="O9" s="118"/>
      <c r="P9" s="164" t="s">
        <v>188</v>
      </c>
      <c r="Q9" s="163">
        <f t="shared" si="4"/>
        <v>0</v>
      </c>
      <c r="R9" s="145"/>
      <c r="S9" s="58"/>
      <c r="T9" s="58"/>
      <c r="U9" s="58"/>
      <c r="V9" s="58"/>
      <c r="W9" s="58"/>
      <c r="X9" s="58"/>
      <c r="Y9" s="118"/>
      <c r="Z9" s="118"/>
    </row>
    <row r="10" ht="18.75" customHeight="1">
      <c r="A10" s="124" t="s">
        <v>112</v>
      </c>
      <c r="B10" s="165"/>
      <c r="C10" s="150"/>
      <c r="D10" s="150"/>
      <c r="E10" s="150"/>
      <c r="F10" s="150"/>
      <c r="G10" s="150"/>
      <c r="H10" s="151"/>
      <c r="I10" s="151"/>
      <c r="J10" s="151"/>
      <c r="K10" s="151"/>
      <c r="L10" s="151"/>
      <c r="M10" s="151"/>
      <c r="N10" s="151"/>
      <c r="O10" s="152"/>
      <c r="P10" s="148"/>
      <c r="Q10" s="151"/>
      <c r="R10" s="154">
        <f>SUM(Q8:Q9)</f>
        <v>0</v>
      </c>
      <c r="S10" s="155">
        <v>10.0</v>
      </c>
      <c r="T10" s="156">
        <f>SUM(M8:M9)/2</f>
        <v>1</v>
      </c>
      <c r="U10" s="156">
        <f t="shared" ref="U10:U11" si="5">R10/S10</f>
        <v>0</v>
      </c>
      <c r="V10" s="156">
        <f t="shared" ref="V10:V11" si="6">1-U10</f>
        <v>1</v>
      </c>
      <c r="W10" s="156">
        <f>U10*10/50</f>
        <v>0</v>
      </c>
      <c r="X10" s="84">
        <f>MIN(Q8:Q9)</f>
        <v>0</v>
      </c>
      <c r="Y10" s="118"/>
      <c r="Z10" s="118"/>
    </row>
    <row r="11" ht="52.5" customHeight="1">
      <c r="A11" s="166" t="s">
        <v>131</v>
      </c>
      <c r="B11" s="167" t="s">
        <v>191</v>
      </c>
      <c r="C11" s="125" t="s">
        <v>192</v>
      </c>
      <c r="D11" s="150" t="s">
        <v>193</v>
      </c>
      <c r="E11" s="150" t="s">
        <v>45</v>
      </c>
      <c r="F11" s="125" t="s">
        <v>194</v>
      </c>
      <c r="G11" s="150"/>
      <c r="H11" s="151"/>
      <c r="I11" s="151"/>
      <c r="J11" s="151"/>
      <c r="K11" s="151"/>
      <c r="L11" s="151">
        <v>1.0</v>
      </c>
      <c r="M11" s="151"/>
      <c r="N11" s="151"/>
      <c r="O11" s="152"/>
      <c r="P11" s="148" t="s">
        <v>195</v>
      </c>
      <c r="Q11" s="151">
        <f t="shared" ref="Q11:Q15" si="7">IF(O11=1,-1,IF(M11=1,0,IF(L11=1,1,IF(K11=1,2,IF(J11=1,3,IF(I11=1,4,IF(H11=1,5,"ND")))))))</f>
        <v>1</v>
      </c>
      <c r="R11" s="129">
        <f>SUM(Q11)</f>
        <v>1</v>
      </c>
      <c r="S11" s="130">
        <v>5.0</v>
      </c>
      <c r="T11" s="131">
        <f>M11/1</f>
        <v>0</v>
      </c>
      <c r="U11" s="131">
        <f t="shared" si="5"/>
        <v>0.2</v>
      </c>
      <c r="V11" s="131">
        <f t="shared" si="6"/>
        <v>0.8</v>
      </c>
      <c r="W11" s="131">
        <f>U11*5/50</f>
        <v>0.02</v>
      </c>
      <c r="X11" s="54">
        <f>Q11</f>
        <v>1</v>
      </c>
      <c r="Y11" s="118"/>
      <c r="Z11" s="118"/>
    </row>
    <row r="12" ht="114.0" customHeight="1">
      <c r="A12" s="95" t="s">
        <v>137</v>
      </c>
      <c r="B12" s="56" t="s">
        <v>196</v>
      </c>
      <c r="C12" s="134" t="s">
        <v>197</v>
      </c>
      <c r="D12" s="136" t="s">
        <v>198</v>
      </c>
      <c r="E12" s="135" t="s">
        <v>45</v>
      </c>
      <c r="F12" s="168" t="s">
        <v>141</v>
      </c>
      <c r="G12" s="136" t="s">
        <v>122</v>
      </c>
      <c r="H12" s="137"/>
      <c r="I12" s="137"/>
      <c r="J12" s="137"/>
      <c r="K12" s="137"/>
      <c r="M12" s="137">
        <v>1.0</v>
      </c>
      <c r="N12" s="137"/>
      <c r="O12" s="132"/>
      <c r="P12" s="138" t="s">
        <v>188</v>
      </c>
      <c r="Q12" s="137">
        <f t="shared" si="7"/>
        <v>0</v>
      </c>
      <c r="R12" s="30"/>
      <c r="S12" s="57"/>
      <c r="T12" s="57"/>
      <c r="U12" s="57"/>
      <c r="V12" s="57"/>
      <c r="W12" s="57"/>
      <c r="X12" s="57"/>
      <c r="Y12" s="132"/>
      <c r="Z12" s="132"/>
    </row>
    <row r="13" ht="105.0" customHeight="1">
      <c r="A13" s="95" t="s">
        <v>137</v>
      </c>
      <c r="B13" s="26" t="s">
        <v>199</v>
      </c>
      <c r="C13" s="169" t="s">
        <v>200</v>
      </c>
      <c r="D13" s="170" t="s">
        <v>201</v>
      </c>
      <c r="E13" s="135" t="s">
        <v>45</v>
      </c>
      <c r="F13" s="96" t="s">
        <v>202</v>
      </c>
      <c r="G13" s="170" t="s">
        <v>201</v>
      </c>
      <c r="H13" s="137"/>
      <c r="I13" s="137">
        <v>1.0</v>
      </c>
      <c r="J13" s="137"/>
      <c r="K13" s="137"/>
      <c r="M13" s="137"/>
      <c r="N13" s="137"/>
      <c r="O13" s="132"/>
      <c r="P13" s="138" t="s">
        <v>203</v>
      </c>
      <c r="Q13" s="137">
        <f t="shared" si="7"/>
        <v>4</v>
      </c>
      <c r="R13" s="171"/>
      <c r="S13" s="34"/>
      <c r="T13" s="34"/>
      <c r="U13" s="34"/>
      <c r="V13" s="34"/>
      <c r="W13" s="34"/>
      <c r="X13" s="34"/>
      <c r="Y13" s="132"/>
      <c r="Z13" s="132"/>
    </row>
    <row r="14" ht="63.75" customHeight="1">
      <c r="A14" s="95" t="s">
        <v>137</v>
      </c>
      <c r="B14" s="42" t="s">
        <v>204</v>
      </c>
      <c r="C14" s="162" t="s">
        <v>205</v>
      </c>
      <c r="D14" s="172" t="s">
        <v>206</v>
      </c>
      <c r="E14" s="135" t="s">
        <v>45</v>
      </c>
      <c r="F14" s="101" t="s">
        <v>149</v>
      </c>
      <c r="G14" s="172" t="s">
        <v>201</v>
      </c>
      <c r="H14" s="137"/>
      <c r="I14" s="137">
        <v>1.0</v>
      </c>
      <c r="J14" s="137"/>
      <c r="K14" s="137"/>
      <c r="M14" s="137"/>
      <c r="N14" s="137"/>
      <c r="O14" s="132"/>
      <c r="P14" s="138" t="s">
        <v>203</v>
      </c>
      <c r="Q14" s="137">
        <f t="shared" si="7"/>
        <v>4</v>
      </c>
      <c r="R14" s="145"/>
      <c r="S14" s="58"/>
      <c r="T14" s="58"/>
      <c r="U14" s="58"/>
      <c r="V14" s="58"/>
      <c r="W14" s="58"/>
      <c r="X14" s="58"/>
      <c r="Y14" s="132"/>
      <c r="Z14" s="132"/>
    </row>
    <row r="15" ht="72.0" customHeight="1">
      <c r="A15" s="173" t="s">
        <v>137</v>
      </c>
      <c r="B15" s="174"/>
      <c r="C15" s="148"/>
      <c r="D15" s="148"/>
      <c r="E15" s="148"/>
      <c r="F15" s="175"/>
      <c r="G15" s="148"/>
      <c r="H15" s="151"/>
      <c r="I15" s="151"/>
      <c r="J15" s="151"/>
      <c r="K15" s="151"/>
      <c r="L15" s="151"/>
      <c r="M15" s="151"/>
      <c r="N15" s="151"/>
      <c r="O15" s="152"/>
      <c r="P15" s="148"/>
      <c r="Q15" s="151" t="str">
        <f t="shared" si="7"/>
        <v>ND</v>
      </c>
      <c r="R15" s="176">
        <f>SUM(Q12:Q14)</f>
        <v>8</v>
      </c>
      <c r="S15" s="177">
        <v>15.0</v>
      </c>
      <c r="T15" s="178">
        <f>SUM(M12:M14)/3</f>
        <v>0.3333333333</v>
      </c>
      <c r="U15" s="178">
        <f>R15/S15</f>
        <v>0.5333333333</v>
      </c>
      <c r="V15" s="178">
        <f>1-U15</f>
        <v>0.4666666667</v>
      </c>
      <c r="W15" s="178">
        <f>U15*15/50</f>
        <v>0.16</v>
      </c>
      <c r="X15" s="179" t="str">
        <f>_xludf.MODE.SNGL(Q12:Q14)</f>
        <v>#NAME?</v>
      </c>
      <c r="Y15" s="118"/>
      <c r="Z15" s="118"/>
    </row>
    <row r="16" ht="31.5" customHeight="1">
      <c r="A16" s="118"/>
      <c r="B16" s="118"/>
      <c r="C16" s="118"/>
      <c r="D16" s="118"/>
      <c r="E16" s="118"/>
      <c r="F16" s="118"/>
      <c r="G16" s="118"/>
      <c r="H16" s="163"/>
      <c r="I16" s="118"/>
      <c r="J16" s="118"/>
      <c r="K16" s="118"/>
      <c r="L16" s="118"/>
      <c r="M16" s="118"/>
      <c r="N16" s="118"/>
      <c r="O16" s="118"/>
      <c r="P16" s="180"/>
      <c r="Q16" s="163"/>
      <c r="S16" s="110">
        <f>SUM(S3,S6,S7,S10,S11,S15)</f>
        <v>50</v>
      </c>
      <c r="V16" s="111" t="s">
        <v>207</v>
      </c>
      <c r="W16" s="112">
        <f>W15+W11+W7+W10+W6+W3</f>
        <v>0.4</v>
      </c>
      <c r="Y16" s="118"/>
      <c r="Z16" s="118"/>
    </row>
    <row r="17" ht="31.5" customHeight="1">
      <c r="A17" s="118"/>
      <c r="B17" s="118"/>
      <c r="C17" s="118"/>
      <c r="D17" s="118"/>
      <c r="E17" s="118"/>
      <c r="F17" s="118"/>
      <c r="G17" s="118"/>
      <c r="H17" s="163"/>
      <c r="I17" s="118"/>
      <c r="J17" s="118"/>
      <c r="K17" s="118"/>
      <c r="L17" s="118"/>
      <c r="M17" s="118"/>
      <c r="N17" s="118"/>
      <c r="O17" s="118"/>
      <c r="P17" s="180"/>
      <c r="Q17" s="163"/>
      <c r="V17" s="113" t="s">
        <v>208</v>
      </c>
      <c r="W17" s="114">
        <f>1-W16</f>
        <v>0.6</v>
      </c>
      <c r="Y17" s="118"/>
      <c r="Z17" s="118"/>
    </row>
    <row r="18" ht="18.75" customHeight="1">
      <c r="A18" s="118"/>
      <c r="B18" s="118"/>
      <c r="C18" s="118"/>
      <c r="D18" s="118"/>
      <c r="E18" s="118"/>
      <c r="F18" s="118"/>
      <c r="G18" s="118"/>
      <c r="H18" s="118"/>
      <c r="I18" s="118"/>
      <c r="J18" s="118"/>
      <c r="K18" s="118"/>
      <c r="L18" s="118"/>
      <c r="M18" s="118"/>
      <c r="N18" s="118"/>
      <c r="O18" s="118"/>
      <c r="P18" s="180"/>
      <c r="Q18" s="118"/>
      <c r="R18" s="118"/>
      <c r="S18" s="118"/>
      <c r="T18" s="118"/>
      <c r="U18" s="118"/>
      <c r="V18" s="118"/>
      <c r="W18" s="118"/>
      <c r="X18" s="118"/>
      <c r="Y18" s="118"/>
      <c r="Z18" s="118"/>
    </row>
    <row r="19" ht="18.75" customHeight="1">
      <c r="A19" s="118"/>
      <c r="B19" s="118"/>
      <c r="C19" s="118"/>
      <c r="D19" s="118"/>
      <c r="E19" s="118"/>
      <c r="F19" s="118"/>
      <c r="G19" s="118"/>
      <c r="H19" s="118"/>
      <c r="I19" s="118"/>
      <c r="J19" s="118"/>
      <c r="K19" s="118"/>
      <c r="L19" s="118"/>
      <c r="M19" s="118"/>
      <c r="N19" s="118"/>
      <c r="O19" s="118"/>
      <c r="P19" s="180"/>
      <c r="Q19" s="118"/>
      <c r="R19" s="118"/>
      <c r="S19" s="118"/>
      <c r="T19" s="118"/>
      <c r="U19" s="118"/>
      <c r="V19" s="118"/>
      <c r="W19" s="118"/>
      <c r="X19" s="118"/>
      <c r="Y19" s="118"/>
      <c r="Z19" s="118"/>
    </row>
    <row r="20" ht="18.75" customHeight="1">
      <c r="A20" s="118"/>
      <c r="B20" s="118"/>
      <c r="C20" s="118"/>
      <c r="D20" s="118"/>
      <c r="E20" s="118"/>
      <c r="F20" s="118"/>
      <c r="G20" s="118"/>
      <c r="H20" s="118"/>
      <c r="I20" s="118"/>
      <c r="J20" s="118"/>
      <c r="K20" s="118"/>
      <c r="L20" s="118"/>
      <c r="M20" s="118"/>
      <c r="N20" s="118"/>
      <c r="O20" s="118"/>
      <c r="P20" s="180"/>
      <c r="Q20" s="118"/>
      <c r="R20" s="118"/>
      <c r="S20" s="118"/>
      <c r="T20" s="118"/>
      <c r="U20" s="118"/>
      <c r="V20" s="118"/>
      <c r="W20" s="118"/>
      <c r="X20" s="118"/>
      <c r="Y20" s="118"/>
      <c r="Z20" s="118"/>
    </row>
    <row r="21" ht="18.75" customHeight="1">
      <c r="A21" s="118"/>
      <c r="B21" s="118"/>
      <c r="C21" s="118"/>
      <c r="D21" s="118"/>
      <c r="E21" s="118"/>
      <c r="F21" s="118"/>
      <c r="G21" s="118"/>
      <c r="H21" s="118"/>
      <c r="I21" s="118"/>
      <c r="J21" s="118"/>
      <c r="K21" s="118"/>
      <c r="L21" s="118"/>
      <c r="M21" s="118"/>
      <c r="N21" s="118"/>
      <c r="O21" s="118"/>
      <c r="P21" s="180"/>
      <c r="Q21" s="118"/>
      <c r="R21" s="118"/>
      <c r="S21" s="118"/>
      <c r="T21" s="118"/>
      <c r="U21" s="118"/>
      <c r="V21" s="118"/>
      <c r="W21" s="118"/>
      <c r="X21" s="118"/>
      <c r="Y21" s="118"/>
      <c r="Z21" s="118"/>
    </row>
    <row r="22" ht="18.75" customHeight="1">
      <c r="A22" s="118"/>
      <c r="B22" s="118"/>
      <c r="C22" s="118"/>
      <c r="D22" s="118"/>
      <c r="E22" s="118"/>
      <c r="F22" s="118"/>
      <c r="G22" s="118"/>
      <c r="H22" s="118"/>
      <c r="I22" s="118"/>
      <c r="J22" s="118"/>
      <c r="K22" s="118"/>
      <c r="L22" s="118"/>
      <c r="M22" s="118"/>
      <c r="N22" s="118"/>
      <c r="O22" s="118"/>
      <c r="P22" s="180"/>
      <c r="Q22" s="118"/>
      <c r="R22" s="118"/>
      <c r="S22" s="118"/>
      <c r="T22" s="118"/>
      <c r="U22" s="118"/>
      <c r="V22" s="118"/>
      <c r="W22" s="118"/>
      <c r="X22" s="118"/>
      <c r="Y22" s="118"/>
      <c r="Z22" s="118"/>
    </row>
    <row r="23" ht="18.75" customHeight="1">
      <c r="A23" s="118"/>
      <c r="B23" s="118"/>
      <c r="C23" s="118"/>
      <c r="D23" s="118"/>
      <c r="E23" s="118"/>
      <c r="F23" s="118"/>
      <c r="G23" s="118"/>
      <c r="H23" s="118"/>
      <c r="I23" s="118"/>
      <c r="J23" s="118"/>
      <c r="K23" s="118"/>
      <c r="L23" s="118"/>
      <c r="M23" s="118"/>
      <c r="N23" s="118"/>
      <c r="O23" s="118"/>
      <c r="P23" s="180"/>
      <c r="Q23" s="118"/>
      <c r="R23" s="118"/>
      <c r="S23" s="118" t="s">
        <v>209</v>
      </c>
      <c r="T23" s="118"/>
      <c r="U23" s="118"/>
      <c r="V23" s="118"/>
      <c r="W23" s="118"/>
      <c r="X23" s="118"/>
      <c r="Y23" s="118"/>
      <c r="Z23" s="118"/>
    </row>
    <row r="24" ht="18.75" customHeight="1">
      <c r="A24" s="118"/>
      <c r="B24" s="118"/>
      <c r="C24" s="118"/>
      <c r="D24" s="118"/>
      <c r="E24" s="118"/>
      <c r="F24" s="118"/>
      <c r="G24" s="118"/>
      <c r="H24" s="118"/>
      <c r="I24" s="118"/>
      <c r="J24" s="118"/>
      <c r="K24" s="118"/>
      <c r="L24" s="118"/>
      <c r="M24" s="118"/>
      <c r="N24" s="118"/>
      <c r="O24" s="118"/>
      <c r="P24" s="180"/>
      <c r="Q24" s="118"/>
      <c r="R24" s="118"/>
      <c r="S24" s="118"/>
      <c r="T24" s="118"/>
      <c r="U24" s="118"/>
      <c r="V24" s="118"/>
      <c r="W24" s="118"/>
      <c r="X24" s="118"/>
      <c r="Y24" s="118"/>
      <c r="Z24" s="118"/>
    </row>
    <row r="25" ht="18.75" customHeight="1">
      <c r="A25" s="118"/>
      <c r="B25" s="118"/>
      <c r="C25" s="118"/>
      <c r="D25" s="118"/>
      <c r="E25" s="118"/>
      <c r="F25" s="118"/>
      <c r="G25" s="118"/>
      <c r="H25" s="118"/>
      <c r="I25" s="118"/>
      <c r="J25" s="118"/>
      <c r="K25" s="118"/>
      <c r="L25" s="118"/>
      <c r="M25" s="118"/>
      <c r="N25" s="118"/>
      <c r="O25" s="118"/>
      <c r="P25" s="180"/>
      <c r="Q25" s="118"/>
      <c r="R25" s="118"/>
      <c r="S25" s="118"/>
      <c r="T25" s="118"/>
      <c r="U25" s="118"/>
      <c r="V25" s="118"/>
      <c r="W25" s="118"/>
      <c r="X25" s="118"/>
      <c r="Y25" s="118"/>
      <c r="Z25" s="118"/>
    </row>
    <row r="26" ht="18.75" customHeight="1">
      <c r="A26" s="118"/>
      <c r="B26" s="118"/>
      <c r="C26" s="118"/>
      <c r="D26" s="118"/>
      <c r="E26" s="118"/>
      <c r="F26" s="118"/>
      <c r="G26" s="118"/>
      <c r="H26" s="118"/>
      <c r="I26" s="118"/>
      <c r="J26" s="118"/>
      <c r="K26" s="118"/>
      <c r="L26" s="118"/>
      <c r="M26" s="118"/>
      <c r="N26" s="118"/>
      <c r="O26" s="118"/>
      <c r="P26" s="180"/>
      <c r="Q26" s="118"/>
      <c r="R26" s="118"/>
      <c r="S26" s="118"/>
      <c r="T26" s="118"/>
      <c r="U26" s="118"/>
      <c r="V26" s="118"/>
      <c r="W26" s="118"/>
      <c r="X26" s="118"/>
      <c r="Y26" s="118"/>
      <c r="Z26" s="118"/>
    </row>
    <row r="27" ht="18.75" customHeight="1">
      <c r="A27" s="118"/>
      <c r="B27" s="118"/>
      <c r="C27" s="118"/>
      <c r="D27" s="118"/>
      <c r="E27" s="118"/>
      <c r="F27" s="118"/>
      <c r="G27" s="118"/>
      <c r="H27" s="118"/>
      <c r="I27" s="118"/>
      <c r="J27" s="118"/>
      <c r="K27" s="118"/>
      <c r="L27" s="118"/>
      <c r="M27" s="118"/>
      <c r="N27" s="118"/>
      <c r="O27" s="118"/>
      <c r="P27" s="180"/>
      <c r="Q27" s="118"/>
      <c r="R27" s="118"/>
      <c r="S27" s="118"/>
      <c r="T27" s="118"/>
      <c r="U27" s="118"/>
      <c r="V27" s="118"/>
      <c r="W27" s="118"/>
      <c r="X27" s="118"/>
      <c r="Y27" s="118"/>
      <c r="Z27" s="118"/>
    </row>
    <row r="28" ht="18.75" customHeight="1">
      <c r="A28" s="118"/>
      <c r="B28" s="118"/>
      <c r="C28" s="118"/>
      <c r="D28" s="118"/>
      <c r="E28" s="118"/>
      <c r="F28" s="118"/>
      <c r="G28" s="118"/>
      <c r="H28" s="118"/>
      <c r="I28" s="118"/>
      <c r="J28" s="118"/>
      <c r="K28" s="118"/>
      <c r="L28" s="118"/>
      <c r="M28" s="118"/>
      <c r="N28" s="118"/>
      <c r="O28" s="118"/>
      <c r="P28" s="180"/>
      <c r="Q28" s="118"/>
      <c r="R28" s="118"/>
      <c r="S28" s="118"/>
      <c r="T28" s="118"/>
      <c r="U28" s="118"/>
      <c r="V28" s="118"/>
      <c r="W28" s="118"/>
      <c r="X28" s="118"/>
      <c r="Y28" s="118"/>
      <c r="Z28" s="118"/>
    </row>
    <row r="29" ht="18.75" customHeight="1">
      <c r="A29" s="118"/>
      <c r="B29" s="118"/>
      <c r="C29" s="118"/>
      <c r="D29" s="118"/>
      <c r="E29" s="118"/>
      <c r="F29" s="118"/>
      <c r="G29" s="118"/>
      <c r="H29" s="118"/>
      <c r="I29" s="118"/>
      <c r="J29" s="118"/>
      <c r="K29" s="118"/>
      <c r="L29" s="118"/>
      <c r="M29" s="118"/>
      <c r="N29" s="118"/>
      <c r="O29" s="118"/>
      <c r="P29" s="180"/>
      <c r="Q29" s="118"/>
      <c r="R29" s="118"/>
      <c r="S29" s="118"/>
      <c r="T29" s="118"/>
      <c r="U29" s="118"/>
      <c r="V29" s="118"/>
      <c r="W29" s="118"/>
      <c r="X29" s="118"/>
      <c r="Y29" s="118"/>
      <c r="Z29" s="118"/>
    </row>
    <row r="30" ht="18.75" customHeight="1">
      <c r="A30" s="118"/>
      <c r="B30" s="118"/>
      <c r="C30" s="118"/>
      <c r="D30" s="118"/>
      <c r="E30" s="118"/>
      <c r="F30" s="118"/>
      <c r="G30" s="118"/>
      <c r="H30" s="118"/>
      <c r="I30" s="118"/>
      <c r="J30" s="118"/>
      <c r="K30" s="118"/>
      <c r="L30" s="118"/>
      <c r="M30" s="118"/>
      <c r="N30" s="118"/>
      <c r="O30" s="118"/>
      <c r="P30" s="180"/>
      <c r="Q30" s="118"/>
      <c r="R30" s="118"/>
      <c r="S30" s="118"/>
      <c r="T30" s="118"/>
      <c r="U30" s="118"/>
      <c r="V30" s="118"/>
      <c r="W30" s="118"/>
      <c r="X30" s="118"/>
      <c r="Y30" s="118"/>
      <c r="Z30" s="118"/>
    </row>
    <row r="31" ht="18.75" customHeight="1">
      <c r="A31" s="118"/>
      <c r="B31" s="118"/>
      <c r="C31" s="118"/>
      <c r="D31" s="118"/>
      <c r="E31" s="118"/>
      <c r="F31" s="118"/>
      <c r="G31" s="118"/>
      <c r="H31" s="118"/>
      <c r="I31" s="118"/>
      <c r="J31" s="118"/>
      <c r="K31" s="118"/>
      <c r="L31" s="118"/>
      <c r="M31" s="118"/>
      <c r="N31" s="118"/>
      <c r="O31" s="118"/>
      <c r="P31" s="180"/>
      <c r="Q31" s="118"/>
      <c r="R31" s="118"/>
      <c r="S31" s="118"/>
      <c r="T31" s="118"/>
      <c r="U31" s="118"/>
      <c r="V31" s="118"/>
      <c r="W31" s="118"/>
      <c r="X31" s="118"/>
      <c r="Y31" s="118"/>
      <c r="Z31" s="118"/>
    </row>
    <row r="32" ht="18.75" customHeight="1">
      <c r="A32" s="118"/>
      <c r="B32" s="118"/>
      <c r="C32" s="118"/>
      <c r="D32" s="118"/>
      <c r="E32" s="118"/>
      <c r="F32" s="118"/>
      <c r="G32" s="118"/>
      <c r="H32" s="118"/>
      <c r="I32" s="118"/>
      <c r="J32" s="118"/>
      <c r="K32" s="118"/>
      <c r="L32" s="118"/>
      <c r="M32" s="118"/>
      <c r="N32" s="118"/>
      <c r="O32" s="118"/>
      <c r="P32" s="180"/>
      <c r="Q32" s="118"/>
      <c r="R32" s="118"/>
      <c r="S32" s="118"/>
      <c r="T32" s="118"/>
      <c r="U32" s="118"/>
      <c r="V32" s="118"/>
      <c r="W32" s="118"/>
      <c r="X32" s="118"/>
      <c r="Y32" s="118"/>
      <c r="Z32" s="118"/>
    </row>
    <row r="33" ht="18.75" customHeight="1">
      <c r="A33" s="118"/>
      <c r="B33" s="118"/>
      <c r="C33" s="118"/>
      <c r="D33" s="118"/>
      <c r="E33" s="118"/>
      <c r="F33" s="118"/>
      <c r="G33" s="118"/>
      <c r="H33" s="118"/>
      <c r="I33" s="118"/>
      <c r="J33" s="118"/>
      <c r="K33" s="118"/>
      <c r="L33" s="118"/>
      <c r="M33" s="118"/>
      <c r="N33" s="118"/>
      <c r="O33" s="118"/>
      <c r="P33" s="180"/>
      <c r="Q33" s="118"/>
      <c r="R33" s="118"/>
      <c r="S33" s="118"/>
      <c r="T33" s="118"/>
      <c r="U33" s="118"/>
      <c r="V33" s="118"/>
      <c r="W33" s="118"/>
      <c r="X33" s="118"/>
      <c r="Y33" s="118"/>
      <c r="Z33" s="118"/>
    </row>
    <row r="34" ht="18.75" customHeight="1">
      <c r="A34" s="118"/>
      <c r="B34" s="118"/>
      <c r="C34" s="118"/>
      <c r="D34" s="118"/>
      <c r="E34" s="118"/>
      <c r="F34" s="118"/>
      <c r="G34" s="118"/>
      <c r="H34" s="118"/>
      <c r="I34" s="118"/>
      <c r="J34" s="118"/>
      <c r="K34" s="118"/>
      <c r="L34" s="118"/>
      <c r="M34" s="118"/>
      <c r="N34" s="118"/>
      <c r="O34" s="118"/>
      <c r="P34" s="180"/>
      <c r="Q34" s="118"/>
      <c r="R34" s="118"/>
      <c r="S34" s="118"/>
      <c r="T34" s="118"/>
      <c r="U34" s="118"/>
      <c r="V34" s="118"/>
      <c r="W34" s="118"/>
      <c r="X34" s="118"/>
      <c r="Y34" s="118"/>
      <c r="Z34" s="118"/>
    </row>
    <row r="35" ht="18.75" customHeight="1">
      <c r="A35" s="118"/>
      <c r="B35" s="118"/>
      <c r="C35" s="118"/>
      <c r="D35" s="118"/>
      <c r="E35" s="118"/>
      <c r="F35" s="118"/>
      <c r="G35" s="118"/>
      <c r="H35" s="118"/>
      <c r="I35" s="118"/>
      <c r="J35" s="118"/>
      <c r="K35" s="118"/>
      <c r="L35" s="118"/>
      <c r="M35" s="118"/>
      <c r="N35" s="118"/>
      <c r="O35" s="118"/>
      <c r="P35" s="180"/>
      <c r="Q35" s="118"/>
      <c r="R35" s="118"/>
      <c r="S35" s="118"/>
      <c r="T35" s="118"/>
      <c r="U35" s="118"/>
      <c r="V35" s="118"/>
      <c r="W35" s="118"/>
      <c r="X35" s="118"/>
      <c r="Y35" s="118"/>
      <c r="Z35" s="118"/>
    </row>
    <row r="36" ht="18.75" customHeight="1">
      <c r="A36" s="118"/>
      <c r="B36" s="118"/>
      <c r="C36" s="118"/>
      <c r="D36" s="118"/>
      <c r="E36" s="118"/>
      <c r="F36" s="118"/>
      <c r="G36" s="118"/>
      <c r="H36" s="118"/>
      <c r="I36" s="118"/>
      <c r="J36" s="118"/>
      <c r="K36" s="118"/>
      <c r="L36" s="118"/>
      <c r="M36" s="118"/>
      <c r="N36" s="118"/>
      <c r="O36" s="118"/>
      <c r="P36" s="180"/>
      <c r="Q36" s="118"/>
      <c r="R36" s="118"/>
      <c r="S36" s="118"/>
      <c r="T36" s="118"/>
      <c r="U36" s="118"/>
      <c r="V36" s="118"/>
      <c r="W36" s="118"/>
      <c r="X36" s="118"/>
      <c r="Y36" s="118"/>
      <c r="Z36" s="118"/>
    </row>
    <row r="37" ht="18.75" customHeight="1">
      <c r="A37" s="118"/>
      <c r="B37" s="118"/>
      <c r="C37" s="118"/>
      <c r="D37" s="118"/>
      <c r="E37" s="118"/>
      <c r="F37" s="118"/>
      <c r="G37" s="118"/>
      <c r="H37" s="118"/>
      <c r="I37" s="118"/>
      <c r="J37" s="118"/>
      <c r="K37" s="118"/>
      <c r="L37" s="118"/>
      <c r="M37" s="118"/>
      <c r="N37" s="118"/>
      <c r="O37" s="118"/>
      <c r="P37" s="180"/>
      <c r="Q37" s="118"/>
      <c r="R37" s="118"/>
      <c r="S37" s="118"/>
      <c r="T37" s="118"/>
      <c r="U37" s="118"/>
      <c r="V37" s="118"/>
      <c r="W37" s="118"/>
      <c r="X37" s="118"/>
      <c r="Y37" s="118"/>
      <c r="Z37" s="118"/>
    </row>
    <row r="38" ht="18.75" customHeight="1">
      <c r="A38" s="118"/>
      <c r="B38" s="118"/>
      <c r="C38" s="118"/>
      <c r="D38" s="118"/>
      <c r="E38" s="118"/>
      <c r="F38" s="118"/>
      <c r="G38" s="118"/>
      <c r="H38" s="118"/>
      <c r="I38" s="118"/>
      <c r="J38" s="118"/>
      <c r="K38" s="118"/>
      <c r="L38" s="118"/>
      <c r="M38" s="118"/>
      <c r="N38" s="118"/>
      <c r="O38" s="118"/>
      <c r="P38" s="180"/>
      <c r="Q38" s="118"/>
      <c r="R38" s="118"/>
      <c r="S38" s="118"/>
      <c r="T38" s="118"/>
      <c r="U38" s="118"/>
      <c r="V38" s="118"/>
      <c r="W38" s="118"/>
      <c r="X38" s="118"/>
      <c r="Y38" s="118"/>
      <c r="Z38" s="118"/>
    </row>
    <row r="39" ht="18.75" customHeight="1">
      <c r="A39" s="118"/>
      <c r="B39" s="118"/>
      <c r="C39" s="118"/>
      <c r="D39" s="118"/>
      <c r="E39" s="118"/>
      <c r="F39" s="118"/>
      <c r="G39" s="118"/>
      <c r="H39" s="118"/>
      <c r="I39" s="118"/>
      <c r="J39" s="118"/>
      <c r="K39" s="118"/>
      <c r="L39" s="118"/>
      <c r="M39" s="118"/>
      <c r="N39" s="118"/>
      <c r="O39" s="118"/>
      <c r="P39" s="180"/>
      <c r="Q39" s="118"/>
      <c r="R39" s="118"/>
      <c r="S39" s="118"/>
      <c r="T39" s="118"/>
      <c r="U39" s="118"/>
      <c r="V39" s="118"/>
      <c r="W39" s="118"/>
      <c r="X39" s="118"/>
      <c r="Y39" s="118"/>
      <c r="Z39" s="118"/>
    </row>
    <row r="40" ht="18.75" customHeight="1">
      <c r="A40" s="118"/>
      <c r="B40" s="118"/>
      <c r="C40" s="118"/>
      <c r="D40" s="118"/>
      <c r="E40" s="118"/>
      <c r="F40" s="118"/>
      <c r="G40" s="118"/>
      <c r="H40" s="118"/>
      <c r="I40" s="118"/>
      <c r="J40" s="118"/>
      <c r="K40" s="118"/>
      <c r="L40" s="118"/>
      <c r="M40" s="118"/>
      <c r="N40" s="118"/>
      <c r="O40" s="118"/>
      <c r="P40" s="180"/>
      <c r="Q40" s="118"/>
      <c r="R40" s="118"/>
      <c r="S40" s="118"/>
      <c r="T40" s="118"/>
      <c r="U40" s="118"/>
      <c r="V40" s="118"/>
      <c r="W40" s="118"/>
      <c r="X40" s="118"/>
      <c r="Y40" s="118"/>
      <c r="Z40" s="118"/>
    </row>
    <row r="41" ht="18.75" customHeight="1">
      <c r="A41" s="118"/>
      <c r="B41" s="118"/>
      <c r="C41" s="118"/>
      <c r="D41" s="118"/>
      <c r="E41" s="118"/>
      <c r="F41" s="118"/>
      <c r="G41" s="118"/>
      <c r="H41" s="118"/>
      <c r="I41" s="118"/>
      <c r="J41" s="118"/>
      <c r="K41" s="118"/>
      <c r="L41" s="118"/>
      <c r="M41" s="118"/>
      <c r="N41" s="118"/>
      <c r="O41" s="118"/>
      <c r="P41" s="180"/>
      <c r="Q41" s="118"/>
      <c r="R41" s="118"/>
      <c r="S41" s="118"/>
      <c r="T41" s="118"/>
      <c r="U41" s="118"/>
      <c r="V41" s="118"/>
      <c r="W41" s="118"/>
      <c r="X41" s="118"/>
      <c r="Y41" s="118"/>
      <c r="Z41" s="118"/>
    </row>
    <row r="42" ht="18.75" customHeight="1">
      <c r="A42" s="118"/>
      <c r="B42" s="118"/>
      <c r="C42" s="118"/>
      <c r="D42" s="118"/>
      <c r="E42" s="118"/>
      <c r="F42" s="118"/>
      <c r="G42" s="118"/>
      <c r="H42" s="118"/>
      <c r="I42" s="118"/>
      <c r="J42" s="118"/>
      <c r="K42" s="118"/>
      <c r="L42" s="118"/>
      <c r="M42" s="118"/>
      <c r="N42" s="118"/>
      <c r="O42" s="118"/>
      <c r="P42" s="180"/>
      <c r="Q42" s="118"/>
      <c r="R42" s="118"/>
      <c r="S42" s="118"/>
      <c r="T42" s="118"/>
      <c r="U42" s="118"/>
      <c r="V42" s="118"/>
      <c r="W42" s="118"/>
      <c r="X42" s="118"/>
      <c r="Y42" s="118"/>
      <c r="Z42" s="118"/>
    </row>
    <row r="43" ht="18.75" customHeight="1">
      <c r="A43" s="118"/>
      <c r="B43" s="118"/>
      <c r="C43" s="118"/>
      <c r="D43" s="118"/>
      <c r="E43" s="118"/>
      <c r="F43" s="118"/>
      <c r="G43" s="118"/>
      <c r="H43" s="118"/>
      <c r="I43" s="118"/>
      <c r="J43" s="118"/>
      <c r="K43" s="118"/>
      <c r="L43" s="118"/>
      <c r="M43" s="118"/>
      <c r="N43" s="118"/>
      <c r="O43" s="118"/>
      <c r="P43" s="180"/>
      <c r="Q43" s="118"/>
      <c r="R43" s="118"/>
      <c r="S43" s="118"/>
      <c r="T43" s="118"/>
      <c r="U43" s="118"/>
      <c r="V43" s="118"/>
      <c r="W43" s="118"/>
      <c r="X43" s="118"/>
      <c r="Y43" s="118"/>
      <c r="Z43" s="118"/>
    </row>
    <row r="44" ht="18.75" customHeight="1">
      <c r="A44" s="118"/>
      <c r="B44" s="118"/>
      <c r="C44" s="118"/>
      <c r="D44" s="118"/>
      <c r="E44" s="118"/>
      <c r="F44" s="118"/>
      <c r="G44" s="118"/>
      <c r="H44" s="118"/>
      <c r="I44" s="118"/>
      <c r="J44" s="118"/>
      <c r="K44" s="118"/>
      <c r="L44" s="118"/>
      <c r="M44" s="118"/>
      <c r="N44" s="118"/>
      <c r="O44" s="118"/>
      <c r="P44" s="180"/>
      <c r="Q44" s="118"/>
      <c r="R44" s="118"/>
      <c r="S44" s="118"/>
      <c r="T44" s="118"/>
      <c r="U44" s="118"/>
      <c r="V44" s="118"/>
      <c r="W44" s="118"/>
      <c r="X44" s="118"/>
      <c r="Y44" s="118"/>
      <c r="Z44" s="118"/>
    </row>
    <row r="45" ht="18.75" customHeight="1">
      <c r="A45" s="118"/>
      <c r="B45" s="118"/>
      <c r="C45" s="118"/>
      <c r="D45" s="118"/>
      <c r="E45" s="118"/>
      <c r="F45" s="118"/>
      <c r="G45" s="118"/>
      <c r="H45" s="118"/>
      <c r="I45" s="118"/>
      <c r="J45" s="118"/>
      <c r="K45" s="118"/>
      <c r="L45" s="118"/>
      <c r="M45" s="118"/>
      <c r="N45" s="118"/>
      <c r="O45" s="118"/>
      <c r="P45" s="180"/>
      <c r="Q45" s="118"/>
      <c r="R45" s="118"/>
      <c r="S45" s="118"/>
      <c r="T45" s="118"/>
      <c r="U45" s="118"/>
      <c r="V45" s="118"/>
      <c r="W45" s="118"/>
      <c r="X45" s="118"/>
      <c r="Y45" s="118"/>
      <c r="Z45" s="118"/>
    </row>
    <row r="46" ht="18.75" customHeight="1">
      <c r="A46" s="118"/>
      <c r="B46" s="118"/>
      <c r="C46" s="118"/>
      <c r="D46" s="118"/>
      <c r="E46" s="118"/>
      <c r="F46" s="118"/>
      <c r="G46" s="118"/>
      <c r="H46" s="118"/>
      <c r="I46" s="118"/>
      <c r="J46" s="118"/>
      <c r="K46" s="118"/>
      <c r="L46" s="118"/>
      <c r="M46" s="118"/>
      <c r="N46" s="118"/>
      <c r="O46" s="118"/>
      <c r="P46" s="180"/>
      <c r="Q46" s="118"/>
      <c r="R46" s="118"/>
      <c r="S46" s="118"/>
      <c r="T46" s="118"/>
      <c r="U46" s="118"/>
      <c r="V46" s="118"/>
      <c r="W46" s="118"/>
      <c r="X46" s="118"/>
      <c r="Y46" s="118"/>
      <c r="Z46" s="118"/>
    </row>
    <row r="47" ht="18.75" customHeight="1">
      <c r="A47" s="118"/>
      <c r="B47" s="118"/>
      <c r="C47" s="118"/>
      <c r="D47" s="118"/>
      <c r="E47" s="118"/>
      <c r="F47" s="118"/>
      <c r="G47" s="118"/>
      <c r="H47" s="118"/>
      <c r="I47" s="118"/>
      <c r="J47" s="118"/>
      <c r="K47" s="118"/>
      <c r="L47" s="118"/>
      <c r="M47" s="118"/>
      <c r="N47" s="118"/>
      <c r="O47" s="118"/>
      <c r="P47" s="180"/>
      <c r="Q47" s="118"/>
      <c r="R47" s="118"/>
      <c r="S47" s="118"/>
      <c r="T47" s="118"/>
      <c r="U47" s="118"/>
      <c r="V47" s="118"/>
      <c r="W47" s="118"/>
      <c r="X47" s="118"/>
      <c r="Y47" s="118"/>
      <c r="Z47" s="118"/>
    </row>
    <row r="48" ht="18.75" customHeight="1">
      <c r="A48" s="118"/>
      <c r="B48" s="118"/>
      <c r="C48" s="118"/>
      <c r="D48" s="118"/>
      <c r="E48" s="118"/>
      <c r="F48" s="118"/>
      <c r="G48" s="118"/>
      <c r="H48" s="118"/>
      <c r="I48" s="118"/>
      <c r="J48" s="118"/>
      <c r="K48" s="118"/>
      <c r="L48" s="118"/>
      <c r="M48" s="118"/>
      <c r="N48" s="118"/>
      <c r="O48" s="118"/>
      <c r="P48" s="180"/>
      <c r="Q48" s="118"/>
      <c r="R48" s="118"/>
      <c r="S48" s="118"/>
      <c r="T48" s="118"/>
      <c r="U48" s="118"/>
      <c r="V48" s="118"/>
      <c r="W48" s="118"/>
      <c r="X48" s="118"/>
      <c r="Y48" s="118"/>
      <c r="Z48" s="118"/>
    </row>
    <row r="49" ht="18.75" customHeight="1">
      <c r="A49" s="118"/>
      <c r="B49" s="118"/>
      <c r="C49" s="118"/>
      <c r="D49" s="118"/>
      <c r="E49" s="118"/>
      <c r="F49" s="118"/>
      <c r="G49" s="118"/>
      <c r="H49" s="118"/>
      <c r="I49" s="118"/>
      <c r="J49" s="118"/>
      <c r="K49" s="118"/>
      <c r="L49" s="118"/>
      <c r="M49" s="118"/>
      <c r="N49" s="118"/>
      <c r="O49" s="118"/>
      <c r="P49" s="180"/>
      <c r="Q49" s="118"/>
      <c r="R49" s="118"/>
      <c r="S49" s="118"/>
      <c r="T49" s="118"/>
      <c r="U49" s="118"/>
      <c r="V49" s="118"/>
      <c r="W49" s="118"/>
      <c r="X49" s="118"/>
      <c r="Y49" s="118"/>
      <c r="Z49" s="118"/>
    </row>
    <row r="50" ht="18.75" customHeight="1">
      <c r="A50" s="118"/>
      <c r="B50" s="118"/>
      <c r="C50" s="118"/>
      <c r="D50" s="118"/>
      <c r="E50" s="118"/>
      <c r="F50" s="118"/>
      <c r="G50" s="118"/>
      <c r="H50" s="118"/>
      <c r="I50" s="118"/>
      <c r="J50" s="118"/>
      <c r="K50" s="118"/>
      <c r="L50" s="118"/>
      <c r="M50" s="118"/>
      <c r="N50" s="118"/>
      <c r="O50" s="118"/>
      <c r="P50" s="180"/>
      <c r="Q50" s="118"/>
      <c r="R50" s="118"/>
      <c r="S50" s="118"/>
      <c r="T50" s="118"/>
      <c r="U50" s="118"/>
      <c r="V50" s="118"/>
      <c r="W50" s="118"/>
      <c r="X50" s="118"/>
      <c r="Y50" s="118"/>
      <c r="Z50" s="118"/>
    </row>
    <row r="51" ht="18.75" customHeight="1">
      <c r="A51" s="118"/>
      <c r="B51" s="118"/>
      <c r="C51" s="118"/>
      <c r="D51" s="118"/>
      <c r="E51" s="118"/>
      <c r="F51" s="118"/>
      <c r="G51" s="118"/>
      <c r="H51" s="118"/>
      <c r="I51" s="118"/>
      <c r="J51" s="118"/>
      <c r="K51" s="118"/>
      <c r="L51" s="118"/>
      <c r="M51" s="118"/>
      <c r="N51" s="118"/>
      <c r="O51" s="118"/>
      <c r="P51" s="180"/>
      <c r="Q51" s="118"/>
      <c r="R51" s="118"/>
      <c r="S51" s="118"/>
      <c r="T51" s="118"/>
      <c r="U51" s="118"/>
      <c r="V51" s="118"/>
      <c r="W51" s="118"/>
      <c r="X51" s="118"/>
      <c r="Y51" s="118"/>
      <c r="Z51" s="118"/>
    </row>
    <row r="52" ht="18.75" customHeight="1">
      <c r="A52" s="118"/>
      <c r="B52" s="118"/>
      <c r="C52" s="118"/>
      <c r="D52" s="118"/>
      <c r="E52" s="118"/>
      <c r="F52" s="118"/>
      <c r="G52" s="118"/>
      <c r="H52" s="118"/>
      <c r="I52" s="118"/>
      <c r="J52" s="118"/>
      <c r="K52" s="118"/>
      <c r="L52" s="118"/>
      <c r="M52" s="118"/>
      <c r="N52" s="118"/>
      <c r="O52" s="118"/>
      <c r="P52" s="180"/>
      <c r="Q52" s="118"/>
      <c r="R52" s="118"/>
      <c r="S52" s="118"/>
      <c r="T52" s="118"/>
      <c r="U52" s="118"/>
      <c r="V52" s="118"/>
      <c r="W52" s="118"/>
      <c r="X52" s="118"/>
      <c r="Y52" s="118"/>
      <c r="Z52" s="118"/>
    </row>
    <row r="53" ht="18.75" customHeight="1">
      <c r="A53" s="118"/>
      <c r="B53" s="118"/>
      <c r="C53" s="118"/>
      <c r="D53" s="118"/>
      <c r="E53" s="118"/>
      <c r="F53" s="118"/>
      <c r="G53" s="118"/>
      <c r="H53" s="118"/>
      <c r="I53" s="118"/>
      <c r="J53" s="118"/>
      <c r="K53" s="118"/>
      <c r="L53" s="118"/>
      <c r="M53" s="118"/>
      <c r="N53" s="118"/>
      <c r="O53" s="118"/>
      <c r="P53" s="180"/>
      <c r="Q53" s="118"/>
      <c r="R53" s="118"/>
      <c r="S53" s="118"/>
      <c r="T53" s="118"/>
      <c r="U53" s="118"/>
      <c r="V53" s="118"/>
      <c r="W53" s="118"/>
      <c r="X53" s="118"/>
      <c r="Y53" s="118"/>
      <c r="Z53" s="118"/>
    </row>
    <row r="54" ht="18.75" customHeight="1">
      <c r="A54" s="118"/>
      <c r="B54" s="118"/>
      <c r="C54" s="118"/>
      <c r="D54" s="118"/>
      <c r="E54" s="118"/>
      <c r="F54" s="118"/>
      <c r="G54" s="118"/>
      <c r="H54" s="118"/>
      <c r="I54" s="118"/>
      <c r="J54" s="118"/>
      <c r="K54" s="118"/>
      <c r="L54" s="118"/>
      <c r="M54" s="118"/>
      <c r="N54" s="118"/>
      <c r="O54" s="118"/>
      <c r="P54" s="180"/>
      <c r="Q54" s="118"/>
      <c r="R54" s="118"/>
      <c r="S54" s="118"/>
      <c r="T54" s="118"/>
      <c r="U54" s="118"/>
      <c r="V54" s="118"/>
      <c r="W54" s="118"/>
      <c r="X54" s="118"/>
      <c r="Y54" s="118"/>
      <c r="Z54" s="118"/>
    </row>
    <row r="55" ht="18.75" customHeight="1">
      <c r="A55" s="118"/>
      <c r="B55" s="118"/>
      <c r="C55" s="118"/>
      <c r="D55" s="118"/>
      <c r="E55" s="118"/>
      <c r="F55" s="118"/>
      <c r="G55" s="118"/>
      <c r="H55" s="118"/>
      <c r="I55" s="118"/>
      <c r="J55" s="118"/>
      <c r="K55" s="118"/>
      <c r="L55" s="118"/>
      <c r="M55" s="118"/>
      <c r="N55" s="118"/>
      <c r="O55" s="118"/>
      <c r="P55" s="180"/>
      <c r="Q55" s="118"/>
      <c r="R55" s="118"/>
      <c r="S55" s="118"/>
      <c r="T55" s="118"/>
      <c r="U55" s="118"/>
      <c r="V55" s="118"/>
      <c r="W55" s="118"/>
      <c r="X55" s="118"/>
      <c r="Y55" s="118"/>
      <c r="Z55" s="118"/>
    </row>
    <row r="56" ht="18.75" customHeight="1">
      <c r="A56" s="118"/>
      <c r="B56" s="118"/>
      <c r="C56" s="118"/>
      <c r="D56" s="118"/>
      <c r="E56" s="118"/>
      <c r="F56" s="118"/>
      <c r="G56" s="118"/>
      <c r="H56" s="118"/>
      <c r="I56" s="118"/>
      <c r="J56" s="118"/>
      <c r="K56" s="118"/>
      <c r="L56" s="118"/>
      <c r="M56" s="118"/>
      <c r="N56" s="118"/>
      <c r="O56" s="118"/>
      <c r="P56" s="180"/>
      <c r="Q56" s="118"/>
      <c r="R56" s="118"/>
      <c r="S56" s="118"/>
      <c r="T56" s="118"/>
      <c r="U56" s="118"/>
      <c r="V56" s="118"/>
      <c r="W56" s="118"/>
      <c r="X56" s="118"/>
      <c r="Y56" s="118"/>
      <c r="Z56" s="118"/>
    </row>
    <row r="57" ht="18.75" customHeight="1">
      <c r="A57" s="118"/>
      <c r="B57" s="118"/>
      <c r="C57" s="118"/>
      <c r="D57" s="118"/>
      <c r="E57" s="118"/>
      <c r="F57" s="118"/>
      <c r="G57" s="118"/>
      <c r="H57" s="118"/>
      <c r="I57" s="118"/>
      <c r="J57" s="118"/>
      <c r="K57" s="118"/>
      <c r="L57" s="118"/>
      <c r="M57" s="118"/>
      <c r="N57" s="118"/>
      <c r="O57" s="118"/>
      <c r="P57" s="180"/>
      <c r="Q57" s="118"/>
      <c r="R57" s="118"/>
      <c r="S57" s="118"/>
      <c r="T57" s="118"/>
      <c r="U57" s="118"/>
      <c r="V57" s="118"/>
      <c r="W57" s="118"/>
      <c r="X57" s="118"/>
      <c r="Y57" s="118"/>
      <c r="Z57" s="118"/>
    </row>
    <row r="58" ht="18.75" customHeight="1">
      <c r="A58" s="118"/>
      <c r="B58" s="118"/>
      <c r="C58" s="118"/>
      <c r="D58" s="118"/>
      <c r="E58" s="118"/>
      <c r="F58" s="118"/>
      <c r="G58" s="118"/>
      <c r="H58" s="118"/>
      <c r="I58" s="118"/>
      <c r="J58" s="118"/>
      <c r="K58" s="118"/>
      <c r="L58" s="118"/>
      <c r="M58" s="118"/>
      <c r="N58" s="118"/>
      <c r="O58" s="118"/>
      <c r="P58" s="180"/>
      <c r="Q58" s="118"/>
      <c r="R58" s="118"/>
      <c r="S58" s="118"/>
      <c r="T58" s="118"/>
      <c r="U58" s="118"/>
      <c r="V58" s="118"/>
      <c r="W58" s="118"/>
      <c r="X58" s="118"/>
      <c r="Y58" s="118"/>
      <c r="Z58" s="118"/>
    </row>
    <row r="59" ht="18.75" customHeight="1">
      <c r="A59" s="118"/>
      <c r="B59" s="118"/>
      <c r="C59" s="118"/>
      <c r="D59" s="118"/>
      <c r="E59" s="118"/>
      <c r="F59" s="118"/>
      <c r="G59" s="118"/>
      <c r="H59" s="118"/>
      <c r="I59" s="118"/>
      <c r="J59" s="118"/>
      <c r="K59" s="118"/>
      <c r="L59" s="118"/>
      <c r="M59" s="118"/>
      <c r="N59" s="118"/>
      <c r="O59" s="118"/>
      <c r="P59" s="180"/>
      <c r="Q59" s="118"/>
      <c r="R59" s="118"/>
      <c r="S59" s="118"/>
      <c r="T59" s="118"/>
      <c r="U59" s="118"/>
      <c r="V59" s="118"/>
      <c r="W59" s="118"/>
      <c r="X59" s="118"/>
      <c r="Y59" s="118"/>
      <c r="Z59" s="118"/>
    </row>
    <row r="60" ht="18.75" customHeight="1">
      <c r="A60" s="118"/>
      <c r="B60" s="118"/>
      <c r="C60" s="118"/>
      <c r="D60" s="118"/>
      <c r="E60" s="118"/>
      <c r="F60" s="118"/>
      <c r="G60" s="118"/>
      <c r="H60" s="118"/>
      <c r="I60" s="118"/>
      <c r="J60" s="118"/>
      <c r="K60" s="118"/>
      <c r="L60" s="118"/>
      <c r="M60" s="118"/>
      <c r="N60" s="118"/>
      <c r="O60" s="118"/>
      <c r="P60" s="180"/>
      <c r="Q60" s="118"/>
      <c r="R60" s="118"/>
      <c r="S60" s="118"/>
      <c r="T60" s="118"/>
      <c r="U60" s="118"/>
      <c r="V60" s="118"/>
      <c r="W60" s="118"/>
      <c r="X60" s="118"/>
      <c r="Y60" s="118"/>
      <c r="Z60" s="118"/>
    </row>
    <row r="61" ht="18.75" customHeight="1">
      <c r="A61" s="118"/>
      <c r="B61" s="118"/>
      <c r="C61" s="118"/>
      <c r="D61" s="118"/>
      <c r="E61" s="118"/>
      <c r="F61" s="118"/>
      <c r="G61" s="118"/>
      <c r="H61" s="118"/>
      <c r="I61" s="118"/>
      <c r="J61" s="118"/>
      <c r="K61" s="118"/>
      <c r="L61" s="118"/>
      <c r="M61" s="118"/>
      <c r="N61" s="118"/>
      <c r="O61" s="118"/>
      <c r="P61" s="180"/>
      <c r="Q61" s="118"/>
      <c r="R61" s="118"/>
      <c r="S61" s="118"/>
      <c r="T61" s="118"/>
      <c r="U61" s="118"/>
      <c r="V61" s="118"/>
      <c r="W61" s="118"/>
      <c r="X61" s="118"/>
      <c r="Y61" s="118"/>
      <c r="Z61" s="118"/>
    </row>
    <row r="62" ht="18.75" customHeight="1">
      <c r="A62" s="118"/>
      <c r="B62" s="118"/>
      <c r="C62" s="118"/>
      <c r="D62" s="118"/>
      <c r="E62" s="118"/>
      <c r="F62" s="118"/>
      <c r="G62" s="118"/>
      <c r="H62" s="118"/>
      <c r="I62" s="118"/>
      <c r="J62" s="118"/>
      <c r="K62" s="118"/>
      <c r="L62" s="118"/>
      <c r="M62" s="118"/>
      <c r="N62" s="118"/>
      <c r="O62" s="118"/>
      <c r="P62" s="180"/>
      <c r="Q62" s="118"/>
      <c r="R62" s="118"/>
      <c r="S62" s="118"/>
      <c r="T62" s="118"/>
      <c r="U62" s="118"/>
      <c r="V62" s="118"/>
      <c r="W62" s="118"/>
      <c r="X62" s="118"/>
      <c r="Y62" s="118"/>
      <c r="Z62" s="118"/>
    </row>
    <row r="63" ht="18.75" customHeight="1">
      <c r="A63" s="118"/>
      <c r="B63" s="118"/>
      <c r="C63" s="118"/>
      <c r="D63" s="118"/>
      <c r="E63" s="118"/>
      <c r="F63" s="118"/>
      <c r="G63" s="118"/>
      <c r="H63" s="118"/>
      <c r="I63" s="118"/>
      <c r="J63" s="118"/>
      <c r="K63" s="118"/>
      <c r="L63" s="118"/>
      <c r="M63" s="118"/>
      <c r="N63" s="118"/>
      <c r="O63" s="118"/>
      <c r="P63" s="180"/>
      <c r="Q63" s="118"/>
      <c r="R63" s="118"/>
      <c r="S63" s="118"/>
      <c r="T63" s="118"/>
      <c r="U63" s="118"/>
      <c r="V63" s="118"/>
      <c r="W63" s="118"/>
      <c r="X63" s="118"/>
      <c r="Y63" s="118"/>
      <c r="Z63" s="118"/>
    </row>
    <row r="64" ht="18.75" customHeight="1">
      <c r="A64" s="118"/>
      <c r="B64" s="118"/>
      <c r="C64" s="118"/>
      <c r="D64" s="118"/>
      <c r="E64" s="118"/>
      <c r="F64" s="118"/>
      <c r="G64" s="118"/>
      <c r="H64" s="118"/>
      <c r="I64" s="118"/>
      <c r="J64" s="118"/>
      <c r="K64" s="118"/>
      <c r="L64" s="118"/>
      <c r="M64" s="118"/>
      <c r="N64" s="118"/>
      <c r="O64" s="118"/>
      <c r="P64" s="180"/>
      <c r="Q64" s="118"/>
      <c r="R64" s="118"/>
      <c r="S64" s="118"/>
      <c r="T64" s="118"/>
      <c r="U64" s="118"/>
      <c r="V64" s="118"/>
      <c r="W64" s="118"/>
      <c r="X64" s="118"/>
      <c r="Y64" s="118"/>
      <c r="Z64" s="118"/>
    </row>
    <row r="65" ht="18.75" customHeight="1">
      <c r="A65" s="118"/>
      <c r="B65" s="118"/>
      <c r="C65" s="118"/>
      <c r="D65" s="118"/>
      <c r="E65" s="118"/>
      <c r="F65" s="118"/>
      <c r="G65" s="118"/>
      <c r="H65" s="118"/>
      <c r="I65" s="118"/>
      <c r="J65" s="118"/>
      <c r="K65" s="118"/>
      <c r="L65" s="118"/>
      <c r="M65" s="118"/>
      <c r="N65" s="118"/>
      <c r="O65" s="118"/>
      <c r="P65" s="180"/>
      <c r="Q65" s="118"/>
      <c r="R65" s="118"/>
      <c r="S65" s="118"/>
      <c r="T65" s="118"/>
      <c r="U65" s="118"/>
      <c r="V65" s="118"/>
      <c r="W65" s="118"/>
      <c r="X65" s="118"/>
      <c r="Y65" s="118"/>
      <c r="Z65" s="118"/>
    </row>
    <row r="66" ht="18.75" customHeight="1">
      <c r="A66" s="118"/>
      <c r="B66" s="118"/>
      <c r="C66" s="118"/>
      <c r="D66" s="118"/>
      <c r="E66" s="118"/>
      <c r="F66" s="118"/>
      <c r="G66" s="118"/>
      <c r="H66" s="118"/>
      <c r="I66" s="118"/>
      <c r="J66" s="118"/>
      <c r="K66" s="118"/>
      <c r="L66" s="118"/>
      <c r="M66" s="118"/>
      <c r="N66" s="118"/>
      <c r="O66" s="118"/>
      <c r="P66" s="180"/>
      <c r="Q66" s="118"/>
      <c r="R66" s="118"/>
      <c r="S66" s="118"/>
      <c r="T66" s="118"/>
      <c r="U66" s="118"/>
      <c r="V66" s="118"/>
      <c r="W66" s="118"/>
      <c r="X66" s="118"/>
      <c r="Y66" s="118"/>
      <c r="Z66" s="118"/>
    </row>
    <row r="67" ht="18.75" customHeight="1">
      <c r="A67" s="118"/>
      <c r="B67" s="118"/>
      <c r="C67" s="118"/>
      <c r="D67" s="118"/>
      <c r="E67" s="118"/>
      <c r="F67" s="118"/>
      <c r="G67" s="118"/>
      <c r="H67" s="118"/>
      <c r="I67" s="118"/>
      <c r="J67" s="118"/>
      <c r="K67" s="118"/>
      <c r="L67" s="118"/>
      <c r="M67" s="118"/>
      <c r="N67" s="118"/>
      <c r="O67" s="118"/>
      <c r="P67" s="180"/>
      <c r="Q67" s="118"/>
      <c r="R67" s="118"/>
      <c r="S67" s="118"/>
      <c r="T67" s="118"/>
      <c r="U67" s="118"/>
      <c r="V67" s="118"/>
      <c r="W67" s="118"/>
      <c r="X67" s="118"/>
      <c r="Y67" s="118"/>
      <c r="Z67" s="118"/>
    </row>
    <row r="68" ht="18.75" customHeight="1">
      <c r="A68" s="118"/>
      <c r="B68" s="118"/>
      <c r="C68" s="118"/>
      <c r="D68" s="118"/>
      <c r="E68" s="118"/>
      <c r="F68" s="118"/>
      <c r="G68" s="118"/>
      <c r="H68" s="118"/>
      <c r="I68" s="118"/>
      <c r="J68" s="118"/>
      <c r="K68" s="118"/>
      <c r="L68" s="118"/>
      <c r="M68" s="118"/>
      <c r="N68" s="118"/>
      <c r="O68" s="118"/>
      <c r="P68" s="180"/>
      <c r="Q68" s="118"/>
      <c r="R68" s="118"/>
      <c r="S68" s="118"/>
      <c r="T68" s="118"/>
      <c r="U68" s="118"/>
      <c r="V68" s="118"/>
      <c r="W68" s="118"/>
      <c r="X68" s="118"/>
      <c r="Y68" s="118"/>
      <c r="Z68" s="118"/>
    </row>
    <row r="69" ht="18.75" customHeight="1">
      <c r="A69" s="118"/>
      <c r="B69" s="118"/>
      <c r="C69" s="118"/>
      <c r="D69" s="118"/>
      <c r="E69" s="118"/>
      <c r="F69" s="118"/>
      <c r="G69" s="118"/>
      <c r="H69" s="118"/>
      <c r="I69" s="118"/>
      <c r="J69" s="118"/>
      <c r="K69" s="118"/>
      <c r="L69" s="118"/>
      <c r="M69" s="118"/>
      <c r="N69" s="118"/>
      <c r="O69" s="118"/>
      <c r="P69" s="180"/>
      <c r="Q69" s="118"/>
      <c r="R69" s="118"/>
      <c r="S69" s="118"/>
      <c r="T69" s="118"/>
      <c r="U69" s="118"/>
      <c r="V69" s="118"/>
      <c r="W69" s="118"/>
      <c r="X69" s="118"/>
      <c r="Y69" s="118"/>
      <c r="Z69" s="118"/>
    </row>
    <row r="70" ht="18.75" customHeight="1">
      <c r="A70" s="118"/>
      <c r="B70" s="118"/>
      <c r="C70" s="118"/>
      <c r="D70" s="118"/>
      <c r="E70" s="118"/>
      <c r="F70" s="118"/>
      <c r="G70" s="118"/>
      <c r="H70" s="118"/>
      <c r="I70" s="118"/>
      <c r="J70" s="118"/>
      <c r="K70" s="118"/>
      <c r="L70" s="118"/>
      <c r="M70" s="118"/>
      <c r="N70" s="118"/>
      <c r="O70" s="118"/>
      <c r="P70" s="180"/>
      <c r="Q70" s="118"/>
      <c r="R70" s="118"/>
      <c r="S70" s="118"/>
      <c r="T70" s="118"/>
      <c r="U70" s="118"/>
      <c r="V70" s="118"/>
      <c r="W70" s="118"/>
      <c r="X70" s="118"/>
      <c r="Y70" s="118"/>
      <c r="Z70" s="118"/>
    </row>
    <row r="71" ht="18.75" customHeight="1">
      <c r="A71" s="118"/>
      <c r="B71" s="118"/>
      <c r="C71" s="118"/>
      <c r="D71" s="118"/>
      <c r="E71" s="118"/>
      <c r="F71" s="118"/>
      <c r="G71" s="118"/>
      <c r="H71" s="118"/>
      <c r="I71" s="118"/>
      <c r="J71" s="118"/>
      <c r="K71" s="118"/>
      <c r="L71" s="118"/>
      <c r="M71" s="118"/>
      <c r="N71" s="118"/>
      <c r="O71" s="118"/>
      <c r="P71" s="180"/>
      <c r="Q71" s="118"/>
      <c r="R71" s="118"/>
      <c r="S71" s="118"/>
      <c r="T71" s="118"/>
      <c r="U71" s="118"/>
      <c r="V71" s="118"/>
      <c r="W71" s="118"/>
      <c r="X71" s="118"/>
      <c r="Y71" s="118"/>
      <c r="Z71" s="118"/>
    </row>
    <row r="72" ht="18.75" customHeight="1">
      <c r="A72" s="118"/>
      <c r="B72" s="118"/>
      <c r="C72" s="118"/>
      <c r="D72" s="118"/>
      <c r="E72" s="118"/>
      <c r="F72" s="118"/>
      <c r="G72" s="118"/>
      <c r="H72" s="118"/>
      <c r="I72" s="118"/>
      <c r="J72" s="118"/>
      <c r="K72" s="118"/>
      <c r="L72" s="118"/>
      <c r="M72" s="118"/>
      <c r="N72" s="118"/>
      <c r="O72" s="118"/>
      <c r="P72" s="180"/>
      <c r="Q72" s="118"/>
      <c r="R72" s="118"/>
      <c r="S72" s="118"/>
      <c r="T72" s="118"/>
      <c r="U72" s="118"/>
      <c r="V72" s="118"/>
      <c r="W72" s="118"/>
      <c r="X72" s="118"/>
      <c r="Y72" s="118"/>
      <c r="Z72" s="118"/>
    </row>
    <row r="73" ht="18.75" customHeight="1">
      <c r="A73" s="118"/>
      <c r="B73" s="118"/>
      <c r="C73" s="118"/>
      <c r="D73" s="118"/>
      <c r="E73" s="118"/>
      <c r="F73" s="118"/>
      <c r="G73" s="118"/>
      <c r="H73" s="118"/>
      <c r="I73" s="118"/>
      <c r="J73" s="118"/>
      <c r="K73" s="118"/>
      <c r="L73" s="118"/>
      <c r="M73" s="118"/>
      <c r="N73" s="118"/>
      <c r="O73" s="118"/>
      <c r="P73" s="180"/>
      <c r="Q73" s="118"/>
      <c r="R73" s="118"/>
      <c r="S73" s="118"/>
      <c r="T73" s="118"/>
      <c r="U73" s="118"/>
      <c r="V73" s="118"/>
      <c r="W73" s="118"/>
      <c r="X73" s="118"/>
      <c r="Y73" s="118"/>
      <c r="Z73" s="118"/>
    </row>
    <row r="74" ht="18.75" customHeight="1">
      <c r="A74" s="118"/>
      <c r="B74" s="118"/>
      <c r="C74" s="118"/>
      <c r="D74" s="118"/>
      <c r="E74" s="118"/>
      <c r="F74" s="118"/>
      <c r="G74" s="118"/>
      <c r="H74" s="118"/>
      <c r="I74" s="118"/>
      <c r="J74" s="118"/>
      <c r="K74" s="118"/>
      <c r="L74" s="118"/>
      <c r="M74" s="118"/>
      <c r="N74" s="118"/>
      <c r="O74" s="118"/>
      <c r="P74" s="180"/>
      <c r="Q74" s="118"/>
      <c r="R74" s="118"/>
      <c r="S74" s="118"/>
      <c r="T74" s="118"/>
      <c r="U74" s="118"/>
      <c r="V74" s="118"/>
      <c r="W74" s="118"/>
      <c r="X74" s="118"/>
      <c r="Y74" s="118"/>
      <c r="Z74" s="118"/>
    </row>
    <row r="75" ht="18.75" customHeight="1">
      <c r="A75" s="118"/>
      <c r="B75" s="118"/>
      <c r="C75" s="118"/>
      <c r="D75" s="118"/>
      <c r="E75" s="118"/>
      <c r="F75" s="118"/>
      <c r="G75" s="118"/>
      <c r="H75" s="118"/>
      <c r="I75" s="118"/>
      <c r="J75" s="118"/>
      <c r="K75" s="118"/>
      <c r="L75" s="118"/>
      <c r="M75" s="118"/>
      <c r="N75" s="118"/>
      <c r="O75" s="118"/>
      <c r="P75" s="180"/>
      <c r="Q75" s="118"/>
      <c r="R75" s="118"/>
      <c r="S75" s="118"/>
      <c r="T75" s="118"/>
      <c r="U75" s="118"/>
      <c r="V75" s="118"/>
      <c r="W75" s="118"/>
      <c r="X75" s="118"/>
      <c r="Y75" s="118"/>
      <c r="Z75" s="118"/>
    </row>
    <row r="76" ht="18.75" customHeight="1">
      <c r="A76" s="118"/>
      <c r="B76" s="118"/>
      <c r="C76" s="118"/>
      <c r="D76" s="118"/>
      <c r="E76" s="118"/>
      <c r="F76" s="118"/>
      <c r="G76" s="118"/>
      <c r="H76" s="118"/>
      <c r="I76" s="118"/>
      <c r="J76" s="118"/>
      <c r="K76" s="118"/>
      <c r="L76" s="118"/>
      <c r="M76" s="118"/>
      <c r="N76" s="118"/>
      <c r="O76" s="118"/>
      <c r="P76" s="180"/>
      <c r="Q76" s="118"/>
      <c r="R76" s="118"/>
      <c r="S76" s="118"/>
      <c r="T76" s="118"/>
      <c r="U76" s="118"/>
      <c r="V76" s="118"/>
      <c r="W76" s="118"/>
      <c r="X76" s="118"/>
      <c r="Y76" s="118"/>
      <c r="Z76" s="118"/>
    </row>
    <row r="77" ht="18.75" customHeight="1">
      <c r="A77" s="118"/>
      <c r="B77" s="118"/>
      <c r="C77" s="118"/>
      <c r="D77" s="118"/>
      <c r="E77" s="118"/>
      <c r="F77" s="118"/>
      <c r="G77" s="118"/>
      <c r="H77" s="118"/>
      <c r="I77" s="118"/>
      <c r="J77" s="118"/>
      <c r="K77" s="118"/>
      <c r="L77" s="118"/>
      <c r="M77" s="118"/>
      <c r="N77" s="118"/>
      <c r="O77" s="118"/>
      <c r="P77" s="180"/>
      <c r="Q77" s="118"/>
      <c r="R77" s="118"/>
      <c r="S77" s="118"/>
      <c r="T77" s="118"/>
      <c r="U77" s="118"/>
      <c r="V77" s="118"/>
      <c r="W77" s="118"/>
      <c r="X77" s="118"/>
      <c r="Y77" s="118"/>
      <c r="Z77" s="118"/>
    </row>
    <row r="78" ht="18.75" customHeight="1">
      <c r="A78" s="118"/>
      <c r="B78" s="118"/>
      <c r="C78" s="118"/>
      <c r="D78" s="118"/>
      <c r="E78" s="118"/>
      <c r="F78" s="118"/>
      <c r="G78" s="118"/>
      <c r="H78" s="118"/>
      <c r="I78" s="118"/>
      <c r="J78" s="118"/>
      <c r="K78" s="118"/>
      <c r="L78" s="118"/>
      <c r="M78" s="118"/>
      <c r="N78" s="118"/>
      <c r="O78" s="118"/>
      <c r="P78" s="180"/>
      <c r="Q78" s="118"/>
      <c r="R78" s="118"/>
      <c r="S78" s="118"/>
      <c r="T78" s="118"/>
      <c r="U78" s="118"/>
      <c r="V78" s="118"/>
      <c r="W78" s="118"/>
      <c r="X78" s="118"/>
      <c r="Y78" s="118"/>
      <c r="Z78" s="118"/>
    </row>
    <row r="79" ht="18.75" customHeight="1">
      <c r="A79" s="118"/>
      <c r="B79" s="118"/>
      <c r="C79" s="118"/>
      <c r="D79" s="118"/>
      <c r="E79" s="118"/>
      <c r="F79" s="118"/>
      <c r="G79" s="118"/>
      <c r="H79" s="118"/>
      <c r="I79" s="118"/>
      <c r="J79" s="118"/>
      <c r="K79" s="118"/>
      <c r="L79" s="118"/>
      <c r="M79" s="118"/>
      <c r="N79" s="118"/>
      <c r="O79" s="118"/>
      <c r="P79" s="180"/>
      <c r="Q79" s="118"/>
      <c r="R79" s="118"/>
      <c r="S79" s="118"/>
      <c r="T79" s="118"/>
      <c r="U79" s="118"/>
      <c r="V79" s="118"/>
      <c r="W79" s="118"/>
      <c r="X79" s="118"/>
      <c r="Y79" s="118"/>
      <c r="Z79" s="118"/>
    </row>
    <row r="80" ht="18.75" customHeight="1">
      <c r="A80" s="118"/>
      <c r="B80" s="118"/>
      <c r="C80" s="118"/>
      <c r="D80" s="118"/>
      <c r="E80" s="118"/>
      <c r="F80" s="118"/>
      <c r="G80" s="118"/>
      <c r="H80" s="118"/>
      <c r="I80" s="118"/>
      <c r="J80" s="118"/>
      <c r="K80" s="118"/>
      <c r="L80" s="118"/>
      <c r="M80" s="118"/>
      <c r="N80" s="118"/>
      <c r="O80" s="118"/>
      <c r="P80" s="180"/>
      <c r="Q80" s="118"/>
      <c r="R80" s="118"/>
      <c r="S80" s="118"/>
      <c r="T80" s="118"/>
      <c r="U80" s="118"/>
      <c r="V80" s="118"/>
      <c r="W80" s="118"/>
      <c r="X80" s="118"/>
      <c r="Y80" s="118"/>
      <c r="Z80" s="118"/>
    </row>
    <row r="81" ht="18.75" customHeight="1">
      <c r="A81" s="118"/>
      <c r="B81" s="118"/>
      <c r="C81" s="118"/>
      <c r="D81" s="118"/>
      <c r="E81" s="118"/>
      <c r="F81" s="118"/>
      <c r="G81" s="118"/>
      <c r="H81" s="118"/>
      <c r="I81" s="118"/>
      <c r="J81" s="118"/>
      <c r="K81" s="118"/>
      <c r="L81" s="118"/>
      <c r="M81" s="118"/>
      <c r="N81" s="118"/>
      <c r="O81" s="118"/>
      <c r="P81" s="180"/>
      <c r="Q81" s="118"/>
      <c r="R81" s="118"/>
      <c r="S81" s="118"/>
      <c r="T81" s="118"/>
      <c r="U81" s="118"/>
      <c r="V81" s="118"/>
      <c r="W81" s="118"/>
      <c r="X81" s="118"/>
      <c r="Y81" s="118"/>
      <c r="Z81" s="118"/>
    </row>
    <row r="82" ht="18.75" customHeight="1">
      <c r="A82" s="118"/>
      <c r="B82" s="118"/>
      <c r="C82" s="118"/>
      <c r="D82" s="118"/>
      <c r="E82" s="118"/>
      <c r="F82" s="118"/>
      <c r="G82" s="118"/>
      <c r="H82" s="118"/>
      <c r="I82" s="118"/>
      <c r="J82" s="118"/>
      <c r="K82" s="118"/>
      <c r="L82" s="118"/>
      <c r="M82" s="118"/>
      <c r="N82" s="118"/>
      <c r="O82" s="118"/>
      <c r="P82" s="180"/>
      <c r="Q82" s="118"/>
      <c r="R82" s="118"/>
      <c r="S82" s="118"/>
      <c r="T82" s="118"/>
      <c r="U82" s="118"/>
      <c r="V82" s="118"/>
      <c r="W82" s="118"/>
      <c r="X82" s="118"/>
      <c r="Y82" s="118"/>
      <c r="Z82" s="118"/>
    </row>
    <row r="83" ht="18.75" customHeight="1">
      <c r="A83" s="118"/>
      <c r="B83" s="118"/>
      <c r="C83" s="118"/>
      <c r="D83" s="118"/>
      <c r="E83" s="118"/>
      <c r="F83" s="118"/>
      <c r="G83" s="118"/>
      <c r="H83" s="118"/>
      <c r="I83" s="118"/>
      <c r="J83" s="118"/>
      <c r="K83" s="118"/>
      <c r="L83" s="118"/>
      <c r="M83" s="118"/>
      <c r="N83" s="118"/>
      <c r="O83" s="118"/>
      <c r="P83" s="180"/>
      <c r="Q83" s="118"/>
      <c r="R83" s="118"/>
      <c r="S83" s="118"/>
      <c r="T83" s="118"/>
      <c r="U83" s="118"/>
      <c r="V83" s="118"/>
      <c r="W83" s="118"/>
      <c r="X83" s="118"/>
      <c r="Y83" s="118"/>
      <c r="Z83" s="118"/>
    </row>
    <row r="84" ht="18.75" customHeight="1">
      <c r="A84" s="118"/>
      <c r="B84" s="118"/>
      <c r="C84" s="118"/>
      <c r="D84" s="118"/>
      <c r="E84" s="118"/>
      <c r="F84" s="118"/>
      <c r="G84" s="118"/>
      <c r="H84" s="118"/>
      <c r="I84" s="118"/>
      <c r="J84" s="118"/>
      <c r="K84" s="118"/>
      <c r="L84" s="118"/>
      <c r="M84" s="118"/>
      <c r="N84" s="118"/>
      <c r="O84" s="118"/>
      <c r="P84" s="180"/>
      <c r="Q84" s="118"/>
      <c r="R84" s="118"/>
      <c r="S84" s="118"/>
      <c r="T84" s="118"/>
      <c r="U84" s="118"/>
      <c r="V84" s="118"/>
      <c r="W84" s="118"/>
      <c r="X84" s="118"/>
      <c r="Y84" s="118"/>
      <c r="Z84" s="118"/>
    </row>
    <row r="85" ht="18.75" customHeight="1">
      <c r="A85" s="118"/>
      <c r="B85" s="118"/>
      <c r="C85" s="118"/>
      <c r="D85" s="118"/>
      <c r="E85" s="118"/>
      <c r="F85" s="118"/>
      <c r="G85" s="118"/>
      <c r="H85" s="118"/>
      <c r="I85" s="118"/>
      <c r="J85" s="118"/>
      <c r="K85" s="118"/>
      <c r="L85" s="118"/>
      <c r="M85" s="118"/>
      <c r="N85" s="118"/>
      <c r="O85" s="118"/>
      <c r="P85" s="180"/>
      <c r="Q85" s="118"/>
      <c r="R85" s="118"/>
      <c r="S85" s="118"/>
      <c r="T85" s="118"/>
      <c r="U85" s="118"/>
      <c r="V85" s="118"/>
      <c r="W85" s="118"/>
      <c r="X85" s="118"/>
      <c r="Y85" s="118"/>
      <c r="Z85" s="118"/>
    </row>
    <row r="86" ht="18.75" customHeight="1">
      <c r="A86" s="118"/>
      <c r="B86" s="118"/>
      <c r="C86" s="118"/>
      <c r="D86" s="118"/>
      <c r="E86" s="118"/>
      <c r="F86" s="118"/>
      <c r="G86" s="118"/>
      <c r="H86" s="118"/>
      <c r="I86" s="118"/>
      <c r="J86" s="118"/>
      <c r="K86" s="118"/>
      <c r="L86" s="118"/>
      <c r="M86" s="118"/>
      <c r="N86" s="118"/>
      <c r="O86" s="118"/>
      <c r="P86" s="180"/>
      <c r="Q86" s="118"/>
      <c r="R86" s="118"/>
      <c r="S86" s="118"/>
      <c r="T86" s="118"/>
      <c r="U86" s="118"/>
      <c r="V86" s="118"/>
      <c r="W86" s="118"/>
      <c r="X86" s="118"/>
      <c r="Y86" s="118"/>
      <c r="Z86" s="118"/>
    </row>
    <row r="87" ht="18.75" customHeight="1">
      <c r="A87" s="118"/>
      <c r="B87" s="118"/>
      <c r="C87" s="118"/>
      <c r="D87" s="118"/>
      <c r="E87" s="118"/>
      <c r="F87" s="118"/>
      <c r="G87" s="118"/>
      <c r="H87" s="118"/>
      <c r="I87" s="118"/>
      <c r="J87" s="118"/>
      <c r="K87" s="118"/>
      <c r="L87" s="118"/>
      <c r="M87" s="118"/>
      <c r="N87" s="118"/>
      <c r="O87" s="118"/>
      <c r="P87" s="180"/>
      <c r="Q87" s="118"/>
      <c r="R87" s="118"/>
      <c r="S87" s="118"/>
      <c r="T87" s="118"/>
      <c r="U87" s="118"/>
      <c r="V87" s="118"/>
      <c r="W87" s="118"/>
      <c r="X87" s="118"/>
      <c r="Y87" s="118"/>
      <c r="Z87" s="118"/>
    </row>
    <row r="88" ht="18.75" customHeight="1">
      <c r="A88" s="118"/>
      <c r="B88" s="118"/>
      <c r="C88" s="118"/>
      <c r="D88" s="118"/>
      <c r="E88" s="118"/>
      <c r="F88" s="118"/>
      <c r="G88" s="118"/>
      <c r="H88" s="118"/>
      <c r="I88" s="118"/>
      <c r="J88" s="118"/>
      <c r="K88" s="118"/>
      <c r="L88" s="118"/>
      <c r="M88" s="118"/>
      <c r="N88" s="118"/>
      <c r="O88" s="118"/>
      <c r="P88" s="180"/>
      <c r="Q88" s="118"/>
      <c r="R88" s="118"/>
      <c r="S88" s="118"/>
      <c r="T88" s="118"/>
      <c r="U88" s="118"/>
      <c r="V88" s="118"/>
      <c r="W88" s="118"/>
      <c r="X88" s="118"/>
      <c r="Y88" s="118"/>
      <c r="Z88" s="118"/>
    </row>
    <row r="89" ht="18.75" customHeight="1">
      <c r="A89" s="118"/>
      <c r="B89" s="118"/>
      <c r="C89" s="118"/>
      <c r="D89" s="118"/>
      <c r="E89" s="118"/>
      <c r="F89" s="118"/>
      <c r="G89" s="118"/>
      <c r="H89" s="118"/>
      <c r="I89" s="118"/>
      <c r="J89" s="118"/>
      <c r="K89" s="118"/>
      <c r="L89" s="118"/>
      <c r="M89" s="118"/>
      <c r="N89" s="118"/>
      <c r="O89" s="118"/>
      <c r="P89" s="180"/>
      <c r="Q89" s="118"/>
      <c r="R89" s="118"/>
      <c r="S89" s="118"/>
      <c r="T89" s="118"/>
      <c r="U89" s="118"/>
      <c r="V89" s="118"/>
      <c r="W89" s="118"/>
      <c r="X89" s="118"/>
      <c r="Y89" s="118"/>
      <c r="Z89" s="118"/>
    </row>
    <row r="90" ht="18.75" customHeight="1">
      <c r="A90" s="118"/>
      <c r="B90" s="118"/>
      <c r="C90" s="118"/>
      <c r="D90" s="118"/>
      <c r="E90" s="118"/>
      <c r="F90" s="118"/>
      <c r="G90" s="118"/>
      <c r="H90" s="118"/>
      <c r="I90" s="118"/>
      <c r="J90" s="118"/>
      <c r="K90" s="118"/>
      <c r="L90" s="118"/>
      <c r="M90" s="118"/>
      <c r="N90" s="118"/>
      <c r="O90" s="118"/>
      <c r="P90" s="180"/>
      <c r="Q90" s="118"/>
      <c r="R90" s="118"/>
      <c r="S90" s="118"/>
      <c r="T90" s="118"/>
      <c r="U90" s="118"/>
      <c r="V90" s="118"/>
      <c r="W90" s="118"/>
      <c r="X90" s="118"/>
      <c r="Y90" s="118"/>
      <c r="Z90" s="118"/>
    </row>
    <row r="91" ht="18.75" customHeight="1">
      <c r="A91" s="118"/>
      <c r="B91" s="118"/>
      <c r="C91" s="118"/>
      <c r="D91" s="118"/>
      <c r="E91" s="118"/>
      <c r="F91" s="118"/>
      <c r="G91" s="118"/>
      <c r="H91" s="118"/>
      <c r="I91" s="118"/>
      <c r="J91" s="118"/>
      <c r="K91" s="118"/>
      <c r="L91" s="118"/>
      <c r="M91" s="118"/>
      <c r="N91" s="118"/>
      <c r="O91" s="118"/>
      <c r="P91" s="180"/>
      <c r="Q91" s="118"/>
      <c r="R91" s="118"/>
      <c r="S91" s="118"/>
      <c r="T91" s="118"/>
      <c r="U91" s="118"/>
      <c r="V91" s="118"/>
      <c r="W91" s="118"/>
      <c r="X91" s="118"/>
      <c r="Y91" s="118"/>
      <c r="Z91" s="118"/>
    </row>
    <row r="92" ht="18.75" customHeight="1">
      <c r="A92" s="118"/>
      <c r="B92" s="118"/>
      <c r="C92" s="118"/>
      <c r="D92" s="118"/>
      <c r="E92" s="118"/>
      <c r="F92" s="118"/>
      <c r="G92" s="118"/>
      <c r="H92" s="118"/>
      <c r="I92" s="118"/>
      <c r="J92" s="118"/>
      <c r="K92" s="118"/>
      <c r="L92" s="118"/>
      <c r="M92" s="118"/>
      <c r="N92" s="118"/>
      <c r="O92" s="118"/>
      <c r="P92" s="180"/>
      <c r="Q92" s="118"/>
      <c r="R92" s="118"/>
      <c r="S92" s="118"/>
      <c r="T92" s="118"/>
      <c r="U92" s="118"/>
      <c r="V92" s="118"/>
      <c r="W92" s="118"/>
      <c r="X92" s="118"/>
      <c r="Y92" s="118"/>
      <c r="Z92" s="118"/>
    </row>
    <row r="93" ht="18.75" customHeight="1">
      <c r="A93" s="118"/>
      <c r="B93" s="118"/>
      <c r="C93" s="118"/>
      <c r="D93" s="118"/>
      <c r="E93" s="118"/>
      <c r="F93" s="118"/>
      <c r="G93" s="118"/>
      <c r="H93" s="118"/>
      <c r="I93" s="118"/>
      <c r="J93" s="118"/>
      <c r="K93" s="118"/>
      <c r="L93" s="118"/>
      <c r="M93" s="118"/>
      <c r="N93" s="118"/>
      <c r="O93" s="118"/>
      <c r="P93" s="180"/>
      <c r="Q93" s="118"/>
      <c r="R93" s="118"/>
      <c r="S93" s="118"/>
      <c r="T93" s="118"/>
      <c r="U93" s="118"/>
      <c r="V93" s="118"/>
      <c r="W93" s="118"/>
      <c r="X93" s="118"/>
      <c r="Y93" s="118"/>
      <c r="Z93" s="118"/>
    </row>
    <row r="94" ht="18.75" customHeight="1">
      <c r="A94" s="118"/>
      <c r="B94" s="118"/>
      <c r="C94" s="118"/>
      <c r="D94" s="118"/>
      <c r="E94" s="118"/>
      <c r="F94" s="118"/>
      <c r="G94" s="118"/>
      <c r="H94" s="118"/>
      <c r="I94" s="118"/>
      <c r="J94" s="118"/>
      <c r="K94" s="118"/>
      <c r="L94" s="118"/>
      <c r="M94" s="118"/>
      <c r="N94" s="118"/>
      <c r="O94" s="118"/>
      <c r="P94" s="180"/>
      <c r="Q94" s="118"/>
      <c r="R94" s="118"/>
      <c r="S94" s="118"/>
      <c r="T94" s="118"/>
      <c r="U94" s="118"/>
      <c r="V94" s="118"/>
      <c r="W94" s="118"/>
      <c r="X94" s="118"/>
      <c r="Y94" s="118"/>
      <c r="Z94" s="118"/>
    </row>
    <row r="95" ht="18.75" customHeight="1">
      <c r="A95" s="118"/>
      <c r="B95" s="118"/>
      <c r="C95" s="118"/>
      <c r="D95" s="118"/>
      <c r="E95" s="118"/>
      <c r="F95" s="118"/>
      <c r="G95" s="118"/>
      <c r="H95" s="118"/>
      <c r="I95" s="118"/>
      <c r="J95" s="118"/>
      <c r="K95" s="118"/>
      <c r="L95" s="118"/>
      <c r="M95" s="118"/>
      <c r="N95" s="118"/>
      <c r="O95" s="118"/>
      <c r="P95" s="180"/>
      <c r="Q95" s="118"/>
      <c r="R95" s="118"/>
      <c r="S95" s="118"/>
      <c r="T95" s="118"/>
      <c r="U95" s="118"/>
      <c r="V95" s="118"/>
      <c r="W95" s="118"/>
      <c r="X95" s="118"/>
      <c r="Y95" s="118"/>
      <c r="Z95" s="118"/>
    </row>
    <row r="96" ht="18.75" customHeight="1">
      <c r="A96" s="118"/>
      <c r="B96" s="118"/>
      <c r="C96" s="118"/>
      <c r="D96" s="118"/>
      <c r="E96" s="118"/>
      <c r="F96" s="118"/>
      <c r="G96" s="118"/>
      <c r="H96" s="118"/>
      <c r="I96" s="118"/>
      <c r="J96" s="118"/>
      <c r="K96" s="118"/>
      <c r="L96" s="118"/>
      <c r="M96" s="118"/>
      <c r="N96" s="118"/>
      <c r="O96" s="118"/>
      <c r="P96" s="180"/>
      <c r="Q96" s="118"/>
      <c r="R96" s="118"/>
      <c r="S96" s="118"/>
      <c r="T96" s="118"/>
      <c r="U96" s="118"/>
      <c r="V96" s="118"/>
      <c r="W96" s="118"/>
      <c r="X96" s="118"/>
      <c r="Y96" s="118"/>
      <c r="Z96" s="118"/>
    </row>
    <row r="97" ht="18.75" customHeight="1">
      <c r="A97" s="118"/>
      <c r="B97" s="118"/>
      <c r="C97" s="118"/>
      <c r="D97" s="118"/>
      <c r="E97" s="118"/>
      <c r="F97" s="118"/>
      <c r="G97" s="118"/>
      <c r="H97" s="118"/>
      <c r="I97" s="118"/>
      <c r="J97" s="118"/>
      <c r="K97" s="118"/>
      <c r="L97" s="118"/>
      <c r="M97" s="118"/>
      <c r="N97" s="118"/>
      <c r="O97" s="118"/>
      <c r="P97" s="180"/>
      <c r="Q97" s="118"/>
      <c r="R97" s="118"/>
      <c r="S97" s="118"/>
      <c r="T97" s="118"/>
      <c r="U97" s="118"/>
      <c r="V97" s="118"/>
      <c r="W97" s="118"/>
      <c r="X97" s="118"/>
      <c r="Y97" s="118"/>
      <c r="Z97" s="118"/>
    </row>
    <row r="98" ht="18.75" customHeight="1">
      <c r="A98" s="118"/>
      <c r="B98" s="118"/>
      <c r="C98" s="118"/>
      <c r="D98" s="118"/>
      <c r="E98" s="118"/>
      <c r="F98" s="118"/>
      <c r="G98" s="118"/>
      <c r="H98" s="118"/>
      <c r="I98" s="118"/>
      <c r="J98" s="118"/>
      <c r="K98" s="118"/>
      <c r="L98" s="118"/>
      <c r="M98" s="118"/>
      <c r="N98" s="118"/>
      <c r="O98" s="118"/>
      <c r="P98" s="180"/>
      <c r="Q98" s="118"/>
      <c r="R98" s="118"/>
      <c r="S98" s="118"/>
      <c r="T98" s="118"/>
      <c r="U98" s="118"/>
      <c r="V98" s="118"/>
      <c r="W98" s="118"/>
      <c r="X98" s="118"/>
      <c r="Y98" s="118"/>
      <c r="Z98" s="118"/>
    </row>
    <row r="99" ht="18.75" customHeight="1">
      <c r="A99" s="118"/>
      <c r="B99" s="118"/>
      <c r="C99" s="118"/>
      <c r="D99" s="118"/>
      <c r="E99" s="118"/>
      <c r="F99" s="118"/>
      <c r="G99" s="118"/>
      <c r="H99" s="118"/>
      <c r="I99" s="118"/>
      <c r="J99" s="118"/>
      <c r="K99" s="118"/>
      <c r="L99" s="118"/>
      <c r="M99" s="118"/>
      <c r="N99" s="118"/>
      <c r="O99" s="118"/>
      <c r="P99" s="180"/>
      <c r="Q99" s="118"/>
      <c r="R99" s="118"/>
      <c r="S99" s="118"/>
      <c r="T99" s="118"/>
      <c r="U99" s="118"/>
      <c r="V99" s="118"/>
      <c r="W99" s="118"/>
      <c r="X99" s="118"/>
      <c r="Y99" s="118"/>
      <c r="Z99" s="118"/>
    </row>
    <row r="100" ht="18.75" customHeight="1">
      <c r="A100" s="118"/>
      <c r="B100" s="118"/>
      <c r="C100" s="118"/>
      <c r="D100" s="118"/>
      <c r="E100" s="118"/>
      <c r="F100" s="118"/>
      <c r="G100" s="118"/>
      <c r="H100" s="118"/>
      <c r="I100" s="118"/>
      <c r="J100" s="118"/>
      <c r="K100" s="118"/>
      <c r="L100" s="118"/>
      <c r="M100" s="118"/>
      <c r="N100" s="118"/>
      <c r="O100" s="118"/>
      <c r="P100" s="180"/>
      <c r="Q100" s="118"/>
      <c r="R100" s="118"/>
      <c r="S100" s="118"/>
      <c r="T100" s="118"/>
      <c r="U100" s="118"/>
      <c r="V100" s="118"/>
      <c r="W100" s="118"/>
      <c r="X100" s="118"/>
      <c r="Y100" s="118"/>
      <c r="Z100" s="118"/>
    </row>
    <row r="101" ht="18.75" customHeight="1">
      <c r="A101" s="118"/>
      <c r="B101" s="118"/>
      <c r="C101" s="118"/>
      <c r="D101" s="118"/>
      <c r="E101" s="118"/>
      <c r="F101" s="118"/>
      <c r="G101" s="118"/>
      <c r="H101" s="118"/>
      <c r="I101" s="118"/>
      <c r="J101" s="118"/>
      <c r="K101" s="118"/>
      <c r="L101" s="118"/>
      <c r="M101" s="118"/>
      <c r="N101" s="118"/>
      <c r="O101" s="118"/>
      <c r="P101" s="180"/>
      <c r="Q101" s="118"/>
      <c r="R101" s="118"/>
      <c r="S101" s="118"/>
      <c r="T101" s="118"/>
      <c r="U101" s="118"/>
      <c r="V101" s="118"/>
      <c r="W101" s="118"/>
      <c r="X101" s="118"/>
      <c r="Y101" s="118"/>
      <c r="Z101" s="118"/>
    </row>
    <row r="102" ht="18.75" customHeight="1">
      <c r="A102" s="118"/>
      <c r="B102" s="118"/>
      <c r="C102" s="118"/>
      <c r="D102" s="118"/>
      <c r="E102" s="118"/>
      <c r="F102" s="118"/>
      <c r="G102" s="118"/>
      <c r="H102" s="118"/>
      <c r="I102" s="118"/>
      <c r="J102" s="118"/>
      <c r="K102" s="118"/>
      <c r="L102" s="118"/>
      <c r="M102" s="118"/>
      <c r="N102" s="118"/>
      <c r="O102" s="118"/>
      <c r="P102" s="180"/>
      <c r="Q102" s="118"/>
      <c r="R102" s="118"/>
      <c r="S102" s="118"/>
      <c r="T102" s="118"/>
      <c r="U102" s="118"/>
      <c r="V102" s="118"/>
      <c r="W102" s="118"/>
      <c r="X102" s="118"/>
      <c r="Y102" s="118"/>
      <c r="Z102" s="118"/>
    </row>
    <row r="103" ht="18.75" customHeight="1">
      <c r="A103" s="118"/>
      <c r="B103" s="118"/>
      <c r="C103" s="118"/>
      <c r="D103" s="118"/>
      <c r="E103" s="118"/>
      <c r="F103" s="118"/>
      <c r="G103" s="118"/>
      <c r="H103" s="118"/>
      <c r="I103" s="118"/>
      <c r="J103" s="118"/>
      <c r="K103" s="118"/>
      <c r="L103" s="118"/>
      <c r="M103" s="118"/>
      <c r="N103" s="118"/>
      <c r="O103" s="118"/>
      <c r="P103" s="180"/>
      <c r="Q103" s="118"/>
      <c r="R103" s="118"/>
      <c r="S103" s="118"/>
      <c r="T103" s="118"/>
      <c r="U103" s="118"/>
      <c r="V103" s="118"/>
      <c r="W103" s="118"/>
      <c r="X103" s="118"/>
      <c r="Y103" s="118"/>
      <c r="Z103" s="118"/>
    </row>
    <row r="104" ht="18.75" customHeight="1">
      <c r="A104" s="118"/>
      <c r="B104" s="118"/>
      <c r="C104" s="118"/>
      <c r="D104" s="118"/>
      <c r="E104" s="118"/>
      <c r="F104" s="118"/>
      <c r="G104" s="118"/>
      <c r="H104" s="118"/>
      <c r="I104" s="118"/>
      <c r="J104" s="118"/>
      <c r="K104" s="118"/>
      <c r="L104" s="118"/>
      <c r="M104" s="118"/>
      <c r="N104" s="118"/>
      <c r="O104" s="118"/>
      <c r="P104" s="180"/>
      <c r="Q104" s="118"/>
      <c r="R104" s="118"/>
      <c r="S104" s="118"/>
      <c r="T104" s="118"/>
      <c r="U104" s="118"/>
      <c r="V104" s="118"/>
      <c r="W104" s="118"/>
      <c r="X104" s="118"/>
      <c r="Y104" s="118"/>
      <c r="Z104" s="118"/>
    </row>
    <row r="105" ht="18.75" customHeight="1">
      <c r="A105" s="118"/>
      <c r="B105" s="118"/>
      <c r="C105" s="118"/>
      <c r="D105" s="118"/>
      <c r="E105" s="118"/>
      <c r="F105" s="118"/>
      <c r="G105" s="118"/>
      <c r="H105" s="118"/>
      <c r="I105" s="118"/>
      <c r="J105" s="118"/>
      <c r="K105" s="118"/>
      <c r="L105" s="118"/>
      <c r="M105" s="118"/>
      <c r="N105" s="118"/>
      <c r="O105" s="118"/>
      <c r="P105" s="180"/>
      <c r="Q105" s="118"/>
      <c r="R105" s="118"/>
      <c r="S105" s="118"/>
      <c r="T105" s="118"/>
      <c r="U105" s="118"/>
      <c r="V105" s="118"/>
      <c r="W105" s="118"/>
      <c r="X105" s="118"/>
      <c r="Y105" s="118"/>
      <c r="Z105" s="118"/>
    </row>
    <row r="106" ht="18.75" customHeight="1">
      <c r="A106" s="118"/>
      <c r="B106" s="118"/>
      <c r="C106" s="118"/>
      <c r="D106" s="118"/>
      <c r="E106" s="118"/>
      <c r="F106" s="118"/>
      <c r="G106" s="118"/>
      <c r="H106" s="118"/>
      <c r="I106" s="118"/>
      <c r="J106" s="118"/>
      <c r="K106" s="118"/>
      <c r="L106" s="118"/>
      <c r="M106" s="118"/>
      <c r="N106" s="118"/>
      <c r="O106" s="118"/>
      <c r="P106" s="180"/>
      <c r="Q106" s="118"/>
      <c r="R106" s="118"/>
      <c r="S106" s="118"/>
      <c r="T106" s="118"/>
      <c r="U106" s="118"/>
      <c r="V106" s="118"/>
      <c r="W106" s="118"/>
      <c r="X106" s="118"/>
      <c r="Y106" s="118"/>
      <c r="Z106" s="118"/>
    </row>
    <row r="107" ht="18.75" customHeight="1">
      <c r="A107" s="118"/>
      <c r="B107" s="118"/>
      <c r="C107" s="118"/>
      <c r="D107" s="118"/>
      <c r="E107" s="118"/>
      <c r="F107" s="118"/>
      <c r="G107" s="118"/>
      <c r="H107" s="118"/>
      <c r="I107" s="118"/>
      <c r="J107" s="118"/>
      <c r="K107" s="118"/>
      <c r="L107" s="118"/>
      <c r="M107" s="118"/>
      <c r="N107" s="118"/>
      <c r="O107" s="118"/>
      <c r="P107" s="180"/>
      <c r="Q107" s="118"/>
      <c r="R107" s="118"/>
      <c r="S107" s="118"/>
      <c r="T107" s="118"/>
      <c r="U107" s="118"/>
      <c r="V107" s="118"/>
      <c r="W107" s="118"/>
      <c r="X107" s="118"/>
      <c r="Y107" s="118"/>
      <c r="Z107" s="118"/>
    </row>
    <row r="108" ht="18.75" customHeight="1">
      <c r="A108" s="118"/>
      <c r="B108" s="118"/>
      <c r="C108" s="118"/>
      <c r="D108" s="118"/>
      <c r="E108" s="118"/>
      <c r="F108" s="118"/>
      <c r="G108" s="118"/>
      <c r="H108" s="118"/>
      <c r="I108" s="118"/>
      <c r="J108" s="118"/>
      <c r="K108" s="118"/>
      <c r="L108" s="118"/>
      <c r="M108" s="118"/>
      <c r="N108" s="118"/>
      <c r="O108" s="118"/>
      <c r="P108" s="180"/>
      <c r="Q108" s="118"/>
      <c r="R108" s="118"/>
      <c r="S108" s="118"/>
      <c r="T108" s="118"/>
      <c r="U108" s="118"/>
      <c r="V108" s="118"/>
      <c r="W108" s="118"/>
      <c r="X108" s="118"/>
      <c r="Y108" s="118"/>
      <c r="Z108" s="118"/>
    </row>
    <row r="109" ht="18.75" customHeight="1">
      <c r="A109" s="118"/>
      <c r="B109" s="118"/>
      <c r="C109" s="118"/>
      <c r="D109" s="118"/>
      <c r="E109" s="118"/>
      <c r="F109" s="118"/>
      <c r="G109" s="118"/>
      <c r="H109" s="118"/>
      <c r="I109" s="118"/>
      <c r="J109" s="118"/>
      <c r="K109" s="118"/>
      <c r="L109" s="118"/>
      <c r="M109" s="118"/>
      <c r="N109" s="118"/>
      <c r="O109" s="118"/>
      <c r="P109" s="180"/>
      <c r="Q109" s="118"/>
      <c r="R109" s="118"/>
      <c r="S109" s="118"/>
      <c r="T109" s="118"/>
      <c r="U109" s="118"/>
      <c r="V109" s="118"/>
      <c r="W109" s="118"/>
      <c r="X109" s="118"/>
      <c r="Y109" s="118"/>
      <c r="Z109" s="118"/>
    </row>
    <row r="110" ht="18.75" customHeight="1">
      <c r="A110" s="118"/>
      <c r="B110" s="118"/>
      <c r="C110" s="118"/>
      <c r="D110" s="118"/>
      <c r="E110" s="118"/>
      <c r="F110" s="118"/>
      <c r="G110" s="118"/>
      <c r="H110" s="118"/>
      <c r="I110" s="118"/>
      <c r="J110" s="118"/>
      <c r="K110" s="118"/>
      <c r="L110" s="118"/>
      <c r="M110" s="118"/>
      <c r="N110" s="118"/>
      <c r="O110" s="118"/>
      <c r="P110" s="180"/>
      <c r="Q110" s="118"/>
      <c r="R110" s="118"/>
      <c r="S110" s="118"/>
      <c r="T110" s="118"/>
      <c r="U110" s="118"/>
      <c r="V110" s="118"/>
      <c r="W110" s="118"/>
      <c r="X110" s="118"/>
      <c r="Y110" s="118"/>
      <c r="Z110" s="118"/>
    </row>
    <row r="111" ht="18.75" customHeight="1">
      <c r="A111" s="118"/>
      <c r="B111" s="118"/>
      <c r="C111" s="118"/>
      <c r="D111" s="118"/>
      <c r="E111" s="118"/>
      <c r="F111" s="118"/>
      <c r="G111" s="118"/>
      <c r="H111" s="118"/>
      <c r="I111" s="118"/>
      <c r="J111" s="118"/>
      <c r="K111" s="118"/>
      <c r="L111" s="118"/>
      <c r="M111" s="118"/>
      <c r="N111" s="118"/>
      <c r="O111" s="118"/>
      <c r="P111" s="180"/>
      <c r="Q111" s="118"/>
      <c r="R111" s="118"/>
      <c r="S111" s="118"/>
      <c r="T111" s="118"/>
      <c r="U111" s="118"/>
      <c r="V111" s="118"/>
      <c r="W111" s="118"/>
      <c r="X111" s="118"/>
      <c r="Y111" s="118"/>
      <c r="Z111" s="118"/>
    </row>
    <row r="112" ht="18.75" customHeight="1">
      <c r="A112" s="118"/>
      <c r="B112" s="118"/>
      <c r="C112" s="118"/>
      <c r="D112" s="118"/>
      <c r="E112" s="118"/>
      <c r="F112" s="118"/>
      <c r="G112" s="118"/>
      <c r="H112" s="118"/>
      <c r="I112" s="118"/>
      <c r="J112" s="118"/>
      <c r="K112" s="118"/>
      <c r="L112" s="118"/>
      <c r="M112" s="118"/>
      <c r="N112" s="118"/>
      <c r="O112" s="118"/>
      <c r="P112" s="180"/>
      <c r="Q112" s="118"/>
      <c r="R112" s="118"/>
      <c r="S112" s="118"/>
      <c r="T112" s="118"/>
      <c r="U112" s="118"/>
      <c r="V112" s="118"/>
      <c r="W112" s="118"/>
      <c r="X112" s="118"/>
      <c r="Y112" s="118"/>
      <c r="Z112" s="118"/>
    </row>
    <row r="113" ht="18.75" customHeight="1">
      <c r="A113" s="118"/>
      <c r="B113" s="118"/>
      <c r="C113" s="118"/>
      <c r="D113" s="118"/>
      <c r="E113" s="118"/>
      <c r="F113" s="118"/>
      <c r="G113" s="118"/>
      <c r="H113" s="118"/>
      <c r="I113" s="118"/>
      <c r="J113" s="118"/>
      <c r="K113" s="118"/>
      <c r="L113" s="118"/>
      <c r="M113" s="118"/>
      <c r="N113" s="118"/>
      <c r="O113" s="118"/>
      <c r="P113" s="180"/>
      <c r="Q113" s="118"/>
      <c r="R113" s="118"/>
      <c r="S113" s="118"/>
      <c r="T113" s="118"/>
      <c r="U113" s="118"/>
      <c r="V113" s="118"/>
      <c r="W113" s="118"/>
      <c r="X113" s="118"/>
      <c r="Y113" s="118"/>
      <c r="Z113" s="118"/>
    </row>
    <row r="114" ht="18.75" customHeight="1">
      <c r="A114" s="118"/>
      <c r="B114" s="118"/>
      <c r="C114" s="118"/>
      <c r="D114" s="118"/>
      <c r="E114" s="118"/>
      <c r="F114" s="118"/>
      <c r="G114" s="118"/>
      <c r="H114" s="118"/>
      <c r="I114" s="118"/>
      <c r="J114" s="118"/>
      <c r="K114" s="118"/>
      <c r="L114" s="118"/>
      <c r="M114" s="118"/>
      <c r="N114" s="118"/>
      <c r="O114" s="118"/>
      <c r="P114" s="180"/>
      <c r="Q114" s="118"/>
      <c r="R114" s="118"/>
      <c r="S114" s="118"/>
      <c r="T114" s="118"/>
      <c r="U114" s="118"/>
      <c r="V114" s="118"/>
      <c r="W114" s="118"/>
      <c r="X114" s="118"/>
      <c r="Y114" s="118"/>
      <c r="Z114" s="118"/>
    </row>
    <row r="115" ht="18.75" customHeight="1">
      <c r="A115" s="118"/>
      <c r="B115" s="118"/>
      <c r="C115" s="118"/>
      <c r="D115" s="118"/>
      <c r="E115" s="118"/>
      <c r="F115" s="118"/>
      <c r="G115" s="118"/>
      <c r="H115" s="118"/>
      <c r="I115" s="118"/>
      <c r="J115" s="118"/>
      <c r="K115" s="118"/>
      <c r="L115" s="118"/>
      <c r="M115" s="118"/>
      <c r="N115" s="118"/>
      <c r="O115" s="118"/>
      <c r="P115" s="180"/>
      <c r="Q115" s="118"/>
      <c r="R115" s="118"/>
      <c r="S115" s="118"/>
      <c r="T115" s="118"/>
      <c r="U115" s="118"/>
      <c r="V115" s="118"/>
      <c r="W115" s="118"/>
      <c r="X115" s="118"/>
      <c r="Y115" s="118"/>
      <c r="Z115" s="118"/>
    </row>
    <row r="116" ht="18.75" customHeight="1">
      <c r="A116" s="118"/>
      <c r="B116" s="118"/>
      <c r="C116" s="118"/>
      <c r="D116" s="118"/>
      <c r="E116" s="118"/>
      <c r="F116" s="118"/>
      <c r="G116" s="118"/>
      <c r="H116" s="118"/>
      <c r="I116" s="118"/>
      <c r="J116" s="118"/>
      <c r="K116" s="118"/>
      <c r="L116" s="118"/>
      <c r="M116" s="118"/>
      <c r="N116" s="118"/>
      <c r="O116" s="118"/>
      <c r="P116" s="180"/>
      <c r="Q116" s="118"/>
      <c r="R116" s="118"/>
      <c r="S116" s="118"/>
      <c r="T116" s="118"/>
      <c r="U116" s="118"/>
      <c r="V116" s="118"/>
      <c r="W116" s="118"/>
      <c r="X116" s="118"/>
      <c r="Y116" s="118"/>
      <c r="Z116" s="118"/>
    </row>
    <row r="117" ht="18.75" customHeight="1">
      <c r="A117" s="118"/>
      <c r="B117" s="118"/>
      <c r="C117" s="118"/>
      <c r="D117" s="118"/>
      <c r="E117" s="118"/>
      <c r="F117" s="118"/>
      <c r="G117" s="118"/>
      <c r="H117" s="118"/>
      <c r="I117" s="118"/>
      <c r="J117" s="118"/>
      <c r="K117" s="118"/>
      <c r="L117" s="118"/>
      <c r="M117" s="118"/>
      <c r="N117" s="118"/>
      <c r="O117" s="118"/>
      <c r="P117" s="180"/>
      <c r="Q117" s="118"/>
      <c r="R117" s="118"/>
      <c r="S117" s="118"/>
      <c r="T117" s="118"/>
      <c r="U117" s="118"/>
      <c r="V117" s="118"/>
      <c r="W117" s="118"/>
      <c r="X117" s="118"/>
      <c r="Y117" s="118"/>
      <c r="Z117" s="118"/>
    </row>
    <row r="118" ht="18.75" customHeight="1">
      <c r="A118" s="118"/>
      <c r="B118" s="118"/>
      <c r="C118" s="118"/>
      <c r="D118" s="118"/>
      <c r="E118" s="118"/>
      <c r="F118" s="118"/>
      <c r="G118" s="118"/>
      <c r="H118" s="118"/>
      <c r="I118" s="118"/>
      <c r="J118" s="118"/>
      <c r="K118" s="118"/>
      <c r="L118" s="118"/>
      <c r="M118" s="118"/>
      <c r="N118" s="118"/>
      <c r="O118" s="118"/>
      <c r="P118" s="180"/>
      <c r="Q118" s="118"/>
      <c r="R118" s="118"/>
      <c r="S118" s="118"/>
      <c r="T118" s="118"/>
      <c r="U118" s="118"/>
      <c r="V118" s="118"/>
      <c r="W118" s="118"/>
      <c r="X118" s="118"/>
      <c r="Y118" s="118"/>
      <c r="Z118" s="118"/>
    </row>
    <row r="119" ht="18.75" customHeight="1">
      <c r="A119" s="118"/>
      <c r="B119" s="118"/>
      <c r="C119" s="118"/>
      <c r="D119" s="118"/>
      <c r="E119" s="118"/>
      <c r="F119" s="118"/>
      <c r="G119" s="118"/>
      <c r="H119" s="118"/>
      <c r="I119" s="118"/>
      <c r="J119" s="118"/>
      <c r="K119" s="118"/>
      <c r="L119" s="118"/>
      <c r="M119" s="118"/>
      <c r="N119" s="118"/>
      <c r="O119" s="118"/>
      <c r="P119" s="180"/>
      <c r="Q119" s="118"/>
      <c r="R119" s="118"/>
      <c r="S119" s="118"/>
      <c r="T119" s="118"/>
      <c r="U119" s="118"/>
      <c r="V119" s="118"/>
      <c r="W119" s="118"/>
      <c r="X119" s="118"/>
      <c r="Y119" s="118"/>
      <c r="Z119" s="118"/>
    </row>
    <row r="120" ht="18.75" customHeight="1">
      <c r="A120" s="118"/>
      <c r="B120" s="118"/>
      <c r="C120" s="118"/>
      <c r="D120" s="118"/>
      <c r="E120" s="118"/>
      <c r="F120" s="118"/>
      <c r="G120" s="118"/>
      <c r="H120" s="118"/>
      <c r="I120" s="118"/>
      <c r="J120" s="118"/>
      <c r="K120" s="118"/>
      <c r="L120" s="118"/>
      <c r="M120" s="118"/>
      <c r="N120" s="118"/>
      <c r="O120" s="118"/>
      <c r="P120" s="180"/>
      <c r="Q120" s="118"/>
      <c r="R120" s="118"/>
      <c r="S120" s="118"/>
      <c r="T120" s="118"/>
      <c r="U120" s="118"/>
      <c r="V120" s="118"/>
      <c r="W120" s="118"/>
      <c r="X120" s="118"/>
      <c r="Y120" s="118"/>
      <c r="Z120" s="118"/>
    </row>
    <row r="121" ht="18.75" customHeight="1">
      <c r="A121" s="118"/>
      <c r="B121" s="118"/>
      <c r="C121" s="118"/>
      <c r="D121" s="118"/>
      <c r="E121" s="118"/>
      <c r="F121" s="118"/>
      <c r="G121" s="118"/>
      <c r="H121" s="118"/>
      <c r="I121" s="118"/>
      <c r="J121" s="118"/>
      <c r="K121" s="118"/>
      <c r="L121" s="118"/>
      <c r="M121" s="118"/>
      <c r="N121" s="118"/>
      <c r="O121" s="118"/>
      <c r="P121" s="180"/>
      <c r="Q121" s="118"/>
      <c r="R121" s="118"/>
      <c r="S121" s="118"/>
      <c r="T121" s="118"/>
      <c r="U121" s="118"/>
      <c r="V121" s="118"/>
      <c r="W121" s="118"/>
      <c r="X121" s="118"/>
      <c r="Y121" s="118"/>
      <c r="Z121" s="118"/>
    </row>
    <row r="122" ht="18.75" customHeight="1">
      <c r="A122" s="118"/>
      <c r="B122" s="118"/>
      <c r="C122" s="118"/>
      <c r="D122" s="118"/>
      <c r="E122" s="118"/>
      <c r="F122" s="118"/>
      <c r="G122" s="118"/>
      <c r="H122" s="118"/>
      <c r="I122" s="118"/>
      <c r="J122" s="118"/>
      <c r="K122" s="118"/>
      <c r="L122" s="118"/>
      <c r="M122" s="118"/>
      <c r="N122" s="118"/>
      <c r="O122" s="118"/>
      <c r="P122" s="180"/>
      <c r="Q122" s="118"/>
      <c r="R122" s="118"/>
      <c r="S122" s="118"/>
      <c r="T122" s="118"/>
      <c r="U122" s="118"/>
      <c r="V122" s="118"/>
      <c r="W122" s="118"/>
      <c r="X122" s="118"/>
      <c r="Y122" s="118"/>
      <c r="Z122" s="118"/>
    </row>
    <row r="123" ht="18.75" customHeight="1">
      <c r="A123" s="118"/>
      <c r="B123" s="118"/>
      <c r="C123" s="118"/>
      <c r="D123" s="118"/>
      <c r="E123" s="118"/>
      <c r="F123" s="118"/>
      <c r="G123" s="118"/>
      <c r="H123" s="118"/>
      <c r="I123" s="118"/>
      <c r="J123" s="118"/>
      <c r="K123" s="118"/>
      <c r="L123" s="118"/>
      <c r="M123" s="118"/>
      <c r="N123" s="118"/>
      <c r="O123" s="118"/>
      <c r="P123" s="180"/>
      <c r="Q123" s="118"/>
      <c r="R123" s="118"/>
      <c r="S123" s="118"/>
      <c r="T123" s="118"/>
      <c r="U123" s="118"/>
      <c r="V123" s="118"/>
      <c r="W123" s="118"/>
      <c r="X123" s="118"/>
      <c r="Y123" s="118"/>
      <c r="Z123" s="118"/>
    </row>
    <row r="124" ht="18.75" customHeight="1">
      <c r="A124" s="118"/>
      <c r="B124" s="118"/>
      <c r="C124" s="118"/>
      <c r="D124" s="118"/>
      <c r="E124" s="118"/>
      <c r="F124" s="118"/>
      <c r="G124" s="118"/>
      <c r="H124" s="118"/>
      <c r="I124" s="118"/>
      <c r="J124" s="118"/>
      <c r="K124" s="118"/>
      <c r="L124" s="118"/>
      <c r="M124" s="118"/>
      <c r="N124" s="118"/>
      <c r="O124" s="118"/>
      <c r="P124" s="180"/>
      <c r="Q124" s="118"/>
      <c r="R124" s="118"/>
      <c r="S124" s="118"/>
      <c r="T124" s="118"/>
      <c r="U124" s="118"/>
      <c r="V124" s="118"/>
      <c r="W124" s="118"/>
      <c r="X124" s="118"/>
      <c r="Y124" s="118"/>
      <c r="Z124" s="118"/>
    </row>
    <row r="125" ht="18.75" customHeight="1">
      <c r="A125" s="118"/>
      <c r="B125" s="118"/>
      <c r="C125" s="118"/>
      <c r="D125" s="118"/>
      <c r="E125" s="118"/>
      <c r="F125" s="118"/>
      <c r="G125" s="118"/>
      <c r="H125" s="118"/>
      <c r="I125" s="118"/>
      <c r="J125" s="118"/>
      <c r="K125" s="118"/>
      <c r="L125" s="118"/>
      <c r="M125" s="118"/>
      <c r="N125" s="118"/>
      <c r="O125" s="118"/>
      <c r="P125" s="180"/>
      <c r="Q125" s="118"/>
      <c r="R125" s="118"/>
      <c r="S125" s="118"/>
      <c r="T125" s="118"/>
      <c r="U125" s="118"/>
      <c r="V125" s="118"/>
      <c r="W125" s="118"/>
      <c r="X125" s="118"/>
      <c r="Y125" s="118"/>
      <c r="Z125" s="118"/>
    </row>
    <row r="126" ht="18.75" customHeight="1">
      <c r="A126" s="118"/>
      <c r="B126" s="118"/>
      <c r="C126" s="118"/>
      <c r="D126" s="118"/>
      <c r="E126" s="118"/>
      <c r="F126" s="118"/>
      <c r="G126" s="118"/>
      <c r="H126" s="118"/>
      <c r="I126" s="118"/>
      <c r="J126" s="118"/>
      <c r="K126" s="118"/>
      <c r="L126" s="118"/>
      <c r="M126" s="118"/>
      <c r="N126" s="118"/>
      <c r="O126" s="118"/>
      <c r="P126" s="180"/>
      <c r="Q126" s="118"/>
      <c r="R126" s="118"/>
      <c r="S126" s="118"/>
      <c r="T126" s="118"/>
      <c r="U126" s="118"/>
      <c r="V126" s="118"/>
      <c r="W126" s="118"/>
      <c r="X126" s="118"/>
      <c r="Y126" s="118"/>
      <c r="Z126" s="118"/>
    </row>
    <row r="127" ht="18.75" customHeight="1">
      <c r="A127" s="118"/>
      <c r="B127" s="118"/>
      <c r="C127" s="118"/>
      <c r="D127" s="118"/>
      <c r="E127" s="118"/>
      <c r="F127" s="118"/>
      <c r="G127" s="118"/>
      <c r="H127" s="118"/>
      <c r="I127" s="118"/>
      <c r="J127" s="118"/>
      <c r="K127" s="118"/>
      <c r="L127" s="118"/>
      <c r="M127" s="118"/>
      <c r="N127" s="118"/>
      <c r="O127" s="118"/>
      <c r="P127" s="180"/>
      <c r="Q127" s="118"/>
      <c r="R127" s="118"/>
      <c r="S127" s="118"/>
      <c r="T127" s="118"/>
      <c r="U127" s="118"/>
      <c r="V127" s="118"/>
      <c r="W127" s="118"/>
      <c r="X127" s="118"/>
      <c r="Y127" s="118"/>
      <c r="Z127" s="118"/>
    </row>
    <row r="128" ht="18.75" customHeight="1">
      <c r="A128" s="118"/>
      <c r="B128" s="118"/>
      <c r="C128" s="118"/>
      <c r="D128" s="118"/>
      <c r="E128" s="118"/>
      <c r="F128" s="118"/>
      <c r="G128" s="118"/>
      <c r="H128" s="118"/>
      <c r="I128" s="118"/>
      <c r="J128" s="118"/>
      <c r="K128" s="118"/>
      <c r="L128" s="118"/>
      <c r="M128" s="118"/>
      <c r="N128" s="118"/>
      <c r="O128" s="118"/>
      <c r="P128" s="180"/>
      <c r="Q128" s="118"/>
      <c r="R128" s="118"/>
      <c r="S128" s="118"/>
      <c r="T128" s="118"/>
      <c r="U128" s="118"/>
      <c r="V128" s="118"/>
      <c r="W128" s="118"/>
      <c r="X128" s="118"/>
      <c r="Y128" s="118"/>
      <c r="Z128" s="118"/>
    </row>
    <row r="129" ht="18.75" customHeight="1">
      <c r="A129" s="118"/>
      <c r="B129" s="118"/>
      <c r="C129" s="118"/>
      <c r="D129" s="118"/>
      <c r="E129" s="118"/>
      <c r="F129" s="118"/>
      <c r="G129" s="118"/>
      <c r="H129" s="118"/>
      <c r="I129" s="118"/>
      <c r="J129" s="118"/>
      <c r="K129" s="118"/>
      <c r="L129" s="118"/>
      <c r="M129" s="118"/>
      <c r="N129" s="118"/>
      <c r="O129" s="118"/>
      <c r="P129" s="180"/>
      <c r="Q129" s="118"/>
      <c r="R129" s="118"/>
      <c r="S129" s="118"/>
      <c r="T129" s="118"/>
      <c r="U129" s="118"/>
      <c r="V129" s="118"/>
      <c r="W129" s="118"/>
      <c r="X129" s="118"/>
      <c r="Y129" s="118"/>
      <c r="Z129" s="118"/>
    </row>
    <row r="130" ht="18.75" customHeight="1">
      <c r="A130" s="118"/>
      <c r="B130" s="118"/>
      <c r="C130" s="118"/>
      <c r="D130" s="118"/>
      <c r="E130" s="118"/>
      <c r="F130" s="118"/>
      <c r="G130" s="118"/>
      <c r="H130" s="118"/>
      <c r="I130" s="118"/>
      <c r="J130" s="118"/>
      <c r="K130" s="118"/>
      <c r="L130" s="118"/>
      <c r="M130" s="118"/>
      <c r="N130" s="118"/>
      <c r="O130" s="118"/>
      <c r="P130" s="180"/>
      <c r="Q130" s="118"/>
      <c r="R130" s="118"/>
      <c r="S130" s="118"/>
      <c r="T130" s="118"/>
      <c r="U130" s="118"/>
      <c r="V130" s="118"/>
      <c r="W130" s="118"/>
      <c r="X130" s="118"/>
      <c r="Y130" s="118"/>
      <c r="Z130" s="118"/>
    </row>
    <row r="131" ht="18.75" customHeight="1">
      <c r="A131" s="118"/>
      <c r="B131" s="118"/>
      <c r="C131" s="118"/>
      <c r="D131" s="118"/>
      <c r="E131" s="118"/>
      <c r="F131" s="118"/>
      <c r="G131" s="118"/>
      <c r="H131" s="118"/>
      <c r="I131" s="118"/>
      <c r="J131" s="118"/>
      <c r="K131" s="118"/>
      <c r="L131" s="118"/>
      <c r="M131" s="118"/>
      <c r="N131" s="118"/>
      <c r="O131" s="118"/>
      <c r="P131" s="180"/>
      <c r="Q131" s="118"/>
      <c r="R131" s="118"/>
      <c r="S131" s="118"/>
      <c r="T131" s="118"/>
      <c r="U131" s="118"/>
      <c r="V131" s="118"/>
      <c r="W131" s="118"/>
      <c r="X131" s="118"/>
      <c r="Y131" s="118"/>
      <c r="Z131" s="118"/>
    </row>
    <row r="132" ht="18.75" customHeight="1">
      <c r="A132" s="118"/>
      <c r="B132" s="118"/>
      <c r="C132" s="118"/>
      <c r="D132" s="118"/>
      <c r="E132" s="118"/>
      <c r="F132" s="118"/>
      <c r="G132" s="118"/>
      <c r="H132" s="118"/>
      <c r="I132" s="118"/>
      <c r="J132" s="118"/>
      <c r="K132" s="118"/>
      <c r="L132" s="118"/>
      <c r="M132" s="118"/>
      <c r="N132" s="118"/>
      <c r="O132" s="118"/>
      <c r="P132" s="180"/>
      <c r="Q132" s="118"/>
      <c r="R132" s="118"/>
      <c r="S132" s="118"/>
      <c r="T132" s="118"/>
      <c r="U132" s="118"/>
      <c r="V132" s="118"/>
      <c r="W132" s="118"/>
      <c r="X132" s="118"/>
      <c r="Y132" s="118"/>
      <c r="Z132" s="118"/>
    </row>
    <row r="133" ht="18.75" customHeight="1">
      <c r="A133" s="118"/>
      <c r="B133" s="118"/>
      <c r="C133" s="118"/>
      <c r="D133" s="118"/>
      <c r="E133" s="118"/>
      <c r="F133" s="118"/>
      <c r="G133" s="118"/>
      <c r="H133" s="118"/>
      <c r="I133" s="118"/>
      <c r="J133" s="118"/>
      <c r="K133" s="118"/>
      <c r="L133" s="118"/>
      <c r="M133" s="118"/>
      <c r="N133" s="118"/>
      <c r="O133" s="118"/>
      <c r="P133" s="180"/>
      <c r="Q133" s="118"/>
      <c r="R133" s="118"/>
      <c r="S133" s="118"/>
      <c r="T133" s="118"/>
      <c r="U133" s="118"/>
      <c r="V133" s="118"/>
      <c r="W133" s="118"/>
      <c r="X133" s="118"/>
      <c r="Y133" s="118"/>
      <c r="Z133" s="118"/>
    </row>
    <row r="134" ht="18.75" customHeight="1">
      <c r="A134" s="118"/>
      <c r="B134" s="118"/>
      <c r="C134" s="118"/>
      <c r="D134" s="118"/>
      <c r="E134" s="118"/>
      <c r="F134" s="118"/>
      <c r="G134" s="118"/>
      <c r="H134" s="118"/>
      <c r="I134" s="118"/>
      <c r="J134" s="118"/>
      <c r="K134" s="118"/>
      <c r="L134" s="118"/>
      <c r="M134" s="118"/>
      <c r="N134" s="118"/>
      <c r="O134" s="118"/>
      <c r="P134" s="180"/>
      <c r="Q134" s="118"/>
      <c r="R134" s="118"/>
      <c r="S134" s="118"/>
      <c r="T134" s="118"/>
      <c r="U134" s="118"/>
      <c r="V134" s="118"/>
      <c r="W134" s="118"/>
      <c r="X134" s="118"/>
      <c r="Y134" s="118"/>
      <c r="Z134" s="118"/>
    </row>
    <row r="135" ht="18.75" customHeight="1">
      <c r="A135" s="118"/>
      <c r="B135" s="118"/>
      <c r="C135" s="118"/>
      <c r="D135" s="118"/>
      <c r="E135" s="118"/>
      <c r="F135" s="118"/>
      <c r="G135" s="118"/>
      <c r="H135" s="118"/>
      <c r="I135" s="118"/>
      <c r="J135" s="118"/>
      <c r="K135" s="118"/>
      <c r="L135" s="118"/>
      <c r="M135" s="118"/>
      <c r="N135" s="118"/>
      <c r="O135" s="118"/>
      <c r="P135" s="180"/>
      <c r="Q135" s="118"/>
      <c r="R135" s="118"/>
      <c r="S135" s="118"/>
      <c r="T135" s="118"/>
      <c r="U135" s="118"/>
      <c r="V135" s="118"/>
      <c r="W135" s="118"/>
      <c r="X135" s="118"/>
      <c r="Y135" s="118"/>
      <c r="Z135" s="118"/>
    </row>
    <row r="136" ht="18.75" customHeight="1">
      <c r="A136" s="118"/>
      <c r="B136" s="118"/>
      <c r="C136" s="118"/>
      <c r="D136" s="118"/>
      <c r="E136" s="118"/>
      <c r="F136" s="118"/>
      <c r="G136" s="118"/>
      <c r="H136" s="118"/>
      <c r="I136" s="118"/>
      <c r="J136" s="118"/>
      <c r="K136" s="118"/>
      <c r="L136" s="118"/>
      <c r="M136" s="118"/>
      <c r="N136" s="118"/>
      <c r="O136" s="118"/>
      <c r="P136" s="180"/>
      <c r="Q136" s="118"/>
      <c r="R136" s="118"/>
      <c r="S136" s="118"/>
      <c r="T136" s="118"/>
      <c r="U136" s="118"/>
      <c r="V136" s="118"/>
      <c r="W136" s="118"/>
      <c r="X136" s="118"/>
      <c r="Y136" s="118"/>
      <c r="Z136" s="118"/>
    </row>
    <row r="137" ht="18.75" customHeight="1">
      <c r="A137" s="118"/>
      <c r="B137" s="118"/>
      <c r="C137" s="118"/>
      <c r="D137" s="118"/>
      <c r="E137" s="118"/>
      <c r="F137" s="118"/>
      <c r="G137" s="118"/>
      <c r="H137" s="118"/>
      <c r="I137" s="118"/>
      <c r="J137" s="118"/>
      <c r="K137" s="118"/>
      <c r="L137" s="118"/>
      <c r="M137" s="118"/>
      <c r="N137" s="118"/>
      <c r="O137" s="118"/>
      <c r="P137" s="180"/>
      <c r="Q137" s="118"/>
      <c r="R137" s="118"/>
      <c r="S137" s="118"/>
      <c r="T137" s="118"/>
      <c r="U137" s="118"/>
      <c r="V137" s="118"/>
      <c r="W137" s="118"/>
      <c r="X137" s="118"/>
      <c r="Y137" s="118"/>
      <c r="Z137" s="118"/>
    </row>
    <row r="138" ht="18.75" customHeight="1">
      <c r="A138" s="118"/>
      <c r="B138" s="118"/>
      <c r="C138" s="118"/>
      <c r="D138" s="118"/>
      <c r="E138" s="118"/>
      <c r="F138" s="118"/>
      <c r="G138" s="118"/>
      <c r="H138" s="118"/>
      <c r="I138" s="118"/>
      <c r="J138" s="118"/>
      <c r="K138" s="118"/>
      <c r="L138" s="118"/>
      <c r="M138" s="118"/>
      <c r="N138" s="118"/>
      <c r="O138" s="118"/>
      <c r="P138" s="180"/>
      <c r="Q138" s="118"/>
      <c r="R138" s="118"/>
      <c r="S138" s="118"/>
      <c r="T138" s="118"/>
      <c r="U138" s="118"/>
      <c r="V138" s="118"/>
      <c r="W138" s="118"/>
      <c r="X138" s="118"/>
      <c r="Y138" s="118"/>
      <c r="Z138" s="118"/>
    </row>
    <row r="139" ht="18.75" customHeight="1">
      <c r="A139" s="118"/>
      <c r="B139" s="118"/>
      <c r="C139" s="118"/>
      <c r="D139" s="118"/>
      <c r="E139" s="118"/>
      <c r="F139" s="118"/>
      <c r="G139" s="118"/>
      <c r="H139" s="118"/>
      <c r="I139" s="118"/>
      <c r="J139" s="118"/>
      <c r="K139" s="118"/>
      <c r="L139" s="118"/>
      <c r="M139" s="118"/>
      <c r="N139" s="118"/>
      <c r="O139" s="118"/>
      <c r="P139" s="180"/>
      <c r="Q139" s="118"/>
      <c r="R139" s="118"/>
      <c r="S139" s="118"/>
      <c r="T139" s="118"/>
      <c r="U139" s="118"/>
      <c r="V139" s="118"/>
      <c r="W139" s="118"/>
      <c r="X139" s="118"/>
      <c r="Y139" s="118"/>
      <c r="Z139" s="118"/>
    </row>
    <row r="140" ht="18.75" customHeight="1">
      <c r="A140" s="118"/>
      <c r="B140" s="118"/>
      <c r="C140" s="118"/>
      <c r="D140" s="118"/>
      <c r="E140" s="118"/>
      <c r="F140" s="118"/>
      <c r="G140" s="118"/>
      <c r="H140" s="118"/>
      <c r="I140" s="118"/>
      <c r="J140" s="118"/>
      <c r="K140" s="118"/>
      <c r="L140" s="118"/>
      <c r="M140" s="118"/>
      <c r="N140" s="118"/>
      <c r="O140" s="118"/>
      <c r="P140" s="180"/>
      <c r="Q140" s="118"/>
      <c r="R140" s="118"/>
      <c r="S140" s="118"/>
      <c r="T140" s="118"/>
      <c r="U140" s="118"/>
      <c r="V140" s="118"/>
      <c r="W140" s="118"/>
      <c r="X140" s="118"/>
      <c r="Y140" s="118"/>
      <c r="Z140" s="118"/>
    </row>
    <row r="141" ht="18.75" customHeight="1">
      <c r="A141" s="118"/>
      <c r="B141" s="118"/>
      <c r="C141" s="118"/>
      <c r="D141" s="118"/>
      <c r="E141" s="118"/>
      <c r="F141" s="118"/>
      <c r="G141" s="118"/>
      <c r="H141" s="118"/>
      <c r="I141" s="118"/>
      <c r="J141" s="118"/>
      <c r="K141" s="118"/>
      <c r="L141" s="118"/>
      <c r="M141" s="118"/>
      <c r="N141" s="118"/>
      <c r="O141" s="118"/>
      <c r="P141" s="180"/>
      <c r="Q141" s="118"/>
      <c r="R141" s="118"/>
      <c r="S141" s="118"/>
      <c r="T141" s="118"/>
      <c r="U141" s="118"/>
      <c r="V141" s="118"/>
      <c r="W141" s="118"/>
      <c r="X141" s="118"/>
      <c r="Y141" s="118"/>
      <c r="Z141" s="118"/>
    </row>
    <row r="142" ht="18.75" customHeight="1">
      <c r="A142" s="118"/>
      <c r="B142" s="118"/>
      <c r="C142" s="118"/>
      <c r="D142" s="118"/>
      <c r="E142" s="118"/>
      <c r="F142" s="118"/>
      <c r="G142" s="118"/>
      <c r="H142" s="118"/>
      <c r="I142" s="118"/>
      <c r="J142" s="118"/>
      <c r="K142" s="118"/>
      <c r="L142" s="118"/>
      <c r="M142" s="118"/>
      <c r="N142" s="118"/>
      <c r="O142" s="118"/>
      <c r="P142" s="180"/>
      <c r="Q142" s="118"/>
      <c r="R142" s="118"/>
      <c r="S142" s="118"/>
      <c r="T142" s="118"/>
      <c r="U142" s="118"/>
      <c r="V142" s="118"/>
      <c r="W142" s="118"/>
      <c r="X142" s="118"/>
      <c r="Y142" s="118"/>
      <c r="Z142" s="118"/>
    </row>
    <row r="143" ht="18.75" customHeight="1">
      <c r="A143" s="118"/>
      <c r="B143" s="118"/>
      <c r="C143" s="118"/>
      <c r="D143" s="118"/>
      <c r="E143" s="118"/>
      <c r="F143" s="118"/>
      <c r="G143" s="118"/>
      <c r="H143" s="118"/>
      <c r="I143" s="118"/>
      <c r="J143" s="118"/>
      <c r="K143" s="118"/>
      <c r="L143" s="118"/>
      <c r="M143" s="118"/>
      <c r="N143" s="118"/>
      <c r="O143" s="118"/>
      <c r="P143" s="180"/>
      <c r="Q143" s="118"/>
      <c r="R143" s="118"/>
      <c r="S143" s="118"/>
      <c r="T143" s="118"/>
      <c r="U143" s="118"/>
      <c r="V143" s="118"/>
      <c r="W143" s="118"/>
      <c r="X143" s="118"/>
      <c r="Y143" s="118"/>
      <c r="Z143" s="118"/>
    </row>
    <row r="144" ht="18.75" customHeight="1">
      <c r="A144" s="118"/>
      <c r="B144" s="118"/>
      <c r="C144" s="118"/>
      <c r="D144" s="118"/>
      <c r="E144" s="118"/>
      <c r="F144" s="118"/>
      <c r="G144" s="118"/>
      <c r="H144" s="118"/>
      <c r="I144" s="118"/>
      <c r="J144" s="118"/>
      <c r="K144" s="118"/>
      <c r="L144" s="118"/>
      <c r="M144" s="118"/>
      <c r="N144" s="118"/>
      <c r="O144" s="118"/>
      <c r="P144" s="180"/>
      <c r="Q144" s="118"/>
      <c r="R144" s="118"/>
      <c r="S144" s="118"/>
      <c r="T144" s="118"/>
      <c r="U144" s="118"/>
      <c r="V144" s="118"/>
      <c r="W144" s="118"/>
      <c r="X144" s="118"/>
      <c r="Y144" s="118"/>
      <c r="Z144" s="118"/>
    </row>
    <row r="145" ht="18.75" customHeight="1">
      <c r="A145" s="118"/>
      <c r="B145" s="118"/>
      <c r="C145" s="118"/>
      <c r="D145" s="118"/>
      <c r="E145" s="118"/>
      <c r="F145" s="118"/>
      <c r="G145" s="118"/>
      <c r="H145" s="118"/>
      <c r="I145" s="118"/>
      <c r="J145" s="118"/>
      <c r="K145" s="118"/>
      <c r="L145" s="118"/>
      <c r="M145" s="118"/>
      <c r="N145" s="118"/>
      <c r="O145" s="118"/>
      <c r="P145" s="180"/>
      <c r="Q145" s="118"/>
      <c r="R145" s="118"/>
      <c r="S145" s="118"/>
      <c r="T145" s="118"/>
      <c r="U145" s="118"/>
      <c r="V145" s="118"/>
      <c r="W145" s="118"/>
      <c r="X145" s="118"/>
      <c r="Y145" s="118"/>
      <c r="Z145" s="118"/>
    </row>
    <row r="146" ht="18.75" customHeight="1">
      <c r="A146" s="118"/>
      <c r="B146" s="118"/>
      <c r="C146" s="118"/>
      <c r="D146" s="118"/>
      <c r="E146" s="118"/>
      <c r="F146" s="118"/>
      <c r="G146" s="118"/>
      <c r="H146" s="118"/>
      <c r="I146" s="118"/>
      <c r="J146" s="118"/>
      <c r="K146" s="118"/>
      <c r="L146" s="118"/>
      <c r="M146" s="118"/>
      <c r="N146" s="118"/>
      <c r="O146" s="118"/>
      <c r="P146" s="180"/>
      <c r="Q146" s="118"/>
      <c r="R146" s="118"/>
      <c r="S146" s="118"/>
      <c r="T146" s="118"/>
      <c r="U146" s="118"/>
      <c r="V146" s="118"/>
      <c r="W146" s="118"/>
      <c r="X146" s="118"/>
      <c r="Y146" s="118"/>
      <c r="Z146" s="118"/>
    </row>
    <row r="147" ht="18.75" customHeight="1">
      <c r="A147" s="118"/>
      <c r="B147" s="118"/>
      <c r="C147" s="118"/>
      <c r="D147" s="118"/>
      <c r="E147" s="118"/>
      <c r="F147" s="118"/>
      <c r="G147" s="118"/>
      <c r="H147" s="118"/>
      <c r="I147" s="118"/>
      <c r="J147" s="118"/>
      <c r="K147" s="118"/>
      <c r="L147" s="118"/>
      <c r="M147" s="118"/>
      <c r="N147" s="118"/>
      <c r="O147" s="118"/>
      <c r="P147" s="180"/>
      <c r="Q147" s="118"/>
      <c r="R147" s="118"/>
      <c r="S147" s="118"/>
      <c r="T147" s="118"/>
      <c r="U147" s="118"/>
      <c r="V147" s="118"/>
      <c r="W147" s="118"/>
      <c r="X147" s="118"/>
      <c r="Y147" s="118"/>
      <c r="Z147" s="118"/>
    </row>
    <row r="148" ht="18.75" customHeight="1">
      <c r="A148" s="118"/>
      <c r="B148" s="118"/>
      <c r="C148" s="118"/>
      <c r="D148" s="118"/>
      <c r="E148" s="118"/>
      <c r="F148" s="118"/>
      <c r="G148" s="118"/>
      <c r="H148" s="118"/>
      <c r="I148" s="118"/>
      <c r="J148" s="118"/>
      <c r="K148" s="118"/>
      <c r="L148" s="118"/>
      <c r="M148" s="118"/>
      <c r="N148" s="118"/>
      <c r="O148" s="118"/>
      <c r="P148" s="180"/>
      <c r="Q148" s="118"/>
      <c r="R148" s="118"/>
      <c r="S148" s="118"/>
      <c r="T148" s="118"/>
      <c r="U148" s="118"/>
      <c r="V148" s="118"/>
      <c r="W148" s="118"/>
      <c r="X148" s="118"/>
      <c r="Y148" s="118"/>
      <c r="Z148" s="118"/>
    </row>
    <row r="149" ht="18.75" customHeight="1">
      <c r="A149" s="118"/>
      <c r="B149" s="118"/>
      <c r="C149" s="118"/>
      <c r="D149" s="118"/>
      <c r="E149" s="118"/>
      <c r="F149" s="118"/>
      <c r="G149" s="118"/>
      <c r="H149" s="118"/>
      <c r="I149" s="118"/>
      <c r="J149" s="118"/>
      <c r="K149" s="118"/>
      <c r="L149" s="118"/>
      <c r="M149" s="118"/>
      <c r="N149" s="118"/>
      <c r="O149" s="118"/>
      <c r="P149" s="180"/>
      <c r="Q149" s="118"/>
      <c r="R149" s="118"/>
      <c r="S149" s="118"/>
      <c r="T149" s="118"/>
      <c r="U149" s="118"/>
      <c r="V149" s="118"/>
      <c r="W149" s="118"/>
      <c r="X149" s="118"/>
      <c r="Y149" s="118"/>
      <c r="Z149" s="118"/>
    </row>
    <row r="150" ht="18.75" customHeight="1">
      <c r="A150" s="118"/>
      <c r="B150" s="118"/>
      <c r="C150" s="118"/>
      <c r="D150" s="118"/>
      <c r="E150" s="118"/>
      <c r="F150" s="118"/>
      <c r="G150" s="118"/>
      <c r="H150" s="118"/>
      <c r="I150" s="118"/>
      <c r="J150" s="118"/>
      <c r="K150" s="118"/>
      <c r="L150" s="118"/>
      <c r="M150" s="118"/>
      <c r="N150" s="118"/>
      <c r="O150" s="118"/>
      <c r="P150" s="180"/>
      <c r="Q150" s="118"/>
      <c r="R150" s="118"/>
      <c r="S150" s="118"/>
      <c r="T150" s="118"/>
      <c r="U150" s="118"/>
      <c r="V150" s="118"/>
      <c r="W150" s="118"/>
      <c r="X150" s="118"/>
      <c r="Y150" s="118"/>
      <c r="Z150" s="118"/>
    </row>
    <row r="151" ht="18.75" customHeight="1">
      <c r="A151" s="118"/>
      <c r="B151" s="118"/>
      <c r="C151" s="118"/>
      <c r="D151" s="118"/>
      <c r="E151" s="118"/>
      <c r="F151" s="118"/>
      <c r="G151" s="118"/>
      <c r="H151" s="118"/>
      <c r="I151" s="118"/>
      <c r="J151" s="118"/>
      <c r="K151" s="118"/>
      <c r="L151" s="118"/>
      <c r="M151" s="118"/>
      <c r="N151" s="118"/>
      <c r="O151" s="118"/>
      <c r="P151" s="180"/>
      <c r="Q151" s="118"/>
      <c r="R151" s="118"/>
      <c r="S151" s="118"/>
      <c r="T151" s="118"/>
      <c r="U151" s="118"/>
      <c r="V151" s="118"/>
      <c r="W151" s="118"/>
      <c r="X151" s="118"/>
      <c r="Y151" s="118"/>
      <c r="Z151" s="118"/>
    </row>
    <row r="152" ht="18.75" customHeight="1">
      <c r="A152" s="118"/>
      <c r="B152" s="118"/>
      <c r="C152" s="118"/>
      <c r="D152" s="118"/>
      <c r="E152" s="118"/>
      <c r="F152" s="118"/>
      <c r="G152" s="118"/>
      <c r="H152" s="118"/>
      <c r="I152" s="118"/>
      <c r="J152" s="118"/>
      <c r="K152" s="118"/>
      <c r="L152" s="118"/>
      <c r="M152" s="118"/>
      <c r="N152" s="118"/>
      <c r="O152" s="118"/>
      <c r="P152" s="180"/>
      <c r="Q152" s="118"/>
      <c r="R152" s="118"/>
      <c r="S152" s="118"/>
      <c r="T152" s="118"/>
      <c r="U152" s="118"/>
      <c r="V152" s="118"/>
      <c r="W152" s="118"/>
      <c r="X152" s="118"/>
      <c r="Y152" s="118"/>
      <c r="Z152" s="118"/>
    </row>
    <row r="153" ht="18.75" customHeight="1">
      <c r="A153" s="118"/>
      <c r="B153" s="118"/>
      <c r="C153" s="118"/>
      <c r="D153" s="118"/>
      <c r="E153" s="118"/>
      <c r="F153" s="118"/>
      <c r="G153" s="118"/>
      <c r="H153" s="118"/>
      <c r="I153" s="118"/>
      <c r="J153" s="118"/>
      <c r="K153" s="118"/>
      <c r="L153" s="118"/>
      <c r="M153" s="118"/>
      <c r="N153" s="118"/>
      <c r="O153" s="118"/>
      <c r="P153" s="180"/>
      <c r="Q153" s="118"/>
      <c r="R153" s="118"/>
      <c r="S153" s="118"/>
      <c r="T153" s="118"/>
      <c r="U153" s="118"/>
      <c r="V153" s="118"/>
      <c r="W153" s="118"/>
      <c r="X153" s="118"/>
      <c r="Y153" s="118"/>
      <c r="Z153" s="118"/>
    </row>
    <row r="154" ht="18.75" customHeight="1">
      <c r="A154" s="118"/>
      <c r="B154" s="118"/>
      <c r="C154" s="118"/>
      <c r="D154" s="118"/>
      <c r="E154" s="118"/>
      <c r="F154" s="118"/>
      <c r="G154" s="118"/>
      <c r="H154" s="118"/>
      <c r="I154" s="118"/>
      <c r="J154" s="118"/>
      <c r="K154" s="118"/>
      <c r="L154" s="118"/>
      <c r="M154" s="118"/>
      <c r="N154" s="118"/>
      <c r="O154" s="118"/>
      <c r="P154" s="180"/>
      <c r="Q154" s="118"/>
      <c r="R154" s="118"/>
      <c r="S154" s="118"/>
      <c r="T154" s="118"/>
      <c r="U154" s="118"/>
      <c r="V154" s="118"/>
      <c r="W154" s="118"/>
      <c r="X154" s="118"/>
      <c r="Y154" s="118"/>
      <c r="Z154" s="118"/>
    </row>
    <row r="155" ht="18.75" customHeight="1">
      <c r="A155" s="118"/>
      <c r="B155" s="118"/>
      <c r="C155" s="118"/>
      <c r="D155" s="118"/>
      <c r="E155" s="118"/>
      <c r="F155" s="118"/>
      <c r="G155" s="118"/>
      <c r="H155" s="118"/>
      <c r="I155" s="118"/>
      <c r="J155" s="118"/>
      <c r="K155" s="118"/>
      <c r="L155" s="118"/>
      <c r="M155" s="118"/>
      <c r="N155" s="118"/>
      <c r="O155" s="118"/>
      <c r="P155" s="180"/>
      <c r="Q155" s="118"/>
      <c r="R155" s="118"/>
      <c r="S155" s="118"/>
      <c r="T155" s="118"/>
      <c r="U155" s="118"/>
      <c r="V155" s="118"/>
      <c r="W155" s="118"/>
      <c r="X155" s="118"/>
      <c r="Y155" s="118"/>
      <c r="Z155" s="118"/>
    </row>
    <row r="156" ht="18.75" customHeight="1">
      <c r="A156" s="118"/>
      <c r="B156" s="118"/>
      <c r="C156" s="118"/>
      <c r="D156" s="118"/>
      <c r="E156" s="118"/>
      <c r="F156" s="118"/>
      <c r="G156" s="118"/>
      <c r="H156" s="118"/>
      <c r="I156" s="118"/>
      <c r="J156" s="118"/>
      <c r="K156" s="118"/>
      <c r="L156" s="118"/>
      <c r="M156" s="118"/>
      <c r="N156" s="118"/>
      <c r="O156" s="118"/>
      <c r="P156" s="180"/>
      <c r="Q156" s="118"/>
      <c r="R156" s="118"/>
      <c r="S156" s="118"/>
      <c r="T156" s="118"/>
      <c r="U156" s="118"/>
      <c r="V156" s="118"/>
      <c r="W156" s="118"/>
      <c r="X156" s="118"/>
      <c r="Y156" s="118"/>
      <c r="Z156" s="118"/>
    </row>
    <row r="157" ht="18.75" customHeight="1">
      <c r="A157" s="118"/>
      <c r="B157" s="118"/>
      <c r="C157" s="118"/>
      <c r="D157" s="118"/>
      <c r="E157" s="118"/>
      <c r="F157" s="118"/>
      <c r="G157" s="118"/>
      <c r="H157" s="118"/>
      <c r="I157" s="118"/>
      <c r="J157" s="118"/>
      <c r="K157" s="118"/>
      <c r="L157" s="118"/>
      <c r="M157" s="118"/>
      <c r="N157" s="118"/>
      <c r="O157" s="118"/>
      <c r="P157" s="180"/>
      <c r="Q157" s="118"/>
      <c r="R157" s="118"/>
      <c r="S157" s="118"/>
      <c r="T157" s="118"/>
      <c r="U157" s="118"/>
      <c r="V157" s="118"/>
      <c r="W157" s="118"/>
      <c r="X157" s="118"/>
      <c r="Y157" s="118"/>
      <c r="Z157" s="118"/>
    </row>
    <row r="158" ht="18.75" customHeight="1">
      <c r="A158" s="118"/>
      <c r="B158" s="118"/>
      <c r="C158" s="118"/>
      <c r="D158" s="118"/>
      <c r="E158" s="118"/>
      <c r="F158" s="118"/>
      <c r="G158" s="118"/>
      <c r="H158" s="118"/>
      <c r="I158" s="118"/>
      <c r="J158" s="118"/>
      <c r="K158" s="118"/>
      <c r="L158" s="118"/>
      <c r="M158" s="118"/>
      <c r="N158" s="118"/>
      <c r="O158" s="118"/>
      <c r="P158" s="180"/>
      <c r="Q158" s="118"/>
      <c r="R158" s="118"/>
      <c r="S158" s="118"/>
      <c r="T158" s="118"/>
      <c r="U158" s="118"/>
      <c r="V158" s="118"/>
      <c r="W158" s="118"/>
      <c r="X158" s="118"/>
      <c r="Y158" s="118"/>
      <c r="Z158" s="118"/>
    </row>
    <row r="159" ht="18.75" customHeight="1">
      <c r="A159" s="118"/>
      <c r="B159" s="118"/>
      <c r="C159" s="118"/>
      <c r="D159" s="118"/>
      <c r="E159" s="118"/>
      <c r="F159" s="118"/>
      <c r="G159" s="118"/>
      <c r="H159" s="118"/>
      <c r="I159" s="118"/>
      <c r="J159" s="118"/>
      <c r="K159" s="118"/>
      <c r="L159" s="118"/>
      <c r="M159" s="118"/>
      <c r="N159" s="118"/>
      <c r="O159" s="118"/>
      <c r="P159" s="180"/>
      <c r="Q159" s="118"/>
      <c r="R159" s="118"/>
      <c r="S159" s="118"/>
      <c r="T159" s="118"/>
      <c r="U159" s="118"/>
      <c r="V159" s="118"/>
      <c r="W159" s="118"/>
      <c r="X159" s="118"/>
      <c r="Y159" s="118"/>
      <c r="Z159" s="118"/>
    </row>
    <row r="160" ht="18.75" customHeight="1">
      <c r="A160" s="118"/>
      <c r="B160" s="118"/>
      <c r="C160" s="118"/>
      <c r="D160" s="118"/>
      <c r="E160" s="118"/>
      <c r="F160" s="118"/>
      <c r="G160" s="118"/>
      <c r="H160" s="118"/>
      <c r="I160" s="118"/>
      <c r="J160" s="118"/>
      <c r="K160" s="118"/>
      <c r="L160" s="118"/>
      <c r="M160" s="118"/>
      <c r="N160" s="118"/>
      <c r="O160" s="118"/>
      <c r="P160" s="180"/>
      <c r="Q160" s="118"/>
      <c r="R160" s="118"/>
      <c r="S160" s="118"/>
      <c r="T160" s="118"/>
      <c r="U160" s="118"/>
      <c r="V160" s="118"/>
      <c r="W160" s="118"/>
      <c r="X160" s="118"/>
      <c r="Y160" s="118"/>
      <c r="Z160" s="118"/>
    </row>
    <row r="161" ht="18.75" customHeight="1">
      <c r="A161" s="118"/>
      <c r="B161" s="118"/>
      <c r="C161" s="118"/>
      <c r="D161" s="118"/>
      <c r="E161" s="118"/>
      <c r="F161" s="118"/>
      <c r="G161" s="118"/>
      <c r="H161" s="118"/>
      <c r="I161" s="118"/>
      <c r="J161" s="118"/>
      <c r="K161" s="118"/>
      <c r="L161" s="118"/>
      <c r="M161" s="118"/>
      <c r="N161" s="118"/>
      <c r="O161" s="118"/>
      <c r="P161" s="180"/>
      <c r="Q161" s="118"/>
      <c r="R161" s="118"/>
      <c r="S161" s="118"/>
      <c r="T161" s="118"/>
      <c r="U161" s="118"/>
      <c r="V161" s="118"/>
      <c r="W161" s="118"/>
      <c r="X161" s="118"/>
      <c r="Y161" s="118"/>
      <c r="Z161" s="118"/>
    </row>
    <row r="162" ht="18.75" customHeight="1">
      <c r="A162" s="118"/>
      <c r="B162" s="118"/>
      <c r="C162" s="118"/>
      <c r="D162" s="118"/>
      <c r="E162" s="118"/>
      <c r="F162" s="118"/>
      <c r="G162" s="118"/>
      <c r="H162" s="118"/>
      <c r="I162" s="118"/>
      <c r="J162" s="118"/>
      <c r="K162" s="118"/>
      <c r="L162" s="118"/>
      <c r="M162" s="118"/>
      <c r="N162" s="118"/>
      <c r="O162" s="118"/>
      <c r="P162" s="180"/>
      <c r="Q162" s="118"/>
      <c r="R162" s="118"/>
      <c r="S162" s="118"/>
      <c r="T162" s="118"/>
      <c r="U162" s="118"/>
      <c r="V162" s="118"/>
      <c r="W162" s="118"/>
      <c r="X162" s="118"/>
      <c r="Y162" s="118"/>
      <c r="Z162" s="118"/>
    </row>
    <row r="163" ht="18.75" customHeight="1">
      <c r="A163" s="118"/>
      <c r="B163" s="118"/>
      <c r="C163" s="118"/>
      <c r="D163" s="118"/>
      <c r="E163" s="118"/>
      <c r="F163" s="118"/>
      <c r="G163" s="118"/>
      <c r="H163" s="118"/>
      <c r="I163" s="118"/>
      <c r="J163" s="118"/>
      <c r="K163" s="118"/>
      <c r="L163" s="118"/>
      <c r="M163" s="118"/>
      <c r="N163" s="118"/>
      <c r="O163" s="118"/>
      <c r="P163" s="180"/>
      <c r="Q163" s="118"/>
      <c r="R163" s="118"/>
      <c r="S163" s="118"/>
      <c r="T163" s="118"/>
      <c r="U163" s="118"/>
      <c r="V163" s="118"/>
      <c r="W163" s="118"/>
      <c r="X163" s="118"/>
      <c r="Y163" s="118"/>
      <c r="Z163" s="118"/>
    </row>
    <row r="164" ht="18.75" customHeight="1">
      <c r="A164" s="118"/>
      <c r="B164" s="118"/>
      <c r="C164" s="118"/>
      <c r="D164" s="118"/>
      <c r="E164" s="118"/>
      <c r="F164" s="118"/>
      <c r="G164" s="118"/>
      <c r="H164" s="118"/>
      <c r="I164" s="118"/>
      <c r="J164" s="118"/>
      <c r="K164" s="118"/>
      <c r="L164" s="118"/>
      <c r="M164" s="118"/>
      <c r="N164" s="118"/>
      <c r="O164" s="118"/>
      <c r="P164" s="180"/>
      <c r="Q164" s="118"/>
      <c r="R164" s="118"/>
      <c r="S164" s="118"/>
      <c r="T164" s="118"/>
      <c r="U164" s="118"/>
      <c r="V164" s="118"/>
      <c r="W164" s="118"/>
      <c r="X164" s="118"/>
      <c r="Y164" s="118"/>
      <c r="Z164" s="118"/>
    </row>
    <row r="165" ht="18.75" customHeight="1">
      <c r="A165" s="118"/>
      <c r="B165" s="118"/>
      <c r="C165" s="118"/>
      <c r="D165" s="118"/>
      <c r="E165" s="118"/>
      <c r="F165" s="118"/>
      <c r="G165" s="118"/>
      <c r="H165" s="118"/>
      <c r="I165" s="118"/>
      <c r="J165" s="118"/>
      <c r="K165" s="118"/>
      <c r="L165" s="118"/>
      <c r="M165" s="118"/>
      <c r="N165" s="118"/>
      <c r="O165" s="118"/>
      <c r="P165" s="180"/>
      <c r="Q165" s="118"/>
      <c r="R165" s="118"/>
      <c r="S165" s="118"/>
      <c r="T165" s="118"/>
      <c r="U165" s="118"/>
      <c r="V165" s="118"/>
      <c r="W165" s="118"/>
      <c r="X165" s="118"/>
      <c r="Y165" s="118"/>
      <c r="Z165" s="118"/>
    </row>
    <row r="166" ht="18.75" customHeight="1">
      <c r="A166" s="118"/>
      <c r="B166" s="118"/>
      <c r="C166" s="118"/>
      <c r="D166" s="118"/>
      <c r="E166" s="118"/>
      <c r="F166" s="118"/>
      <c r="G166" s="118"/>
      <c r="H166" s="118"/>
      <c r="I166" s="118"/>
      <c r="J166" s="118"/>
      <c r="K166" s="118"/>
      <c r="L166" s="118"/>
      <c r="M166" s="118"/>
      <c r="N166" s="118"/>
      <c r="O166" s="118"/>
      <c r="P166" s="180"/>
      <c r="Q166" s="118"/>
      <c r="R166" s="118"/>
      <c r="S166" s="118"/>
      <c r="T166" s="118"/>
      <c r="U166" s="118"/>
      <c r="V166" s="118"/>
      <c r="W166" s="118"/>
      <c r="X166" s="118"/>
      <c r="Y166" s="118"/>
      <c r="Z166" s="118"/>
    </row>
    <row r="167" ht="18.75" customHeight="1">
      <c r="A167" s="118"/>
      <c r="B167" s="118"/>
      <c r="C167" s="118"/>
      <c r="D167" s="118"/>
      <c r="E167" s="118"/>
      <c r="F167" s="118"/>
      <c r="G167" s="118"/>
      <c r="H167" s="118"/>
      <c r="I167" s="118"/>
      <c r="J167" s="118"/>
      <c r="K167" s="118"/>
      <c r="L167" s="118"/>
      <c r="M167" s="118"/>
      <c r="N167" s="118"/>
      <c r="O167" s="118"/>
      <c r="P167" s="180"/>
      <c r="Q167" s="118"/>
      <c r="R167" s="118"/>
      <c r="S167" s="118"/>
      <c r="T167" s="118"/>
      <c r="U167" s="118"/>
      <c r="V167" s="118"/>
      <c r="W167" s="118"/>
      <c r="X167" s="118"/>
      <c r="Y167" s="118"/>
      <c r="Z167" s="118"/>
    </row>
    <row r="168" ht="18.75" customHeight="1">
      <c r="A168" s="118"/>
      <c r="B168" s="118"/>
      <c r="C168" s="118"/>
      <c r="D168" s="118"/>
      <c r="E168" s="118"/>
      <c r="F168" s="118"/>
      <c r="G168" s="118"/>
      <c r="H168" s="118"/>
      <c r="I168" s="118"/>
      <c r="J168" s="118"/>
      <c r="K168" s="118"/>
      <c r="L168" s="118"/>
      <c r="M168" s="118"/>
      <c r="N168" s="118"/>
      <c r="O168" s="118"/>
      <c r="P168" s="180"/>
      <c r="Q168" s="118"/>
      <c r="R168" s="118"/>
      <c r="S168" s="118"/>
      <c r="T168" s="118"/>
      <c r="U168" s="118"/>
      <c r="V168" s="118"/>
      <c r="W168" s="118"/>
      <c r="X168" s="118"/>
      <c r="Y168" s="118"/>
      <c r="Z168" s="118"/>
    </row>
    <row r="169" ht="18.75" customHeight="1">
      <c r="A169" s="118"/>
      <c r="B169" s="118"/>
      <c r="C169" s="118"/>
      <c r="D169" s="118"/>
      <c r="E169" s="118"/>
      <c r="F169" s="118"/>
      <c r="G169" s="118"/>
      <c r="H169" s="118"/>
      <c r="I169" s="118"/>
      <c r="J169" s="118"/>
      <c r="K169" s="118"/>
      <c r="L169" s="118"/>
      <c r="M169" s="118"/>
      <c r="N169" s="118"/>
      <c r="O169" s="118"/>
      <c r="P169" s="180"/>
      <c r="Q169" s="118"/>
      <c r="R169" s="118"/>
      <c r="S169" s="118"/>
      <c r="T169" s="118"/>
      <c r="U169" s="118"/>
      <c r="V169" s="118"/>
      <c r="W169" s="118"/>
      <c r="X169" s="118"/>
      <c r="Y169" s="118"/>
      <c r="Z169" s="118"/>
    </row>
    <row r="170" ht="18.75" customHeight="1">
      <c r="A170" s="118"/>
      <c r="B170" s="118"/>
      <c r="C170" s="118"/>
      <c r="D170" s="118"/>
      <c r="E170" s="118"/>
      <c r="F170" s="118"/>
      <c r="G170" s="118"/>
      <c r="H170" s="118"/>
      <c r="I170" s="118"/>
      <c r="J170" s="118"/>
      <c r="K170" s="118"/>
      <c r="L170" s="118"/>
      <c r="M170" s="118"/>
      <c r="N170" s="118"/>
      <c r="O170" s="118"/>
      <c r="P170" s="180"/>
      <c r="Q170" s="118"/>
      <c r="R170" s="118"/>
      <c r="S170" s="118"/>
      <c r="T170" s="118"/>
      <c r="U170" s="118"/>
      <c r="V170" s="118"/>
      <c r="W170" s="118"/>
      <c r="X170" s="118"/>
      <c r="Y170" s="118"/>
      <c r="Z170" s="118"/>
    </row>
    <row r="171" ht="18.75" customHeight="1">
      <c r="A171" s="118"/>
      <c r="B171" s="118"/>
      <c r="C171" s="118"/>
      <c r="D171" s="118"/>
      <c r="E171" s="118"/>
      <c r="F171" s="118"/>
      <c r="G171" s="118"/>
      <c r="H171" s="118"/>
      <c r="I171" s="118"/>
      <c r="J171" s="118"/>
      <c r="K171" s="118"/>
      <c r="L171" s="118"/>
      <c r="M171" s="118"/>
      <c r="N171" s="118"/>
      <c r="O171" s="118"/>
      <c r="P171" s="180"/>
      <c r="Q171" s="118"/>
      <c r="R171" s="118"/>
      <c r="S171" s="118"/>
      <c r="T171" s="118"/>
      <c r="U171" s="118"/>
      <c r="V171" s="118"/>
      <c r="W171" s="118"/>
      <c r="X171" s="118"/>
      <c r="Y171" s="118"/>
      <c r="Z171" s="118"/>
    </row>
    <row r="172" ht="18.75" customHeight="1">
      <c r="A172" s="118"/>
      <c r="B172" s="118"/>
      <c r="C172" s="118"/>
      <c r="D172" s="118"/>
      <c r="E172" s="118"/>
      <c r="F172" s="118"/>
      <c r="G172" s="118"/>
      <c r="H172" s="118"/>
      <c r="I172" s="118"/>
      <c r="J172" s="118"/>
      <c r="K172" s="118"/>
      <c r="L172" s="118"/>
      <c r="M172" s="118"/>
      <c r="N172" s="118"/>
      <c r="O172" s="118"/>
      <c r="P172" s="180"/>
      <c r="Q172" s="118"/>
      <c r="R172" s="118"/>
      <c r="S172" s="118"/>
      <c r="T172" s="118"/>
      <c r="U172" s="118"/>
      <c r="V172" s="118"/>
      <c r="W172" s="118"/>
      <c r="X172" s="118"/>
      <c r="Y172" s="118"/>
      <c r="Z172" s="118"/>
    </row>
    <row r="173" ht="18.75" customHeight="1">
      <c r="A173" s="118"/>
      <c r="B173" s="118"/>
      <c r="C173" s="118"/>
      <c r="D173" s="118"/>
      <c r="E173" s="118"/>
      <c r="F173" s="118"/>
      <c r="G173" s="118"/>
      <c r="H173" s="118"/>
      <c r="I173" s="118"/>
      <c r="J173" s="118"/>
      <c r="K173" s="118"/>
      <c r="L173" s="118"/>
      <c r="M173" s="118"/>
      <c r="N173" s="118"/>
      <c r="O173" s="118"/>
      <c r="P173" s="180"/>
      <c r="Q173" s="118"/>
      <c r="R173" s="118"/>
      <c r="S173" s="118"/>
      <c r="T173" s="118"/>
      <c r="U173" s="118"/>
      <c r="V173" s="118"/>
      <c r="W173" s="118"/>
      <c r="X173" s="118"/>
      <c r="Y173" s="118"/>
      <c r="Z173" s="118"/>
    </row>
    <row r="174" ht="18.75" customHeight="1">
      <c r="A174" s="118"/>
      <c r="B174" s="118"/>
      <c r="C174" s="118"/>
      <c r="D174" s="118"/>
      <c r="E174" s="118"/>
      <c r="F174" s="118"/>
      <c r="G174" s="118"/>
      <c r="H174" s="118"/>
      <c r="I174" s="118"/>
      <c r="J174" s="118"/>
      <c r="K174" s="118"/>
      <c r="L174" s="118"/>
      <c r="M174" s="118"/>
      <c r="N174" s="118"/>
      <c r="O174" s="118"/>
      <c r="P174" s="180"/>
      <c r="Q174" s="118"/>
      <c r="R174" s="118"/>
      <c r="S174" s="118"/>
      <c r="T174" s="118"/>
      <c r="U174" s="118"/>
      <c r="V174" s="118"/>
      <c r="W174" s="118"/>
      <c r="X174" s="118"/>
      <c r="Y174" s="118"/>
      <c r="Z174" s="118"/>
    </row>
    <row r="175" ht="18.75" customHeight="1">
      <c r="A175" s="118"/>
      <c r="B175" s="118"/>
      <c r="C175" s="118"/>
      <c r="D175" s="118"/>
      <c r="E175" s="118"/>
      <c r="F175" s="118"/>
      <c r="G175" s="118"/>
      <c r="H175" s="118"/>
      <c r="I175" s="118"/>
      <c r="J175" s="118"/>
      <c r="K175" s="118"/>
      <c r="L175" s="118"/>
      <c r="M175" s="118"/>
      <c r="N175" s="118"/>
      <c r="O175" s="118"/>
      <c r="P175" s="180"/>
      <c r="Q175" s="118"/>
      <c r="R175" s="118"/>
      <c r="S175" s="118"/>
      <c r="T175" s="118"/>
      <c r="U175" s="118"/>
      <c r="V175" s="118"/>
      <c r="W175" s="118"/>
      <c r="X175" s="118"/>
      <c r="Y175" s="118"/>
      <c r="Z175" s="118"/>
    </row>
    <row r="176" ht="18.75" customHeight="1">
      <c r="A176" s="118"/>
      <c r="B176" s="118"/>
      <c r="C176" s="118"/>
      <c r="D176" s="118"/>
      <c r="E176" s="118"/>
      <c r="F176" s="118"/>
      <c r="G176" s="118"/>
      <c r="H176" s="118"/>
      <c r="I176" s="118"/>
      <c r="J176" s="118"/>
      <c r="K176" s="118"/>
      <c r="L176" s="118"/>
      <c r="M176" s="118"/>
      <c r="N176" s="118"/>
      <c r="O176" s="118"/>
      <c r="P176" s="180"/>
      <c r="Q176" s="118"/>
      <c r="R176" s="118"/>
      <c r="S176" s="118"/>
      <c r="T176" s="118"/>
      <c r="U176" s="118"/>
      <c r="V176" s="118"/>
      <c r="W176" s="118"/>
      <c r="X176" s="118"/>
      <c r="Y176" s="118"/>
      <c r="Z176" s="118"/>
    </row>
    <row r="177" ht="18.75" customHeight="1">
      <c r="A177" s="118"/>
      <c r="B177" s="118"/>
      <c r="C177" s="118"/>
      <c r="D177" s="118"/>
      <c r="E177" s="118"/>
      <c r="F177" s="118"/>
      <c r="G177" s="118"/>
      <c r="H177" s="118"/>
      <c r="I177" s="118"/>
      <c r="J177" s="118"/>
      <c r="K177" s="118"/>
      <c r="L177" s="118"/>
      <c r="M177" s="118"/>
      <c r="N177" s="118"/>
      <c r="O177" s="118"/>
      <c r="P177" s="180"/>
      <c r="Q177" s="118"/>
      <c r="R177" s="118"/>
      <c r="S177" s="118"/>
      <c r="T177" s="118"/>
      <c r="U177" s="118"/>
      <c r="V177" s="118"/>
      <c r="W177" s="118"/>
      <c r="X177" s="118"/>
      <c r="Y177" s="118"/>
      <c r="Z177" s="118"/>
    </row>
    <row r="178" ht="18.75" customHeight="1">
      <c r="A178" s="118"/>
      <c r="B178" s="118"/>
      <c r="C178" s="118"/>
      <c r="D178" s="118"/>
      <c r="E178" s="118"/>
      <c r="F178" s="118"/>
      <c r="G178" s="118"/>
      <c r="H178" s="118"/>
      <c r="I178" s="118"/>
      <c r="J178" s="118"/>
      <c r="K178" s="118"/>
      <c r="L178" s="118"/>
      <c r="M178" s="118"/>
      <c r="N178" s="118"/>
      <c r="O178" s="118"/>
      <c r="P178" s="180"/>
      <c r="Q178" s="118"/>
      <c r="R178" s="118"/>
      <c r="S178" s="118"/>
      <c r="T178" s="118"/>
      <c r="U178" s="118"/>
      <c r="V178" s="118"/>
      <c r="W178" s="118"/>
      <c r="X178" s="118"/>
      <c r="Y178" s="118"/>
      <c r="Z178" s="118"/>
    </row>
    <row r="179" ht="18.75" customHeight="1">
      <c r="A179" s="118"/>
      <c r="B179" s="118"/>
      <c r="C179" s="118"/>
      <c r="D179" s="118"/>
      <c r="E179" s="118"/>
      <c r="F179" s="118"/>
      <c r="G179" s="118"/>
      <c r="H179" s="118"/>
      <c r="I179" s="118"/>
      <c r="J179" s="118"/>
      <c r="K179" s="118"/>
      <c r="L179" s="118"/>
      <c r="M179" s="118"/>
      <c r="N179" s="118"/>
      <c r="O179" s="118"/>
      <c r="P179" s="180"/>
      <c r="Q179" s="118"/>
      <c r="R179" s="118"/>
      <c r="S179" s="118"/>
      <c r="T179" s="118"/>
      <c r="U179" s="118"/>
      <c r="V179" s="118"/>
      <c r="W179" s="118"/>
      <c r="X179" s="118"/>
      <c r="Y179" s="118"/>
      <c r="Z179" s="118"/>
    </row>
    <row r="180" ht="18.75" customHeight="1">
      <c r="A180" s="118"/>
      <c r="B180" s="118"/>
      <c r="C180" s="118"/>
      <c r="D180" s="118"/>
      <c r="E180" s="118"/>
      <c r="F180" s="118"/>
      <c r="G180" s="118"/>
      <c r="H180" s="118"/>
      <c r="I180" s="118"/>
      <c r="J180" s="118"/>
      <c r="K180" s="118"/>
      <c r="L180" s="118"/>
      <c r="M180" s="118"/>
      <c r="N180" s="118"/>
      <c r="O180" s="118"/>
      <c r="P180" s="180"/>
      <c r="Q180" s="118"/>
      <c r="R180" s="118"/>
      <c r="S180" s="118"/>
      <c r="T180" s="118"/>
      <c r="U180" s="118"/>
      <c r="V180" s="118"/>
      <c r="W180" s="118"/>
      <c r="X180" s="118"/>
      <c r="Y180" s="118"/>
      <c r="Z180" s="118"/>
    </row>
    <row r="181" ht="18.75" customHeight="1">
      <c r="A181" s="118"/>
      <c r="B181" s="118"/>
      <c r="C181" s="118"/>
      <c r="D181" s="118"/>
      <c r="E181" s="118"/>
      <c r="F181" s="118"/>
      <c r="G181" s="118"/>
      <c r="H181" s="118"/>
      <c r="I181" s="118"/>
      <c r="J181" s="118"/>
      <c r="K181" s="118"/>
      <c r="L181" s="118"/>
      <c r="M181" s="118"/>
      <c r="N181" s="118"/>
      <c r="O181" s="118"/>
      <c r="P181" s="180"/>
      <c r="Q181" s="118"/>
      <c r="R181" s="118"/>
      <c r="S181" s="118"/>
      <c r="T181" s="118"/>
      <c r="U181" s="118"/>
      <c r="V181" s="118"/>
      <c r="W181" s="118"/>
      <c r="X181" s="118"/>
      <c r="Y181" s="118"/>
      <c r="Z181" s="118"/>
    </row>
    <row r="182" ht="18.75" customHeight="1">
      <c r="A182" s="118"/>
      <c r="B182" s="118"/>
      <c r="C182" s="118"/>
      <c r="D182" s="118"/>
      <c r="E182" s="118"/>
      <c r="F182" s="118"/>
      <c r="G182" s="118"/>
      <c r="H182" s="118"/>
      <c r="I182" s="118"/>
      <c r="J182" s="118"/>
      <c r="K182" s="118"/>
      <c r="L182" s="118"/>
      <c r="M182" s="118"/>
      <c r="N182" s="118"/>
      <c r="O182" s="118"/>
      <c r="P182" s="180"/>
      <c r="Q182" s="118"/>
      <c r="R182" s="118"/>
      <c r="S182" s="118"/>
      <c r="T182" s="118"/>
      <c r="U182" s="118"/>
      <c r="V182" s="118"/>
      <c r="W182" s="118"/>
      <c r="X182" s="118"/>
      <c r="Y182" s="118"/>
      <c r="Z182" s="118"/>
    </row>
    <row r="183" ht="18.75" customHeight="1">
      <c r="A183" s="118"/>
      <c r="B183" s="118"/>
      <c r="C183" s="118"/>
      <c r="D183" s="118"/>
      <c r="E183" s="118"/>
      <c r="F183" s="118"/>
      <c r="G183" s="118"/>
      <c r="H183" s="118"/>
      <c r="I183" s="118"/>
      <c r="J183" s="118"/>
      <c r="K183" s="118"/>
      <c r="L183" s="118"/>
      <c r="M183" s="118"/>
      <c r="N183" s="118"/>
      <c r="O183" s="118"/>
      <c r="P183" s="180"/>
      <c r="Q183" s="118"/>
      <c r="R183" s="118"/>
      <c r="S183" s="118"/>
      <c r="T183" s="118"/>
      <c r="U183" s="118"/>
      <c r="V183" s="118"/>
      <c r="W183" s="118"/>
      <c r="X183" s="118"/>
      <c r="Y183" s="118"/>
      <c r="Z183" s="118"/>
    </row>
    <row r="184" ht="18.75" customHeight="1">
      <c r="A184" s="118"/>
      <c r="B184" s="118"/>
      <c r="C184" s="118"/>
      <c r="D184" s="118"/>
      <c r="E184" s="118"/>
      <c r="F184" s="118"/>
      <c r="G184" s="118"/>
      <c r="H184" s="118"/>
      <c r="I184" s="118"/>
      <c r="J184" s="118"/>
      <c r="K184" s="118"/>
      <c r="L184" s="118"/>
      <c r="M184" s="118"/>
      <c r="N184" s="118"/>
      <c r="O184" s="118"/>
      <c r="P184" s="180"/>
      <c r="Q184" s="118"/>
      <c r="R184" s="118"/>
      <c r="S184" s="118"/>
      <c r="T184" s="118"/>
      <c r="U184" s="118"/>
      <c r="V184" s="118"/>
      <c r="W184" s="118"/>
      <c r="X184" s="118"/>
      <c r="Y184" s="118"/>
      <c r="Z184" s="118"/>
    </row>
    <row r="185" ht="18.75" customHeight="1">
      <c r="A185" s="118"/>
      <c r="B185" s="118"/>
      <c r="C185" s="118"/>
      <c r="D185" s="118"/>
      <c r="E185" s="118"/>
      <c r="F185" s="118"/>
      <c r="G185" s="118"/>
      <c r="H185" s="118"/>
      <c r="I185" s="118"/>
      <c r="J185" s="118"/>
      <c r="K185" s="118"/>
      <c r="L185" s="118"/>
      <c r="M185" s="118"/>
      <c r="N185" s="118"/>
      <c r="O185" s="118"/>
      <c r="P185" s="180"/>
      <c r="Q185" s="118"/>
      <c r="R185" s="118"/>
      <c r="S185" s="118"/>
      <c r="T185" s="118"/>
      <c r="U185" s="118"/>
      <c r="V185" s="118"/>
      <c r="W185" s="118"/>
      <c r="X185" s="118"/>
      <c r="Y185" s="118"/>
      <c r="Z185" s="118"/>
    </row>
    <row r="186" ht="18.75" customHeight="1">
      <c r="A186" s="118"/>
      <c r="B186" s="118"/>
      <c r="C186" s="118"/>
      <c r="D186" s="118"/>
      <c r="E186" s="118"/>
      <c r="F186" s="118"/>
      <c r="G186" s="118"/>
      <c r="H186" s="118"/>
      <c r="I186" s="118"/>
      <c r="J186" s="118"/>
      <c r="K186" s="118"/>
      <c r="L186" s="118"/>
      <c r="M186" s="118"/>
      <c r="N186" s="118"/>
      <c r="O186" s="118"/>
      <c r="P186" s="180"/>
      <c r="Q186" s="118"/>
      <c r="R186" s="118"/>
      <c r="S186" s="118"/>
      <c r="T186" s="118"/>
      <c r="U186" s="118"/>
      <c r="V186" s="118"/>
      <c r="W186" s="118"/>
      <c r="X186" s="118"/>
      <c r="Y186" s="118"/>
      <c r="Z186" s="118"/>
    </row>
    <row r="187" ht="18.75" customHeight="1">
      <c r="A187" s="118"/>
      <c r="B187" s="118"/>
      <c r="C187" s="118"/>
      <c r="D187" s="118"/>
      <c r="E187" s="118"/>
      <c r="F187" s="118"/>
      <c r="G187" s="118"/>
      <c r="H187" s="118"/>
      <c r="I187" s="118"/>
      <c r="J187" s="118"/>
      <c r="K187" s="118"/>
      <c r="L187" s="118"/>
      <c r="M187" s="118"/>
      <c r="N187" s="118"/>
      <c r="O187" s="118"/>
      <c r="P187" s="180"/>
      <c r="Q187" s="118"/>
      <c r="R187" s="118"/>
      <c r="S187" s="118"/>
      <c r="T187" s="118"/>
      <c r="U187" s="118"/>
      <c r="V187" s="118"/>
      <c r="W187" s="118"/>
      <c r="X187" s="118"/>
      <c r="Y187" s="118"/>
      <c r="Z187" s="118"/>
    </row>
    <row r="188" ht="18.75" customHeight="1">
      <c r="A188" s="118"/>
      <c r="B188" s="118"/>
      <c r="C188" s="118"/>
      <c r="D188" s="118"/>
      <c r="E188" s="118"/>
      <c r="F188" s="118"/>
      <c r="G188" s="118"/>
      <c r="H188" s="118"/>
      <c r="I188" s="118"/>
      <c r="J188" s="118"/>
      <c r="K188" s="118"/>
      <c r="L188" s="118"/>
      <c r="M188" s="118"/>
      <c r="N188" s="118"/>
      <c r="O188" s="118"/>
      <c r="P188" s="180"/>
      <c r="Q188" s="118"/>
      <c r="R188" s="118"/>
      <c r="S188" s="118"/>
      <c r="T188" s="118"/>
      <c r="U188" s="118"/>
      <c r="V188" s="118"/>
      <c r="W188" s="118"/>
      <c r="X188" s="118"/>
      <c r="Y188" s="118"/>
      <c r="Z188" s="118"/>
    </row>
    <row r="189" ht="18.75" customHeight="1">
      <c r="A189" s="118"/>
      <c r="B189" s="118"/>
      <c r="C189" s="118"/>
      <c r="D189" s="118"/>
      <c r="E189" s="118"/>
      <c r="F189" s="118"/>
      <c r="G189" s="118"/>
      <c r="H189" s="118"/>
      <c r="I189" s="118"/>
      <c r="J189" s="118"/>
      <c r="K189" s="118"/>
      <c r="L189" s="118"/>
      <c r="M189" s="118"/>
      <c r="N189" s="118"/>
      <c r="O189" s="118"/>
      <c r="P189" s="180"/>
      <c r="Q189" s="118"/>
      <c r="R189" s="118"/>
      <c r="S189" s="118"/>
      <c r="T189" s="118"/>
      <c r="U189" s="118"/>
      <c r="V189" s="118"/>
      <c r="W189" s="118"/>
      <c r="X189" s="118"/>
      <c r="Y189" s="118"/>
      <c r="Z189" s="118"/>
    </row>
    <row r="190" ht="18.75" customHeight="1">
      <c r="A190" s="118"/>
      <c r="B190" s="118"/>
      <c r="C190" s="118"/>
      <c r="D190" s="118"/>
      <c r="E190" s="118"/>
      <c r="F190" s="118"/>
      <c r="G190" s="118"/>
      <c r="H190" s="118"/>
      <c r="I190" s="118"/>
      <c r="J190" s="118"/>
      <c r="K190" s="118"/>
      <c r="L190" s="118"/>
      <c r="M190" s="118"/>
      <c r="N190" s="118"/>
      <c r="O190" s="118"/>
      <c r="P190" s="180"/>
      <c r="Q190" s="118"/>
      <c r="R190" s="118"/>
      <c r="S190" s="118"/>
      <c r="T190" s="118"/>
      <c r="U190" s="118"/>
      <c r="V190" s="118"/>
      <c r="W190" s="118"/>
      <c r="X190" s="118"/>
      <c r="Y190" s="118"/>
      <c r="Z190" s="118"/>
    </row>
    <row r="191" ht="18.75" customHeight="1">
      <c r="A191" s="118"/>
      <c r="B191" s="118"/>
      <c r="C191" s="118"/>
      <c r="D191" s="118"/>
      <c r="E191" s="118"/>
      <c r="F191" s="118"/>
      <c r="G191" s="118"/>
      <c r="H191" s="118"/>
      <c r="I191" s="118"/>
      <c r="J191" s="118"/>
      <c r="K191" s="118"/>
      <c r="L191" s="118"/>
      <c r="M191" s="118"/>
      <c r="N191" s="118"/>
      <c r="O191" s="118"/>
      <c r="P191" s="180"/>
      <c r="Q191" s="118"/>
      <c r="R191" s="118"/>
      <c r="S191" s="118"/>
      <c r="T191" s="118"/>
      <c r="U191" s="118"/>
      <c r="V191" s="118"/>
      <c r="W191" s="118"/>
      <c r="X191" s="118"/>
      <c r="Y191" s="118"/>
      <c r="Z191" s="118"/>
    </row>
    <row r="192" ht="18.75" customHeight="1">
      <c r="A192" s="118"/>
      <c r="B192" s="118"/>
      <c r="C192" s="118"/>
      <c r="D192" s="118"/>
      <c r="E192" s="118"/>
      <c r="F192" s="118"/>
      <c r="G192" s="118"/>
      <c r="H192" s="118"/>
      <c r="I192" s="118"/>
      <c r="J192" s="118"/>
      <c r="K192" s="118"/>
      <c r="L192" s="118"/>
      <c r="M192" s="118"/>
      <c r="N192" s="118"/>
      <c r="O192" s="118"/>
      <c r="P192" s="180"/>
      <c r="Q192" s="118"/>
      <c r="R192" s="118"/>
      <c r="S192" s="118"/>
      <c r="T192" s="118"/>
      <c r="U192" s="118"/>
      <c r="V192" s="118"/>
      <c r="W192" s="118"/>
      <c r="X192" s="118"/>
      <c r="Y192" s="118"/>
      <c r="Z192" s="118"/>
    </row>
    <row r="193" ht="18.75" customHeight="1">
      <c r="A193" s="118"/>
      <c r="B193" s="118"/>
      <c r="C193" s="118"/>
      <c r="D193" s="118"/>
      <c r="E193" s="118"/>
      <c r="F193" s="118"/>
      <c r="G193" s="118"/>
      <c r="H193" s="118"/>
      <c r="I193" s="118"/>
      <c r="J193" s="118"/>
      <c r="K193" s="118"/>
      <c r="L193" s="118"/>
      <c r="M193" s="118"/>
      <c r="N193" s="118"/>
      <c r="O193" s="118"/>
      <c r="P193" s="180"/>
      <c r="Q193" s="118"/>
      <c r="R193" s="118"/>
      <c r="S193" s="118"/>
      <c r="T193" s="118"/>
      <c r="U193" s="118"/>
      <c r="V193" s="118"/>
      <c r="W193" s="118"/>
      <c r="X193" s="118"/>
      <c r="Y193" s="118"/>
      <c r="Z193" s="118"/>
    </row>
    <row r="194" ht="18.75" customHeight="1">
      <c r="A194" s="118"/>
      <c r="B194" s="118"/>
      <c r="C194" s="118"/>
      <c r="D194" s="118"/>
      <c r="E194" s="118"/>
      <c r="F194" s="118"/>
      <c r="G194" s="118"/>
      <c r="H194" s="118"/>
      <c r="I194" s="118"/>
      <c r="J194" s="118"/>
      <c r="K194" s="118"/>
      <c r="L194" s="118"/>
      <c r="M194" s="118"/>
      <c r="N194" s="118"/>
      <c r="O194" s="118"/>
      <c r="P194" s="180"/>
      <c r="Q194" s="118"/>
      <c r="R194" s="118"/>
      <c r="S194" s="118"/>
      <c r="T194" s="118"/>
      <c r="U194" s="118"/>
      <c r="V194" s="118"/>
      <c r="W194" s="118"/>
      <c r="X194" s="118"/>
      <c r="Y194" s="118"/>
      <c r="Z194" s="118"/>
    </row>
    <row r="195" ht="18.75" customHeight="1">
      <c r="A195" s="118"/>
      <c r="B195" s="118"/>
      <c r="C195" s="118"/>
      <c r="D195" s="118"/>
      <c r="E195" s="118"/>
      <c r="F195" s="118"/>
      <c r="G195" s="118"/>
      <c r="H195" s="118"/>
      <c r="I195" s="118"/>
      <c r="J195" s="118"/>
      <c r="K195" s="118"/>
      <c r="L195" s="118"/>
      <c r="M195" s="118"/>
      <c r="N195" s="118"/>
      <c r="O195" s="118"/>
      <c r="P195" s="180"/>
      <c r="Q195" s="118"/>
      <c r="R195" s="118"/>
      <c r="S195" s="118"/>
      <c r="T195" s="118"/>
      <c r="U195" s="118"/>
      <c r="V195" s="118"/>
      <c r="W195" s="118"/>
      <c r="X195" s="118"/>
      <c r="Y195" s="118"/>
      <c r="Z195" s="118"/>
    </row>
    <row r="196" ht="18.75" customHeight="1">
      <c r="A196" s="118"/>
      <c r="B196" s="118"/>
      <c r="C196" s="118"/>
      <c r="D196" s="118"/>
      <c r="E196" s="118"/>
      <c r="F196" s="118"/>
      <c r="G196" s="118"/>
      <c r="H196" s="118"/>
      <c r="I196" s="118"/>
      <c r="J196" s="118"/>
      <c r="K196" s="118"/>
      <c r="L196" s="118"/>
      <c r="M196" s="118"/>
      <c r="N196" s="118"/>
      <c r="O196" s="118"/>
      <c r="P196" s="180"/>
      <c r="Q196" s="118"/>
      <c r="R196" s="118"/>
      <c r="S196" s="118"/>
      <c r="T196" s="118"/>
      <c r="U196" s="118"/>
      <c r="V196" s="118"/>
      <c r="W196" s="118"/>
      <c r="X196" s="118"/>
      <c r="Y196" s="118"/>
      <c r="Z196" s="118"/>
    </row>
    <row r="197" ht="18.75" customHeight="1">
      <c r="A197" s="118"/>
      <c r="B197" s="118"/>
      <c r="C197" s="118"/>
      <c r="D197" s="118"/>
      <c r="E197" s="118"/>
      <c r="F197" s="118"/>
      <c r="G197" s="118"/>
      <c r="H197" s="118"/>
      <c r="I197" s="118"/>
      <c r="J197" s="118"/>
      <c r="K197" s="118"/>
      <c r="L197" s="118"/>
      <c r="M197" s="118"/>
      <c r="N197" s="118"/>
      <c r="O197" s="118"/>
      <c r="P197" s="180"/>
      <c r="Q197" s="118"/>
      <c r="R197" s="118"/>
      <c r="S197" s="118"/>
      <c r="T197" s="118"/>
      <c r="U197" s="118"/>
      <c r="V197" s="118"/>
      <c r="W197" s="118"/>
      <c r="X197" s="118"/>
      <c r="Y197" s="118"/>
      <c r="Z197" s="118"/>
    </row>
    <row r="198" ht="18.75" customHeight="1">
      <c r="A198" s="118"/>
      <c r="B198" s="118"/>
      <c r="C198" s="118"/>
      <c r="D198" s="118"/>
      <c r="E198" s="118"/>
      <c r="F198" s="118"/>
      <c r="G198" s="118"/>
      <c r="H198" s="118"/>
      <c r="I198" s="118"/>
      <c r="J198" s="118"/>
      <c r="K198" s="118"/>
      <c r="L198" s="118"/>
      <c r="M198" s="118"/>
      <c r="N198" s="118"/>
      <c r="O198" s="118"/>
      <c r="P198" s="180"/>
      <c r="Q198" s="118"/>
      <c r="R198" s="118"/>
      <c r="S198" s="118"/>
      <c r="T198" s="118"/>
      <c r="U198" s="118"/>
      <c r="V198" s="118"/>
      <c r="W198" s="118"/>
      <c r="X198" s="118"/>
      <c r="Y198" s="118"/>
      <c r="Z198" s="118"/>
    </row>
    <row r="199" ht="18.75" customHeight="1">
      <c r="A199" s="118"/>
      <c r="B199" s="118"/>
      <c r="C199" s="118"/>
      <c r="D199" s="118"/>
      <c r="E199" s="118"/>
      <c r="F199" s="118"/>
      <c r="G199" s="118"/>
      <c r="H199" s="118"/>
      <c r="I199" s="118"/>
      <c r="J199" s="118"/>
      <c r="K199" s="118"/>
      <c r="L199" s="118"/>
      <c r="M199" s="118"/>
      <c r="N199" s="118"/>
      <c r="O199" s="118"/>
      <c r="P199" s="180"/>
      <c r="Q199" s="118"/>
      <c r="R199" s="118"/>
      <c r="S199" s="118"/>
      <c r="T199" s="118"/>
      <c r="U199" s="118"/>
      <c r="V199" s="118"/>
      <c r="W199" s="118"/>
      <c r="X199" s="118"/>
      <c r="Y199" s="118"/>
      <c r="Z199" s="118"/>
    </row>
    <row r="200" ht="18.75" customHeight="1">
      <c r="A200" s="118"/>
      <c r="B200" s="118"/>
      <c r="C200" s="118"/>
      <c r="D200" s="118"/>
      <c r="E200" s="118"/>
      <c r="F200" s="118"/>
      <c r="G200" s="118"/>
      <c r="H200" s="118"/>
      <c r="I200" s="118"/>
      <c r="J200" s="118"/>
      <c r="K200" s="118"/>
      <c r="L200" s="118"/>
      <c r="M200" s="118"/>
      <c r="N200" s="118"/>
      <c r="O200" s="118"/>
      <c r="P200" s="180"/>
      <c r="Q200" s="118"/>
      <c r="R200" s="118"/>
      <c r="S200" s="118"/>
      <c r="T200" s="118"/>
      <c r="U200" s="118"/>
      <c r="V200" s="118"/>
      <c r="W200" s="118"/>
      <c r="X200" s="118"/>
      <c r="Y200" s="118"/>
      <c r="Z200" s="118"/>
    </row>
    <row r="201" ht="18.75" customHeight="1">
      <c r="A201" s="118"/>
      <c r="B201" s="118"/>
      <c r="C201" s="118"/>
      <c r="D201" s="118"/>
      <c r="E201" s="118"/>
      <c r="F201" s="118"/>
      <c r="G201" s="118"/>
      <c r="H201" s="118"/>
      <c r="I201" s="118"/>
      <c r="J201" s="118"/>
      <c r="K201" s="118"/>
      <c r="L201" s="118"/>
      <c r="M201" s="118"/>
      <c r="N201" s="118"/>
      <c r="O201" s="118"/>
      <c r="P201" s="180"/>
      <c r="Q201" s="118"/>
      <c r="R201" s="118"/>
      <c r="S201" s="118"/>
      <c r="T201" s="118"/>
      <c r="U201" s="118"/>
      <c r="V201" s="118"/>
      <c r="W201" s="118"/>
      <c r="X201" s="118"/>
      <c r="Y201" s="118"/>
      <c r="Z201" s="118"/>
    </row>
    <row r="202" ht="18.75" customHeight="1">
      <c r="A202" s="118"/>
      <c r="B202" s="118"/>
      <c r="C202" s="118"/>
      <c r="D202" s="118"/>
      <c r="E202" s="118"/>
      <c r="F202" s="118"/>
      <c r="G202" s="118"/>
      <c r="H202" s="118"/>
      <c r="I202" s="118"/>
      <c r="J202" s="118"/>
      <c r="K202" s="118"/>
      <c r="L202" s="118"/>
      <c r="M202" s="118"/>
      <c r="N202" s="118"/>
      <c r="O202" s="118"/>
      <c r="P202" s="180"/>
      <c r="Q202" s="118"/>
      <c r="R202" s="118"/>
      <c r="S202" s="118"/>
      <c r="T202" s="118"/>
      <c r="U202" s="118"/>
      <c r="V202" s="118"/>
      <c r="W202" s="118"/>
      <c r="X202" s="118"/>
      <c r="Y202" s="118"/>
      <c r="Z202" s="118"/>
    </row>
    <row r="203" ht="18.75" customHeight="1">
      <c r="A203" s="118"/>
      <c r="B203" s="118"/>
      <c r="C203" s="118"/>
      <c r="D203" s="118"/>
      <c r="E203" s="118"/>
      <c r="F203" s="118"/>
      <c r="G203" s="118"/>
      <c r="H203" s="118"/>
      <c r="I203" s="118"/>
      <c r="J203" s="118"/>
      <c r="K203" s="118"/>
      <c r="L203" s="118"/>
      <c r="M203" s="118"/>
      <c r="N203" s="118"/>
      <c r="O203" s="118"/>
      <c r="P203" s="180"/>
      <c r="Q203" s="118"/>
      <c r="R203" s="118"/>
      <c r="S203" s="118"/>
      <c r="T203" s="118"/>
      <c r="U203" s="118"/>
      <c r="V203" s="118"/>
      <c r="W203" s="118"/>
      <c r="X203" s="118"/>
      <c r="Y203" s="118"/>
      <c r="Z203" s="118"/>
    </row>
    <row r="204" ht="18.75" customHeight="1">
      <c r="A204" s="118"/>
      <c r="B204" s="118"/>
      <c r="C204" s="118"/>
      <c r="D204" s="118"/>
      <c r="E204" s="118"/>
      <c r="F204" s="118"/>
      <c r="G204" s="118"/>
      <c r="H204" s="118"/>
      <c r="I204" s="118"/>
      <c r="J204" s="118"/>
      <c r="K204" s="118"/>
      <c r="L204" s="118"/>
      <c r="M204" s="118"/>
      <c r="N204" s="118"/>
      <c r="O204" s="118"/>
      <c r="P204" s="180"/>
      <c r="Q204" s="118"/>
      <c r="R204" s="118"/>
      <c r="S204" s="118"/>
      <c r="T204" s="118"/>
      <c r="U204" s="118"/>
      <c r="V204" s="118"/>
      <c r="W204" s="118"/>
      <c r="X204" s="118"/>
      <c r="Y204" s="118"/>
      <c r="Z204" s="118"/>
    </row>
    <row r="205" ht="18.75" customHeight="1">
      <c r="A205" s="118"/>
      <c r="B205" s="118"/>
      <c r="C205" s="118"/>
      <c r="D205" s="118"/>
      <c r="E205" s="118"/>
      <c r="F205" s="118"/>
      <c r="G205" s="118"/>
      <c r="H205" s="118"/>
      <c r="I205" s="118"/>
      <c r="J205" s="118"/>
      <c r="K205" s="118"/>
      <c r="L205" s="118"/>
      <c r="M205" s="118"/>
      <c r="N205" s="118"/>
      <c r="O205" s="118"/>
      <c r="P205" s="180"/>
      <c r="Q205" s="118"/>
      <c r="R205" s="118"/>
      <c r="S205" s="118"/>
      <c r="T205" s="118"/>
      <c r="U205" s="118"/>
      <c r="V205" s="118"/>
      <c r="W205" s="118"/>
      <c r="X205" s="118"/>
      <c r="Y205" s="118"/>
      <c r="Z205" s="118"/>
    </row>
    <row r="206" ht="18.75" customHeight="1">
      <c r="A206" s="118"/>
      <c r="B206" s="118"/>
      <c r="C206" s="118"/>
      <c r="D206" s="118"/>
      <c r="E206" s="118"/>
      <c r="F206" s="118"/>
      <c r="G206" s="118"/>
      <c r="H206" s="118"/>
      <c r="I206" s="118"/>
      <c r="J206" s="118"/>
      <c r="K206" s="118"/>
      <c r="L206" s="118"/>
      <c r="M206" s="118"/>
      <c r="N206" s="118"/>
      <c r="O206" s="118"/>
      <c r="P206" s="180"/>
      <c r="Q206" s="118"/>
      <c r="R206" s="118"/>
      <c r="S206" s="118"/>
      <c r="T206" s="118"/>
      <c r="U206" s="118"/>
      <c r="V206" s="118"/>
      <c r="W206" s="118"/>
      <c r="X206" s="118"/>
      <c r="Y206" s="118"/>
      <c r="Z206" s="118"/>
    </row>
    <row r="207" ht="18.75" customHeight="1">
      <c r="A207" s="118"/>
      <c r="B207" s="118"/>
      <c r="C207" s="118"/>
      <c r="D207" s="118"/>
      <c r="E207" s="118"/>
      <c r="F207" s="118"/>
      <c r="G207" s="118"/>
      <c r="H207" s="118"/>
      <c r="I207" s="118"/>
      <c r="J207" s="118"/>
      <c r="K207" s="118"/>
      <c r="L207" s="118"/>
      <c r="M207" s="118"/>
      <c r="N207" s="118"/>
      <c r="O207" s="118"/>
      <c r="P207" s="180"/>
      <c r="Q207" s="118"/>
      <c r="R207" s="118"/>
      <c r="S207" s="118"/>
      <c r="T207" s="118"/>
      <c r="U207" s="118"/>
      <c r="V207" s="118"/>
      <c r="W207" s="118"/>
      <c r="X207" s="118"/>
      <c r="Y207" s="118"/>
      <c r="Z207" s="118"/>
    </row>
    <row r="208" ht="18.75" customHeight="1">
      <c r="A208" s="118"/>
      <c r="B208" s="118"/>
      <c r="C208" s="118"/>
      <c r="D208" s="118"/>
      <c r="E208" s="118"/>
      <c r="F208" s="118"/>
      <c r="G208" s="118"/>
      <c r="H208" s="118"/>
      <c r="I208" s="118"/>
      <c r="J208" s="118"/>
      <c r="K208" s="118"/>
      <c r="L208" s="118"/>
      <c r="M208" s="118"/>
      <c r="N208" s="118"/>
      <c r="O208" s="118"/>
      <c r="P208" s="180"/>
      <c r="Q208" s="118"/>
      <c r="R208" s="118"/>
      <c r="S208" s="118"/>
      <c r="T208" s="118"/>
      <c r="U208" s="118"/>
      <c r="V208" s="118"/>
      <c r="W208" s="118"/>
      <c r="X208" s="118"/>
      <c r="Y208" s="118"/>
      <c r="Z208" s="118"/>
    </row>
    <row r="209" ht="18.75" customHeight="1">
      <c r="A209" s="118"/>
      <c r="B209" s="118"/>
      <c r="C209" s="118"/>
      <c r="D209" s="118"/>
      <c r="E209" s="118"/>
      <c r="F209" s="118"/>
      <c r="G209" s="118"/>
      <c r="H209" s="118"/>
      <c r="I209" s="118"/>
      <c r="J209" s="118"/>
      <c r="K209" s="118"/>
      <c r="L209" s="118"/>
      <c r="M209" s="118"/>
      <c r="N209" s="118"/>
      <c r="O209" s="118"/>
      <c r="P209" s="180"/>
      <c r="Q209" s="118"/>
      <c r="R209" s="118"/>
      <c r="S209" s="118"/>
      <c r="T209" s="118"/>
      <c r="U209" s="118"/>
      <c r="V209" s="118"/>
      <c r="W209" s="118"/>
      <c r="X209" s="118"/>
      <c r="Y209" s="118"/>
      <c r="Z209" s="118"/>
    </row>
    <row r="210" ht="18.75" customHeight="1">
      <c r="A210" s="118"/>
      <c r="B210" s="118"/>
      <c r="C210" s="118"/>
      <c r="D210" s="118"/>
      <c r="E210" s="118"/>
      <c r="F210" s="118"/>
      <c r="G210" s="118"/>
      <c r="H210" s="118"/>
      <c r="I210" s="118"/>
      <c r="J210" s="118"/>
      <c r="K210" s="118"/>
      <c r="L210" s="118"/>
      <c r="M210" s="118"/>
      <c r="N210" s="118"/>
      <c r="O210" s="118"/>
      <c r="P210" s="180"/>
      <c r="Q210" s="118"/>
      <c r="R210" s="118"/>
      <c r="S210" s="118"/>
      <c r="T210" s="118"/>
      <c r="U210" s="118"/>
      <c r="V210" s="118"/>
      <c r="W210" s="118"/>
      <c r="X210" s="118"/>
      <c r="Y210" s="118"/>
      <c r="Z210" s="118"/>
    </row>
    <row r="211" ht="18.75" customHeight="1">
      <c r="A211" s="118"/>
      <c r="B211" s="118"/>
      <c r="C211" s="118"/>
      <c r="D211" s="118"/>
      <c r="E211" s="118"/>
      <c r="F211" s="118"/>
      <c r="G211" s="118"/>
      <c r="H211" s="118"/>
      <c r="I211" s="118"/>
      <c r="J211" s="118"/>
      <c r="K211" s="118"/>
      <c r="L211" s="118"/>
      <c r="M211" s="118"/>
      <c r="N211" s="118"/>
      <c r="O211" s="118"/>
      <c r="P211" s="180"/>
      <c r="Q211" s="118"/>
      <c r="R211" s="118"/>
      <c r="S211" s="118"/>
      <c r="T211" s="118"/>
      <c r="U211" s="118"/>
      <c r="V211" s="118"/>
      <c r="W211" s="118"/>
      <c r="X211" s="118"/>
      <c r="Y211" s="118"/>
      <c r="Z211" s="118"/>
    </row>
    <row r="212" ht="18.75" customHeight="1">
      <c r="A212" s="118"/>
      <c r="B212" s="118"/>
      <c r="C212" s="118"/>
      <c r="D212" s="118"/>
      <c r="E212" s="118"/>
      <c r="F212" s="118"/>
      <c r="G212" s="118"/>
      <c r="H212" s="118"/>
      <c r="I212" s="118"/>
      <c r="J212" s="118"/>
      <c r="K212" s="118"/>
      <c r="L212" s="118"/>
      <c r="M212" s="118"/>
      <c r="N212" s="118"/>
      <c r="O212" s="118"/>
      <c r="P212" s="180"/>
      <c r="Q212" s="118"/>
      <c r="R212" s="118"/>
      <c r="S212" s="118"/>
      <c r="T212" s="118"/>
      <c r="U212" s="118"/>
      <c r="V212" s="118"/>
      <c r="W212" s="118"/>
      <c r="X212" s="118"/>
      <c r="Y212" s="118"/>
      <c r="Z212" s="118"/>
    </row>
    <row r="213" ht="18.75" customHeight="1">
      <c r="A213" s="118"/>
      <c r="B213" s="118"/>
      <c r="C213" s="118"/>
      <c r="D213" s="118"/>
      <c r="E213" s="118"/>
      <c r="F213" s="118"/>
      <c r="G213" s="118"/>
      <c r="H213" s="118"/>
      <c r="I213" s="118"/>
      <c r="J213" s="118"/>
      <c r="K213" s="118"/>
      <c r="L213" s="118"/>
      <c r="M213" s="118"/>
      <c r="N213" s="118"/>
      <c r="O213" s="118"/>
      <c r="P213" s="180"/>
      <c r="Q213" s="118"/>
      <c r="R213" s="118"/>
      <c r="S213" s="118"/>
      <c r="T213" s="118"/>
      <c r="U213" s="118"/>
      <c r="V213" s="118"/>
      <c r="W213" s="118"/>
      <c r="X213" s="118"/>
      <c r="Y213" s="118"/>
      <c r="Z213" s="118"/>
    </row>
    <row r="214" ht="18.75" customHeight="1">
      <c r="A214" s="118"/>
      <c r="B214" s="118"/>
      <c r="C214" s="118"/>
      <c r="D214" s="118"/>
      <c r="E214" s="118"/>
      <c r="F214" s="118"/>
      <c r="G214" s="118"/>
      <c r="H214" s="118"/>
      <c r="I214" s="118"/>
      <c r="J214" s="118"/>
      <c r="K214" s="118"/>
      <c r="L214" s="118"/>
      <c r="M214" s="118"/>
      <c r="N214" s="118"/>
      <c r="O214" s="118"/>
      <c r="P214" s="180"/>
      <c r="Q214" s="118"/>
      <c r="R214" s="118"/>
      <c r="S214" s="118"/>
      <c r="T214" s="118"/>
      <c r="U214" s="118"/>
      <c r="V214" s="118"/>
      <c r="W214" s="118"/>
      <c r="X214" s="118"/>
      <c r="Y214" s="118"/>
      <c r="Z214" s="118"/>
    </row>
    <row r="215" ht="18.75" customHeight="1">
      <c r="A215" s="118"/>
      <c r="B215" s="118"/>
      <c r="C215" s="118"/>
      <c r="D215" s="118"/>
      <c r="E215" s="118"/>
      <c r="F215" s="118"/>
      <c r="G215" s="118"/>
      <c r="H215" s="118"/>
      <c r="I215" s="118"/>
      <c r="J215" s="118"/>
      <c r="K215" s="118"/>
      <c r="L215" s="118"/>
      <c r="M215" s="118"/>
      <c r="N215" s="118"/>
      <c r="O215" s="118"/>
      <c r="P215" s="180"/>
      <c r="Q215" s="118"/>
      <c r="R215" s="118"/>
      <c r="S215" s="118"/>
      <c r="T215" s="118"/>
      <c r="U215" s="118"/>
      <c r="V215" s="118"/>
      <c r="W215" s="118"/>
      <c r="X215" s="118"/>
      <c r="Y215" s="118"/>
      <c r="Z215" s="118"/>
    </row>
    <row r="216" ht="18.75" customHeight="1">
      <c r="A216" s="118"/>
      <c r="B216" s="118"/>
      <c r="C216" s="118"/>
      <c r="D216" s="118"/>
      <c r="E216" s="118"/>
      <c r="F216" s="118"/>
      <c r="G216" s="118"/>
      <c r="H216" s="118"/>
      <c r="I216" s="118"/>
      <c r="J216" s="118"/>
      <c r="K216" s="118"/>
      <c r="L216" s="118"/>
      <c r="M216" s="118"/>
      <c r="N216" s="118"/>
      <c r="O216" s="118"/>
      <c r="P216" s="180"/>
      <c r="Q216" s="118"/>
      <c r="R216" s="118"/>
      <c r="S216" s="118"/>
      <c r="T216" s="118"/>
      <c r="U216" s="118"/>
      <c r="V216" s="118"/>
      <c r="W216" s="118"/>
      <c r="X216" s="118"/>
      <c r="Y216" s="118"/>
      <c r="Z216" s="118"/>
    </row>
    <row r="217" ht="18.75" customHeight="1">
      <c r="A217" s="118"/>
      <c r="B217" s="118"/>
      <c r="C217" s="118"/>
      <c r="D217" s="118"/>
      <c r="E217" s="118"/>
      <c r="F217" s="118"/>
      <c r="G217" s="118"/>
      <c r="H217" s="118"/>
      <c r="I217" s="118"/>
      <c r="J217" s="118"/>
      <c r="K217" s="118"/>
      <c r="L217" s="118"/>
      <c r="M217" s="118"/>
      <c r="N217" s="118"/>
      <c r="O217" s="118"/>
      <c r="P217" s="180"/>
      <c r="Q217" s="118"/>
      <c r="R217" s="118"/>
      <c r="S217" s="118"/>
      <c r="T217" s="118"/>
      <c r="U217" s="118"/>
      <c r="V217" s="118"/>
      <c r="W217" s="118"/>
      <c r="X217" s="118"/>
      <c r="Y217" s="118"/>
      <c r="Z217" s="118"/>
    </row>
    <row r="218" ht="18.75" customHeight="1">
      <c r="A218" s="118"/>
      <c r="B218" s="118"/>
      <c r="C218" s="118"/>
      <c r="D218" s="118"/>
      <c r="E218" s="118"/>
      <c r="F218" s="118"/>
      <c r="G218" s="118"/>
      <c r="H218" s="118"/>
      <c r="I218" s="118"/>
      <c r="J218" s="118"/>
      <c r="K218" s="118"/>
      <c r="L218" s="118"/>
      <c r="M218" s="118"/>
      <c r="N218" s="118"/>
      <c r="O218" s="118"/>
      <c r="P218" s="180"/>
      <c r="Q218" s="118"/>
      <c r="R218" s="118"/>
      <c r="S218" s="118"/>
      <c r="T218" s="118"/>
      <c r="U218" s="118"/>
      <c r="V218" s="118"/>
      <c r="W218" s="118"/>
      <c r="X218" s="118"/>
      <c r="Y218" s="118"/>
      <c r="Z218" s="118"/>
    </row>
    <row r="219" ht="18.75" customHeight="1">
      <c r="A219" s="118"/>
      <c r="B219" s="118"/>
      <c r="C219" s="118"/>
      <c r="D219" s="118"/>
      <c r="E219" s="118"/>
      <c r="F219" s="118"/>
      <c r="G219" s="118"/>
      <c r="H219" s="118"/>
      <c r="I219" s="118"/>
      <c r="J219" s="118"/>
      <c r="K219" s="118"/>
      <c r="L219" s="118"/>
      <c r="M219" s="118"/>
      <c r="N219" s="118"/>
      <c r="O219" s="118"/>
      <c r="P219" s="180"/>
      <c r="Q219" s="118"/>
      <c r="R219" s="118"/>
      <c r="S219" s="118"/>
      <c r="T219" s="118"/>
      <c r="U219" s="118"/>
      <c r="V219" s="118"/>
      <c r="W219" s="118"/>
      <c r="X219" s="118"/>
      <c r="Y219" s="118"/>
      <c r="Z219" s="118"/>
    </row>
    <row r="220" ht="18.75" customHeight="1">
      <c r="A220" s="118"/>
      <c r="B220" s="118"/>
      <c r="C220" s="118"/>
      <c r="D220" s="118"/>
      <c r="E220" s="118"/>
      <c r="F220" s="118"/>
      <c r="G220" s="118"/>
      <c r="H220" s="118"/>
      <c r="I220" s="118"/>
      <c r="J220" s="118"/>
      <c r="K220" s="118"/>
      <c r="L220" s="118"/>
      <c r="M220" s="118"/>
      <c r="N220" s="118"/>
      <c r="O220" s="118"/>
      <c r="P220" s="180"/>
      <c r="Q220" s="118"/>
      <c r="R220" s="118"/>
      <c r="S220" s="118"/>
      <c r="T220" s="118"/>
      <c r="U220" s="118"/>
      <c r="V220" s="118"/>
      <c r="W220" s="118"/>
      <c r="X220" s="118"/>
      <c r="Y220" s="118"/>
      <c r="Z220" s="118"/>
    </row>
    <row r="221" ht="18.75" customHeight="1">
      <c r="A221" s="118"/>
      <c r="B221" s="118"/>
      <c r="C221" s="118"/>
      <c r="D221" s="118"/>
      <c r="E221" s="118"/>
      <c r="F221" s="118"/>
      <c r="G221" s="118"/>
      <c r="H221" s="118"/>
      <c r="I221" s="118"/>
      <c r="J221" s="118"/>
      <c r="K221" s="118"/>
      <c r="L221" s="118"/>
      <c r="M221" s="118"/>
      <c r="N221" s="118"/>
      <c r="O221" s="118"/>
      <c r="P221" s="180"/>
      <c r="Q221" s="118"/>
      <c r="R221" s="118"/>
      <c r="S221" s="118"/>
      <c r="T221" s="118"/>
      <c r="U221" s="118"/>
      <c r="V221" s="118"/>
      <c r="W221" s="118"/>
      <c r="X221" s="118"/>
      <c r="Y221" s="118"/>
      <c r="Z221" s="118"/>
    </row>
    <row r="222" ht="18.75" customHeight="1">
      <c r="A222" s="118"/>
      <c r="B222" s="118"/>
      <c r="C222" s="118"/>
      <c r="D222" s="118"/>
      <c r="E222" s="118"/>
      <c r="F222" s="118"/>
      <c r="G222" s="118"/>
      <c r="H222" s="118"/>
      <c r="I222" s="118"/>
      <c r="J222" s="118"/>
      <c r="K222" s="118"/>
      <c r="L222" s="118"/>
      <c r="M222" s="118"/>
      <c r="N222" s="118"/>
      <c r="O222" s="118"/>
      <c r="P222" s="180"/>
      <c r="Q222" s="118"/>
      <c r="R222" s="118"/>
      <c r="S222" s="118"/>
      <c r="T222" s="118"/>
      <c r="U222" s="118"/>
      <c r="V222" s="118"/>
      <c r="W222" s="118"/>
      <c r="X222" s="118"/>
      <c r="Y222" s="118"/>
      <c r="Z222" s="118"/>
    </row>
    <row r="223" ht="18.75" customHeight="1">
      <c r="A223" s="118"/>
      <c r="B223" s="118"/>
      <c r="C223" s="118"/>
      <c r="D223" s="118"/>
      <c r="E223" s="118"/>
      <c r="F223" s="118"/>
      <c r="G223" s="118"/>
      <c r="H223" s="118"/>
      <c r="I223" s="118"/>
      <c r="J223" s="118"/>
      <c r="K223" s="118"/>
      <c r="L223" s="118"/>
      <c r="M223" s="118"/>
      <c r="N223" s="118"/>
      <c r="O223" s="118"/>
      <c r="P223" s="180"/>
      <c r="Q223" s="118"/>
      <c r="R223" s="118"/>
      <c r="S223" s="118"/>
      <c r="T223" s="118"/>
      <c r="U223" s="118"/>
      <c r="V223" s="118"/>
      <c r="W223" s="118"/>
      <c r="X223" s="118"/>
      <c r="Y223" s="118"/>
      <c r="Z223" s="118"/>
    </row>
    <row r="224" ht="15.75" customHeight="1">
      <c r="P224" s="41"/>
    </row>
    <row r="225" ht="15.75" customHeight="1">
      <c r="P225" s="41"/>
    </row>
    <row r="226" ht="15.75" customHeight="1">
      <c r="P226" s="41"/>
    </row>
    <row r="227" ht="15.75" customHeight="1">
      <c r="P227" s="41"/>
    </row>
    <row r="228" ht="15.75" customHeight="1">
      <c r="P228" s="41"/>
    </row>
    <row r="229" ht="15.75" customHeight="1">
      <c r="P229" s="41"/>
    </row>
    <row r="230" ht="15.75" customHeight="1">
      <c r="P230" s="41"/>
    </row>
    <row r="231" ht="15.75" customHeight="1">
      <c r="P231" s="41"/>
    </row>
    <row r="232" ht="15.75" customHeight="1">
      <c r="P232" s="41"/>
    </row>
    <row r="233" ht="15.75" customHeight="1">
      <c r="P233" s="41"/>
    </row>
    <row r="234" ht="15.75" customHeight="1">
      <c r="P234" s="41"/>
    </row>
    <row r="235" ht="15.75" customHeight="1">
      <c r="P235" s="41"/>
    </row>
    <row r="236" ht="15.75" customHeight="1">
      <c r="P236" s="41"/>
    </row>
    <row r="237" ht="15.75" customHeight="1">
      <c r="P237" s="41"/>
    </row>
    <row r="238" ht="15.75" customHeight="1">
      <c r="P238" s="41"/>
    </row>
    <row r="239" ht="15.75" customHeight="1">
      <c r="P239" s="41"/>
    </row>
    <row r="240" ht="15.75" customHeight="1">
      <c r="P240" s="41"/>
    </row>
    <row r="241" ht="15.75" customHeight="1">
      <c r="P241" s="41"/>
    </row>
    <row r="242" ht="15.75" customHeight="1">
      <c r="P242" s="41"/>
    </row>
    <row r="243" ht="15.75" customHeight="1">
      <c r="P243" s="41"/>
    </row>
    <row r="244" ht="15.75" customHeight="1">
      <c r="P244" s="41"/>
    </row>
    <row r="245" ht="15.75" customHeight="1">
      <c r="P245" s="41"/>
    </row>
    <row r="246" ht="15.75" customHeight="1">
      <c r="P246" s="41"/>
    </row>
    <row r="247" ht="15.75" customHeight="1">
      <c r="P247" s="41"/>
    </row>
    <row r="248" ht="15.75" customHeight="1">
      <c r="P248" s="41"/>
    </row>
    <row r="249" ht="15.75" customHeight="1">
      <c r="P249" s="41"/>
    </row>
    <row r="250" ht="15.75" customHeight="1">
      <c r="P250" s="41"/>
    </row>
    <row r="251" ht="15.75" customHeight="1">
      <c r="P251" s="41"/>
    </row>
    <row r="252" ht="15.75" customHeight="1">
      <c r="P252" s="41"/>
    </row>
    <row r="253" ht="15.75" customHeight="1">
      <c r="P253" s="41"/>
    </row>
    <row r="254" ht="15.75" customHeight="1">
      <c r="P254" s="41"/>
    </row>
    <row r="255" ht="15.75" customHeight="1">
      <c r="P255" s="41"/>
    </row>
    <row r="256" ht="15.75" customHeight="1">
      <c r="P256" s="41"/>
    </row>
    <row r="257" ht="15.75" customHeight="1">
      <c r="P257" s="41"/>
    </row>
    <row r="258" ht="15.75" customHeight="1">
      <c r="P258" s="41"/>
    </row>
    <row r="259" ht="15.75" customHeight="1">
      <c r="P259" s="41"/>
    </row>
    <row r="260" ht="15.75" customHeight="1">
      <c r="P260" s="41"/>
    </row>
    <row r="261" ht="15.75" customHeight="1">
      <c r="P261" s="41"/>
    </row>
    <row r="262" ht="15.75" customHeight="1">
      <c r="P262" s="41"/>
    </row>
    <row r="263" ht="15.75" customHeight="1">
      <c r="P263" s="41"/>
    </row>
    <row r="264" ht="15.75" customHeight="1">
      <c r="P264" s="41"/>
    </row>
    <row r="265" ht="15.75" customHeight="1">
      <c r="P265" s="41"/>
    </row>
    <row r="266" ht="15.75" customHeight="1">
      <c r="P266" s="41"/>
    </row>
    <row r="267" ht="15.75" customHeight="1">
      <c r="P267" s="41"/>
    </row>
    <row r="268" ht="15.75" customHeight="1">
      <c r="P268" s="41"/>
    </row>
    <row r="269" ht="15.75" customHeight="1">
      <c r="P269" s="41"/>
    </row>
    <row r="270" ht="15.75" customHeight="1">
      <c r="P270" s="41"/>
    </row>
    <row r="271" ht="15.75" customHeight="1">
      <c r="P271" s="41"/>
    </row>
    <row r="272" ht="15.75" customHeight="1">
      <c r="P272" s="41"/>
    </row>
    <row r="273" ht="15.75" customHeight="1">
      <c r="P273" s="41"/>
    </row>
    <row r="274" ht="15.75" customHeight="1">
      <c r="P274" s="41"/>
    </row>
    <row r="275" ht="15.75" customHeight="1">
      <c r="P275" s="41"/>
    </row>
    <row r="276" ht="15.75" customHeight="1">
      <c r="P276" s="41"/>
    </row>
    <row r="277" ht="15.75" customHeight="1">
      <c r="P277" s="41"/>
    </row>
    <row r="278" ht="15.75" customHeight="1">
      <c r="P278" s="41"/>
    </row>
    <row r="279" ht="15.75" customHeight="1">
      <c r="P279" s="41"/>
    </row>
    <row r="280" ht="15.75" customHeight="1">
      <c r="P280" s="41"/>
    </row>
    <row r="281" ht="15.75" customHeight="1">
      <c r="P281" s="41"/>
    </row>
    <row r="282" ht="15.75" customHeight="1">
      <c r="P282" s="41"/>
    </row>
    <row r="283" ht="15.75" customHeight="1">
      <c r="P283" s="41"/>
    </row>
    <row r="284" ht="15.75" customHeight="1">
      <c r="P284" s="41"/>
    </row>
    <row r="285" ht="15.75" customHeight="1">
      <c r="P285" s="41"/>
    </row>
    <row r="286" ht="15.75" customHeight="1">
      <c r="P286" s="41"/>
    </row>
    <row r="287" ht="15.75" customHeight="1">
      <c r="P287" s="41"/>
    </row>
    <row r="288" ht="15.75" customHeight="1">
      <c r="P288" s="41"/>
    </row>
    <row r="289" ht="15.75" customHeight="1">
      <c r="P289" s="41"/>
    </row>
    <row r="290" ht="15.75" customHeight="1">
      <c r="P290" s="41"/>
    </row>
    <row r="291" ht="15.75" customHeight="1">
      <c r="P291" s="41"/>
    </row>
    <row r="292" ht="15.75" customHeight="1">
      <c r="P292" s="41"/>
    </row>
    <row r="293" ht="15.75" customHeight="1">
      <c r="P293" s="41"/>
    </row>
    <row r="294" ht="15.75" customHeight="1">
      <c r="P294" s="41"/>
    </row>
    <row r="295" ht="15.75" customHeight="1">
      <c r="P295" s="41"/>
    </row>
    <row r="296" ht="15.75" customHeight="1">
      <c r="P296" s="41"/>
    </row>
    <row r="297" ht="15.75" customHeight="1">
      <c r="P297" s="41"/>
    </row>
    <row r="298" ht="15.75" customHeight="1">
      <c r="P298" s="41"/>
    </row>
    <row r="299" ht="15.75" customHeight="1">
      <c r="P299" s="41"/>
    </row>
    <row r="300" ht="15.75" customHeight="1">
      <c r="P300" s="41"/>
    </row>
    <row r="301" ht="15.75" customHeight="1">
      <c r="P301" s="41"/>
    </row>
    <row r="302" ht="15.75" customHeight="1">
      <c r="P302" s="41"/>
    </row>
    <row r="303" ht="15.75" customHeight="1">
      <c r="P303" s="41"/>
    </row>
    <row r="304" ht="15.75" customHeight="1">
      <c r="P304" s="41"/>
    </row>
    <row r="305" ht="15.75" customHeight="1">
      <c r="P305" s="41"/>
    </row>
    <row r="306" ht="15.75" customHeight="1">
      <c r="P306" s="41"/>
    </row>
    <row r="307" ht="15.75" customHeight="1">
      <c r="P307" s="41"/>
    </row>
    <row r="308" ht="15.75" customHeight="1">
      <c r="P308" s="41"/>
    </row>
    <row r="309" ht="15.75" customHeight="1">
      <c r="P309" s="41"/>
    </row>
    <row r="310" ht="15.75" customHeight="1">
      <c r="P310" s="41"/>
    </row>
    <row r="311" ht="15.75" customHeight="1">
      <c r="P311" s="41"/>
    </row>
    <row r="312" ht="15.75" customHeight="1">
      <c r="P312" s="41"/>
    </row>
    <row r="313" ht="15.75" customHeight="1">
      <c r="P313" s="41"/>
    </row>
    <row r="314" ht="15.75" customHeight="1">
      <c r="P314" s="41"/>
    </row>
    <row r="315" ht="15.75" customHeight="1">
      <c r="P315" s="41"/>
    </row>
    <row r="316" ht="15.75" customHeight="1">
      <c r="P316" s="41"/>
    </row>
    <row r="317" ht="15.75" customHeight="1">
      <c r="P317" s="41"/>
    </row>
    <row r="318" ht="15.75" customHeight="1">
      <c r="P318" s="41"/>
    </row>
    <row r="319" ht="15.75" customHeight="1">
      <c r="P319" s="41"/>
    </row>
    <row r="320" ht="15.75" customHeight="1">
      <c r="P320" s="41"/>
    </row>
    <row r="321" ht="15.75" customHeight="1">
      <c r="P321" s="41"/>
    </row>
    <row r="322" ht="15.75" customHeight="1">
      <c r="P322" s="41"/>
    </row>
    <row r="323" ht="15.75" customHeight="1">
      <c r="P323" s="41"/>
    </row>
    <row r="324" ht="15.75" customHeight="1">
      <c r="P324" s="41"/>
    </row>
    <row r="325" ht="15.75" customHeight="1">
      <c r="P325" s="41"/>
    </row>
    <row r="326" ht="15.75" customHeight="1">
      <c r="P326" s="41"/>
    </row>
    <row r="327" ht="15.75" customHeight="1">
      <c r="P327" s="41"/>
    </row>
    <row r="328" ht="15.75" customHeight="1">
      <c r="P328" s="41"/>
    </row>
    <row r="329" ht="15.75" customHeight="1">
      <c r="P329" s="41"/>
    </row>
    <row r="330" ht="15.75" customHeight="1">
      <c r="P330" s="41"/>
    </row>
    <row r="331" ht="15.75" customHeight="1">
      <c r="P331" s="41"/>
    </row>
    <row r="332" ht="15.75" customHeight="1">
      <c r="P332" s="41"/>
    </row>
    <row r="333" ht="15.75" customHeight="1">
      <c r="P333" s="41"/>
    </row>
    <row r="334" ht="15.75" customHeight="1">
      <c r="P334" s="41"/>
    </row>
    <row r="335" ht="15.75" customHeight="1">
      <c r="P335" s="41"/>
    </row>
    <row r="336" ht="15.75" customHeight="1">
      <c r="P336" s="41"/>
    </row>
    <row r="337" ht="15.75" customHeight="1">
      <c r="P337" s="41"/>
    </row>
    <row r="338" ht="15.75" customHeight="1">
      <c r="P338" s="41"/>
    </row>
    <row r="339" ht="15.75" customHeight="1">
      <c r="P339" s="41"/>
    </row>
    <row r="340" ht="15.75" customHeight="1">
      <c r="P340" s="41"/>
    </row>
    <row r="341" ht="15.75" customHeight="1">
      <c r="P341" s="41"/>
    </row>
    <row r="342" ht="15.75" customHeight="1">
      <c r="P342" s="41"/>
    </row>
    <row r="343" ht="15.75" customHeight="1">
      <c r="P343" s="41"/>
    </row>
    <row r="344" ht="15.75" customHeight="1">
      <c r="P344" s="41"/>
    </row>
    <row r="345" ht="15.75" customHeight="1">
      <c r="P345" s="41"/>
    </row>
    <row r="346" ht="15.75" customHeight="1">
      <c r="P346" s="41"/>
    </row>
    <row r="347" ht="15.75" customHeight="1">
      <c r="P347" s="41"/>
    </row>
    <row r="348" ht="15.75" customHeight="1">
      <c r="P348" s="41"/>
    </row>
    <row r="349" ht="15.75" customHeight="1">
      <c r="P349" s="41"/>
    </row>
    <row r="350" ht="15.75" customHeight="1">
      <c r="P350" s="41"/>
    </row>
    <row r="351" ht="15.75" customHeight="1">
      <c r="P351" s="41"/>
    </row>
    <row r="352" ht="15.75" customHeight="1">
      <c r="P352" s="41"/>
    </row>
    <row r="353" ht="15.75" customHeight="1">
      <c r="P353" s="41"/>
    </row>
    <row r="354" ht="15.75" customHeight="1">
      <c r="P354" s="41"/>
    </row>
    <row r="355" ht="15.75" customHeight="1">
      <c r="P355" s="41"/>
    </row>
    <row r="356" ht="15.75" customHeight="1">
      <c r="P356" s="41"/>
    </row>
    <row r="357" ht="15.75" customHeight="1">
      <c r="P357" s="41"/>
    </row>
    <row r="358" ht="15.75" customHeight="1">
      <c r="P358" s="41"/>
    </row>
    <row r="359" ht="15.75" customHeight="1">
      <c r="P359" s="41"/>
    </row>
    <row r="360" ht="15.75" customHeight="1">
      <c r="P360" s="41"/>
    </row>
    <row r="361" ht="15.75" customHeight="1">
      <c r="P361" s="41"/>
    </row>
    <row r="362" ht="15.75" customHeight="1">
      <c r="P362" s="41"/>
    </row>
    <row r="363" ht="15.75" customHeight="1">
      <c r="P363" s="41"/>
    </row>
    <row r="364" ht="15.75" customHeight="1">
      <c r="P364" s="41"/>
    </row>
    <row r="365" ht="15.75" customHeight="1">
      <c r="P365" s="41"/>
    </row>
    <row r="366" ht="15.75" customHeight="1">
      <c r="P366" s="41"/>
    </row>
    <row r="367" ht="15.75" customHeight="1">
      <c r="P367" s="41"/>
    </row>
    <row r="368" ht="15.75" customHeight="1">
      <c r="P368" s="41"/>
    </row>
    <row r="369" ht="15.75" customHeight="1">
      <c r="P369" s="41"/>
    </row>
    <row r="370" ht="15.75" customHeight="1">
      <c r="P370" s="41"/>
    </row>
    <row r="371" ht="15.75" customHeight="1">
      <c r="P371" s="41"/>
    </row>
    <row r="372" ht="15.75" customHeight="1">
      <c r="P372" s="41"/>
    </row>
    <row r="373" ht="15.75" customHeight="1">
      <c r="P373" s="41"/>
    </row>
    <row r="374" ht="15.75" customHeight="1">
      <c r="P374" s="41"/>
    </row>
    <row r="375" ht="15.75" customHeight="1">
      <c r="P375" s="41"/>
    </row>
    <row r="376" ht="15.75" customHeight="1">
      <c r="P376" s="41"/>
    </row>
    <row r="377" ht="15.75" customHeight="1">
      <c r="P377" s="41"/>
    </row>
    <row r="378" ht="15.75" customHeight="1">
      <c r="P378" s="41"/>
    </row>
    <row r="379" ht="15.75" customHeight="1">
      <c r="P379" s="41"/>
    </row>
    <row r="380" ht="15.75" customHeight="1">
      <c r="P380" s="41"/>
    </row>
    <row r="381" ht="15.75" customHeight="1">
      <c r="P381" s="41"/>
    </row>
    <row r="382" ht="15.75" customHeight="1">
      <c r="P382" s="41"/>
    </row>
    <row r="383" ht="15.75" customHeight="1">
      <c r="P383" s="41"/>
    </row>
    <row r="384" ht="15.75" customHeight="1">
      <c r="P384" s="41"/>
    </row>
    <row r="385" ht="15.75" customHeight="1">
      <c r="P385" s="41"/>
    </row>
    <row r="386" ht="15.75" customHeight="1">
      <c r="P386" s="41"/>
    </row>
    <row r="387" ht="15.75" customHeight="1">
      <c r="P387" s="41"/>
    </row>
    <row r="388" ht="15.75" customHeight="1">
      <c r="P388" s="41"/>
    </row>
    <row r="389" ht="15.75" customHeight="1">
      <c r="P389" s="41"/>
    </row>
    <row r="390" ht="15.75" customHeight="1">
      <c r="P390" s="41"/>
    </row>
    <row r="391" ht="15.75" customHeight="1">
      <c r="P391" s="41"/>
    </row>
    <row r="392" ht="15.75" customHeight="1">
      <c r="P392" s="41"/>
    </row>
    <row r="393" ht="15.75" customHeight="1">
      <c r="P393" s="41"/>
    </row>
    <row r="394" ht="15.75" customHeight="1">
      <c r="P394" s="41"/>
    </row>
    <row r="395" ht="15.75" customHeight="1">
      <c r="P395" s="41"/>
    </row>
    <row r="396" ht="15.75" customHeight="1">
      <c r="P396" s="41"/>
    </row>
    <row r="397" ht="15.75" customHeight="1">
      <c r="P397" s="41"/>
    </row>
    <row r="398" ht="15.75" customHeight="1">
      <c r="P398" s="41"/>
    </row>
    <row r="399" ht="15.75" customHeight="1">
      <c r="P399" s="41"/>
    </row>
    <row r="400" ht="15.75" customHeight="1">
      <c r="P400" s="41"/>
    </row>
    <row r="401" ht="15.75" customHeight="1">
      <c r="P401" s="41"/>
    </row>
    <row r="402" ht="15.75" customHeight="1">
      <c r="P402" s="41"/>
    </row>
    <row r="403" ht="15.75" customHeight="1">
      <c r="P403" s="41"/>
    </row>
    <row r="404" ht="15.75" customHeight="1">
      <c r="P404" s="41"/>
    </row>
    <row r="405" ht="15.75" customHeight="1">
      <c r="P405" s="41"/>
    </row>
    <row r="406" ht="15.75" customHeight="1">
      <c r="P406" s="41"/>
    </row>
    <row r="407" ht="15.75" customHeight="1">
      <c r="P407" s="41"/>
    </row>
    <row r="408" ht="15.75" customHeight="1">
      <c r="P408" s="41"/>
    </row>
    <row r="409" ht="15.75" customHeight="1">
      <c r="P409" s="41"/>
    </row>
    <row r="410" ht="15.75" customHeight="1">
      <c r="P410" s="41"/>
    </row>
    <row r="411" ht="15.75" customHeight="1">
      <c r="P411" s="41"/>
    </row>
    <row r="412" ht="15.75" customHeight="1">
      <c r="P412" s="41"/>
    </row>
    <row r="413" ht="15.75" customHeight="1">
      <c r="P413" s="41"/>
    </row>
    <row r="414" ht="15.75" customHeight="1">
      <c r="P414" s="41"/>
    </row>
    <row r="415" ht="15.75" customHeight="1">
      <c r="P415" s="41"/>
    </row>
    <row r="416" ht="15.75" customHeight="1">
      <c r="P416" s="41"/>
    </row>
    <row r="417" ht="15.75" customHeight="1">
      <c r="P417" s="41"/>
    </row>
    <row r="418" ht="15.75" customHeight="1">
      <c r="P418" s="41"/>
    </row>
    <row r="419" ht="15.75" customHeight="1">
      <c r="P419" s="41"/>
    </row>
    <row r="420" ht="15.75" customHeight="1">
      <c r="P420" s="41"/>
    </row>
    <row r="421" ht="15.75" customHeight="1">
      <c r="P421" s="41"/>
    </row>
    <row r="422" ht="15.75" customHeight="1">
      <c r="P422" s="41"/>
    </row>
    <row r="423" ht="15.75" customHeight="1">
      <c r="P423" s="41"/>
    </row>
    <row r="424" ht="15.75" customHeight="1">
      <c r="P424" s="41"/>
    </row>
    <row r="425" ht="15.75" customHeight="1">
      <c r="P425" s="41"/>
    </row>
    <row r="426" ht="15.75" customHeight="1">
      <c r="P426" s="41"/>
    </row>
    <row r="427" ht="15.75" customHeight="1">
      <c r="P427" s="41"/>
    </row>
    <row r="428" ht="15.75" customHeight="1">
      <c r="P428" s="41"/>
    </row>
    <row r="429" ht="15.75" customHeight="1">
      <c r="P429" s="41"/>
    </row>
    <row r="430" ht="15.75" customHeight="1">
      <c r="P430" s="41"/>
    </row>
    <row r="431" ht="15.75" customHeight="1">
      <c r="P431" s="41"/>
    </row>
    <row r="432" ht="15.75" customHeight="1">
      <c r="P432" s="41"/>
    </row>
    <row r="433" ht="15.75" customHeight="1">
      <c r="P433" s="41"/>
    </row>
    <row r="434" ht="15.75" customHeight="1">
      <c r="P434" s="41"/>
    </row>
    <row r="435" ht="15.75" customHeight="1">
      <c r="P435" s="41"/>
    </row>
    <row r="436" ht="15.75" customHeight="1">
      <c r="P436" s="41"/>
    </row>
    <row r="437" ht="15.75" customHeight="1">
      <c r="P437" s="41"/>
    </row>
    <row r="438" ht="15.75" customHeight="1">
      <c r="P438" s="41"/>
    </row>
    <row r="439" ht="15.75" customHeight="1">
      <c r="P439" s="41"/>
    </row>
    <row r="440" ht="15.75" customHeight="1">
      <c r="P440" s="41"/>
    </row>
    <row r="441" ht="15.75" customHeight="1">
      <c r="P441" s="41"/>
    </row>
    <row r="442" ht="15.75" customHeight="1">
      <c r="P442" s="41"/>
    </row>
    <row r="443" ht="15.75" customHeight="1">
      <c r="P443" s="41"/>
    </row>
    <row r="444" ht="15.75" customHeight="1">
      <c r="P444" s="41"/>
    </row>
    <row r="445" ht="15.75" customHeight="1">
      <c r="P445" s="41"/>
    </row>
    <row r="446" ht="15.75" customHeight="1">
      <c r="P446" s="41"/>
    </row>
    <row r="447" ht="15.75" customHeight="1">
      <c r="P447" s="41"/>
    </row>
    <row r="448" ht="15.75" customHeight="1">
      <c r="P448" s="41"/>
    </row>
    <row r="449" ht="15.75" customHeight="1">
      <c r="P449" s="41"/>
    </row>
    <row r="450" ht="15.75" customHeight="1">
      <c r="P450" s="41"/>
    </row>
    <row r="451" ht="15.75" customHeight="1">
      <c r="P451" s="41"/>
    </row>
    <row r="452" ht="15.75" customHeight="1">
      <c r="P452" s="41"/>
    </row>
    <row r="453" ht="15.75" customHeight="1">
      <c r="P453" s="41"/>
    </row>
    <row r="454" ht="15.75" customHeight="1">
      <c r="P454" s="41"/>
    </row>
    <row r="455" ht="15.75" customHeight="1">
      <c r="P455" s="41"/>
    </row>
    <row r="456" ht="15.75" customHeight="1">
      <c r="P456" s="41"/>
    </row>
    <row r="457" ht="15.75" customHeight="1">
      <c r="P457" s="41"/>
    </row>
    <row r="458" ht="15.75" customHeight="1">
      <c r="P458" s="41"/>
    </row>
    <row r="459" ht="15.75" customHeight="1">
      <c r="P459" s="41"/>
    </row>
    <row r="460" ht="15.75" customHeight="1">
      <c r="P460" s="41"/>
    </row>
    <row r="461" ht="15.75" customHeight="1">
      <c r="P461" s="41"/>
    </row>
    <row r="462" ht="15.75" customHeight="1">
      <c r="P462" s="41"/>
    </row>
    <row r="463" ht="15.75" customHeight="1">
      <c r="P463" s="41"/>
    </row>
    <row r="464" ht="15.75" customHeight="1">
      <c r="P464" s="41"/>
    </row>
    <row r="465" ht="15.75" customHeight="1">
      <c r="P465" s="41"/>
    </row>
    <row r="466" ht="15.75" customHeight="1">
      <c r="P466" s="41"/>
    </row>
    <row r="467" ht="15.75" customHeight="1">
      <c r="P467" s="41"/>
    </row>
    <row r="468" ht="15.75" customHeight="1">
      <c r="P468" s="41"/>
    </row>
    <row r="469" ht="15.75" customHeight="1">
      <c r="P469" s="41"/>
    </row>
    <row r="470" ht="15.75" customHeight="1">
      <c r="P470" s="41"/>
    </row>
    <row r="471" ht="15.75" customHeight="1">
      <c r="P471" s="41"/>
    </row>
    <row r="472" ht="15.75" customHeight="1">
      <c r="P472" s="41"/>
    </row>
    <row r="473" ht="15.75" customHeight="1">
      <c r="P473" s="41"/>
    </row>
    <row r="474" ht="15.75" customHeight="1">
      <c r="P474" s="41"/>
    </row>
    <row r="475" ht="15.75" customHeight="1">
      <c r="P475" s="41"/>
    </row>
    <row r="476" ht="15.75" customHeight="1">
      <c r="P476" s="41"/>
    </row>
    <row r="477" ht="15.75" customHeight="1">
      <c r="P477" s="41"/>
    </row>
    <row r="478" ht="15.75" customHeight="1">
      <c r="P478" s="41"/>
    </row>
    <row r="479" ht="15.75" customHeight="1">
      <c r="P479" s="41"/>
    </row>
    <row r="480" ht="15.75" customHeight="1">
      <c r="P480" s="41"/>
    </row>
    <row r="481" ht="15.75" customHeight="1">
      <c r="P481" s="41"/>
    </row>
    <row r="482" ht="15.75" customHeight="1">
      <c r="P482" s="41"/>
    </row>
    <row r="483" ht="15.75" customHeight="1">
      <c r="P483" s="41"/>
    </row>
    <row r="484" ht="15.75" customHeight="1">
      <c r="P484" s="41"/>
    </row>
    <row r="485" ht="15.75" customHeight="1">
      <c r="P485" s="41"/>
    </row>
    <row r="486" ht="15.75" customHeight="1">
      <c r="P486" s="41"/>
    </row>
    <row r="487" ht="15.75" customHeight="1">
      <c r="P487" s="41"/>
    </row>
    <row r="488" ht="15.75" customHeight="1">
      <c r="P488" s="41"/>
    </row>
    <row r="489" ht="15.75" customHeight="1">
      <c r="P489" s="41"/>
    </row>
    <row r="490" ht="15.75" customHeight="1">
      <c r="P490" s="41"/>
    </row>
    <row r="491" ht="15.75" customHeight="1">
      <c r="P491" s="41"/>
    </row>
    <row r="492" ht="15.75" customHeight="1">
      <c r="P492" s="41"/>
    </row>
    <row r="493" ht="15.75" customHeight="1">
      <c r="P493" s="41"/>
    </row>
    <row r="494" ht="15.75" customHeight="1">
      <c r="P494" s="41"/>
    </row>
    <row r="495" ht="15.75" customHeight="1">
      <c r="P495" s="41"/>
    </row>
    <row r="496" ht="15.75" customHeight="1">
      <c r="P496" s="41"/>
    </row>
    <row r="497" ht="15.75" customHeight="1">
      <c r="P497" s="41"/>
    </row>
    <row r="498" ht="15.75" customHeight="1">
      <c r="P498" s="41"/>
    </row>
    <row r="499" ht="15.75" customHeight="1">
      <c r="P499" s="41"/>
    </row>
    <row r="500" ht="15.75" customHeight="1">
      <c r="P500" s="41"/>
    </row>
    <row r="501" ht="15.75" customHeight="1">
      <c r="P501" s="41"/>
    </row>
    <row r="502" ht="15.75" customHeight="1">
      <c r="P502" s="41"/>
    </row>
    <row r="503" ht="15.75" customHeight="1">
      <c r="P503" s="41"/>
    </row>
    <row r="504" ht="15.75" customHeight="1">
      <c r="P504" s="41"/>
    </row>
    <row r="505" ht="15.75" customHeight="1">
      <c r="P505" s="41"/>
    </row>
    <row r="506" ht="15.75" customHeight="1">
      <c r="P506" s="41"/>
    </row>
    <row r="507" ht="15.75" customHeight="1">
      <c r="P507" s="41"/>
    </row>
    <row r="508" ht="15.75" customHeight="1">
      <c r="P508" s="41"/>
    </row>
    <row r="509" ht="15.75" customHeight="1">
      <c r="P509" s="41"/>
    </row>
    <row r="510" ht="15.75" customHeight="1">
      <c r="P510" s="41"/>
    </row>
    <row r="511" ht="15.75" customHeight="1">
      <c r="P511" s="41"/>
    </row>
    <row r="512" ht="15.75" customHeight="1">
      <c r="P512" s="41"/>
    </row>
    <row r="513" ht="15.75" customHeight="1">
      <c r="P513" s="41"/>
    </row>
    <row r="514" ht="15.75" customHeight="1">
      <c r="P514" s="41"/>
    </row>
    <row r="515" ht="15.75" customHeight="1">
      <c r="P515" s="41"/>
    </row>
    <row r="516" ht="15.75" customHeight="1">
      <c r="P516" s="41"/>
    </row>
    <row r="517" ht="15.75" customHeight="1">
      <c r="P517" s="41"/>
    </row>
    <row r="518" ht="15.75" customHeight="1">
      <c r="P518" s="41"/>
    </row>
    <row r="519" ht="15.75" customHeight="1">
      <c r="P519" s="41"/>
    </row>
    <row r="520" ht="15.75" customHeight="1">
      <c r="P520" s="41"/>
    </row>
    <row r="521" ht="15.75" customHeight="1">
      <c r="P521" s="41"/>
    </row>
    <row r="522" ht="15.75" customHeight="1">
      <c r="P522" s="41"/>
    </row>
    <row r="523" ht="15.75" customHeight="1">
      <c r="P523" s="41"/>
    </row>
    <row r="524" ht="15.75" customHeight="1">
      <c r="P524" s="41"/>
    </row>
    <row r="525" ht="15.75" customHeight="1">
      <c r="P525" s="41"/>
    </row>
    <row r="526" ht="15.75" customHeight="1">
      <c r="P526" s="41"/>
    </row>
    <row r="527" ht="15.75" customHeight="1">
      <c r="P527" s="41"/>
    </row>
    <row r="528" ht="15.75" customHeight="1">
      <c r="P528" s="41"/>
    </row>
    <row r="529" ht="15.75" customHeight="1">
      <c r="P529" s="41"/>
    </row>
    <row r="530" ht="15.75" customHeight="1">
      <c r="P530" s="41"/>
    </row>
    <row r="531" ht="15.75" customHeight="1">
      <c r="P531" s="41"/>
    </row>
    <row r="532" ht="15.75" customHeight="1">
      <c r="P532" s="41"/>
    </row>
    <row r="533" ht="15.75" customHeight="1">
      <c r="P533" s="41"/>
    </row>
    <row r="534" ht="15.75" customHeight="1">
      <c r="P534" s="41"/>
    </row>
    <row r="535" ht="15.75" customHeight="1">
      <c r="P535" s="41"/>
    </row>
    <row r="536" ht="15.75" customHeight="1">
      <c r="P536" s="41"/>
    </row>
    <row r="537" ht="15.75" customHeight="1">
      <c r="P537" s="41"/>
    </row>
    <row r="538" ht="15.75" customHeight="1">
      <c r="P538" s="41"/>
    </row>
    <row r="539" ht="15.75" customHeight="1">
      <c r="P539" s="41"/>
    </row>
    <row r="540" ht="15.75" customHeight="1">
      <c r="P540" s="41"/>
    </row>
    <row r="541" ht="15.75" customHeight="1">
      <c r="P541" s="41"/>
    </row>
    <row r="542" ht="15.75" customHeight="1">
      <c r="P542" s="41"/>
    </row>
    <row r="543" ht="15.75" customHeight="1">
      <c r="P543" s="41"/>
    </row>
    <row r="544" ht="15.75" customHeight="1">
      <c r="P544" s="41"/>
    </row>
    <row r="545" ht="15.75" customHeight="1">
      <c r="P545" s="41"/>
    </row>
    <row r="546" ht="15.75" customHeight="1">
      <c r="P546" s="41"/>
    </row>
    <row r="547" ht="15.75" customHeight="1">
      <c r="P547" s="41"/>
    </row>
    <row r="548" ht="15.75" customHeight="1">
      <c r="P548" s="41"/>
    </row>
    <row r="549" ht="15.75" customHeight="1">
      <c r="P549" s="41"/>
    </row>
    <row r="550" ht="15.75" customHeight="1">
      <c r="P550" s="41"/>
    </row>
    <row r="551" ht="15.75" customHeight="1">
      <c r="P551" s="41"/>
    </row>
    <row r="552" ht="15.75" customHeight="1">
      <c r="P552" s="41"/>
    </row>
    <row r="553" ht="15.75" customHeight="1">
      <c r="P553" s="41"/>
    </row>
    <row r="554" ht="15.75" customHeight="1">
      <c r="P554" s="41"/>
    </row>
    <row r="555" ht="15.75" customHeight="1">
      <c r="P555" s="41"/>
    </row>
    <row r="556" ht="15.75" customHeight="1">
      <c r="P556" s="41"/>
    </row>
    <row r="557" ht="15.75" customHeight="1">
      <c r="P557" s="41"/>
    </row>
    <row r="558" ht="15.75" customHeight="1">
      <c r="P558" s="41"/>
    </row>
    <row r="559" ht="15.75" customHeight="1">
      <c r="P559" s="41"/>
    </row>
    <row r="560" ht="15.75" customHeight="1">
      <c r="P560" s="41"/>
    </row>
    <row r="561" ht="15.75" customHeight="1">
      <c r="P561" s="41"/>
    </row>
    <row r="562" ht="15.75" customHeight="1">
      <c r="P562" s="41"/>
    </row>
    <row r="563" ht="15.75" customHeight="1">
      <c r="P563" s="41"/>
    </row>
    <row r="564" ht="15.75" customHeight="1">
      <c r="P564" s="41"/>
    </row>
    <row r="565" ht="15.75" customHeight="1">
      <c r="P565" s="41"/>
    </row>
    <row r="566" ht="15.75" customHeight="1">
      <c r="P566" s="41"/>
    </row>
    <row r="567" ht="15.75" customHeight="1">
      <c r="P567" s="41"/>
    </row>
    <row r="568" ht="15.75" customHeight="1">
      <c r="P568" s="41"/>
    </row>
    <row r="569" ht="15.75" customHeight="1">
      <c r="P569" s="41"/>
    </row>
    <row r="570" ht="15.75" customHeight="1">
      <c r="P570" s="41"/>
    </row>
    <row r="571" ht="15.75" customHeight="1">
      <c r="P571" s="41"/>
    </row>
    <row r="572" ht="15.75" customHeight="1">
      <c r="P572" s="41"/>
    </row>
    <row r="573" ht="15.75" customHeight="1">
      <c r="P573" s="41"/>
    </row>
    <row r="574" ht="15.75" customHeight="1">
      <c r="P574" s="41"/>
    </row>
    <row r="575" ht="15.75" customHeight="1">
      <c r="P575" s="41"/>
    </row>
    <row r="576" ht="15.75" customHeight="1">
      <c r="P576" s="41"/>
    </row>
    <row r="577" ht="15.75" customHeight="1">
      <c r="P577" s="41"/>
    </row>
    <row r="578" ht="15.75" customHeight="1">
      <c r="P578" s="41"/>
    </row>
    <row r="579" ht="15.75" customHeight="1">
      <c r="P579" s="41"/>
    </row>
    <row r="580" ht="15.75" customHeight="1">
      <c r="P580" s="41"/>
    </row>
    <row r="581" ht="15.75" customHeight="1">
      <c r="P581" s="41"/>
    </row>
    <row r="582" ht="15.75" customHeight="1">
      <c r="P582" s="41"/>
    </row>
    <row r="583" ht="15.75" customHeight="1">
      <c r="P583" s="41"/>
    </row>
    <row r="584" ht="15.75" customHeight="1">
      <c r="P584" s="41"/>
    </row>
    <row r="585" ht="15.75" customHeight="1">
      <c r="P585" s="41"/>
    </row>
    <row r="586" ht="15.75" customHeight="1">
      <c r="P586" s="41"/>
    </row>
    <row r="587" ht="15.75" customHeight="1">
      <c r="P587" s="41"/>
    </row>
    <row r="588" ht="15.75" customHeight="1">
      <c r="P588" s="41"/>
    </row>
    <row r="589" ht="15.75" customHeight="1">
      <c r="P589" s="41"/>
    </row>
    <row r="590" ht="15.75" customHeight="1">
      <c r="P590" s="41"/>
    </row>
    <row r="591" ht="15.75" customHeight="1">
      <c r="P591" s="41"/>
    </row>
    <row r="592" ht="15.75" customHeight="1">
      <c r="P592" s="41"/>
    </row>
    <row r="593" ht="15.75" customHeight="1">
      <c r="P593" s="41"/>
    </row>
    <row r="594" ht="15.75" customHeight="1">
      <c r="P594" s="41"/>
    </row>
    <row r="595" ht="15.75" customHeight="1">
      <c r="P595" s="41"/>
    </row>
    <row r="596" ht="15.75" customHeight="1">
      <c r="P596" s="41"/>
    </row>
    <row r="597" ht="15.75" customHeight="1">
      <c r="P597" s="41"/>
    </row>
    <row r="598" ht="15.75" customHeight="1">
      <c r="P598" s="41"/>
    </row>
    <row r="599" ht="15.75" customHeight="1">
      <c r="P599" s="41"/>
    </row>
    <row r="600" ht="15.75" customHeight="1">
      <c r="P600" s="41"/>
    </row>
    <row r="601" ht="15.75" customHeight="1">
      <c r="P601" s="41"/>
    </row>
    <row r="602" ht="15.75" customHeight="1">
      <c r="P602" s="41"/>
    </row>
    <row r="603" ht="15.75" customHeight="1">
      <c r="P603" s="41"/>
    </row>
    <row r="604" ht="15.75" customHeight="1">
      <c r="P604" s="41"/>
    </row>
    <row r="605" ht="15.75" customHeight="1">
      <c r="P605" s="41"/>
    </row>
    <row r="606" ht="15.75" customHeight="1">
      <c r="P606" s="41"/>
    </row>
    <row r="607" ht="15.75" customHeight="1">
      <c r="P607" s="41"/>
    </row>
    <row r="608" ht="15.75" customHeight="1">
      <c r="P608" s="41"/>
    </row>
    <row r="609" ht="15.75" customHeight="1">
      <c r="P609" s="41"/>
    </row>
    <row r="610" ht="15.75" customHeight="1">
      <c r="P610" s="41"/>
    </row>
    <row r="611" ht="15.75" customHeight="1">
      <c r="P611" s="41"/>
    </row>
    <row r="612" ht="15.75" customHeight="1">
      <c r="P612" s="41"/>
    </row>
    <row r="613" ht="15.75" customHeight="1">
      <c r="P613" s="41"/>
    </row>
    <row r="614" ht="15.75" customHeight="1">
      <c r="P614" s="41"/>
    </row>
    <row r="615" ht="15.75" customHeight="1">
      <c r="P615" s="41"/>
    </row>
    <row r="616" ht="15.75" customHeight="1">
      <c r="P616" s="41"/>
    </row>
    <row r="617" ht="15.75" customHeight="1">
      <c r="P617" s="41"/>
    </row>
    <row r="618" ht="15.75" customHeight="1">
      <c r="P618" s="41"/>
    </row>
    <row r="619" ht="15.75" customHeight="1">
      <c r="P619" s="41"/>
    </row>
    <row r="620" ht="15.75" customHeight="1">
      <c r="P620" s="41"/>
    </row>
    <row r="621" ht="15.75" customHeight="1">
      <c r="P621" s="41"/>
    </row>
    <row r="622" ht="15.75" customHeight="1">
      <c r="P622" s="41"/>
    </row>
    <row r="623" ht="15.75" customHeight="1">
      <c r="P623" s="41"/>
    </row>
    <row r="624" ht="15.75" customHeight="1">
      <c r="P624" s="41"/>
    </row>
    <row r="625" ht="15.75" customHeight="1">
      <c r="P625" s="41"/>
    </row>
    <row r="626" ht="15.75" customHeight="1">
      <c r="P626" s="41"/>
    </row>
    <row r="627" ht="15.75" customHeight="1">
      <c r="P627" s="41"/>
    </row>
    <row r="628" ht="15.75" customHeight="1">
      <c r="P628" s="41"/>
    </row>
    <row r="629" ht="15.75" customHeight="1">
      <c r="P629" s="41"/>
    </row>
    <row r="630" ht="15.75" customHeight="1">
      <c r="P630" s="41"/>
    </row>
    <row r="631" ht="15.75" customHeight="1">
      <c r="P631" s="41"/>
    </row>
    <row r="632" ht="15.75" customHeight="1">
      <c r="P632" s="41"/>
    </row>
    <row r="633" ht="15.75" customHeight="1">
      <c r="P633" s="41"/>
    </row>
    <row r="634" ht="15.75" customHeight="1">
      <c r="P634" s="41"/>
    </row>
    <row r="635" ht="15.75" customHeight="1">
      <c r="P635" s="41"/>
    </row>
    <row r="636" ht="15.75" customHeight="1">
      <c r="P636" s="41"/>
    </row>
    <row r="637" ht="15.75" customHeight="1">
      <c r="P637" s="41"/>
    </row>
    <row r="638" ht="15.75" customHeight="1">
      <c r="P638" s="41"/>
    </row>
    <row r="639" ht="15.75" customHeight="1">
      <c r="P639" s="41"/>
    </row>
    <row r="640" ht="15.75" customHeight="1">
      <c r="P640" s="41"/>
    </row>
    <row r="641" ht="15.75" customHeight="1">
      <c r="P641" s="41"/>
    </row>
    <row r="642" ht="15.75" customHeight="1">
      <c r="P642" s="41"/>
    </row>
    <row r="643" ht="15.75" customHeight="1">
      <c r="P643" s="41"/>
    </row>
    <row r="644" ht="15.75" customHeight="1">
      <c r="P644" s="41"/>
    </row>
    <row r="645" ht="15.75" customHeight="1">
      <c r="P645" s="41"/>
    </row>
    <row r="646" ht="15.75" customHeight="1">
      <c r="P646" s="41"/>
    </row>
    <row r="647" ht="15.75" customHeight="1">
      <c r="P647" s="41"/>
    </row>
    <row r="648" ht="15.75" customHeight="1">
      <c r="P648" s="41"/>
    </row>
    <row r="649" ht="15.75" customHeight="1">
      <c r="P649" s="41"/>
    </row>
    <row r="650" ht="15.75" customHeight="1">
      <c r="P650" s="41"/>
    </row>
    <row r="651" ht="15.75" customHeight="1">
      <c r="P651" s="41"/>
    </row>
    <row r="652" ht="15.75" customHeight="1">
      <c r="P652" s="41"/>
    </row>
    <row r="653" ht="15.75" customHeight="1">
      <c r="P653" s="41"/>
    </row>
    <row r="654" ht="15.75" customHeight="1">
      <c r="P654" s="41"/>
    </row>
    <row r="655" ht="15.75" customHeight="1">
      <c r="P655" s="41"/>
    </row>
    <row r="656" ht="15.75" customHeight="1">
      <c r="P656" s="41"/>
    </row>
    <row r="657" ht="15.75" customHeight="1">
      <c r="P657" s="41"/>
    </row>
    <row r="658" ht="15.75" customHeight="1">
      <c r="P658" s="41"/>
    </row>
    <row r="659" ht="15.75" customHeight="1">
      <c r="P659" s="41"/>
    </row>
    <row r="660" ht="15.75" customHeight="1">
      <c r="P660" s="41"/>
    </row>
    <row r="661" ht="15.75" customHeight="1">
      <c r="P661" s="41"/>
    </row>
    <row r="662" ht="15.75" customHeight="1">
      <c r="P662" s="41"/>
    </row>
    <row r="663" ht="15.75" customHeight="1">
      <c r="P663" s="41"/>
    </row>
    <row r="664" ht="15.75" customHeight="1">
      <c r="P664" s="41"/>
    </row>
    <row r="665" ht="15.75" customHeight="1">
      <c r="P665" s="41"/>
    </row>
    <row r="666" ht="15.75" customHeight="1">
      <c r="P666" s="41"/>
    </row>
    <row r="667" ht="15.75" customHeight="1">
      <c r="P667" s="41"/>
    </row>
    <row r="668" ht="15.75" customHeight="1">
      <c r="P668" s="41"/>
    </row>
    <row r="669" ht="15.75" customHeight="1">
      <c r="P669" s="41"/>
    </row>
    <row r="670" ht="15.75" customHeight="1">
      <c r="P670" s="41"/>
    </row>
    <row r="671" ht="15.75" customHeight="1">
      <c r="P671" s="41"/>
    </row>
    <row r="672" ht="15.75" customHeight="1">
      <c r="P672" s="41"/>
    </row>
    <row r="673" ht="15.75" customHeight="1">
      <c r="P673" s="41"/>
    </row>
    <row r="674" ht="15.75" customHeight="1">
      <c r="P674" s="41"/>
    </row>
    <row r="675" ht="15.75" customHeight="1">
      <c r="P675" s="41"/>
    </row>
    <row r="676" ht="15.75" customHeight="1">
      <c r="P676" s="41"/>
    </row>
    <row r="677" ht="15.75" customHeight="1">
      <c r="P677" s="41"/>
    </row>
    <row r="678" ht="15.75" customHeight="1">
      <c r="P678" s="41"/>
    </row>
    <row r="679" ht="15.75" customHeight="1">
      <c r="P679" s="41"/>
    </row>
    <row r="680" ht="15.75" customHeight="1">
      <c r="P680" s="41"/>
    </row>
    <row r="681" ht="15.75" customHeight="1">
      <c r="P681" s="41"/>
    </row>
    <row r="682" ht="15.75" customHeight="1">
      <c r="P682" s="41"/>
    </row>
    <row r="683" ht="15.75" customHeight="1">
      <c r="P683" s="41"/>
    </row>
    <row r="684" ht="15.75" customHeight="1">
      <c r="P684" s="41"/>
    </row>
    <row r="685" ht="15.75" customHeight="1">
      <c r="P685" s="41"/>
    </row>
    <row r="686" ht="15.75" customHeight="1">
      <c r="P686" s="41"/>
    </row>
    <row r="687" ht="15.75" customHeight="1">
      <c r="P687" s="41"/>
    </row>
    <row r="688" ht="15.75" customHeight="1">
      <c r="P688" s="41"/>
    </row>
    <row r="689" ht="15.75" customHeight="1">
      <c r="P689" s="41"/>
    </row>
    <row r="690" ht="15.75" customHeight="1">
      <c r="P690" s="41"/>
    </row>
    <row r="691" ht="15.75" customHeight="1">
      <c r="P691" s="41"/>
    </row>
    <row r="692" ht="15.75" customHeight="1">
      <c r="P692" s="41"/>
    </row>
    <row r="693" ht="15.75" customHeight="1">
      <c r="P693" s="41"/>
    </row>
    <row r="694" ht="15.75" customHeight="1">
      <c r="P694" s="41"/>
    </row>
    <row r="695" ht="15.75" customHeight="1">
      <c r="P695" s="41"/>
    </row>
    <row r="696" ht="15.75" customHeight="1">
      <c r="P696" s="41"/>
    </row>
    <row r="697" ht="15.75" customHeight="1">
      <c r="P697" s="41"/>
    </row>
    <row r="698" ht="15.75" customHeight="1">
      <c r="P698" s="41"/>
    </row>
    <row r="699" ht="15.75" customHeight="1">
      <c r="P699" s="41"/>
    </row>
    <row r="700" ht="15.75" customHeight="1">
      <c r="P700" s="41"/>
    </row>
    <row r="701" ht="15.75" customHeight="1">
      <c r="P701" s="41"/>
    </row>
    <row r="702" ht="15.75" customHeight="1">
      <c r="P702" s="41"/>
    </row>
    <row r="703" ht="15.75" customHeight="1">
      <c r="P703" s="41"/>
    </row>
    <row r="704" ht="15.75" customHeight="1">
      <c r="P704" s="41"/>
    </row>
    <row r="705" ht="15.75" customHeight="1">
      <c r="P705" s="41"/>
    </row>
    <row r="706" ht="15.75" customHeight="1">
      <c r="P706" s="41"/>
    </row>
    <row r="707" ht="15.75" customHeight="1">
      <c r="P707" s="41"/>
    </row>
    <row r="708" ht="15.75" customHeight="1">
      <c r="P708" s="41"/>
    </row>
    <row r="709" ht="15.75" customHeight="1">
      <c r="P709" s="41"/>
    </row>
    <row r="710" ht="15.75" customHeight="1">
      <c r="P710" s="41"/>
    </row>
    <row r="711" ht="15.75" customHeight="1">
      <c r="P711" s="41"/>
    </row>
    <row r="712" ht="15.75" customHeight="1">
      <c r="P712" s="41"/>
    </row>
    <row r="713" ht="15.75" customHeight="1">
      <c r="P713" s="41"/>
    </row>
    <row r="714" ht="15.75" customHeight="1">
      <c r="P714" s="41"/>
    </row>
    <row r="715" ht="15.75" customHeight="1">
      <c r="P715" s="41"/>
    </row>
    <row r="716" ht="15.75" customHeight="1">
      <c r="P716" s="41"/>
    </row>
    <row r="717" ht="15.75" customHeight="1">
      <c r="P717" s="41"/>
    </row>
    <row r="718" ht="15.75" customHeight="1">
      <c r="P718" s="41"/>
    </row>
    <row r="719" ht="15.75" customHeight="1">
      <c r="P719" s="41"/>
    </row>
    <row r="720" ht="15.75" customHeight="1">
      <c r="P720" s="41"/>
    </row>
    <row r="721" ht="15.75" customHeight="1">
      <c r="P721" s="41"/>
    </row>
    <row r="722" ht="15.75" customHeight="1">
      <c r="P722" s="41"/>
    </row>
    <row r="723" ht="15.75" customHeight="1">
      <c r="P723" s="41"/>
    </row>
    <row r="724" ht="15.75" customHeight="1">
      <c r="P724" s="41"/>
    </row>
    <row r="725" ht="15.75" customHeight="1">
      <c r="P725" s="41"/>
    </row>
    <row r="726" ht="15.75" customHeight="1">
      <c r="P726" s="41"/>
    </row>
    <row r="727" ht="15.75" customHeight="1">
      <c r="P727" s="41"/>
    </row>
    <row r="728" ht="15.75" customHeight="1">
      <c r="P728" s="41"/>
    </row>
    <row r="729" ht="15.75" customHeight="1">
      <c r="P729" s="41"/>
    </row>
    <row r="730" ht="15.75" customHeight="1">
      <c r="P730" s="41"/>
    </row>
    <row r="731" ht="15.75" customHeight="1">
      <c r="P731" s="41"/>
    </row>
    <row r="732" ht="15.75" customHeight="1">
      <c r="P732" s="41"/>
    </row>
    <row r="733" ht="15.75" customHeight="1">
      <c r="P733" s="41"/>
    </row>
    <row r="734" ht="15.75" customHeight="1">
      <c r="P734" s="41"/>
    </row>
    <row r="735" ht="15.75" customHeight="1">
      <c r="P735" s="41"/>
    </row>
    <row r="736" ht="15.75" customHeight="1">
      <c r="P736" s="41"/>
    </row>
    <row r="737" ht="15.75" customHeight="1">
      <c r="P737" s="41"/>
    </row>
    <row r="738" ht="15.75" customHeight="1">
      <c r="P738" s="41"/>
    </row>
    <row r="739" ht="15.75" customHeight="1">
      <c r="P739" s="41"/>
    </row>
    <row r="740" ht="15.75" customHeight="1">
      <c r="P740" s="41"/>
    </row>
    <row r="741" ht="15.75" customHeight="1">
      <c r="P741" s="41"/>
    </row>
    <row r="742" ht="15.75" customHeight="1">
      <c r="P742" s="41"/>
    </row>
    <row r="743" ht="15.75" customHeight="1">
      <c r="P743" s="41"/>
    </row>
    <row r="744" ht="15.75" customHeight="1">
      <c r="P744" s="41"/>
    </row>
    <row r="745" ht="15.75" customHeight="1">
      <c r="P745" s="41"/>
    </row>
    <row r="746" ht="15.75" customHeight="1">
      <c r="P746" s="41"/>
    </row>
    <row r="747" ht="15.75" customHeight="1">
      <c r="P747" s="41"/>
    </row>
    <row r="748" ht="15.75" customHeight="1">
      <c r="P748" s="41"/>
    </row>
    <row r="749" ht="15.75" customHeight="1">
      <c r="P749" s="41"/>
    </row>
    <row r="750" ht="15.75" customHeight="1">
      <c r="P750" s="41"/>
    </row>
    <row r="751" ht="15.75" customHeight="1">
      <c r="P751" s="41"/>
    </row>
    <row r="752" ht="15.75" customHeight="1">
      <c r="P752" s="41"/>
    </row>
    <row r="753" ht="15.75" customHeight="1">
      <c r="P753" s="41"/>
    </row>
    <row r="754" ht="15.75" customHeight="1">
      <c r="P754" s="41"/>
    </row>
    <row r="755" ht="15.75" customHeight="1">
      <c r="P755" s="41"/>
    </row>
    <row r="756" ht="15.75" customHeight="1">
      <c r="P756" s="41"/>
    </row>
    <row r="757" ht="15.75" customHeight="1">
      <c r="P757" s="41"/>
    </row>
    <row r="758" ht="15.75" customHeight="1">
      <c r="P758" s="41"/>
    </row>
    <row r="759" ht="15.75" customHeight="1">
      <c r="P759" s="41"/>
    </row>
    <row r="760" ht="15.75" customHeight="1">
      <c r="P760" s="41"/>
    </row>
    <row r="761" ht="15.75" customHeight="1">
      <c r="P761" s="41"/>
    </row>
    <row r="762" ht="15.75" customHeight="1">
      <c r="P762" s="41"/>
    </row>
    <row r="763" ht="15.75" customHeight="1">
      <c r="P763" s="41"/>
    </row>
    <row r="764" ht="15.75" customHeight="1">
      <c r="P764" s="41"/>
    </row>
    <row r="765" ht="15.75" customHeight="1">
      <c r="P765" s="41"/>
    </row>
    <row r="766" ht="15.75" customHeight="1">
      <c r="P766" s="41"/>
    </row>
    <row r="767" ht="15.75" customHeight="1">
      <c r="P767" s="41"/>
    </row>
    <row r="768" ht="15.75" customHeight="1">
      <c r="P768" s="41"/>
    </row>
    <row r="769" ht="15.75" customHeight="1">
      <c r="P769" s="41"/>
    </row>
    <row r="770" ht="15.75" customHeight="1">
      <c r="P770" s="41"/>
    </row>
    <row r="771" ht="15.75" customHeight="1">
      <c r="P771" s="41"/>
    </row>
    <row r="772" ht="15.75" customHeight="1">
      <c r="P772" s="41"/>
    </row>
    <row r="773" ht="15.75" customHeight="1">
      <c r="P773" s="41"/>
    </row>
    <row r="774" ht="15.75" customHeight="1">
      <c r="P774" s="41"/>
    </row>
    <row r="775" ht="15.75" customHeight="1">
      <c r="P775" s="41"/>
    </row>
    <row r="776" ht="15.75" customHeight="1">
      <c r="P776" s="41"/>
    </row>
    <row r="777" ht="15.75" customHeight="1">
      <c r="P777" s="41"/>
    </row>
    <row r="778" ht="15.75" customHeight="1">
      <c r="P778" s="41"/>
    </row>
    <row r="779" ht="15.75" customHeight="1">
      <c r="P779" s="41"/>
    </row>
    <row r="780" ht="15.75" customHeight="1">
      <c r="P780" s="41"/>
    </row>
    <row r="781" ht="15.75" customHeight="1">
      <c r="P781" s="41"/>
    </row>
    <row r="782" ht="15.75" customHeight="1">
      <c r="P782" s="41"/>
    </row>
    <row r="783" ht="15.75" customHeight="1">
      <c r="P783" s="41"/>
    </row>
    <row r="784" ht="15.75" customHeight="1">
      <c r="P784" s="41"/>
    </row>
    <row r="785" ht="15.75" customHeight="1">
      <c r="P785" s="41"/>
    </row>
    <row r="786" ht="15.75" customHeight="1">
      <c r="P786" s="41"/>
    </row>
    <row r="787" ht="15.75" customHeight="1">
      <c r="P787" s="41"/>
    </row>
    <row r="788" ht="15.75" customHeight="1">
      <c r="P788" s="41"/>
    </row>
    <row r="789" ht="15.75" customHeight="1">
      <c r="P789" s="41"/>
    </row>
    <row r="790" ht="15.75" customHeight="1">
      <c r="P790" s="41"/>
    </row>
    <row r="791" ht="15.75" customHeight="1">
      <c r="P791" s="41"/>
    </row>
    <row r="792" ht="15.75" customHeight="1">
      <c r="P792" s="41"/>
    </row>
    <row r="793" ht="15.75" customHeight="1">
      <c r="P793" s="41"/>
    </row>
    <row r="794" ht="15.75" customHeight="1">
      <c r="P794" s="41"/>
    </row>
    <row r="795" ht="15.75" customHeight="1">
      <c r="P795" s="41"/>
    </row>
    <row r="796" ht="15.75" customHeight="1">
      <c r="P796" s="41"/>
    </row>
    <row r="797" ht="15.75" customHeight="1">
      <c r="P797" s="41"/>
    </row>
    <row r="798" ht="15.75" customHeight="1">
      <c r="P798" s="41"/>
    </row>
    <row r="799" ht="15.75" customHeight="1">
      <c r="P799" s="41"/>
    </row>
    <row r="800" ht="15.75" customHeight="1">
      <c r="P800" s="41"/>
    </row>
    <row r="801" ht="15.75" customHeight="1">
      <c r="P801" s="41"/>
    </row>
    <row r="802" ht="15.75" customHeight="1">
      <c r="P802" s="41"/>
    </row>
    <row r="803" ht="15.75" customHeight="1">
      <c r="P803" s="41"/>
    </row>
    <row r="804" ht="15.75" customHeight="1">
      <c r="P804" s="41"/>
    </row>
    <row r="805" ht="15.75" customHeight="1">
      <c r="P805" s="41"/>
    </row>
    <row r="806" ht="15.75" customHeight="1">
      <c r="P806" s="41"/>
    </row>
    <row r="807" ht="15.75" customHeight="1">
      <c r="P807" s="41"/>
    </row>
    <row r="808" ht="15.75" customHeight="1">
      <c r="P808" s="41"/>
    </row>
    <row r="809" ht="15.75" customHeight="1">
      <c r="P809" s="41"/>
    </row>
    <row r="810" ht="15.75" customHeight="1">
      <c r="P810" s="41"/>
    </row>
    <row r="811" ht="15.75" customHeight="1">
      <c r="P811" s="41"/>
    </row>
    <row r="812" ht="15.75" customHeight="1">
      <c r="P812" s="41"/>
    </row>
    <row r="813" ht="15.75" customHeight="1">
      <c r="P813" s="41"/>
    </row>
    <row r="814" ht="15.75" customHeight="1">
      <c r="P814" s="41"/>
    </row>
    <row r="815" ht="15.75" customHeight="1">
      <c r="P815" s="41"/>
    </row>
    <row r="816" ht="15.75" customHeight="1">
      <c r="P816" s="41"/>
    </row>
    <row r="817" ht="15.75" customHeight="1">
      <c r="P817" s="41"/>
    </row>
    <row r="818" ht="15.75" customHeight="1">
      <c r="P818" s="41"/>
    </row>
    <row r="819" ht="15.75" customHeight="1">
      <c r="P819" s="41"/>
    </row>
    <row r="820" ht="15.75" customHeight="1">
      <c r="P820" s="41"/>
    </row>
    <row r="821" ht="15.75" customHeight="1">
      <c r="P821" s="41"/>
    </row>
    <row r="822" ht="15.75" customHeight="1">
      <c r="P822" s="41"/>
    </row>
    <row r="823" ht="15.75" customHeight="1">
      <c r="P823" s="41"/>
    </row>
    <row r="824" ht="15.75" customHeight="1">
      <c r="P824" s="41"/>
    </row>
    <row r="825" ht="15.75" customHeight="1">
      <c r="P825" s="41"/>
    </row>
    <row r="826" ht="15.75" customHeight="1">
      <c r="P826" s="41"/>
    </row>
    <row r="827" ht="15.75" customHeight="1">
      <c r="P827" s="41"/>
    </row>
    <row r="828" ht="15.75" customHeight="1">
      <c r="P828" s="41"/>
    </row>
    <row r="829" ht="15.75" customHeight="1">
      <c r="P829" s="41"/>
    </row>
    <row r="830" ht="15.75" customHeight="1">
      <c r="P830" s="41"/>
    </row>
    <row r="831" ht="15.75" customHeight="1">
      <c r="P831" s="41"/>
    </row>
    <row r="832" ht="15.75" customHeight="1">
      <c r="P832" s="41"/>
    </row>
    <row r="833" ht="15.75" customHeight="1">
      <c r="P833" s="41"/>
    </row>
    <row r="834" ht="15.75" customHeight="1">
      <c r="P834" s="41"/>
    </row>
    <row r="835" ht="15.75" customHeight="1">
      <c r="P835" s="41"/>
    </row>
    <row r="836" ht="15.75" customHeight="1">
      <c r="P836" s="41"/>
    </row>
    <row r="837" ht="15.75" customHeight="1">
      <c r="P837" s="41"/>
    </row>
    <row r="838" ht="15.75" customHeight="1">
      <c r="P838" s="41"/>
    </row>
    <row r="839" ht="15.75" customHeight="1">
      <c r="P839" s="41"/>
    </row>
    <row r="840" ht="15.75" customHeight="1">
      <c r="P840" s="41"/>
    </row>
    <row r="841" ht="15.75" customHeight="1">
      <c r="P841" s="41"/>
    </row>
    <row r="842" ht="15.75" customHeight="1">
      <c r="P842" s="41"/>
    </row>
    <row r="843" ht="15.75" customHeight="1">
      <c r="P843" s="41"/>
    </row>
    <row r="844" ht="15.75" customHeight="1">
      <c r="P844" s="41"/>
    </row>
    <row r="845" ht="15.75" customHeight="1">
      <c r="P845" s="41"/>
    </row>
    <row r="846" ht="15.75" customHeight="1">
      <c r="P846" s="41"/>
    </row>
    <row r="847" ht="15.75" customHeight="1">
      <c r="P847" s="41"/>
    </row>
    <row r="848" ht="15.75" customHeight="1">
      <c r="P848" s="41"/>
    </row>
    <row r="849" ht="15.75" customHeight="1">
      <c r="P849" s="41"/>
    </row>
    <row r="850" ht="15.75" customHeight="1">
      <c r="P850" s="41"/>
    </row>
    <row r="851" ht="15.75" customHeight="1">
      <c r="P851" s="41"/>
    </row>
    <row r="852" ht="15.75" customHeight="1">
      <c r="P852" s="41"/>
    </row>
    <row r="853" ht="15.75" customHeight="1">
      <c r="P853" s="41"/>
    </row>
    <row r="854" ht="15.75" customHeight="1">
      <c r="P854" s="41"/>
    </row>
    <row r="855" ht="15.75" customHeight="1">
      <c r="P855" s="41"/>
    </row>
    <row r="856" ht="15.75" customHeight="1">
      <c r="P856" s="41"/>
    </row>
    <row r="857" ht="15.75" customHeight="1">
      <c r="P857" s="41"/>
    </row>
    <row r="858" ht="15.75" customHeight="1">
      <c r="P858" s="41"/>
    </row>
    <row r="859" ht="15.75" customHeight="1">
      <c r="P859" s="41"/>
    </row>
    <row r="860" ht="15.75" customHeight="1">
      <c r="P860" s="41"/>
    </row>
    <row r="861" ht="15.75" customHeight="1">
      <c r="P861" s="41"/>
    </row>
    <row r="862" ht="15.75" customHeight="1">
      <c r="P862" s="41"/>
    </row>
    <row r="863" ht="15.75" customHeight="1">
      <c r="P863" s="41"/>
    </row>
    <row r="864" ht="15.75" customHeight="1">
      <c r="P864" s="41"/>
    </row>
    <row r="865" ht="15.75" customHeight="1">
      <c r="P865" s="41"/>
    </row>
    <row r="866" ht="15.75" customHeight="1">
      <c r="P866" s="41"/>
    </row>
    <row r="867" ht="15.75" customHeight="1">
      <c r="P867" s="41"/>
    </row>
    <row r="868" ht="15.75" customHeight="1">
      <c r="P868" s="41"/>
    </row>
    <row r="869" ht="15.75" customHeight="1">
      <c r="P869" s="41"/>
    </row>
    <row r="870" ht="15.75" customHeight="1">
      <c r="P870" s="41"/>
    </row>
    <row r="871" ht="15.75" customHeight="1">
      <c r="P871" s="41"/>
    </row>
    <row r="872" ht="15.75" customHeight="1">
      <c r="P872" s="41"/>
    </row>
    <row r="873" ht="15.75" customHeight="1">
      <c r="P873" s="41"/>
    </row>
    <row r="874" ht="15.75" customHeight="1">
      <c r="P874" s="41"/>
    </row>
    <row r="875" ht="15.75" customHeight="1">
      <c r="P875" s="41"/>
    </row>
    <row r="876" ht="15.75" customHeight="1">
      <c r="P876" s="41"/>
    </row>
    <row r="877" ht="15.75" customHeight="1">
      <c r="P877" s="41"/>
    </row>
    <row r="878" ht="15.75" customHeight="1">
      <c r="P878" s="41"/>
    </row>
    <row r="879" ht="15.75" customHeight="1">
      <c r="P879" s="41"/>
    </row>
    <row r="880" ht="15.75" customHeight="1">
      <c r="P880" s="41"/>
    </row>
    <row r="881" ht="15.75" customHeight="1">
      <c r="P881" s="41"/>
    </row>
    <row r="882" ht="15.75" customHeight="1">
      <c r="P882" s="41"/>
    </row>
    <row r="883" ht="15.75" customHeight="1">
      <c r="P883" s="41"/>
    </row>
    <row r="884" ht="15.75" customHeight="1">
      <c r="P884" s="41"/>
    </row>
    <row r="885" ht="15.75" customHeight="1">
      <c r="P885" s="41"/>
    </row>
    <row r="886" ht="15.75" customHeight="1">
      <c r="P886" s="41"/>
    </row>
    <row r="887" ht="15.75" customHeight="1">
      <c r="P887" s="41"/>
    </row>
    <row r="888" ht="15.75" customHeight="1">
      <c r="P888" s="41"/>
    </row>
    <row r="889" ht="15.75" customHeight="1">
      <c r="P889" s="41"/>
    </row>
    <row r="890" ht="15.75" customHeight="1">
      <c r="P890" s="41"/>
    </row>
    <row r="891" ht="15.75" customHeight="1">
      <c r="P891" s="41"/>
    </row>
    <row r="892" ht="15.75" customHeight="1">
      <c r="P892" s="41"/>
    </row>
    <row r="893" ht="15.75" customHeight="1">
      <c r="P893" s="41"/>
    </row>
    <row r="894" ht="15.75" customHeight="1">
      <c r="P894" s="41"/>
    </row>
    <row r="895" ht="15.75" customHeight="1">
      <c r="P895" s="41"/>
    </row>
    <row r="896" ht="15.75" customHeight="1">
      <c r="P896" s="41"/>
    </row>
    <row r="897" ht="15.75" customHeight="1">
      <c r="P897" s="41"/>
    </row>
    <row r="898" ht="15.75" customHeight="1">
      <c r="P898" s="41"/>
    </row>
    <row r="899" ht="15.75" customHeight="1">
      <c r="P899" s="41"/>
    </row>
    <row r="900" ht="15.75" customHeight="1">
      <c r="P900" s="41"/>
    </row>
    <row r="901" ht="15.75" customHeight="1">
      <c r="P901" s="41"/>
    </row>
    <row r="902" ht="15.75" customHeight="1">
      <c r="P902" s="41"/>
    </row>
    <row r="903" ht="15.75" customHeight="1">
      <c r="P903" s="41"/>
    </row>
    <row r="904" ht="15.75" customHeight="1">
      <c r="P904" s="41"/>
    </row>
    <row r="905" ht="15.75" customHeight="1">
      <c r="P905" s="41"/>
    </row>
    <row r="906" ht="15.75" customHeight="1">
      <c r="P906" s="41"/>
    </row>
    <row r="907" ht="15.75" customHeight="1">
      <c r="P907" s="41"/>
    </row>
    <row r="908" ht="15.75" customHeight="1">
      <c r="P908" s="41"/>
    </row>
    <row r="909" ht="15.75" customHeight="1">
      <c r="P909" s="41"/>
    </row>
    <row r="910" ht="15.75" customHeight="1">
      <c r="P910" s="41"/>
    </row>
    <row r="911" ht="15.75" customHeight="1">
      <c r="P911" s="41"/>
    </row>
    <row r="912" ht="15.75" customHeight="1">
      <c r="P912" s="41"/>
    </row>
    <row r="913" ht="15.75" customHeight="1">
      <c r="P913" s="41"/>
    </row>
    <row r="914" ht="15.75" customHeight="1">
      <c r="P914" s="41"/>
    </row>
    <row r="915" ht="15.75" customHeight="1">
      <c r="P915" s="41"/>
    </row>
    <row r="916" ht="15.75" customHeight="1">
      <c r="P916" s="41"/>
    </row>
    <row r="917" ht="15.75" customHeight="1">
      <c r="P917" s="41"/>
    </row>
    <row r="918" ht="15.75" customHeight="1">
      <c r="P918" s="41"/>
    </row>
    <row r="919" ht="15.75" customHeight="1">
      <c r="P919" s="41"/>
    </row>
    <row r="920" ht="15.75" customHeight="1">
      <c r="P920" s="41"/>
    </row>
    <row r="921" ht="15.75" customHeight="1">
      <c r="P921" s="41"/>
    </row>
    <row r="922" ht="15.75" customHeight="1">
      <c r="P922" s="41"/>
    </row>
    <row r="923" ht="15.75" customHeight="1">
      <c r="P923" s="41"/>
    </row>
    <row r="924" ht="15.75" customHeight="1">
      <c r="P924" s="41"/>
    </row>
    <row r="925" ht="15.75" customHeight="1">
      <c r="P925" s="41"/>
    </row>
    <row r="926" ht="15.75" customHeight="1">
      <c r="P926" s="41"/>
    </row>
    <row r="927" ht="15.75" customHeight="1">
      <c r="P927" s="41"/>
    </row>
    <row r="928" ht="15.75" customHeight="1">
      <c r="P928" s="41"/>
    </row>
    <row r="929" ht="15.75" customHeight="1">
      <c r="P929" s="41"/>
    </row>
    <row r="930" ht="15.75" customHeight="1">
      <c r="P930" s="41"/>
    </row>
    <row r="931" ht="15.75" customHeight="1">
      <c r="P931" s="41"/>
    </row>
    <row r="932" ht="15.75" customHeight="1">
      <c r="P932" s="41"/>
    </row>
    <row r="933" ht="15.75" customHeight="1">
      <c r="P933" s="41"/>
    </row>
    <row r="934" ht="15.75" customHeight="1">
      <c r="P934" s="41"/>
    </row>
    <row r="935" ht="15.75" customHeight="1">
      <c r="P935" s="41"/>
    </row>
    <row r="936" ht="15.75" customHeight="1">
      <c r="P936" s="41"/>
    </row>
    <row r="937" ht="15.75" customHeight="1">
      <c r="P937" s="41"/>
    </row>
    <row r="938" ht="15.75" customHeight="1">
      <c r="P938" s="41"/>
    </row>
    <row r="939" ht="15.75" customHeight="1">
      <c r="P939" s="41"/>
    </row>
    <row r="940" ht="15.75" customHeight="1">
      <c r="P940" s="41"/>
    </row>
    <row r="941" ht="15.75" customHeight="1">
      <c r="P941" s="41"/>
    </row>
    <row r="942" ht="15.75" customHeight="1">
      <c r="P942" s="41"/>
    </row>
    <row r="943" ht="15.75" customHeight="1">
      <c r="P943" s="41"/>
    </row>
    <row r="944" ht="15.75" customHeight="1">
      <c r="P944" s="41"/>
    </row>
    <row r="945" ht="15.75" customHeight="1">
      <c r="P945" s="41"/>
    </row>
    <row r="946" ht="15.75" customHeight="1">
      <c r="P946" s="41"/>
    </row>
    <row r="947" ht="15.75" customHeight="1">
      <c r="P947" s="41"/>
    </row>
    <row r="948" ht="15.75" customHeight="1">
      <c r="P948" s="41"/>
    </row>
    <row r="949" ht="15.75" customHeight="1">
      <c r="P949" s="41"/>
    </row>
    <row r="950" ht="15.75" customHeight="1">
      <c r="P950" s="41"/>
    </row>
    <row r="951" ht="15.75" customHeight="1">
      <c r="P951" s="41"/>
    </row>
    <row r="952" ht="15.75" customHeight="1">
      <c r="P952" s="41"/>
    </row>
    <row r="953" ht="15.75" customHeight="1">
      <c r="P953" s="41"/>
    </row>
    <row r="954" ht="15.75" customHeight="1">
      <c r="P954" s="41"/>
    </row>
    <row r="955" ht="15.75" customHeight="1">
      <c r="P955" s="41"/>
    </row>
    <row r="956" ht="15.75" customHeight="1">
      <c r="P956" s="41"/>
    </row>
    <row r="957" ht="15.75" customHeight="1">
      <c r="P957" s="41"/>
    </row>
    <row r="958" ht="15.75" customHeight="1">
      <c r="P958" s="41"/>
    </row>
    <row r="959" ht="15.75" customHeight="1">
      <c r="P959" s="41"/>
    </row>
    <row r="960" ht="15.75" customHeight="1">
      <c r="P960" s="41"/>
    </row>
    <row r="961" ht="15.75" customHeight="1">
      <c r="P961" s="41"/>
    </row>
    <row r="962" ht="15.75" customHeight="1">
      <c r="P962" s="41"/>
    </row>
    <row r="963" ht="15.75" customHeight="1">
      <c r="P963" s="41"/>
    </row>
    <row r="964" ht="15.75" customHeight="1">
      <c r="P964" s="41"/>
    </row>
    <row r="965" ht="15.75" customHeight="1">
      <c r="P965" s="41"/>
    </row>
    <row r="966" ht="15.75" customHeight="1">
      <c r="P966" s="41"/>
    </row>
    <row r="967" ht="15.75" customHeight="1">
      <c r="P967" s="41"/>
    </row>
    <row r="968" ht="15.75" customHeight="1">
      <c r="P968" s="41"/>
    </row>
    <row r="969" ht="15.75" customHeight="1">
      <c r="P969" s="41"/>
    </row>
    <row r="970" ht="15.75" customHeight="1">
      <c r="P970" s="41"/>
    </row>
    <row r="971" ht="15.75" customHeight="1">
      <c r="P971" s="41"/>
    </row>
    <row r="972" ht="15.75" customHeight="1">
      <c r="P972" s="41"/>
    </row>
    <row r="973" ht="15.75" customHeight="1">
      <c r="P973" s="41"/>
    </row>
    <row r="974" ht="15.75" customHeight="1">
      <c r="P974" s="41"/>
    </row>
    <row r="975" ht="15.75" customHeight="1">
      <c r="P975" s="41"/>
    </row>
    <row r="976" ht="15.75" customHeight="1">
      <c r="P976" s="41"/>
    </row>
    <row r="977" ht="15.75" customHeight="1">
      <c r="P977" s="41"/>
    </row>
    <row r="978" ht="15.75" customHeight="1">
      <c r="P978" s="41"/>
    </row>
    <row r="979" ht="15.75" customHeight="1">
      <c r="P979" s="41"/>
    </row>
    <row r="980" ht="15.75" customHeight="1">
      <c r="P980" s="41"/>
    </row>
    <row r="981" ht="15.75" customHeight="1">
      <c r="P981" s="41"/>
    </row>
    <row r="982" ht="15.75" customHeight="1">
      <c r="P982" s="41"/>
    </row>
    <row r="983" ht="15.75" customHeight="1">
      <c r="P983" s="41"/>
    </row>
    <row r="984" ht="15.75" customHeight="1">
      <c r="P984" s="41"/>
    </row>
    <row r="985" ht="15.75" customHeight="1">
      <c r="P985" s="41"/>
    </row>
    <row r="986" ht="15.75" customHeight="1">
      <c r="P986" s="41"/>
    </row>
    <row r="987" ht="15.75" customHeight="1">
      <c r="P987" s="41"/>
    </row>
    <row r="988" ht="15.75" customHeight="1">
      <c r="P988" s="41"/>
    </row>
    <row r="989" ht="15.75" customHeight="1">
      <c r="P989" s="41"/>
    </row>
    <row r="990" ht="15.75" customHeight="1">
      <c r="P990" s="41"/>
    </row>
    <row r="991" ht="15.75" customHeight="1">
      <c r="P991" s="41"/>
    </row>
    <row r="992" ht="15.75" customHeight="1">
      <c r="P992" s="41"/>
    </row>
    <row r="993" ht="15.75" customHeight="1">
      <c r="P993" s="41"/>
    </row>
    <row r="994" ht="15.75" customHeight="1">
      <c r="P994" s="41"/>
    </row>
    <row r="995" ht="15.75" customHeight="1">
      <c r="P995" s="41"/>
    </row>
    <row r="996" ht="15.75" customHeight="1">
      <c r="P996" s="41"/>
    </row>
    <row r="997" ht="15.75" customHeight="1">
      <c r="P997" s="41"/>
    </row>
    <row r="998" ht="15.75" customHeight="1">
      <c r="P998" s="41"/>
    </row>
    <row r="999" ht="15.75" customHeight="1">
      <c r="P999" s="41"/>
    </row>
    <row r="1000" ht="15.75" customHeight="1">
      <c r="P1000" s="41"/>
    </row>
  </sheetData>
  <mergeCells count="9">
    <mergeCell ref="H1:Q1"/>
    <mergeCell ref="R1:X1"/>
    <mergeCell ref="A1:A2"/>
    <mergeCell ref="B1:B2"/>
    <mergeCell ref="C1:C2"/>
    <mergeCell ref="D1:D2"/>
    <mergeCell ref="E1:E2"/>
    <mergeCell ref="F1:F2"/>
    <mergeCell ref="G1:G2"/>
  </mergeCells>
  <printOptions/>
  <pageMargins bottom="0.75" footer="0.0" header="0.0" left="0.25" right="0.25" top="0.75"/>
  <pageSetup paperSize="9"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0"/>
  <cols>
    <col customWidth="1" min="1" max="1" width="19.86"/>
    <col customWidth="1" min="2" max="2" width="28.86"/>
    <col customWidth="1" min="3" max="5" width="40.71"/>
    <col customWidth="1" min="6" max="7" width="43.43"/>
    <col customWidth="1" min="8" max="14" width="15.71"/>
    <col customWidth="1" min="15" max="15" width="40.71"/>
    <col customWidth="1" min="16" max="16" width="15.0"/>
    <col customWidth="1" min="17" max="18" width="15.71"/>
    <col customWidth="1" hidden="1" min="19" max="19" width="17.29"/>
    <col customWidth="1" min="20" max="21" width="19.14"/>
    <col customWidth="1" min="22" max="22" width="15.71"/>
    <col customWidth="1" hidden="1" min="23" max="23" width="15.71"/>
    <col customWidth="1" min="24" max="26" width="11.43"/>
  </cols>
  <sheetData>
    <row r="1" ht="15.75" customHeight="1">
      <c r="A1" s="115" t="s">
        <v>152</v>
      </c>
      <c r="B1" s="11" t="s">
        <v>153</v>
      </c>
      <c r="C1" s="181" t="s">
        <v>210</v>
      </c>
      <c r="D1" s="11" t="s">
        <v>19</v>
      </c>
      <c r="E1" s="11" t="s">
        <v>154</v>
      </c>
      <c r="F1" s="11" t="s">
        <v>21</v>
      </c>
      <c r="G1" s="11" t="s">
        <v>22</v>
      </c>
      <c r="H1" s="182" t="s">
        <v>155</v>
      </c>
      <c r="I1" s="13"/>
      <c r="J1" s="13"/>
      <c r="K1" s="13"/>
      <c r="L1" s="13"/>
      <c r="M1" s="13"/>
      <c r="N1" s="13"/>
      <c r="O1" s="13"/>
      <c r="P1" s="14"/>
      <c r="Q1" s="117" t="s">
        <v>24</v>
      </c>
      <c r="R1" s="13"/>
      <c r="S1" s="13"/>
      <c r="T1" s="13"/>
      <c r="U1" s="13"/>
      <c r="V1" s="13"/>
      <c r="W1" s="16"/>
      <c r="X1" s="118"/>
      <c r="Y1" s="118"/>
      <c r="Z1" s="118"/>
    </row>
    <row r="2" ht="45.0" customHeight="1">
      <c r="A2" s="183"/>
      <c r="B2" s="183"/>
      <c r="C2" s="183"/>
      <c r="D2" s="183"/>
      <c r="E2" s="119"/>
      <c r="F2" s="183"/>
      <c r="G2" s="18"/>
      <c r="H2" s="20" t="s">
        <v>156</v>
      </c>
      <c r="I2" s="20" t="s">
        <v>26</v>
      </c>
      <c r="J2" s="20" t="s">
        <v>27</v>
      </c>
      <c r="K2" s="20" t="s">
        <v>28</v>
      </c>
      <c r="L2" s="20" t="s">
        <v>29</v>
      </c>
      <c r="M2" s="20" t="s">
        <v>30</v>
      </c>
      <c r="N2" s="20" t="s">
        <v>31</v>
      </c>
      <c r="O2" s="20" t="s">
        <v>32</v>
      </c>
      <c r="P2" s="20" t="s">
        <v>158</v>
      </c>
      <c r="Q2" s="121" t="s">
        <v>159</v>
      </c>
      <c r="R2" s="121" t="s">
        <v>35</v>
      </c>
      <c r="S2" s="121" t="s">
        <v>36</v>
      </c>
      <c r="T2" s="122" t="s">
        <v>160</v>
      </c>
      <c r="U2" s="122" t="s">
        <v>161</v>
      </c>
      <c r="V2" s="122" t="s">
        <v>39</v>
      </c>
      <c r="W2" s="123" t="s">
        <v>40</v>
      </c>
      <c r="X2" s="118"/>
      <c r="Y2" s="118"/>
      <c r="Z2" s="118"/>
    </row>
    <row r="3" ht="75.75" customHeight="1">
      <c r="A3" s="184" t="s">
        <v>41</v>
      </c>
      <c r="B3" s="26" t="s">
        <v>211</v>
      </c>
      <c r="C3" s="169" t="s">
        <v>212</v>
      </c>
      <c r="D3" s="185" t="s">
        <v>68</v>
      </c>
      <c r="E3" s="135" t="s">
        <v>45</v>
      </c>
      <c r="F3" s="169" t="s">
        <v>63</v>
      </c>
      <c r="G3" s="33" t="s">
        <v>122</v>
      </c>
      <c r="H3" s="186"/>
      <c r="I3" s="186"/>
      <c r="J3" s="186"/>
      <c r="K3" s="186"/>
      <c r="L3" s="186"/>
      <c r="M3" s="186">
        <v>1.0</v>
      </c>
      <c r="N3" s="186"/>
      <c r="O3" s="185" t="s">
        <v>213</v>
      </c>
      <c r="P3" s="187">
        <f t="shared" ref="P3:P5" si="1">IF(N3=1,-1,IF(M3=1,0,IF(L3=1,1,IF(K3=1,2,IF(J3=1,3,IF(I3=1,4,IF(H3=1,5,"ND")))))))</f>
        <v>0</v>
      </c>
      <c r="Q3" s="188"/>
      <c r="R3" s="188"/>
      <c r="S3" s="188"/>
      <c r="T3" s="188"/>
      <c r="U3" s="188"/>
      <c r="V3" s="188"/>
      <c r="W3" s="188"/>
      <c r="X3" s="118"/>
      <c r="Y3" s="118"/>
      <c r="Z3" s="118"/>
    </row>
    <row r="4" ht="195.0" customHeight="1">
      <c r="A4" s="184" t="s">
        <v>41</v>
      </c>
      <c r="B4" s="26" t="s">
        <v>214</v>
      </c>
      <c r="C4" s="169" t="s">
        <v>215</v>
      </c>
      <c r="D4" s="185" t="s">
        <v>68</v>
      </c>
      <c r="E4" s="135" t="s">
        <v>45</v>
      </c>
      <c r="F4" s="169" t="s">
        <v>63</v>
      </c>
      <c r="G4" s="33" t="s">
        <v>122</v>
      </c>
      <c r="H4" s="186"/>
      <c r="I4" s="186"/>
      <c r="J4" s="186"/>
      <c r="K4" s="186"/>
      <c r="L4" s="186"/>
      <c r="M4" s="186">
        <v>1.0</v>
      </c>
      <c r="N4" s="186"/>
      <c r="O4" s="185" t="s">
        <v>216</v>
      </c>
      <c r="P4" s="187">
        <f t="shared" si="1"/>
        <v>0</v>
      </c>
      <c r="Q4" s="189"/>
      <c r="R4" s="189"/>
      <c r="S4" s="189"/>
      <c r="T4" s="189"/>
      <c r="U4" s="189"/>
      <c r="V4" s="189"/>
      <c r="W4" s="189"/>
      <c r="X4" s="118"/>
      <c r="Y4" s="118"/>
      <c r="Z4" s="118"/>
    </row>
    <row r="5" ht="117.75" customHeight="1">
      <c r="A5" s="184" t="s">
        <v>41</v>
      </c>
      <c r="B5" s="42" t="s">
        <v>217</v>
      </c>
      <c r="C5" s="162" t="s">
        <v>218</v>
      </c>
      <c r="D5" s="172" t="s">
        <v>68</v>
      </c>
      <c r="E5" s="135" t="s">
        <v>45</v>
      </c>
      <c r="F5" s="162" t="s">
        <v>176</v>
      </c>
      <c r="G5" s="33" t="s">
        <v>122</v>
      </c>
      <c r="H5" s="190"/>
      <c r="I5" s="190"/>
      <c r="J5" s="190"/>
      <c r="K5" s="190"/>
      <c r="L5" s="190"/>
      <c r="M5" s="190">
        <v>1.0</v>
      </c>
      <c r="N5" s="190"/>
      <c r="O5" s="172" t="s">
        <v>219</v>
      </c>
      <c r="P5" s="190">
        <f t="shared" si="1"/>
        <v>0</v>
      </c>
      <c r="Q5" s="191"/>
      <c r="R5" s="191"/>
      <c r="S5" s="192"/>
      <c r="T5" s="192"/>
      <c r="U5" s="192"/>
      <c r="V5" s="192"/>
      <c r="W5" s="191"/>
      <c r="X5" s="132"/>
      <c r="Y5" s="132"/>
      <c r="Z5" s="132"/>
    </row>
    <row r="6" ht="18.75" customHeight="1">
      <c r="A6" s="193" t="s">
        <v>41</v>
      </c>
      <c r="B6" s="165"/>
      <c r="C6" s="150"/>
      <c r="D6" s="150"/>
      <c r="E6" s="150"/>
      <c r="F6" s="150"/>
      <c r="G6" s="148"/>
      <c r="H6" s="151"/>
      <c r="I6" s="151"/>
      <c r="J6" s="151"/>
      <c r="K6" s="151"/>
      <c r="L6" s="151"/>
      <c r="M6" s="151"/>
      <c r="N6" s="151"/>
      <c r="O6" s="148"/>
      <c r="P6" s="127"/>
      <c r="Q6" s="74">
        <f>SUM(P3:P5)</f>
        <v>0</v>
      </c>
      <c r="R6" s="74">
        <v>15.0</v>
      </c>
      <c r="S6" s="75">
        <f>SUM(M3:M5)/3</f>
        <v>1</v>
      </c>
      <c r="T6" s="75">
        <f>Q6/R6</f>
        <v>0</v>
      </c>
      <c r="U6" s="75">
        <f>1-T6</f>
        <v>1</v>
      </c>
      <c r="V6" s="75">
        <f>T6*15/55</f>
        <v>0</v>
      </c>
      <c r="W6" s="76">
        <f>MIN(P3:P5)</f>
        <v>0</v>
      </c>
      <c r="X6" s="118"/>
      <c r="Y6" s="118"/>
      <c r="Z6" s="118"/>
    </row>
    <row r="7" ht="191.25" customHeight="1">
      <c r="A7" s="161" t="s">
        <v>83</v>
      </c>
      <c r="B7" s="56" t="s">
        <v>220</v>
      </c>
      <c r="C7" s="134" t="s">
        <v>221</v>
      </c>
      <c r="D7" s="194" t="s">
        <v>222</v>
      </c>
      <c r="E7" s="135" t="s">
        <v>45</v>
      </c>
      <c r="F7" s="134" t="s">
        <v>223</v>
      </c>
      <c r="G7" s="33" t="s">
        <v>122</v>
      </c>
      <c r="H7" s="163"/>
      <c r="I7" s="163"/>
      <c r="J7" s="163">
        <v>1.0</v>
      </c>
      <c r="K7" s="163"/>
      <c r="L7" s="163"/>
      <c r="M7" s="163"/>
      <c r="N7" s="118"/>
      <c r="O7" s="164" t="s">
        <v>224</v>
      </c>
      <c r="P7" s="137">
        <f t="shared" ref="P7:P8" si="2">IF(N7=1,-1,IF(M7=1,0,IF(L7=1,1,IF(K7=1,2,IF(J7=1,3,IF(I7=1,4,IF(H7=1,5,"ND")))))))</f>
        <v>3</v>
      </c>
      <c r="Q7" s="57"/>
      <c r="R7" s="57"/>
      <c r="S7" s="57"/>
      <c r="T7" s="57"/>
      <c r="U7" s="57"/>
      <c r="V7" s="57"/>
      <c r="W7" s="57"/>
      <c r="X7" s="118"/>
      <c r="Y7" s="118"/>
      <c r="Z7" s="118"/>
    </row>
    <row r="8" ht="134.25" customHeight="1">
      <c r="A8" s="161" t="s">
        <v>83</v>
      </c>
      <c r="B8" s="42" t="s">
        <v>225</v>
      </c>
      <c r="C8" s="162" t="s">
        <v>226</v>
      </c>
      <c r="D8" s="140" t="s">
        <v>227</v>
      </c>
      <c r="E8" s="140" t="s">
        <v>45</v>
      </c>
      <c r="F8" s="162" t="s">
        <v>228</v>
      </c>
      <c r="G8" s="33" t="s">
        <v>122</v>
      </c>
      <c r="H8" s="163"/>
      <c r="I8" s="163"/>
      <c r="J8" s="163"/>
      <c r="K8" s="163"/>
      <c r="L8" s="163"/>
      <c r="M8" s="163">
        <v>1.0</v>
      </c>
      <c r="N8" s="118"/>
      <c r="O8" s="164" t="s">
        <v>229</v>
      </c>
      <c r="P8" s="163">
        <f t="shared" si="2"/>
        <v>0</v>
      </c>
      <c r="Q8" s="58"/>
      <c r="R8" s="58"/>
      <c r="S8" s="58"/>
      <c r="T8" s="58"/>
      <c r="U8" s="58"/>
      <c r="V8" s="58"/>
      <c r="W8" s="58"/>
      <c r="X8" s="118"/>
      <c r="Y8" s="118"/>
      <c r="Z8" s="118"/>
    </row>
    <row r="9" ht="38.25" customHeight="1">
      <c r="A9" s="195" t="s">
        <v>83</v>
      </c>
      <c r="B9" s="165"/>
      <c r="C9" s="150"/>
      <c r="D9" s="150"/>
      <c r="E9" s="150"/>
      <c r="F9" s="150"/>
      <c r="G9" s="148"/>
      <c r="H9" s="151"/>
      <c r="I9" s="151"/>
      <c r="J9" s="151"/>
      <c r="K9" s="151"/>
      <c r="L9" s="151"/>
      <c r="M9" s="151"/>
      <c r="N9" s="152"/>
      <c r="O9" s="196"/>
      <c r="P9" s="151"/>
      <c r="Q9" s="82">
        <f>SUM(P7:P8)</f>
        <v>3</v>
      </c>
      <c r="R9" s="49">
        <v>10.0</v>
      </c>
      <c r="S9" s="83">
        <f>SUM(M7:M8)/2</f>
        <v>0.5</v>
      </c>
      <c r="T9" s="83">
        <f t="shared" ref="T9:T10" si="3">Q9/R9</f>
        <v>0.3</v>
      </c>
      <c r="U9" s="83">
        <f t="shared" ref="U9:U10" si="4">1-T9</f>
        <v>0.7</v>
      </c>
      <c r="V9" s="83">
        <f>T9*10/55</f>
        <v>0.05454545455</v>
      </c>
      <c r="W9" s="84">
        <f>MIN(P7:P8)</f>
        <v>0</v>
      </c>
      <c r="X9" s="118"/>
      <c r="Y9" s="118"/>
      <c r="Z9" s="118"/>
    </row>
    <row r="10" ht="73.5" customHeight="1">
      <c r="A10" s="197" t="s">
        <v>100</v>
      </c>
      <c r="B10" s="89" t="s">
        <v>230</v>
      </c>
      <c r="C10" s="198" t="s">
        <v>231</v>
      </c>
      <c r="D10" s="199" t="s">
        <v>68</v>
      </c>
      <c r="E10" s="199" t="s">
        <v>45</v>
      </c>
      <c r="F10" s="198" t="s">
        <v>232</v>
      </c>
      <c r="G10" s="55" t="s">
        <v>122</v>
      </c>
      <c r="H10" s="200"/>
      <c r="I10" s="200"/>
      <c r="J10" s="200"/>
      <c r="K10" s="200"/>
      <c r="L10" s="200"/>
      <c r="M10" s="200">
        <v>1.0</v>
      </c>
      <c r="N10" s="201"/>
      <c r="O10" s="202" t="s">
        <v>233</v>
      </c>
      <c r="P10" s="203">
        <f t="shared" ref="P10:P13" si="5">IF(N10=1,-1,IF(M10=1,0,IF(L10=1,1,IF(K10=1,2,IF(J10=1,3,IF(I10=1,4,IF(H10=1,5,"ND")))))))</f>
        <v>0</v>
      </c>
      <c r="Q10" s="204">
        <f>SUM(P10)</f>
        <v>0</v>
      </c>
      <c r="R10" s="205">
        <v>5.0</v>
      </c>
      <c r="S10" s="206">
        <f>M10/1</f>
        <v>1</v>
      </c>
      <c r="T10" s="206">
        <f t="shared" si="3"/>
        <v>0</v>
      </c>
      <c r="U10" s="206">
        <f t="shared" si="4"/>
        <v>1</v>
      </c>
      <c r="V10" s="206">
        <f>T10*5/55</f>
        <v>0</v>
      </c>
      <c r="W10" s="207">
        <f>P10</f>
        <v>0</v>
      </c>
      <c r="X10" s="132"/>
      <c r="Y10" s="132"/>
      <c r="Z10" s="132"/>
    </row>
    <row r="11" ht="52.5" customHeight="1">
      <c r="A11" s="161" t="s">
        <v>112</v>
      </c>
      <c r="B11" s="26" t="s">
        <v>234</v>
      </c>
      <c r="C11" s="169" t="s">
        <v>235</v>
      </c>
      <c r="D11" s="185" t="s">
        <v>236</v>
      </c>
      <c r="E11" s="135" t="s">
        <v>45</v>
      </c>
      <c r="F11" s="169" t="s">
        <v>130</v>
      </c>
      <c r="G11" s="164" t="s">
        <v>122</v>
      </c>
      <c r="H11" s="163"/>
      <c r="I11" s="163"/>
      <c r="J11" s="163"/>
      <c r="K11" s="163">
        <v>1.0</v>
      </c>
      <c r="L11" s="163"/>
      <c r="M11" s="163"/>
      <c r="N11" s="118"/>
      <c r="O11" s="164" t="s">
        <v>237</v>
      </c>
      <c r="P11" s="163">
        <f t="shared" si="5"/>
        <v>2</v>
      </c>
      <c r="Q11" s="208"/>
      <c r="R11" s="208"/>
      <c r="S11" s="208"/>
      <c r="T11" s="208"/>
      <c r="U11" s="208"/>
      <c r="V11" s="208"/>
      <c r="W11" s="208"/>
      <c r="X11" s="118"/>
      <c r="Y11" s="118"/>
      <c r="Z11" s="118"/>
    </row>
    <row r="12" ht="55.5" customHeight="1">
      <c r="A12" s="161" t="s">
        <v>112</v>
      </c>
      <c r="B12" s="26" t="s">
        <v>238</v>
      </c>
      <c r="C12" s="169" t="s">
        <v>239</v>
      </c>
      <c r="D12" s="185" t="s">
        <v>68</v>
      </c>
      <c r="E12" s="135" t="s">
        <v>45</v>
      </c>
      <c r="F12" s="169" t="s">
        <v>130</v>
      </c>
      <c r="G12" s="33" t="s">
        <v>122</v>
      </c>
      <c r="H12" s="163"/>
      <c r="I12" s="163"/>
      <c r="J12" s="163"/>
      <c r="K12" s="163"/>
      <c r="L12" s="163"/>
      <c r="M12" s="163">
        <v>1.0</v>
      </c>
      <c r="N12" s="118"/>
      <c r="O12" s="164" t="s">
        <v>240</v>
      </c>
      <c r="P12" s="163">
        <f t="shared" si="5"/>
        <v>0</v>
      </c>
      <c r="Q12" s="34"/>
      <c r="R12" s="34"/>
      <c r="S12" s="34"/>
      <c r="T12" s="34"/>
      <c r="U12" s="34"/>
      <c r="V12" s="34"/>
      <c r="W12" s="34"/>
      <c r="X12" s="118"/>
      <c r="Y12" s="118"/>
      <c r="Z12" s="118"/>
    </row>
    <row r="13" ht="101.25" customHeight="1">
      <c r="A13" s="161" t="s">
        <v>112</v>
      </c>
      <c r="B13" s="42" t="s">
        <v>241</v>
      </c>
      <c r="C13" s="162" t="s">
        <v>242</v>
      </c>
      <c r="D13" s="172" t="s">
        <v>68</v>
      </c>
      <c r="E13" s="135" t="s">
        <v>45</v>
      </c>
      <c r="F13" s="162" t="s">
        <v>130</v>
      </c>
      <c r="G13" s="33" t="s">
        <v>122</v>
      </c>
      <c r="H13" s="137"/>
      <c r="I13" s="137"/>
      <c r="J13" s="137"/>
      <c r="K13" s="137"/>
      <c r="L13" s="137"/>
      <c r="M13" s="137">
        <v>1.0</v>
      </c>
      <c r="N13" s="132"/>
      <c r="O13" s="138" t="s">
        <v>243</v>
      </c>
      <c r="P13" s="137">
        <f t="shared" si="5"/>
        <v>0</v>
      </c>
      <c r="Q13" s="209"/>
      <c r="R13" s="209"/>
      <c r="S13" s="209"/>
      <c r="T13" s="209"/>
      <c r="U13" s="209"/>
      <c r="V13" s="209"/>
      <c r="W13" s="209"/>
      <c r="X13" s="132"/>
      <c r="Y13" s="132"/>
      <c r="Z13" s="132"/>
    </row>
    <row r="14" ht="18.75" customHeight="1">
      <c r="A14" s="210" t="s">
        <v>112</v>
      </c>
      <c r="B14" s="211"/>
      <c r="C14" s="150"/>
      <c r="D14" s="150"/>
      <c r="E14" s="150"/>
      <c r="F14" s="150"/>
      <c r="G14" s="148"/>
      <c r="H14" s="151"/>
      <c r="I14" s="151"/>
      <c r="J14" s="151"/>
      <c r="K14" s="151"/>
      <c r="L14" s="151"/>
      <c r="M14" s="151"/>
      <c r="N14" s="152"/>
      <c r="O14" s="148"/>
      <c r="P14" s="151"/>
      <c r="Q14" s="52">
        <f>SUM(P11:P13)</f>
        <v>2</v>
      </c>
      <c r="R14" s="51">
        <v>15.0</v>
      </c>
      <c r="S14" s="53">
        <f>M14/1</f>
        <v>0</v>
      </c>
      <c r="T14" s="53">
        <f>Q14/R14</f>
        <v>0.1333333333</v>
      </c>
      <c r="U14" s="53">
        <f>1-T14</f>
        <v>0.8666666667</v>
      </c>
      <c r="V14" s="53">
        <f>T14*15/55</f>
        <v>0.03636363636</v>
      </c>
      <c r="W14" s="54" t="str">
        <f>P14</f>
        <v/>
      </c>
      <c r="X14" s="118"/>
      <c r="Y14" s="118"/>
      <c r="Z14" s="118"/>
    </row>
    <row r="15" ht="77.25" customHeight="1">
      <c r="A15" s="212" t="s">
        <v>131</v>
      </c>
      <c r="B15" s="56" t="s">
        <v>244</v>
      </c>
      <c r="C15" s="134" t="s">
        <v>245</v>
      </c>
      <c r="D15" s="136" t="s">
        <v>68</v>
      </c>
      <c r="E15" s="135" t="s">
        <v>45</v>
      </c>
      <c r="F15" s="134" t="s">
        <v>246</v>
      </c>
      <c r="G15" s="33" t="s">
        <v>122</v>
      </c>
      <c r="H15" s="137"/>
      <c r="I15" s="137"/>
      <c r="J15" s="137"/>
      <c r="K15" s="137"/>
      <c r="L15" s="137"/>
      <c r="M15" s="137">
        <v>1.0</v>
      </c>
      <c r="N15" s="132"/>
      <c r="O15" s="138" t="s">
        <v>247</v>
      </c>
      <c r="P15" s="137">
        <f t="shared" ref="P15:P16" si="6">IF(N15=1,-1,IF(M15=1,0,IF(L15=1,1,IF(K15=1,2,IF(J15=1,3,IF(I15=1,4,IF(H15=1,5,"ND")))))))</f>
        <v>0</v>
      </c>
      <c r="Q15" s="57"/>
      <c r="R15" s="57"/>
      <c r="S15" s="57"/>
      <c r="T15" s="57"/>
      <c r="U15" s="57"/>
      <c r="V15" s="57"/>
      <c r="W15" s="57"/>
      <c r="X15" s="132"/>
      <c r="Y15" s="132"/>
      <c r="Z15" s="132"/>
    </row>
    <row r="16" ht="114.0" customHeight="1">
      <c r="A16" s="213" t="s">
        <v>131</v>
      </c>
      <c r="B16" s="42" t="s">
        <v>248</v>
      </c>
      <c r="C16" s="214" t="s">
        <v>249</v>
      </c>
      <c r="D16" s="172" t="s">
        <v>68</v>
      </c>
      <c r="E16" s="135" t="s">
        <v>45</v>
      </c>
      <c r="F16" s="162" t="s">
        <v>246</v>
      </c>
      <c r="G16" s="33" t="s">
        <v>122</v>
      </c>
      <c r="H16" s="163"/>
      <c r="I16" s="163"/>
      <c r="J16" s="163"/>
      <c r="K16" s="163"/>
      <c r="L16" s="163"/>
      <c r="M16" s="163">
        <v>1.0</v>
      </c>
      <c r="N16" s="118"/>
      <c r="O16" s="164" t="s">
        <v>250</v>
      </c>
      <c r="P16" s="163">
        <f t="shared" si="6"/>
        <v>0</v>
      </c>
      <c r="Q16" s="58"/>
      <c r="R16" s="58"/>
      <c r="S16" s="58"/>
      <c r="T16" s="58"/>
      <c r="U16" s="58"/>
      <c r="V16" s="58"/>
      <c r="W16" s="58"/>
      <c r="X16" s="118"/>
      <c r="Y16" s="118"/>
      <c r="Z16" s="118"/>
    </row>
    <row r="17" ht="18.75" customHeight="1">
      <c r="A17" s="215" t="s">
        <v>131</v>
      </c>
      <c r="B17" s="174"/>
      <c r="C17" s="128"/>
      <c r="D17" s="128"/>
      <c r="E17" s="148"/>
      <c r="F17" s="148"/>
      <c r="G17" s="148"/>
      <c r="H17" s="151"/>
      <c r="I17" s="151"/>
      <c r="J17" s="151"/>
      <c r="K17" s="151"/>
      <c r="L17" s="151"/>
      <c r="M17" s="151"/>
      <c r="N17" s="152"/>
      <c r="O17" s="148"/>
      <c r="P17" s="151"/>
      <c r="Q17" s="82">
        <f>SUM(P15:P16)</f>
        <v>0</v>
      </c>
      <c r="R17" s="49">
        <v>10.0</v>
      </c>
      <c r="S17" s="83">
        <f>SUM(M15:M16)/3</f>
        <v>0.6666666667</v>
      </c>
      <c r="T17" s="83">
        <f>Q17/R17</f>
        <v>0</v>
      </c>
      <c r="U17" s="83">
        <f>1-T17</f>
        <v>1</v>
      </c>
      <c r="V17" s="83">
        <f>T17*10/55</f>
        <v>0</v>
      </c>
      <c r="W17" s="84" t="str">
        <f>_xludf.MODE.SNGL(P15:P16)</f>
        <v>#NAME?</v>
      </c>
      <c r="X17" s="216"/>
      <c r="Y17" s="216"/>
      <c r="Z17" s="216"/>
    </row>
    <row r="18" ht="49.5" customHeight="1">
      <c r="A18" s="118"/>
      <c r="B18" s="118"/>
      <c r="C18" s="118"/>
      <c r="D18" s="118"/>
      <c r="E18" s="118"/>
      <c r="F18" s="118"/>
      <c r="G18" s="118"/>
      <c r="H18" s="163"/>
      <c r="I18" s="118"/>
      <c r="J18" s="118"/>
      <c r="K18" s="118"/>
      <c r="L18" s="118"/>
      <c r="M18" s="118"/>
      <c r="N18" s="118"/>
      <c r="O18" s="118"/>
      <c r="P18" s="163"/>
      <c r="R18" s="33">
        <f>SUM(R6,R9,R10,R14,R17)</f>
        <v>55</v>
      </c>
      <c r="U18" s="111" t="s">
        <v>251</v>
      </c>
      <c r="V18" s="112">
        <f>V17+V14+V10+V9+V6</f>
        <v>0.09090909091</v>
      </c>
      <c r="X18" s="118"/>
      <c r="Y18" s="118"/>
      <c r="Z18" s="118"/>
    </row>
    <row r="19" ht="42.0" customHeight="1">
      <c r="A19" s="118"/>
      <c r="B19" s="180"/>
      <c r="C19" s="118"/>
      <c r="D19" s="118"/>
      <c r="E19" s="118"/>
      <c r="F19" s="118"/>
      <c r="G19" s="118"/>
      <c r="H19" s="163"/>
      <c r="I19" s="118"/>
      <c r="J19" s="118"/>
      <c r="K19" s="118"/>
      <c r="L19" s="118"/>
      <c r="M19" s="118"/>
      <c r="N19" s="118"/>
      <c r="O19" s="118"/>
      <c r="P19" s="163"/>
      <c r="U19" s="113" t="s">
        <v>252</v>
      </c>
      <c r="V19" s="114">
        <f>1-V18</f>
        <v>0.9090909091</v>
      </c>
      <c r="X19" s="118"/>
      <c r="Y19" s="118"/>
      <c r="Z19" s="118"/>
    </row>
    <row r="20" ht="18.75" customHeight="1">
      <c r="A20" s="118"/>
      <c r="B20" s="118"/>
      <c r="C20" s="118"/>
      <c r="D20" s="118"/>
      <c r="E20" s="118"/>
      <c r="F20" s="118"/>
      <c r="G20" s="118"/>
      <c r="H20" s="118"/>
      <c r="I20" s="118"/>
      <c r="J20" s="118"/>
      <c r="K20" s="118"/>
      <c r="L20" s="118"/>
      <c r="M20" s="118"/>
      <c r="N20" s="118"/>
      <c r="O20" s="118"/>
      <c r="P20" s="118"/>
      <c r="Q20" s="118"/>
      <c r="R20" s="118"/>
      <c r="S20" s="118"/>
      <c r="T20" s="118"/>
      <c r="U20" s="118"/>
      <c r="V20" s="118"/>
      <c r="W20" s="118"/>
      <c r="X20" s="118"/>
      <c r="Y20" s="118"/>
      <c r="Z20" s="118"/>
    </row>
    <row r="21" ht="18.75" customHeight="1">
      <c r="A21" s="118"/>
      <c r="B21" s="118"/>
      <c r="C21" s="118"/>
      <c r="D21" s="118"/>
      <c r="E21" s="118"/>
      <c r="F21" s="118"/>
      <c r="G21" s="118"/>
      <c r="H21" s="118"/>
      <c r="I21" s="118"/>
      <c r="J21" s="118"/>
      <c r="K21" s="118"/>
      <c r="L21" s="118"/>
      <c r="M21" s="118"/>
      <c r="N21" s="118"/>
      <c r="O21" s="118"/>
      <c r="P21" s="118"/>
      <c r="Q21" s="118"/>
      <c r="R21" s="118"/>
      <c r="S21" s="118"/>
      <c r="T21" s="118"/>
      <c r="U21" s="118"/>
      <c r="V21" s="118"/>
      <c r="W21" s="118"/>
      <c r="X21" s="118"/>
      <c r="Y21" s="118"/>
      <c r="Z21" s="118"/>
    </row>
    <row r="22" ht="18.75" customHeight="1">
      <c r="A22" s="118"/>
      <c r="B22" s="118"/>
      <c r="C22" s="118"/>
      <c r="D22" s="118"/>
      <c r="E22" s="118"/>
      <c r="F22" s="118"/>
      <c r="G22" s="118"/>
      <c r="H22" s="118"/>
      <c r="I22" s="118"/>
      <c r="J22" s="118"/>
      <c r="K22" s="118"/>
      <c r="L22" s="118"/>
      <c r="M22" s="118"/>
      <c r="N22" s="118"/>
      <c r="O22" s="118"/>
      <c r="P22" s="118"/>
      <c r="Q22" s="118"/>
      <c r="R22" s="118"/>
      <c r="S22" s="118"/>
      <c r="T22" s="118"/>
      <c r="U22" s="118"/>
      <c r="V22" s="118"/>
      <c r="W22" s="118"/>
      <c r="X22" s="118"/>
      <c r="Y22" s="118"/>
      <c r="Z22" s="118"/>
    </row>
    <row r="23" ht="18.75" customHeight="1">
      <c r="A23" s="118"/>
      <c r="B23" s="118"/>
      <c r="C23" s="118"/>
      <c r="D23" s="118"/>
      <c r="E23" s="118"/>
      <c r="F23" s="118"/>
      <c r="G23" s="118"/>
      <c r="H23" s="118"/>
      <c r="I23" s="118"/>
      <c r="J23" s="118"/>
      <c r="K23" s="118"/>
      <c r="L23" s="118"/>
      <c r="M23" s="118"/>
      <c r="N23" s="118"/>
      <c r="O23" s="118"/>
      <c r="P23" s="118"/>
      <c r="Q23" s="118"/>
      <c r="R23" s="118"/>
      <c r="S23" s="118"/>
      <c r="T23" s="118"/>
      <c r="U23" s="118"/>
      <c r="V23" s="118"/>
      <c r="W23" s="118"/>
      <c r="X23" s="118"/>
      <c r="Y23" s="118"/>
      <c r="Z23" s="118"/>
    </row>
    <row r="24" ht="18.75" customHeight="1">
      <c r="A24" s="118"/>
      <c r="B24" s="118"/>
      <c r="C24" s="118"/>
      <c r="D24" s="118"/>
      <c r="E24" s="118"/>
      <c r="F24" s="118"/>
      <c r="G24" s="118"/>
      <c r="H24" s="118"/>
      <c r="I24" s="118"/>
      <c r="J24" s="118"/>
      <c r="K24" s="118"/>
      <c r="L24" s="118"/>
      <c r="M24" s="118"/>
      <c r="N24" s="118"/>
      <c r="O24" s="118"/>
      <c r="P24" s="118"/>
      <c r="Q24" s="118"/>
      <c r="R24" s="118"/>
      <c r="S24" s="118"/>
      <c r="T24" s="118"/>
      <c r="U24" s="118"/>
      <c r="V24" s="118"/>
      <c r="W24" s="118"/>
      <c r="X24" s="118"/>
      <c r="Y24" s="118"/>
      <c r="Z24" s="118"/>
    </row>
    <row r="25" ht="18.75" customHeight="1">
      <c r="A25" s="118"/>
      <c r="B25" s="118"/>
      <c r="C25" s="118"/>
      <c r="D25" s="118"/>
      <c r="E25" s="118"/>
      <c r="F25" s="118"/>
      <c r="G25" s="118"/>
      <c r="H25" s="118"/>
      <c r="I25" s="118"/>
      <c r="J25" s="118"/>
      <c r="K25" s="118"/>
      <c r="L25" s="118"/>
      <c r="M25" s="118"/>
      <c r="N25" s="118"/>
      <c r="O25" s="118"/>
      <c r="P25" s="118"/>
      <c r="Q25" s="118"/>
      <c r="R25" s="118"/>
      <c r="S25" s="118"/>
      <c r="T25" s="118"/>
      <c r="U25" s="118"/>
      <c r="V25" s="118"/>
      <c r="W25" s="118"/>
      <c r="X25" s="118"/>
      <c r="Y25" s="118"/>
      <c r="Z25" s="118"/>
    </row>
    <row r="26" ht="18.75" customHeight="1">
      <c r="A26" s="118"/>
      <c r="B26" s="118"/>
      <c r="C26" s="118"/>
      <c r="D26" s="118"/>
      <c r="E26" s="118"/>
      <c r="F26" s="118"/>
      <c r="G26" s="118"/>
      <c r="H26" s="118"/>
      <c r="I26" s="118"/>
      <c r="J26" s="118"/>
      <c r="K26" s="118"/>
      <c r="L26" s="118"/>
      <c r="M26" s="118"/>
      <c r="N26" s="118"/>
      <c r="O26" s="118"/>
      <c r="P26" s="118"/>
      <c r="Q26" s="118"/>
      <c r="R26" s="118"/>
      <c r="S26" s="118"/>
      <c r="T26" s="118"/>
      <c r="U26" s="118"/>
      <c r="V26" s="118"/>
      <c r="W26" s="118"/>
      <c r="X26" s="118"/>
      <c r="Y26" s="118"/>
      <c r="Z26" s="118"/>
    </row>
    <row r="27" ht="18.75" customHeight="1">
      <c r="A27" s="118"/>
      <c r="B27" s="118"/>
      <c r="C27" s="118"/>
      <c r="D27" s="118"/>
      <c r="E27" s="118"/>
      <c r="F27" s="118"/>
      <c r="G27" s="118"/>
      <c r="H27" s="118"/>
      <c r="I27" s="118"/>
      <c r="J27" s="118"/>
      <c r="K27" s="118"/>
      <c r="L27" s="118"/>
      <c r="M27" s="118"/>
      <c r="N27" s="118"/>
      <c r="O27" s="118"/>
      <c r="P27" s="118"/>
      <c r="Q27" s="118"/>
      <c r="R27" s="118"/>
      <c r="S27" s="118"/>
      <c r="T27" s="118"/>
      <c r="U27" s="118"/>
      <c r="V27" s="118"/>
      <c r="W27" s="118"/>
      <c r="X27" s="118"/>
      <c r="Y27" s="118"/>
      <c r="Z27" s="118"/>
    </row>
    <row r="28" ht="18.75" customHeight="1">
      <c r="A28" s="118"/>
      <c r="B28" s="118"/>
      <c r="C28" s="118"/>
      <c r="D28" s="118"/>
      <c r="E28" s="118"/>
      <c r="F28" s="118"/>
      <c r="G28" s="118"/>
      <c r="H28" s="118"/>
      <c r="I28" s="118"/>
      <c r="J28" s="118"/>
      <c r="K28" s="118"/>
      <c r="L28" s="118"/>
      <c r="M28" s="118"/>
      <c r="N28" s="118"/>
      <c r="O28" s="118"/>
      <c r="P28" s="118"/>
      <c r="Q28" s="118"/>
      <c r="R28" s="118"/>
      <c r="S28" s="118"/>
      <c r="T28" s="118"/>
      <c r="U28" s="118"/>
      <c r="V28" s="118"/>
      <c r="W28" s="118"/>
      <c r="X28" s="118"/>
      <c r="Y28" s="118"/>
      <c r="Z28" s="118"/>
    </row>
    <row r="29" ht="18.75" customHeight="1">
      <c r="A29" s="118"/>
      <c r="B29" s="118"/>
      <c r="C29" s="118"/>
      <c r="D29" s="118"/>
      <c r="E29" s="118"/>
      <c r="F29" s="118"/>
      <c r="G29" s="118"/>
      <c r="H29" s="118"/>
      <c r="I29" s="118"/>
      <c r="J29" s="118"/>
      <c r="K29" s="118"/>
      <c r="L29" s="118"/>
      <c r="M29" s="118"/>
      <c r="N29" s="118"/>
      <c r="O29" s="118"/>
      <c r="P29" s="118"/>
      <c r="Q29" s="118"/>
      <c r="R29" s="118"/>
      <c r="S29" s="118"/>
      <c r="T29" s="118"/>
      <c r="U29" s="118"/>
      <c r="V29" s="118"/>
      <c r="W29" s="118"/>
      <c r="X29" s="118"/>
      <c r="Y29" s="118"/>
      <c r="Z29" s="118"/>
    </row>
    <row r="30" ht="18.75" customHeight="1">
      <c r="A30" s="118"/>
      <c r="B30" s="118"/>
      <c r="C30" s="118"/>
      <c r="D30" s="118"/>
      <c r="E30" s="118"/>
      <c r="F30" s="118"/>
      <c r="G30" s="118"/>
      <c r="H30" s="118"/>
      <c r="I30" s="118"/>
      <c r="J30" s="118"/>
      <c r="K30" s="118"/>
      <c r="L30" s="118"/>
      <c r="M30" s="118"/>
      <c r="N30" s="118"/>
      <c r="O30" s="118"/>
      <c r="P30" s="118"/>
      <c r="Q30" s="118"/>
      <c r="R30" s="118"/>
      <c r="S30" s="118"/>
      <c r="T30" s="118"/>
      <c r="U30" s="118"/>
      <c r="V30" s="118"/>
      <c r="W30" s="118"/>
      <c r="X30" s="118"/>
      <c r="Y30" s="118"/>
      <c r="Z30" s="118"/>
    </row>
    <row r="31" ht="18.75" customHeight="1">
      <c r="A31" s="118"/>
      <c r="B31" s="118"/>
      <c r="C31" s="118"/>
      <c r="D31" s="118"/>
      <c r="E31" s="118"/>
      <c r="F31" s="118"/>
      <c r="G31" s="118"/>
      <c r="H31" s="118"/>
      <c r="I31" s="118"/>
      <c r="J31" s="118"/>
      <c r="K31" s="118"/>
      <c r="L31" s="118"/>
      <c r="M31" s="118"/>
      <c r="N31" s="118"/>
      <c r="O31" s="118"/>
      <c r="P31" s="118"/>
      <c r="Q31" s="118"/>
      <c r="R31" s="118"/>
      <c r="S31" s="118"/>
      <c r="T31" s="118"/>
      <c r="U31" s="118"/>
      <c r="V31" s="118"/>
      <c r="W31" s="118"/>
      <c r="X31" s="118"/>
      <c r="Y31" s="118"/>
      <c r="Z31" s="118"/>
    </row>
    <row r="32" ht="18.75" customHeight="1">
      <c r="A32" s="118"/>
      <c r="B32" s="118"/>
      <c r="C32" s="118"/>
      <c r="D32" s="118"/>
      <c r="E32" s="118"/>
      <c r="F32" s="118"/>
      <c r="G32" s="118"/>
      <c r="H32" s="118"/>
      <c r="I32" s="118"/>
      <c r="J32" s="118"/>
      <c r="K32" s="118"/>
      <c r="L32" s="118"/>
      <c r="M32" s="118"/>
      <c r="N32" s="118"/>
      <c r="O32" s="118"/>
      <c r="P32" s="118"/>
      <c r="Q32" s="118"/>
      <c r="R32" s="118"/>
      <c r="S32" s="118"/>
      <c r="T32" s="118"/>
      <c r="U32" s="118"/>
      <c r="V32" s="118"/>
      <c r="W32" s="118"/>
      <c r="X32" s="118"/>
      <c r="Y32" s="118"/>
      <c r="Z32" s="118"/>
    </row>
    <row r="33" ht="18.75" customHeight="1">
      <c r="A33" s="118"/>
      <c r="B33" s="118"/>
      <c r="C33" s="118"/>
      <c r="D33" s="118"/>
      <c r="E33" s="118"/>
      <c r="F33" s="118"/>
      <c r="G33" s="118"/>
      <c r="H33" s="118"/>
      <c r="I33" s="118"/>
      <c r="J33" s="118"/>
      <c r="K33" s="118"/>
      <c r="L33" s="118"/>
      <c r="M33" s="118"/>
      <c r="N33" s="118"/>
      <c r="O33" s="118"/>
      <c r="P33" s="118"/>
      <c r="Q33" s="118"/>
      <c r="R33" s="118"/>
      <c r="S33" s="118"/>
      <c r="T33" s="118"/>
      <c r="U33" s="118"/>
      <c r="V33" s="118"/>
      <c r="W33" s="118"/>
      <c r="X33" s="118"/>
      <c r="Y33" s="118"/>
      <c r="Z33" s="118"/>
    </row>
    <row r="34" ht="18.75" customHeight="1">
      <c r="A34" s="118"/>
      <c r="B34" s="118"/>
      <c r="C34" s="118"/>
      <c r="D34" s="118"/>
      <c r="E34" s="118"/>
      <c r="F34" s="118"/>
      <c r="G34" s="118"/>
      <c r="H34" s="118"/>
      <c r="I34" s="118"/>
      <c r="J34" s="118"/>
      <c r="K34" s="118"/>
      <c r="L34" s="118"/>
      <c r="M34" s="118"/>
      <c r="N34" s="118"/>
      <c r="O34" s="118"/>
      <c r="P34" s="118"/>
      <c r="Q34" s="118"/>
      <c r="R34" s="118"/>
      <c r="S34" s="118"/>
      <c r="T34" s="118"/>
      <c r="U34" s="118"/>
      <c r="V34" s="118"/>
      <c r="W34" s="118"/>
      <c r="X34" s="118"/>
      <c r="Y34" s="118"/>
      <c r="Z34" s="118"/>
    </row>
    <row r="35" ht="18.75" customHeight="1">
      <c r="A35" s="118"/>
      <c r="B35" s="118"/>
      <c r="C35" s="118"/>
      <c r="D35" s="118"/>
      <c r="E35" s="118"/>
      <c r="F35" s="118"/>
      <c r="G35" s="118"/>
      <c r="H35" s="118"/>
      <c r="I35" s="118"/>
      <c r="J35" s="118"/>
      <c r="K35" s="118"/>
      <c r="L35" s="118"/>
      <c r="M35" s="118"/>
      <c r="N35" s="118"/>
      <c r="O35" s="118"/>
      <c r="P35" s="118"/>
      <c r="Q35" s="118"/>
      <c r="R35" s="118"/>
      <c r="S35" s="118"/>
      <c r="T35" s="118"/>
      <c r="U35" s="118"/>
      <c r="V35" s="118"/>
      <c r="W35" s="118"/>
      <c r="X35" s="118"/>
      <c r="Y35" s="118"/>
      <c r="Z35" s="118"/>
    </row>
    <row r="36" ht="18.75" customHeight="1">
      <c r="A36" s="118"/>
      <c r="B36" s="118"/>
      <c r="C36" s="118"/>
      <c r="D36" s="118"/>
      <c r="E36" s="118"/>
      <c r="F36" s="118"/>
      <c r="G36" s="118"/>
      <c r="H36" s="118"/>
      <c r="I36" s="118"/>
      <c r="J36" s="118"/>
      <c r="K36" s="118"/>
      <c r="L36" s="118"/>
      <c r="M36" s="118"/>
      <c r="N36" s="118"/>
      <c r="O36" s="118"/>
      <c r="P36" s="118"/>
      <c r="Q36" s="118"/>
      <c r="R36" s="118"/>
      <c r="S36" s="118"/>
      <c r="T36" s="118"/>
      <c r="U36" s="118"/>
      <c r="V36" s="118"/>
      <c r="W36" s="118"/>
      <c r="X36" s="118"/>
      <c r="Y36" s="118"/>
      <c r="Z36" s="118"/>
    </row>
    <row r="37" ht="18.75" customHeight="1">
      <c r="A37" s="118"/>
      <c r="B37" s="118"/>
      <c r="C37" s="118"/>
      <c r="D37" s="118"/>
      <c r="E37" s="118"/>
      <c r="F37" s="118"/>
      <c r="G37" s="118"/>
      <c r="H37" s="118"/>
      <c r="I37" s="118"/>
      <c r="J37" s="118"/>
      <c r="K37" s="118"/>
      <c r="L37" s="118"/>
      <c r="M37" s="118"/>
      <c r="N37" s="118"/>
      <c r="O37" s="118"/>
      <c r="P37" s="118"/>
      <c r="Q37" s="118"/>
      <c r="R37" s="118"/>
      <c r="S37" s="118"/>
      <c r="T37" s="118"/>
      <c r="U37" s="118"/>
      <c r="V37" s="118"/>
      <c r="W37" s="118"/>
      <c r="X37" s="118"/>
      <c r="Y37" s="118"/>
      <c r="Z37" s="118"/>
    </row>
    <row r="38" ht="18.75" customHeight="1">
      <c r="A38" s="118"/>
      <c r="B38" s="118"/>
      <c r="C38" s="118"/>
      <c r="D38" s="118"/>
      <c r="E38" s="118"/>
      <c r="F38" s="118"/>
      <c r="G38" s="118"/>
      <c r="H38" s="118"/>
      <c r="I38" s="118"/>
      <c r="J38" s="118"/>
      <c r="K38" s="118"/>
      <c r="L38" s="118"/>
      <c r="M38" s="118"/>
      <c r="N38" s="118"/>
      <c r="O38" s="118"/>
      <c r="P38" s="118"/>
      <c r="Q38" s="118"/>
      <c r="R38" s="118"/>
      <c r="S38" s="118"/>
      <c r="T38" s="118"/>
      <c r="U38" s="118"/>
      <c r="V38" s="118"/>
      <c r="W38" s="118"/>
      <c r="X38" s="118"/>
      <c r="Y38" s="118"/>
      <c r="Z38" s="118"/>
    </row>
    <row r="39" ht="18.75" customHeight="1">
      <c r="A39" s="118"/>
      <c r="B39" s="118"/>
      <c r="C39" s="118"/>
      <c r="D39" s="118"/>
      <c r="E39" s="118"/>
      <c r="F39" s="118"/>
      <c r="G39" s="118"/>
      <c r="H39" s="118"/>
      <c r="I39" s="118"/>
      <c r="J39" s="118"/>
      <c r="K39" s="118"/>
      <c r="L39" s="118"/>
      <c r="M39" s="118"/>
      <c r="N39" s="118"/>
      <c r="O39" s="118"/>
      <c r="P39" s="118"/>
      <c r="Q39" s="118"/>
      <c r="R39" s="118"/>
      <c r="S39" s="118"/>
      <c r="T39" s="118"/>
      <c r="U39" s="118"/>
      <c r="V39" s="118"/>
      <c r="W39" s="118"/>
      <c r="X39" s="118"/>
      <c r="Y39" s="118"/>
      <c r="Z39" s="118"/>
    </row>
    <row r="40" ht="18.75" customHeight="1">
      <c r="A40" s="118"/>
      <c r="B40" s="118"/>
      <c r="C40" s="118"/>
      <c r="D40" s="118"/>
      <c r="E40" s="118"/>
      <c r="F40" s="118"/>
      <c r="G40" s="118"/>
      <c r="H40" s="118"/>
      <c r="I40" s="118"/>
      <c r="J40" s="118"/>
      <c r="K40" s="118"/>
      <c r="L40" s="118"/>
      <c r="M40" s="118"/>
      <c r="N40" s="118"/>
      <c r="O40" s="118"/>
      <c r="P40" s="118"/>
      <c r="Q40" s="118"/>
      <c r="R40" s="118"/>
      <c r="S40" s="118"/>
      <c r="T40" s="118"/>
      <c r="U40" s="118"/>
      <c r="V40" s="118"/>
      <c r="W40" s="118"/>
      <c r="X40" s="118"/>
      <c r="Y40" s="118"/>
      <c r="Z40" s="118"/>
    </row>
    <row r="41" ht="18.75" customHeight="1">
      <c r="A41" s="118"/>
      <c r="B41" s="118"/>
      <c r="C41" s="118"/>
      <c r="D41" s="118"/>
      <c r="E41" s="118"/>
      <c r="F41" s="118"/>
      <c r="G41" s="118"/>
      <c r="H41" s="118"/>
      <c r="I41" s="118"/>
      <c r="J41" s="118"/>
      <c r="K41" s="118"/>
      <c r="L41" s="118"/>
      <c r="M41" s="118"/>
      <c r="N41" s="118"/>
      <c r="O41" s="118"/>
      <c r="P41" s="118"/>
      <c r="Q41" s="118"/>
      <c r="R41" s="118"/>
      <c r="S41" s="118"/>
      <c r="T41" s="118"/>
      <c r="U41" s="118"/>
      <c r="V41" s="118"/>
      <c r="W41" s="118"/>
      <c r="X41" s="118"/>
      <c r="Y41" s="118"/>
      <c r="Z41" s="118"/>
    </row>
    <row r="42" ht="18.75" customHeight="1">
      <c r="A42" s="118"/>
      <c r="B42" s="118"/>
      <c r="C42" s="118"/>
      <c r="D42" s="118"/>
      <c r="E42" s="118"/>
      <c r="F42" s="118"/>
      <c r="G42" s="118"/>
      <c r="H42" s="118"/>
      <c r="I42" s="118"/>
      <c r="J42" s="118"/>
      <c r="K42" s="118"/>
      <c r="L42" s="118"/>
      <c r="M42" s="118"/>
      <c r="N42" s="118"/>
      <c r="O42" s="118"/>
      <c r="P42" s="118"/>
      <c r="Q42" s="118"/>
      <c r="R42" s="118"/>
      <c r="S42" s="118"/>
      <c r="T42" s="118"/>
      <c r="U42" s="118"/>
      <c r="V42" s="118"/>
      <c r="W42" s="118"/>
      <c r="X42" s="118"/>
      <c r="Y42" s="118"/>
      <c r="Z42" s="118"/>
    </row>
    <row r="43" ht="18.75" customHeight="1">
      <c r="A43" s="118"/>
      <c r="B43" s="118"/>
      <c r="C43" s="118"/>
      <c r="D43" s="118"/>
      <c r="E43" s="118"/>
      <c r="F43" s="118"/>
      <c r="G43" s="118"/>
      <c r="H43" s="118"/>
      <c r="I43" s="118"/>
      <c r="J43" s="118"/>
      <c r="K43" s="118"/>
      <c r="L43" s="118"/>
      <c r="M43" s="118"/>
      <c r="N43" s="118"/>
      <c r="O43" s="118"/>
      <c r="P43" s="118"/>
      <c r="Q43" s="118"/>
      <c r="R43" s="118"/>
      <c r="S43" s="118"/>
      <c r="T43" s="118"/>
      <c r="U43" s="118"/>
      <c r="V43" s="118"/>
      <c r="W43" s="118"/>
      <c r="X43" s="118"/>
      <c r="Y43" s="118"/>
      <c r="Z43" s="118"/>
    </row>
    <row r="44" ht="18.75" customHeight="1">
      <c r="A44" s="118"/>
      <c r="B44" s="118"/>
      <c r="C44" s="118"/>
      <c r="D44" s="118"/>
      <c r="E44" s="118"/>
      <c r="F44" s="118"/>
      <c r="G44" s="118"/>
      <c r="H44" s="118"/>
      <c r="I44" s="118"/>
      <c r="J44" s="118"/>
      <c r="K44" s="118"/>
      <c r="L44" s="118"/>
      <c r="M44" s="118"/>
      <c r="N44" s="118"/>
      <c r="O44" s="118"/>
      <c r="P44" s="118"/>
      <c r="Q44" s="118"/>
      <c r="R44" s="118"/>
      <c r="S44" s="118"/>
      <c r="T44" s="118"/>
      <c r="U44" s="118"/>
      <c r="V44" s="118"/>
      <c r="W44" s="118"/>
      <c r="X44" s="118"/>
      <c r="Y44" s="118"/>
      <c r="Z44" s="118"/>
    </row>
    <row r="45" ht="18.75" customHeight="1">
      <c r="A45" s="118"/>
      <c r="B45" s="118"/>
      <c r="C45" s="118"/>
      <c r="D45" s="118"/>
      <c r="E45" s="118"/>
      <c r="F45" s="118"/>
      <c r="G45" s="118"/>
      <c r="H45" s="118"/>
      <c r="I45" s="118"/>
      <c r="J45" s="118"/>
      <c r="K45" s="118"/>
      <c r="L45" s="118"/>
      <c r="M45" s="118"/>
      <c r="N45" s="118"/>
      <c r="O45" s="118"/>
      <c r="P45" s="118"/>
      <c r="Q45" s="118"/>
      <c r="R45" s="118"/>
      <c r="S45" s="118"/>
      <c r="T45" s="118"/>
      <c r="U45" s="118"/>
      <c r="V45" s="118"/>
      <c r="W45" s="118"/>
      <c r="X45" s="118"/>
      <c r="Y45" s="118"/>
      <c r="Z45" s="118"/>
    </row>
    <row r="46" ht="18.75" customHeight="1">
      <c r="A46" s="118"/>
      <c r="B46" s="118"/>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row>
    <row r="47" ht="18.75" customHeight="1">
      <c r="A47" s="118"/>
      <c r="B47" s="118"/>
      <c r="C47" s="118"/>
      <c r="D47" s="118"/>
      <c r="E47" s="118"/>
      <c r="F47" s="118"/>
      <c r="G47" s="118"/>
      <c r="H47" s="118"/>
      <c r="I47" s="118"/>
      <c r="J47" s="118"/>
      <c r="K47" s="118"/>
      <c r="L47" s="118"/>
      <c r="M47" s="118"/>
      <c r="N47" s="118"/>
      <c r="O47" s="118"/>
      <c r="P47" s="118"/>
      <c r="Q47" s="118"/>
      <c r="R47" s="118"/>
      <c r="S47" s="118"/>
      <c r="T47" s="118"/>
      <c r="U47" s="118"/>
      <c r="V47" s="118"/>
      <c r="W47" s="118"/>
      <c r="X47" s="118"/>
      <c r="Y47" s="118"/>
      <c r="Z47" s="118"/>
    </row>
    <row r="48" ht="18.75" customHeight="1">
      <c r="A48" s="118"/>
      <c r="B48" s="118"/>
      <c r="C48" s="118"/>
      <c r="D48" s="118"/>
      <c r="E48" s="118"/>
      <c r="F48" s="118"/>
      <c r="G48" s="118"/>
      <c r="H48" s="118"/>
      <c r="I48" s="118"/>
      <c r="J48" s="118"/>
      <c r="K48" s="118"/>
      <c r="L48" s="118"/>
      <c r="M48" s="118"/>
      <c r="N48" s="118"/>
      <c r="O48" s="118"/>
      <c r="P48" s="118"/>
      <c r="Q48" s="118"/>
      <c r="R48" s="118"/>
      <c r="S48" s="118"/>
      <c r="T48" s="118"/>
      <c r="U48" s="118"/>
      <c r="V48" s="118"/>
      <c r="W48" s="118"/>
      <c r="X48" s="118"/>
      <c r="Y48" s="118"/>
      <c r="Z48" s="118"/>
    </row>
    <row r="49" ht="18.75" customHeight="1">
      <c r="A49" s="118"/>
      <c r="B49" s="118"/>
      <c r="C49" s="118"/>
      <c r="D49" s="118"/>
      <c r="E49" s="118"/>
      <c r="F49" s="118"/>
      <c r="G49" s="118"/>
      <c r="H49" s="118"/>
      <c r="I49" s="118"/>
      <c r="J49" s="118"/>
      <c r="K49" s="118"/>
      <c r="L49" s="118"/>
      <c r="M49" s="118"/>
      <c r="N49" s="118"/>
      <c r="O49" s="118"/>
      <c r="P49" s="118"/>
      <c r="Q49" s="118"/>
      <c r="R49" s="118"/>
      <c r="S49" s="118"/>
      <c r="T49" s="118"/>
      <c r="U49" s="118"/>
      <c r="V49" s="118"/>
      <c r="W49" s="118"/>
      <c r="X49" s="118"/>
      <c r="Y49" s="118"/>
      <c r="Z49" s="118"/>
    </row>
    <row r="50" ht="18.75" customHeight="1">
      <c r="A50" s="118"/>
      <c r="B50" s="118"/>
      <c r="C50" s="118"/>
      <c r="D50" s="118"/>
      <c r="E50" s="118"/>
      <c r="F50" s="118"/>
      <c r="G50" s="118"/>
      <c r="H50" s="118"/>
      <c r="I50" s="118"/>
      <c r="J50" s="118"/>
      <c r="K50" s="118"/>
      <c r="L50" s="118"/>
      <c r="M50" s="118"/>
      <c r="N50" s="118"/>
      <c r="O50" s="118"/>
      <c r="P50" s="118"/>
      <c r="Q50" s="118"/>
      <c r="R50" s="118"/>
      <c r="S50" s="118"/>
      <c r="T50" s="118"/>
      <c r="U50" s="118"/>
      <c r="V50" s="118"/>
      <c r="W50" s="118"/>
      <c r="X50" s="118"/>
      <c r="Y50" s="118"/>
      <c r="Z50" s="118"/>
    </row>
    <row r="51" ht="18.75" customHeight="1">
      <c r="A51" s="118"/>
      <c r="B51" s="118"/>
      <c r="C51" s="118"/>
      <c r="D51" s="118"/>
      <c r="E51" s="118"/>
      <c r="F51" s="118"/>
      <c r="G51" s="118"/>
      <c r="H51" s="118"/>
      <c r="I51" s="118"/>
      <c r="J51" s="118"/>
      <c r="K51" s="118"/>
      <c r="L51" s="118"/>
      <c r="M51" s="118"/>
      <c r="N51" s="118"/>
      <c r="O51" s="118"/>
      <c r="P51" s="118"/>
      <c r="Q51" s="118"/>
      <c r="R51" s="118"/>
      <c r="S51" s="118"/>
      <c r="T51" s="118"/>
      <c r="U51" s="118"/>
      <c r="V51" s="118"/>
      <c r="W51" s="118"/>
      <c r="X51" s="118"/>
      <c r="Y51" s="118"/>
      <c r="Z51" s="118"/>
    </row>
    <row r="52" ht="18.75" customHeight="1">
      <c r="A52" s="118"/>
      <c r="B52" s="118"/>
      <c r="C52" s="118"/>
      <c r="D52" s="118"/>
      <c r="E52" s="118"/>
      <c r="F52" s="118"/>
      <c r="G52" s="118"/>
      <c r="H52" s="118"/>
      <c r="I52" s="118"/>
      <c r="J52" s="118"/>
      <c r="K52" s="118"/>
      <c r="L52" s="118"/>
      <c r="M52" s="118"/>
      <c r="N52" s="118"/>
      <c r="O52" s="118"/>
      <c r="P52" s="118"/>
      <c r="Q52" s="118"/>
      <c r="R52" s="118"/>
      <c r="S52" s="118"/>
      <c r="T52" s="118"/>
      <c r="U52" s="118"/>
      <c r="V52" s="118"/>
      <c r="W52" s="118"/>
      <c r="X52" s="118"/>
      <c r="Y52" s="118"/>
      <c r="Z52" s="118"/>
    </row>
    <row r="53" ht="18.75" customHeight="1">
      <c r="A53" s="118"/>
      <c r="B53" s="118"/>
      <c r="C53" s="118"/>
      <c r="D53" s="118"/>
      <c r="E53" s="118"/>
      <c r="F53" s="118"/>
      <c r="G53" s="118"/>
      <c r="H53" s="118"/>
      <c r="I53" s="118"/>
      <c r="J53" s="118"/>
      <c r="K53" s="118"/>
      <c r="L53" s="118"/>
      <c r="M53" s="118"/>
      <c r="N53" s="118"/>
      <c r="O53" s="118"/>
      <c r="P53" s="118"/>
      <c r="Q53" s="118"/>
      <c r="R53" s="118"/>
      <c r="S53" s="118"/>
      <c r="T53" s="118"/>
      <c r="U53" s="118"/>
      <c r="V53" s="118"/>
      <c r="W53" s="118"/>
      <c r="X53" s="118"/>
      <c r="Y53" s="118"/>
      <c r="Z53" s="118"/>
    </row>
    <row r="54" ht="18.75" customHeight="1">
      <c r="A54" s="118"/>
      <c r="B54" s="118"/>
      <c r="C54" s="118"/>
      <c r="D54" s="118"/>
      <c r="E54" s="118"/>
      <c r="F54" s="118"/>
      <c r="G54" s="118"/>
      <c r="H54" s="118"/>
      <c r="I54" s="118"/>
      <c r="J54" s="118"/>
      <c r="K54" s="118"/>
      <c r="L54" s="118"/>
      <c r="M54" s="118"/>
      <c r="N54" s="118"/>
      <c r="O54" s="118"/>
      <c r="P54" s="118"/>
      <c r="Q54" s="118"/>
      <c r="R54" s="118"/>
      <c r="S54" s="118"/>
      <c r="T54" s="118"/>
      <c r="U54" s="118"/>
      <c r="V54" s="118"/>
      <c r="W54" s="118"/>
      <c r="X54" s="118"/>
      <c r="Y54" s="118"/>
      <c r="Z54" s="118"/>
    </row>
    <row r="55" ht="18.75" customHeight="1">
      <c r="A55" s="118"/>
      <c r="B55" s="118"/>
      <c r="C55" s="118"/>
      <c r="D55" s="118"/>
      <c r="E55" s="118"/>
      <c r="F55" s="118"/>
      <c r="G55" s="118"/>
      <c r="H55" s="118"/>
      <c r="I55" s="118"/>
      <c r="J55" s="118"/>
      <c r="K55" s="118"/>
      <c r="L55" s="118"/>
      <c r="M55" s="118"/>
      <c r="N55" s="118"/>
      <c r="O55" s="118"/>
      <c r="P55" s="118"/>
      <c r="Q55" s="118"/>
      <c r="R55" s="118"/>
      <c r="S55" s="118"/>
      <c r="T55" s="118"/>
      <c r="U55" s="118"/>
      <c r="V55" s="118"/>
      <c r="W55" s="118"/>
      <c r="X55" s="118"/>
      <c r="Y55" s="118"/>
      <c r="Z55" s="118"/>
    </row>
    <row r="56" ht="18.75" customHeight="1">
      <c r="A56" s="118"/>
      <c r="B56" s="118"/>
      <c r="C56" s="118"/>
      <c r="D56" s="118"/>
      <c r="E56" s="118"/>
      <c r="F56" s="118"/>
      <c r="G56" s="118"/>
      <c r="H56" s="118"/>
      <c r="I56" s="118"/>
      <c r="J56" s="118"/>
      <c r="K56" s="118"/>
      <c r="L56" s="118"/>
      <c r="M56" s="118"/>
      <c r="N56" s="118"/>
      <c r="O56" s="118"/>
      <c r="P56" s="118"/>
      <c r="Q56" s="118"/>
      <c r="R56" s="118"/>
      <c r="S56" s="118"/>
      <c r="T56" s="118"/>
      <c r="U56" s="118"/>
      <c r="V56" s="118"/>
      <c r="W56" s="118"/>
      <c r="X56" s="118"/>
      <c r="Y56" s="118"/>
      <c r="Z56" s="118"/>
    </row>
    <row r="57" ht="18.75" customHeight="1">
      <c r="A57" s="118"/>
      <c r="B57" s="118"/>
      <c r="C57" s="118"/>
      <c r="D57" s="118"/>
      <c r="E57" s="118"/>
      <c r="F57" s="118"/>
      <c r="G57" s="118"/>
      <c r="H57" s="118"/>
      <c r="I57" s="118"/>
      <c r="J57" s="118"/>
      <c r="K57" s="118"/>
      <c r="L57" s="118"/>
      <c r="M57" s="118"/>
      <c r="N57" s="118"/>
      <c r="O57" s="118"/>
      <c r="P57" s="118"/>
      <c r="Q57" s="118"/>
      <c r="R57" s="118"/>
      <c r="S57" s="118"/>
      <c r="T57" s="118"/>
      <c r="U57" s="118"/>
      <c r="V57" s="118"/>
      <c r="W57" s="118"/>
      <c r="X57" s="118"/>
      <c r="Y57" s="118"/>
      <c r="Z57" s="118"/>
    </row>
    <row r="58" ht="18.75" customHeight="1">
      <c r="A58" s="118"/>
      <c r="B58" s="118"/>
      <c r="C58" s="118"/>
      <c r="D58" s="118"/>
      <c r="E58" s="118"/>
      <c r="F58" s="118"/>
      <c r="G58" s="118"/>
      <c r="H58" s="118"/>
      <c r="I58" s="118"/>
      <c r="J58" s="118"/>
      <c r="K58" s="118"/>
      <c r="L58" s="118"/>
      <c r="M58" s="118"/>
      <c r="N58" s="118"/>
      <c r="O58" s="118"/>
      <c r="P58" s="118"/>
      <c r="Q58" s="118"/>
      <c r="R58" s="118"/>
      <c r="S58" s="118"/>
      <c r="T58" s="118"/>
      <c r="U58" s="118"/>
      <c r="V58" s="118"/>
      <c r="W58" s="118"/>
      <c r="X58" s="118"/>
      <c r="Y58" s="118"/>
      <c r="Z58" s="118"/>
    </row>
    <row r="59" ht="18.75" customHeight="1">
      <c r="A59" s="118"/>
      <c r="B59" s="118"/>
      <c r="C59" s="118"/>
      <c r="D59" s="118"/>
      <c r="E59" s="118"/>
      <c r="F59" s="118"/>
      <c r="G59" s="118"/>
      <c r="H59" s="118"/>
      <c r="I59" s="118"/>
      <c r="J59" s="118"/>
      <c r="K59" s="118"/>
      <c r="L59" s="118"/>
      <c r="M59" s="118"/>
      <c r="N59" s="118"/>
      <c r="O59" s="118"/>
      <c r="P59" s="118"/>
      <c r="Q59" s="118"/>
      <c r="R59" s="118"/>
      <c r="S59" s="118"/>
      <c r="T59" s="118"/>
      <c r="U59" s="118"/>
      <c r="V59" s="118"/>
      <c r="W59" s="118"/>
      <c r="X59" s="118"/>
      <c r="Y59" s="118"/>
      <c r="Z59" s="118"/>
    </row>
    <row r="60" ht="18.75" customHeight="1">
      <c r="A60" s="118"/>
      <c r="B60" s="118"/>
      <c r="C60" s="118"/>
      <c r="D60" s="118"/>
      <c r="E60" s="118"/>
      <c r="F60" s="118"/>
      <c r="G60" s="118"/>
      <c r="H60" s="118"/>
      <c r="I60" s="118"/>
      <c r="J60" s="118"/>
      <c r="K60" s="118"/>
      <c r="L60" s="118"/>
      <c r="M60" s="118"/>
      <c r="N60" s="118"/>
      <c r="O60" s="118"/>
      <c r="P60" s="118"/>
      <c r="Q60" s="118"/>
      <c r="R60" s="118"/>
      <c r="S60" s="118"/>
      <c r="T60" s="118"/>
      <c r="U60" s="118"/>
      <c r="V60" s="118"/>
      <c r="W60" s="118"/>
      <c r="X60" s="118"/>
      <c r="Y60" s="118"/>
      <c r="Z60" s="118"/>
    </row>
    <row r="61" ht="18.75" customHeight="1">
      <c r="A61" s="118"/>
      <c r="B61" s="118"/>
      <c r="C61" s="118"/>
      <c r="D61" s="118"/>
      <c r="E61" s="118"/>
      <c r="F61" s="118"/>
      <c r="G61" s="118"/>
      <c r="H61" s="118"/>
      <c r="I61" s="118"/>
      <c r="J61" s="118"/>
      <c r="K61" s="118"/>
      <c r="L61" s="118"/>
      <c r="M61" s="118"/>
      <c r="N61" s="118"/>
      <c r="O61" s="118"/>
      <c r="P61" s="118"/>
      <c r="Q61" s="118"/>
      <c r="R61" s="118"/>
      <c r="S61" s="118"/>
      <c r="T61" s="118"/>
      <c r="U61" s="118"/>
      <c r="V61" s="118"/>
      <c r="W61" s="118"/>
      <c r="X61" s="118"/>
      <c r="Y61" s="118"/>
      <c r="Z61" s="118"/>
    </row>
    <row r="62" ht="18.75" customHeight="1">
      <c r="A62" s="118"/>
      <c r="B62" s="118"/>
      <c r="C62" s="118"/>
      <c r="D62" s="118"/>
      <c r="E62" s="118"/>
      <c r="F62" s="118"/>
      <c r="G62" s="118"/>
      <c r="H62" s="118"/>
      <c r="I62" s="118"/>
      <c r="J62" s="118"/>
      <c r="K62" s="118"/>
      <c r="L62" s="118"/>
      <c r="M62" s="118"/>
      <c r="N62" s="118"/>
      <c r="O62" s="118"/>
      <c r="P62" s="118"/>
      <c r="Q62" s="118"/>
      <c r="R62" s="118"/>
      <c r="S62" s="118"/>
      <c r="T62" s="118"/>
      <c r="U62" s="118"/>
      <c r="V62" s="118"/>
      <c r="W62" s="118"/>
      <c r="X62" s="118"/>
      <c r="Y62" s="118"/>
      <c r="Z62" s="118"/>
    </row>
    <row r="63" ht="18.75" customHeight="1">
      <c r="A63" s="118"/>
      <c r="B63" s="118"/>
      <c r="C63" s="118"/>
      <c r="D63" s="118"/>
      <c r="E63" s="118"/>
      <c r="F63" s="118"/>
      <c r="G63" s="118"/>
      <c r="H63" s="118"/>
      <c r="I63" s="118"/>
      <c r="J63" s="118"/>
      <c r="K63" s="118"/>
      <c r="L63" s="118"/>
      <c r="M63" s="118"/>
      <c r="N63" s="118"/>
      <c r="O63" s="118"/>
      <c r="P63" s="118"/>
      <c r="Q63" s="118"/>
      <c r="R63" s="118"/>
      <c r="S63" s="118"/>
      <c r="T63" s="118"/>
      <c r="U63" s="118"/>
      <c r="V63" s="118"/>
      <c r="W63" s="118"/>
      <c r="X63" s="118"/>
      <c r="Y63" s="118"/>
      <c r="Z63" s="118"/>
    </row>
    <row r="64" ht="18.75" customHeight="1">
      <c r="A64" s="118"/>
      <c r="B64" s="118"/>
      <c r="C64" s="118"/>
      <c r="D64" s="118"/>
      <c r="E64" s="118"/>
      <c r="F64" s="118"/>
      <c r="G64" s="118"/>
      <c r="H64" s="118"/>
      <c r="I64" s="118"/>
      <c r="J64" s="118"/>
      <c r="K64" s="118"/>
      <c r="L64" s="118"/>
      <c r="M64" s="118"/>
      <c r="N64" s="118"/>
      <c r="O64" s="118"/>
      <c r="P64" s="118"/>
      <c r="Q64" s="118"/>
      <c r="R64" s="118"/>
      <c r="S64" s="118"/>
      <c r="T64" s="118"/>
      <c r="U64" s="118"/>
      <c r="V64" s="118"/>
      <c r="W64" s="118"/>
      <c r="X64" s="118"/>
      <c r="Y64" s="118"/>
      <c r="Z64" s="118"/>
    </row>
    <row r="65" ht="18.75" customHeight="1">
      <c r="A65" s="118"/>
      <c r="B65" s="118"/>
      <c r="C65" s="118"/>
      <c r="D65" s="118"/>
      <c r="E65" s="118"/>
      <c r="F65" s="118"/>
      <c r="G65" s="118"/>
      <c r="H65" s="118"/>
      <c r="I65" s="118"/>
      <c r="J65" s="118"/>
      <c r="K65" s="118"/>
      <c r="L65" s="118"/>
      <c r="M65" s="118"/>
      <c r="N65" s="118"/>
      <c r="O65" s="118"/>
      <c r="P65" s="118"/>
      <c r="Q65" s="118"/>
      <c r="R65" s="118"/>
      <c r="S65" s="118"/>
      <c r="T65" s="118"/>
      <c r="U65" s="118"/>
      <c r="V65" s="118"/>
      <c r="W65" s="118"/>
      <c r="X65" s="118"/>
      <c r="Y65" s="118"/>
      <c r="Z65" s="118"/>
    </row>
    <row r="66" ht="18.75" customHeight="1">
      <c r="A66" s="118"/>
      <c r="B66" s="118"/>
      <c r="C66" s="118"/>
      <c r="D66" s="118"/>
      <c r="E66" s="118"/>
      <c r="F66" s="118"/>
      <c r="G66" s="118"/>
      <c r="H66" s="118"/>
      <c r="I66" s="118"/>
      <c r="J66" s="118"/>
      <c r="K66" s="118"/>
      <c r="L66" s="118"/>
      <c r="M66" s="118"/>
      <c r="N66" s="118"/>
      <c r="O66" s="118"/>
      <c r="P66" s="118"/>
      <c r="Q66" s="118"/>
      <c r="R66" s="118"/>
      <c r="S66" s="118"/>
      <c r="T66" s="118"/>
      <c r="U66" s="118"/>
      <c r="V66" s="118"/>
      <c r="W66" s="118"/>
      <c r="X66" s="118"/>
      <c r="Y66" s="118"/>
      <c r="Z66" s="118"/>
    </row>
    <row r="67" ht="18.75" customHeight="1">
      <c r="A67" s="118"/>
      <c r="B67" s="118"/>
      <c r="C67" s="118"/>
      <c r="D67" s="118"/>
      <c r="E67" s="118"/>
      <c r="F67" s="118"/>
      <c r="G67" s="118"/>
      <c r="H67" s="118"/>
      <c r="I67" s="118"/>
      <c r="J67" s="118"/>
      <c r="K67" s="118"/>
      <c r="L67" s="118"/>
      <c r="M67" s="118"/>
      <c r="N67" s="118"/>
      <c r="O67" s="118"/>
      <c r="P67" s="118"/>
      <c r="Q67" s="118"/>
      <c r="R67" s="118"/>
      <c r="S67" s="118"/>
      <c r="T67" s="118"/>
      <c r="U67" s="118"/>
      <c r="V67" s="118"/>
      <c r="W67" s="118"/>
      <c r="X67" s="118"/>
      <c r="Y67" s="118"/>
      <c r="Z67" s="118"/>
    </row>
    <row r="68" ht="18.75" customHeight="1">
      <c r="A68" s="118"/>
      <c r="B68" s="118"/>
      <c r="C68" s="118"/>
      <c r="D68" s="118"/>
      <c r="E68" s="118"/>
      <c r="F68" s="118"/>
      <c r="G68" s="118"/>
      <c r="H68" s="118"/>
      <c r="I68" s="118"/>
      <c r="J68" s="118"/>
      <c r="K68" s="118"/>
      <c r="L68" s="118"/>
      <c r="M68" s="118"/>
      <c r="N68" s="118"/>
      <c r="O68" s="118"/>
      <c r="P68" s="118"/>
      <c r="Q68" s="118"/>
      <c r="R68" s="118"/>
      <c r="S68" s="118"/>
      <c r="T68" s="118"/>
      <c r="U68" s="118"/>
      <c r="V68" s="118"/>
      <c r="W68" s="118"/>
      <c r="X68" s="118"/>
      <c r="Y68" s="118"/>
      <c r="Z68" s="118"/>
    </row>
    <row r="69" ht="18.75" customHeight="1">
      <c r="A69" s="118"/>
      <c r="B69" s="118"/>
      <c r="C69" s="118"/>
      <c r="D69" s="118"/>
      <c r="E69" s="118"/>
      <c r="F69" s="118"/>
      <c r="G69" s="118"/>
      <c r="H69" s="118"/>
      <c r="I69" s="118"/>
      <c r="J69" s="118"/>
      <c r="K69" s="118"/>
      <c r="L69" s="118"/>
      <c r="M69" s="118"/>
      <c r="N69" s="118"/>
      <c r="O69" s="118"/>
      <c r="P69" s="118"/>
      <c r="Q69" s="118"/>
      <c r="R69" s="118"/>
      <c r="S69" s="118"/>
      <c r="T69" s="118"/>
      <c r="U69" s="118"/>
      <c r="V69" s="118"/>
      <c r="W69" s="118"/>
      <c r="X69" s="118"/>
      <c r="Y69" s="118"/>
      <c r="Z69" s="118"/>
    </row>
    <row r="70" ht="18.75" customHeight="1">
      <c r="A70" s="118"/>
      <c r="B70" s="118"/>
      <c r="C70" s="118"/>
      <c r="D70" s="118"/>
      <c r="E70" s="118"/>
      <c r="F70" s="118"/>
      <c r="G70" s="118"/>
      <c r="H70" s="118"/>
      <c r="I70" s="118"/>
      <c r="J70" s="118"/>
      <c r="K70" s="118"/>
      <c r="L70" s="118"/>
      <c r="M70" s="118"/>
      <c r="N70" s="118"/>
      <c r="O70" s="118"/>
      <c r="P70" s="118"/>
      <c r="Q70" s="118"/>
      <c r="R70" s="118"/>
      <c r="S70" s="118"/>
      <c r="T70" s="118"/>
      <c r="U70" s="118"/>
      <c r="V70" s="118"/>
      <c r="W70" s="118"/>
      <c r="X70" s="118"/>
      <c r="Y70" s="118"/>
      <c r="Z70" s="118"/>
    </row>
    <row r="71" ht="18.75" customHeight="1">
      <c r="A71" s="118"/>
      <c r="B71" s="118"/>
      <c r="C71" s="118"/>
      <c r="D71" s="118"/>
      <c r="E71" s="118"/>
      <c r="F71" s="118"/>
      <c r="G71" s="118"/>
      <c r="H71" s="118"/>
      <c r="I71" s="118"/>
      <c r="J71" s="118"/>
      <c r="K71" s="118"/>
      <c r="L71" s="118"/>
      <c r="M71" s="118"/>
      <c r="N71" s="118"/>
      <c r="O71" s="118"/>
      <c r="P71" s="118"/>
      <c r="Q71" s="118"/>
      <c r="R71" s="118"/>
      <c r="S71" s="118"/>
      <c r="T71" s="118"/>
      <c r="U71" s="118"/>
      <c r="V71" s="118"/>
      <c r="W71" s="118"/>
      <c r="X71" s="118"/>
      <c r="Y71" s="118"/>
      <c r="Z71" s="118"/>
    </row>
    <row r="72" ht="18.75" customHeight="1">
      <c r="A72" s="118"/>
      <c r="B72" s="118"/>
      <c r="C72" s="118"/>
      <c r="D72" s="118"/>
      <c r="E72" s="118"/>
      <c r="F72" s="118"/>
      <c r="G72" s="118"/>
      <c r="H72" s="118"/>
      <c r="I72" s="118"/>
      <c r="J72" s="118"/>
      <c r="K72" s="118"/>
      <c r="L72" s="118"/>
      <c r="M72" s="118"/>
      <c r="N72" s="118"/>
      <c r="O72" s="118"/>
      <c r="P72" s="118"/>
      <c r="Q72" s="118"/>
      <c r="R72" s="118"/>
      <c r="S72" s="118"/>
      <c r="T72" s="118"/>
      <c r="U72" s="118"/>
      <c r="V72" s="118"/>
      <c r="W72" s="118"/>
      <c r="X72" s="118"/>
      <c r="Y72" s="118"/>
      <c r="Z72" s="118"/>
    </row>
    <row r="73" ht="18.75" customHeight="1">
      <c r="A73" s="118"/>
      <c r="B73" s="118"/>
      <c r="C73" s="118"/>
      <c r="D73" s="118"/>
      <c r="E73" s="118"/>
      <c r="F73" s="118"/>
      <c r="G73" s="118"/>
      <c r="H73" s="118"/>
      <c r="I73" s="118"/>
      <c r="J73" s="118"/>
      <c r="K73" s="118"/>
      <c r="L73" s="118"/>
      <c r="M73" s="118"/>
      <c r="N73" s="118"/>
      <c r="O73" s="118"/>
      <c r="P73" s="118"/>
      <c r="Q73" s="118"/>
      <c r="R73" s="118"/>
      <c r="S73" s="118"/>
      <c r="T73" s="118"/>
      <c r="U73" s="118"/>
      <c r="V73" s="118"/>
      <c r="W73" s="118"/>
      <c r="X73" s="118"/>
      <c r="Y73" s="118"/>
      <c r="Z73" s="118"/>
    </row>
    <row r="74" ht="18.75" customHeight="1">
      <c r="A74" s="118"/>
      <c r="B74" s="118"/>
      <c r="C74" s="118"/>
      <c r="D74" s="118"/>
      <c r="E74" s="118"/>
      <c r="F74" s="118"/>
      <c r="G74" s="118"/>
      <c r="H74" s="118"/>
      <c r="I74" s="118"/>
      <c r="J74" s="118"/>
      <c r="K74" s="118"/>
      <c r="L74" s="118"/>
      <c r="M74" s="118"/>
      <c r="N74" s="118"/>
      <c r="O74" s="118"/>
      <c r="P74" s="118"/>
      <c r="Q74" s="118"/>
      <c r="R74" s="118"/>
      <c r="S74" s="118"/>
      <c r="T74" s="118"/>
      <c r="U74" s="118"/>
      <c r="V74" s="118"/>
      <c r="W74" s="118"/>
      <c r="X74" s="118"/>
      <c r="Y74" s="118"/>
      <c r="Z74" s="118"/>
    </row>
    <row r="75" ht="18.75" customHeight="1">
      <c r="A75" s="118"/>
      <c r="B75" s="118"/>
      <c r="C75" s="118"/>
      <c r="D75" s="118"/>
      <c r="E75" s="118"/>
      <c r="F75" s="118"/>
      <c r="G75" s="118"/>
      <c r="H75" s="118"/>
      <c r="I75" s="118"/>
      <c r="J75" s="118"/>
      <c r="K75" s="118"/>
      <c r="L75" s="118"/>
      <c r="M75" s="118"/>
      <c r="N75" s="118"/>
      <c r="O75" s="118"/>
      <c r="P75" s="118"/>
      <c r="Q75" s="118"/>
      <c r="R75" s="118"/>
      <c r="S75" s="118"/>
      <c r="T75" s="118"/>
      <c r="U75" s="118"/>
      <c r="V75" s="118"/>
      <c r="W75" s="118"/>
      <c r="X75" s="118"/>
      <c r="Y75" s="118"/>
      <c r="Z75" s="118"/>
    </row>
    <row r="76" ht="18.75" customHeight="1">
      <c r="A76" s="118"/>
      <c r="B76" s="118"/>
      <c r="C76" s="118"/>
      <c r="D76" s="118"/>
      <c r="E76" s="118"/>
      <c r="F76" s="118"/>
      <c r="G76" s="118"/>
      <c r="H76" s="118"/>
      <c r="I76" s="118"/>
      <c r="J76" s="118"/>
      <c r="K76" s="118"/>
      <c r="L76" s="118"/>
      <c r="M76" s="118"/>
      <c r="N76" s="118"/>
      <c r="O76" s="118"/>
      <c r="P76" s="118"/>
      <c r="Q76" s="118"/>
      <c r="R76" s="118"/>
      <c r="S76" s="118"/>
      <c r="T76" s="118"/>
      <c r="U76" s="118"/>
      <c r="V76" s="118"/>
      <c r="W76" s="118"/>
      <c r="X76" s="118"/>
      <c r="Y76" s="118"/>
      <c r="Z76" s="118"/>
    </row>
    <row r="77" ht="18.75" customHeight="1">
      <c r="A77" s="118"/>
      <c r="B77" s="118"/>
      <c r="C77" s="118"/>
      <c r="D77" s="118"/>
      <c r="E77" s="118"/>
      <c r="F77" s="118"/>
      <c r="G77" s="118"/>
      <c r="H77" s="118"/>
      <c r="I77" s="118"/>
      <c r="J77" s="118"/>
      <c r="K77" s="118"/>
      <c r="L77" s="118"/>
      <c r="M77" s="118"/>
      <c r="N77" s="118"/>
      <c r="O77" s="118"/>
      <c r="P77" s="118"/>
      <c r="Q77" s="118"/>
      <c r="R77" s="118"/>
      <c r="S77" s="118"/>
      <c r="T77" s="118"/>
      <c r="U77" s="118"/>
      <c r="V77" s="118"/>
      <c r="W77" s="118"/>
      <c r="X77" s="118"/>
      <c r="Y77" s="118"/>
      <c r="Z77" s="118"/>
    </row>
    <row r="78" ht="18.75" customHeight="1">
      <c r="A78" s="118"/>
      <c r="B78" s="118"/>
      <c r="C78" s="118"/>
      <c r="D78" s="118"/>
      <c r="E78" s="118"/>
      <c r="F78" s="118"/>
      <c r="G78" s="118"/>
      <c r="H78" s="118"/>
      <c r="I78" s="118"/>
      <c r="J78" s="118"/>
      <c r="K78" s="118"/>
      <c r="L78" s="118"/>
      <c r="M78" s="118"/>
      <c r="N78" s="118"/>
      <c r="O78" s="118"/>
      <c r="P78" s="118"/>
      <c r="Q78" s="118"/>
      <c r="R78" s="118"/>
      <c r="S78" s="118"/>
      <c r="T78" s="118"/>
      <c r="U78" s="118"/>
      <c r="V78" s="118"/>
      <c r="W78" s="118"/>
      <c r="X78" s="118"/>
      <c r="Y78" s="118"/>
      <c r="Z78" s="118"/>
    </row>
    <row r="79" ht="18.75" customHeight="1">
      <c r="A79" s="118"/>
      <c r="B79" s="118"/>
      <c r="C79" s="118"/>
      <c r="D79" s="118"/>
      <c r="E79" s="118"/>
      <c r="F79" s="118"/>
      <c r="G79" s="118"/>
      <c r="H79" s="118"/>
      <c r="I79" s="118"/>
      <c r="J79" s="118"/>
      <c r="K79" s="118"/>
      <c r="L79" s="118"/>
      <c r="M79" s="118"/>
      <c r="N79" s="118"/>
      <c r="O79" s="118"/>
      <c r="P79" s="118"/>
      <c r="Q79" s="118"/>
      <c r="R79" s="118"/>
      <c r="S79" s="118"/>
      <c r="T79" s="118"/>
      <c r="U79" s="118"/>
      <c r="V79" s="118"/>
      <c r="W79" s="118"/>
      <c r="X79" s="118"/>
      <c r="Y79" s="118"/>
      <c r="Z79" s="118"/>
    </row>
    <row r="80" ht="18.75" customHeight="1">
      <c r="A80" s="118"/>
      <c r="B80" s="118"/>
      <c r="C80" s="118"/>
      <c r="D80" s="118"/>
      <c r="E80" s="118"/>
      <c r="F80" s="118"/>
      <c r="G80" s="118"/>
      <c r="H80" s="118"/>
      <c r="I80" s="118"/>
      <c r="J80" s="118"/>
      <c r="K80" s="118"/>
      <c r="L80" s="118"/>
      <c r="M80" s="118"/>
      <c r="N80" s="118"/>
      <c r="O80" s="118"/>
      <c r="P80" s="118"/>
      <c r="Q80" s="118"/>
      <c r="R80" s="118"/>
      <c r="S80" s="118"/>
      <c r="T80" s="118"/>
      <c r="U80" s="118"/>
      <c r="V80" s="118"/>
      <c r="W80" s="118"/>
      <c r="X80" s="118"/>
      <c r="Y80" s="118"/>
      <c r="Z80" s="118"/>
    </row>
    <row r="81" ht="18.75" customHeight="1">
      <c r="A81" s="118"/>
      <c r="B81" s="118"/>
      <c r="C81" s="118"/>
      <c r="D81" s="118"/>
      <c r="E81" s="118"/>
      <c r="F81" s="118"/>
      <c r="G81" s="118"/>
      <c r="H81" s="118"/>
      <c r="I81" s="118"/>
      <c r="J81" s="118"/>
      <c r="K81" s="118"/>
      <c r="L81" s="118"/>
      <c r="M81" s="118"/>
      <c r="N81" s="118"/>
      <c r="O81" s="118"/>
      <c r="P81" s="118"/>
      <c r="Q81" s="118"/>
      <c r="R81" s="118"/>
      <c r="S81" s="118"/>
      <c r="T81" s="118"/>
      <c r="U81" s="118"/>
      <c r="V81" s="118"/>
      <c r="W81" s="118"/>
      <c r="X81" s="118"/>
      <c r="Y81" s="118"/>
      <c r="Z81" s="118"/>
    </row>
    <row r="82" ht="18.75" customHeight="1">
      <c r="A82" s="118"/>
      <c r="B82" s="118"/>
      <c r="C82" s="118"/>
      <c r="D82" s="118"/>
      <c r="E82" s="118"/>
      <c r="F82" s="118"/>
      <c r="G82" s="118"/>
      <c r="H82" s="118"/>
      <c r="I82" s="118"/>
      <c r="J82" s="118"/>
      <c r="K82" s="118"/>
      <c r="L82" s="118"/>
      <c r="M82" s="118"/>
      <c r="N82" s="118"/>
      <c r="O82" s="118"/>
      <c r="P82" s="118"/>
      <c r="Q82" s="118"/>
      <c r="R82" s="118"/>
      <c r="S82" s="118"/>
      <c r="T82" s="118"/>
      <c r="U82" s="118"/>
      <c r="V82" s="118"/>
      <c r="W82" s="118"/>
      <c r="X82" s="118"/>
      <c r="Y82" s="118"/>
      <c r="Z82" s="118"/>
    </row>
    <row r="83" ht="18.75" customHeight="1">
      <c r="A83" s="118"/>
      <c r="B83" s="118"/>
      <c r="C83" s="118"/>
      <c r="D83" s="118"/>
      <c r="E83" s="118"/>
      <c r="F83" s="118"/>
      <c r="G83" s="118"/>
      <c r="H83" s="118"/>
      <c r="I83" s="118"/>
      <c r="J83" s="118"/>
      <c r="K83" s="118"/>
      <c r="L83" s="118"/>
      <c r="M83" s="118"/>
      <c r="N83" s="118"/>
      <c r="O83" s="118"/>
      <c r="P83" s="118"/>
      <c r="Q83" s="118"/>
      <c r="R83" s="118"/>
      <c r="S83" s="118"/>
      <c r="T83" s="118"/>
      <c r="U83" s="118"/>
      <c r="V83" s="118"/>
      <c r="W83" s="118"/>
      <c r="X83" s="118"/>
      <c r="Y83" s="118"/>
      <c r="Z83" s="118"/>
    </row>
    <row r="84" ht="18.75" customHeight="1">
      <c r="A84" s="118"/>
      <c r="B84" s="118"/>
      <c r="C84" s="118"/>
      <c r="D84" s="118"/>
      <c r="E84" s="118"/>
      <c r="F84" s="118"/>
      <c r="G84" s="118"/>
      <c r="H84" s="118"/>
      <c r="I84" s="118"/>
      <c r="J84" s="118"/>
      <c r="K84" s="118"/>
      <c r="L84" s="118"/>
      <c r="M84" s="118"/>
      <c r="N84" s="118"/>
      <c r="O84" s="118"/>
      <c r="P84" s="118"/>
      <c r="Q84" s="118"/>
      <c r="R84" s="118"/>
      <c r="S84" s="118"/>
      <c r="T84" s="118"/>
      <c r="U84" s="118"/>
      <c r="V84" s="118"/>
      <c r="W84" s="118"/>
      <c r="X84" s="118"/>
      <c r="Y84" s="118"/>
      <c r="Z84" s="118"/>
    </row>
    <row r="85" ht="18.75" customHeight="1">
      <c r="A85" s="118"/>
      <c r="B85" s="118"/>
      <c r="C85" s="118"/>
      <c r="D85" s="118"/>
      <c r="E85" s="118"/>
      <c r="F85" s="118"/>
      <c r="G85" s="118"/>
      <c r="H85" s="118"/>
      <c r="I85" s="118"/>
      <c r="J85" s="118"/>
      <c r="K85" s="118"/>
      <c r="L85" s="118"/>
      <c r="M85" s="118"/>
      <c r="N85" s="118"/>
      <c r="O85" s="118"/>
      <c r="P85" s="118"/>
      <c r="Q85" s="118"/>
      <c r="R85" s="118"/>
      <c r="S85" s="118"/>
      <c r="T85" s="118"/>
      <c r="U85" s="118"/>
      <c r="V85" s="118"/>
      <c r="W85" s="118"/>
      <c r="X85" s="118"/>
      <c r="Y85" s="118"/>
      <c r="Z85" s="118"/>
    </row>
    <row r="86" ht="18.75" customHeight="1">
      <c r="A86" s="118"/>
      <c r="B86" s="118"/>
      <c r="C86" s="118"/>
      <c r="D86" s="118"/>
      <c r="E86" s="118"/>
      <c r="F86" s="118"/>
      <c r="G86" s="118"/>
      <c r="H86" s="118"/>
      <c r="I86" s="118"/>
      <c r="J86" s="118"/>
      <c r="K86" s="118"/>
      <c r="L86" s="118"/>
      <c r="M86" s="118"/>
      <c r="N86" s="118"/>
      <c r="O86" s="118"/>
      <c r="P86" s="118"/>
      <c r="Q86" s="118"/>
      <c r="R86" s="118"/>
      <c r="S86" s="118"/>
      <c r="T86" s="118"/>
      <c r="U86" s="118"/>
      <c r="V86" s="118"/>
      <c r="W86" s="118"/>
      <c r="X86" s="118"/>
      <c r="Y86" s="118"/>
      <c r="Z86" s="118"/>
    </row>
    <row r="87" ht="18.75" customHeight="1">
      <c r="A87" s="118"/>
      <c r="B87" s="118"/>
      <c r="C87" s="118"/>
      <c r="D87" s="118"/>
      <c r="E87" s="118"/>
      <c r="F87" s="118"/>
      <c r="G87" s="118"/>
      <c r="H87" s="118"/>
      <c r="I87" s="118"/>
      <c r="J87" s="118"/>
      <c r="K87" s="118"/>
      <c r="L87" s="118"/>
      <c r="M87" s="118"/>
      <c r="N87" s="118"/>
      <c r="O87" s="118"/>
      <c r="P87" s="118"/>
      <c r="Q87" s="118"/>
      <c r="R87" s="118"/>
      <c r="S87" s="118"/>
      <c r="T87" s="118"/>
      <c r="U87" s="118"/>
      <c r="V87" s="118"/>
      <c r="W87" s="118"/>
      <c r="X87" s="118"/>
      <c r="Y87" s="118"/>
      <c r="Z87" s="118"/>
    </row>
    <row r="88" ht="18.75" customHeight="1">
      <c r="A88" s="118"/>
      <c r="B88" s="118"/>
      <c r="C88" s="118"/>
      <c r="D88" s="118"/>
      <c r="E88" s="118"/>
      <c r="F88" s="118"/>
      <c r="G88" s="118"/>
      <c r="H88" s="118"/>
      <c r="I88" s="118"/>
      <c r="J88" s="118"/>
      <c r="K88" s="118"/>
      <c r="L88" s="118"/>
      <c r="M88" s="118"/>
      <c r="N88" s="118"/>
      <c r="O88" s="118"/>
      <c r="P88" s="118"/>
      <c r="Q88" s="118"/>
      <c r="R88" s="118"/>
      <c r="S88" s="118"/>
      <c r="T88" s="118"/>
      <c r="U88" s="118"/>
      <c r="V88" s="118"/>
      <c r="W88" s="118"/>
      <c r="X88" s="118"/>
      <c r="Y88" s="118"/>
      <c r="Z88" s="118"/>
    </row>
    <row r="89" ht="18.75" customHeight="1">
      <c r="A89" s="118"/>
      <c r="B89" s="118"/>
      <c r="C89" s="118"/>
      <c r="D89" s="118"/>
      <c r="E89" s="118"/>
      <c r="F89" s="118"/>
      <c r="G89" s="118"/>
      <c r="H89" s="118"/>
      <c r="I89" s="118"/>
      <c r="J89" s="118"/>
      <c r="K89" s="118"/>
      <c r="L89" s="118"/>
      <c r="M89" s="118"/>
      <c r="N89" s="118"/>
      <c r="O89" s="118"/>
      <c r="P89" s="118"/>
      <c r="Q89" s="118"/>
      <c r="R89" s="118"/>
      <c r="S89" s="118"/>
      <c r="T89" s="118"/>
      <c r="U89" s="118"/>
      <c r="V89" s="118"/>
      <c r="W89" s="118"/>
      <c r="X89" s="118"/>
      <c r="Y89" s="118"/>
      <c r="Z89" s="118"/>
    </row>
    <row r="90" ht="18.75" customHeight="1">
      <c r="A90" s="118"/>
      <c r="B90" s="118"/>
      <c r="C90" s="118"/>
      <c r="D90" s="118"/>
      <c r="E90" s="118"/>
      <c r="F90" s="118"/>
      <c r="G90" s="118"/>
      <c r="H90" s="118"/>
      <c r="I90" s="118"/>
      <c r="J90" s="118"/>
      <c r="K90" s="118"/>
      <c r="L90" s="118"/>
      <c r="M90" s="118"/>
      <c r="N90" s="118"/>
      <c r="O90" s="118"/>
      <c r="P90" s="118"/>
      <c r="Q90" s="118"/>
      <c r="R90" s="118"/>
      <c r="S90" s="118"/>
      <c r="T90" s="118"/>
      <c r="U90" s="118"/>
      <c r="V90" s="118"/>
      <c r="W90" s="118"/>
      <c r="X90" s="118"/>
      <c r="Y90" s="118"/>
      <c r="Z90" s="118"/>
    </row>
    <row r="91" ht="18.75" customHeight="1">
      <c r="A91" s="118"/>
      <c r="B91" s="118"/>
      <c r="C91" s="118"/>
      <c r="D91" s="118"/>
      <c r="E91" s="118"/>
      <c r="F91" s="118"/>
      <c r="G91" s="118"/>
      <c r="H91" s="118"/>
      <c r="I91" s="118"/>
      <c r="J91" s="118"/>
      <c r="K91" s="118"/>
      <c r="L91" s="118"/>
      <c r="M91" s="118"/>
      <c r="N91" s="118"/>
      <c r="O91" s="118"/>
      <c r="P91" s="118"/>
      <c r="Q91" s="118"/>
      <c r="R91" s="118"/>
      <c r="S91" s="118"/>
      <c r="T91" s="118"/>
      <c r="U91" s="118"/>
      <c r="V91" s="118"/>
      <c r="W91" s="118"/>
      <c r="X91" s="118"/>
      <c r="Y91" s="118"/>
      <c r="Z91" s="118"/>
    </row>
    <row r="92" ht="18.75" customHeight="1">
      <c r="A92" s="118"/>
      <c r="B92" s="118"/>
      <c r="C92" s="118"/>
      <c r="D92" s="118"/>
      <c r="E92" s="118"/>
      <c r="F92" s="118"/>
      <c r="G92" s="118"/>
      <c r="H92" s="118"/>
      <c r="I92" s="118"/>
      <c r="J92" s="118"/>
      <c r="K92" s="118"/>
      <c r="L92" s="118"/>
      <c r="M92" s="118"/>
      <c r="N92" s="118"/>
      <c r="O92" s="118"/>
      <c r="P92" s="118"/>
      <c r="Q92" s="118"/>
      <c r="R92" s="118"/>
      <c r="S92" s="118"/>
      <c r="T92" s="118"/>
      <c r="U92" s="118"/>
      <c r="V92" s="118"/>
      <c r="W92" s="118"/>
      <c r="X92" s="118"/>
      <c r="Y92" s="118"/>
      <c r="Z92" s="118"/>
    </row>
    <row r="93" ht="18.75" customHeight="1">
      <c r="A93" s="118"/>
      <c r="B93" s="118"/>
      <c r="C93" s="118"/>
      <c r="D93" s="118"/>
      <c r="E93" s="118"/>
      <c r="F93" s="118"/>
      <c r="G93" s="118"/>
      <c r="H93" s="118"/>
      <c r="I93" s="118"/>
      <c r="J93" s="118"/>
      <c r="K93" s="118"/>
      <c r="L93" s="118"/>
      <c r="M93" s="118"/>
      <c r="N93" s="118"/>
      <c r="O93" s="118"/>
      <c r="P93" s="118"/>
      <c r="Q93" s="118"/>
      <c r="R93" s="118"/>
      <c r="S93" s="118"/>
      <c r="T93" s="118"/>
      <c r="U93" s="118"/>
      <c r="V93" s="118"/>
      <c r="W93" s="118"/>
      <c r="X93" s="118"/>
      <c r="Y93" s="118"/>
      <c r="Z93" s="118"/>
    </row>
    <row r="94" ht="18.75" customHeight="1">
      <c r="A94" s="118"/>
      <c r="B94" s="118"/>
      <c r="C94" s="118"/>
      <c r="D94" s="118"/>
      <c r="E94" s="118"/>
      <c r="F94" s="118"/>
      <c r="G94" s="118"/>
      <c r="H94" s="118"/>
      <c r="I94" s="118"/>
      <c r="J94" s="118"/>
      <c r="K94" s="118"/>
      <c r="L94" s="118"/>
      <c r="M94" s="118"/>
      <c r="N94" s="118"/>
      <c r="O94" s="118"/>
      <c r="P94" s="118"/>
      <c r="Q94" s="118"/>
      <c r="R94" s="118"/>
      <c r="S94" s="118"/>
      <c r="T94" s="118"/>
      <c r="U94" s="118"/>
      <c r="V94" s="118"/>
      <c r="W94" s="118"/>
      <c r="X94" s="118"/>
      <c r="Y94" s="118"/>
      <c r="Z94" s="118"/>
    </row>
    <row r="95" ht="18.75" customHeight="1">
      <c r="A95" s="118"/>
      <c r="B95" s="118"/>
      <c r="C95" s="118"/>
      <c r="D95" s="118"/>
      <c r="E95" s="118"/>
      <c r="F95" s="118"/>
      <c r="G95" s="118"/>
      <c r="H95" s="118"/>
      <c r="I95" s="118"/>
      <c r="J95" s="118"/>
      <c r="K95" s="118"/>
      <c r="L95" s="118"/>
      <c r="M95" s="118"/>
      <c r="N95" s="118"/>
      <c r="O95" s="118"/>
      <c r="P95" s="118"/>
      <c r="Q95" s="118"/>
      <c r="R95" s="118"/>
      <c r="S95" s="118"/>
      <c r="T95" s="118"/>
      <c r="U95" s="118"/>
      <c r="V95" s="118"/>
      <c r="W95" s="118"/>
      <c r="X95" s="118"/>
      <c r="Y95" s="118"/>
      <c r="Z95" s="118"/>
    </row>
    <row r="96" ht="18.75" customHeight="1">
      <c r="A96" s="118"/>
      <c r="B96" s="118"/>
      <c r="C96" s="118"/>
      <c r="D96" s="118"/>
      <c r="E96" s="118"/>
      <c r="F96" s="118"/>
      <c r="G96" s="118"/>
      <c r="H96" s="118"/>
      <c r="I96" s="118"/>
      <c r="J96" s="118"/>
      <c r="K96" s="118"/>
      <c r="L96" s="118"/>
      <c r="M96" s="118"/>
      <c r="N96" s="118"/>
      <c r="O96" s="118"/>
      <c r="P96" s="118"/>
      <c r="Q96" s="118"/>
      <c r="R96" s="118"/>
      <c r="S96" s="118"/>
      <c r="T96" s="118"/>
      <c r="U96" s="118"/>
      <c r="V96" s="118"/>
      <c r="W96" s="118"/>
      <c r="X96" s="118"/>
      <c r="Y96" s="118"/>
      <c r="Z96" s="118"/>
    </row>
    <row r="97" ht="18.75" customHeight="1">
      <c r="A97" s="118"/>
      <c r="B97" s="118"/>
      <c r="C97" s="118"/>
      <c r="D97" s="118"/>
      <c r="E97" s="118"/>
      <c r="F97" s="118"/>
      <c r="G97" s="118"/>
      <c r="H97" s="118"/>
      <c r="I97" s="118"/>
      <c r="J97" s="118"/>
      <c r="K97" s="118"/>
      <c r="L97" s="118"/>
      <c r="M97" s="118"/>
      <c r="N97" s="118"/>
      <c r="O97" s="118"/>
      <c r="P97" s="118"/>
      <c r="Q97" s="118"/>
      <c r="R97" s="118"/>
      <c r="S97" s="118"/>
      <c r="T97" s="118"/>
      <c r="U97" s="118"/>
      <c r="V97" s="118"/>
      <c r="W97" s="118"/>
      <c r="X97" s="118"/>
      <c r="Y97" s="118"/>
      <c r="Z97" s="118"/>
    </row>
    <row r="98" ht="18.75" customHeight="1">
      <c r="A98" s="118"/>
      <c r="B98" s="118"/>
      <c r="C98" s="118"/>
      <c r="D98" s="118"/>
      <c r="E98" s="118"/>
      <c r="F98" s="118"/>
      <c r="G98" s="118"/>
      <c r="H98" s="118"/>
      <c r="I98" s="118"/>
      <c r="J98" s="118"/>
      <c r="K98" s="118"/>
      <c r="L98" s="118"/>
      <c r="M98" s="118"/>
      <c r="N98" s="118"/>
      <c r="O98" s="118"/>
      <c r="P98" s="118"/>
      <c r="Q98" s="118"/>
      <c r="R98" s="118"/>
      <c r="S98" s="118"/>
      <c r="T98" s="118"/>
      <c r="U98" s="118"/>
      <c r="V98" s="118"/>
      <c r="W98" s="118"/>
      <c r="X98" s="118"/>
      <c r="Y98" s="118"/>
      <c r="Z98" s="118"/>
    </row>
    <row r="99" ht="18.75" customHeight="1">
      <c r="A99" s="118"/>
      <c r="B99" s="118"/>
      <c r="C99" s="118"/>
      <c r="D99" s="118"/>
      <c r="E99" s="118"/>
      <c r="F99" s="118"/>
      <c r="G99" s="118"/>
      <c r="H99" s="118"/>
      <c r="I99" s="118"/>
      <c r="J99" s="118"/>
      <c r="K99" s="118"/>
      <c r="L99" s="118"/>
      <c r="M99" s="118"/>
      <c r="N99" s="118"/>
      <c r="O99" s="118"/>
      <c r="P99" s="118"/>
      <c r="Q99" s="118"/>
      <c r="R99" s="118"/>
      <c r="S99" s="118"/>
      <c r="T99" s="118"/>
      <c r="U99" s="118"/>
      <c r="V99" s="118"/>
      <c r="W99" s="118"/>
      <c r="X99" s="118"/>
      <c r="Y99" s="118"/>
      <c r="Z99" s="118"/>
    </row>
    <row r="100" ht="18.75" customHeight="1">
      <c r="A100" s="118"/>
      <c r="B100" s="118"/>
      <c r="C100" s="118"/>
      <c r="D100" s="118"/>
      <c r="E100" s="118"/>
      <c r="F100" s="118"/>
      <c r="G100" s="118"/>
      <c r="H100" s="118"/>
      <c r="I100" s="118"/>
      <c r="J100" s="118"/>
      <c r="K100" s="118"/>
      <c r="L100" s="118"/>
      <c r="M100" s="118"/>
      <c r="N100" s="118"/>
      <c r="O100" s="118"/>
      <c r="P100" s="118"/>
      <c r="Q100" s="118"/>
      <c r="R100" s="118"/>
      <c r="S100" s="118"/>
      <c r="T100" s="118"/>
      <c r="U100" s="118"/>
      <c r="V100" s="118"/>
      <c r="W100" s="118"/>
      <c r="X100" s="118"/>
      <c r="Y100" s="118"/>
      <c r="Z100" s="118"/>
    </row>
    <row r="101" ht="18.75" customHeight="1">
      <c r="A101" s="118"/>
      <c r="B101" s="118"/>
      <c r="C101" s="118"/>
      <c r="D101" s="118"/>
      <c r="E101" s="118"/>
      <c r="F101" s="118"/>
      <c r="G101" s="118"/>
      <c r="H101" s="118"/>
      <c r="I101" s="118"/>
      <c r="J101" s="118"/>
      <c r="K101" s="118"/>
      <c r="L101" s="118"/>
      <c r="M101" s="118"/>
      <c r="N101" s="118"/>
      <c r="O101" s="118"/>
      <c r="P101" s="118"/>
      <c r="Q101" s="118"/>
      <c r="R101" s="118"/>
      <c r="S101" s="118"/>
      <c r="T101" s="118"/>
      <c r="U101" s="118"/>
      <c r="V101" s="118"/>
      <c r="W101" s="118"/>
      <c r="X101" s="118"/>
      <c r="Y101" s="118"/>
      <c r="Z101" s="118"/>
    </row>
    <row r="102" ht="18.75" customHeight="1">
      <c r="A102" s="118"/>
      <c r="B102" s="118"/>
      <c r="C102" s="118"/>
      <c r="D102" s="118"/>
      <c r="E102" s="118"/>
      <c r="F102" s="118"/>
      <c r="G102" s="118"/>
      <c r="H102" s="118"/>
      <c r="I102" s="118"/>
      <c r="J102" s="118"/>
      <c r="K102" s="118"/>
      <c r="L102" s="118"/>
      <c r="M102" s="118"/>
      <c r="N102" s="118"/>
      <c r="O102" s="118"/>
      <c r="P102" s="118"/>
      <c r="Q102" s="118"/>
      <c r="R102" s="118"/>
      <c r="S102" s="118"/>
      <c r="T102" s="118"/>
      <c r="U102" s="118"/>
      <c r="V102" s="118"/>
      <c r="W102" s="118"/>
      <c r="X102" s="118"/>
      <c r="Y102" s="118"/>
      <c r="Z102" s="118"/>
    </row>
    <row r="103" ht="18.75" customHeight="1">
      <c r="A103" s="118"/>
      <c r="B103" s="118"/>
      <c r="C103" s="118"/>
      <c r="D103" s="118"/>
      <c r="E103" s="118"/>
      <c r="F103" s="118"/>
      <c r="G103" s="118"/>
      <c r="H103" s="118"/>
      <c r="I103" s="118"/>
      <c r="J103" s="118"/>
      <c r="K103" s="118"/>
      <c r="L103" s="118"/>
      <c r="M103" s="118"/>
      <c r="N103" s="118"/>
      <c r="O103" s="118"/>
      <c r="P103" s="118"/>
      <c r="Q103" s="118"/>
      <c r="R103" s="118"/>
      <c r="S103" s="118"/>
      <c r="T103" s="118"/>
      <c r="U103" s="118"/>
      <c r="V103" s="118"/>
      <c r="W103" s="118"/>
      <c r="X103" s="118"/>
      <c r="Y103" s="118"/>
      <c r="Z103" s="118"/>
    </row>
    <row r="104" ht="18.75" customHeight="1">
      <c r="A104" s="118"/>
      <c r="B104" s="118"/>
      <c r="C104" s="118"/>
      <c r="D104" s="118"/>
      <c r="E104" s="118"/>
      <c r="F104" s="118"/>
      <c r="G104" s="118"/>
      <c r="H104" s="118"/>
      <c r="I104" s="118"/>
      <c r="J104" s="118"/>
      <c r="K104" s="118"/>
      <c r="L104" s="118"/>
      <c r="M104" s="118"/>
      <c r="N104" s="118"/>
      <c r="O104" s="118"/>
      <c r="P104" s="118"/>
      <c r="Q104" s="118"/>
      <c r="R104" s="118"/>
      <c r="S104" s="118"/>
      <c r="T104" s="118"/>
      <c r="U104" s="118"/>
      <c r="V104" s="118"/>
      <c r="W104" s="118"/>
      <c r="X104" s="118"/>
      <c r="Y104" s="118"/>
      <c r="Z104" s="118"/>
    </row>
    <row r="105" ht="18.75" customHeight="1">
      <c r="A105" s="118"/>
      <c r="B105" s="118"/>
      <c r="C105" s="118"/>
      <c r="D105" s="118"/>
      <c r="E105" s="118"/>
      <c r="F105" s="118"/>
      <c r="G105" s="118"/>
      <c r="H105" s="118"/>
      <c r="I105" s="118"/>
      <c r="J105" s="118"/>
      <c r="K105" s="118"/>
      <c r="L105" s="118"/>
      <c r="M105" s="118"/>
      <c r="N105" s="118"/>
      <c r="O105" s="118"/>
      <c r="P105" s="118"/>
      <c r="Q105" s="118"/>
      <c r="R105" s="118"/>
      <c r="S105" s="118"/>
      <c r="T105" s="118"/>
      <c r="U105" s="118"/>
      <c r="V105" s="118"/>
      <c r="W105" s="118"/>
      <c r="X105" s="118"/>
      <c r="Y105" s="118"/>
      <c r="Z105" s="118"/>
    </row>
    <row r="106" ht="18.75" customHeight="1">
      <c r="A106" s="118"/>
      <c r="B106" s="118"/>
      <c r="C106" s="118"/>
      <c r="D106" s="118"/>
      <c r="E106" s="118"/>
      <c r="F106" s="118"/>
      <c r="G106" s="118"/>
      <c r="H106" s="118"/>
      <c r="I106" s="118"/>
      <c r="J106" s="118"/>
      <c r="K106" s="118"/>
      <c r="L106" s="118"/>
      <c r="M106" s="118"/>
      <c r="N106" s="118"/>
      <c r="O106" s="118"/>
      <c r="P106" s="118"/>
      <c r="Q106" s="118"/>
      <c r="R106" s="118"/>
      <c r="S106" s="118"/>
      <c r="T106" s="118"/>
      <c r="U106" s="118"/>
      <c r="V106" s="118"/>
      <c r="W106" s="118"/>
      <c r="X106" s="118"/>
      <c r="Y106" s="118"/>
      <c r="Z106" s="118"/>
    </row>
    <row r="107" ht="18.75" customHeight="1">
      <c r="A107" s="118"/>
      <c r="B107" s="118"/>
      <c r="C107" s="118"/>
      <c r="D107" s="118"/>
      <c r="E107" s="118"/>
      <c r="F107" s="118"/>
      <c r="G107" s="118"/>
      <c r="H107" s="118"/>
      <c r="I107" s="118"/>
      <c r="J107" s="118"/>
      <c r="K107" s="118"/>
      <c r="L107" s="118"/>
      <c r="M107" s="118"/>
      <c r="N107" s="118"/>
      <c r="O107" s="118"/>
      <c r="P107" s="118"/>
      <c r="Q107" s="118"/>
      <c r="R107" s="118"/>
      <c r="S107" s="118"/>
      <c r="T107" s="118"/>
      <c r="U107" s="118"/>
      <c r="V107" s="118"/>
      <c r="W107" s="118"/>
      <c r="X107" s="118"/>
      <c r="Y107" s="118"/>
      <c r="Z107" s="118"/>
    </row>
    <row r="108" ht="18.75" customHeight="1">
      <c r="A108" s="118"/>
      <c r="B108" s="118"/>
      <c r="C108" s="118"/>
      <c r="D108" s="118"/>
      <c r="E108" s="118"/>
      <c r="F108" s="118"/>
      <c r="G108" s="118"/>
      <c r="H108" s="118"/>
      <c r="I108" s="118"/>
      <c r="J108" s="118"/>
      <c r="K108" s="118"/>
      <c r="L108" s="118"/>
      <c r="M108" s="118"/>
      <c r="N108" s="118"/>
      <c r="O108" s="118"/>
      <c r="P108" s="118"/>
      <c r="Q108" s="118"/>
      <c r="R108" s="118"/>
      <c r="S108" s="118"/>
      <c r="T108" s="118"/>
      <c r="U108" s="118"/>
      <c r="V108" s="118"/>
      <c r="W108" s="118"/>
      <c r="X108" s="118"/>
      <c r="Y108" s="118"/>
      <c r="Z108" s="118"/>
    </row>
    <row r="109" ht="18.75" customHeight="1">
      <c r="A109" s="118"/>
      <c r="B109" s="118"/>
      <c r="C109" s="118"/>
      <c r="D109" s="118"/>
      <c r="E109" s="118"/>
      <c r="F109" s="118"/>
      <c r="G109" s="118"/>
      <c r="H109" s="118"/>
      <c r="I109" s="118"/>
      <c r="J109" s="118"/>
      <c r="K109" s="118"/>
      <c r="L109" s="118"/>
      <c r="M109" s="118"/>
      <c r="N109" s="118"/>
      <c r="O109" s="118"/>
      <c r="P109" s="118"/>
      <c r="Q109" s="118"/>
      <c r="R109" s="118"/>
      <c r="S109" s="118"/>
      <c r="T109" s="118"/>
      <c r="U109" s="118"/>
      <c r="V109" s="118"/>
      <c r="W109" s="118"/>
      <c r="X109" s="118"/>
      <c r="Y109" s="118"/>
      <c r="Z109" s="118"/>
    </row>
    <row r="110" ht="18.75" customHeight="1">
      <c r="A110" s="118"/>
      <c r="B110" s="118"/>
      <c r="C110" s="118"/>
      <c r="D110" s="118"/>
      <c r="E110" s="118"/>
      <c r="F110" s="118"/>
      <c r="G110" s="118"/>
      <c r="H110" s="118"/>
      <c r="I110" s="118"/>
      <c r="J110" s="118"/>
      <c r="K110" s="118"/>
      <c r="L110" s="118"/>
      <c r="M110" s="118"/>
      <c r="N110" s="118"/>
      <c r="O110" s="118"/>
      <c r="P110" s="118"/>
      <c r="Q110" s="118"/>
      <c r="R110" s="118"/>
      <c r="S110" s="118"/>
      <c r="T110" s="118"/>
      <c r="U110" s="118"/>
      <c r="V110" s="118"/>
      <c r="W110" s="118"/>
      <c r="X110" s="118"/>
      <c r="Y110" s="118"/>
      <c r="Z110" s="118"/>
    </row>
    <row r="111" ht="18.75" customHeight="1">
      <c r="A111" s="118"/>
      <c r="B111" s="118"/>
      <c r="C111" s="118"/>
      <c r="D111" s="118"/>
      <c r="E111" s="118"/>
      <c r="F111" s="118"/>
      <c r="G111" s="118"/>
      <c r="H111" s="118"/>
      <c r="I111" s="118"/>
      <c r="J111" s="118"/>
      <c r="K111" s="118"/>
      <c r="L111" s="118"/>
      <c r="M111" s="118"/>
      <c r="N111" s="118"/>
      <c r="O111" s="118"/>
      <c r="P111" s="118"/>
      <c r="Q111" s="118"/>
      <c r="R111" s="118"/>
      <c r="S111" s="118"/>
      <c r="T111" s="118"/>
      <c r="U111" s="118"/>
      <c r="V111" s="118"/>
      <c r="W111" s="118"/>
      <c r="X111" s="118"/>
      <c r="Y111" s="118"/>
      <c r="Z111" s="118"/>
    </row>
    <row r="112" ht="18.75" customHeight="1">
      <c r="A112" s="118"/>
      <c r="B112" s="118"/>
      <c r="C112" s="118"/>
      <c r="D112" s="118"/>
      <c r="E112" s="118"/>
      <c r="F112" s="118"/>
      <c r="G112" s="118"/>
      <c r="H112" s="118"/>
      <c r="I112" s="118"/>
      <c r="J112" s="118"/>
      <c r="K112" s="118"/>
      <c r="L112" s="118"/>
      <c r="M112" s="118"/>
      <c r="N112" s="118"/>
      <c r="O112" s="118"/>
      <c r="P112" s="118"/>
      <c r="Q112" s="118"/>
      <c r="R112" s="118"/>
      <c r="S112" s="118"/>
      <c r="T112" s="118"/>
      <c r="U112" s="118"/>
      <c r="V112" s="118"/>
      <c r="W112" s="118"/>
      <c r="X112" s="118"/>
      <c r="Y112" s="118"/>
      <c r="Z112" s="118"/>
    </row>
    <row r="113" ht="18.75" customHeight="1">
      <c r="A113" s="118"/>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row>
    <row r="114" ht="18.75" customHeight="1">
      <c r="A114" s="118"/>
      <c r="B114" s="118"/>
      <c r="C114" s="118"/>
      <c r="D114" s="118"/>
      <c r="E114" s="118"/>
      <c r="F114" s="118"/>
      <c r="G114" s="118"/>
      <c r="H114" s="118"/>
      <c r="I114" s="118"/>
      <c r="J114" s="118"/>
      <c r="K114" s="118"/>
      <c r="L114" s="118"/>
      <c r="M114" s="118"/>
      <c r="N114" s="118"/>
      <c r="O114" s="118"/>
      <c r="P114" s="118"/>
      <c r="Q114" s="118"/>
      <c r="R114" s="118"/>
      <c r="S114" s="118"/>
      <c r="T114" s="118"/>
      <c r="U114" s="118"/>
      <c r="V114" s="118"/>
      <c r="W114" s="118"/>
      <c r="X114" s="118"/>
      <c r="Y114" s="118"/>
      <c r="Z114" s="118"/>
    </row>
    <row r="115" ht="18.75" customHeight="1">
      <c r="A115" s="118"/>
      <c r="B115" s="118"/>
      <c r="C115" s="118"/>
      <c r="D115" s="118"/>
      <c r="E115" s="118"/>
      <c r="F115" s="118"/>
      <c r="G115" s="118"/>
      <c r="H115" s="118"/>
      <c r="I115" s="118"/>
      <c r="J115" s="118"/>
      <c r="K115" s="118"/>
      <c r="L115" s="118"/>
      <c r="M115" s="118"/>
      <c r="N115" s="118"/>
      <c r="O115" s="118"/>
      <c r="P115" s="118"/>
      <c r="Q115" s="118"/>
      <c r="R115" s="118"/>
      <c r="S115" s="118"/>
      <c r="T115" s="118"/>
      <c r="U115" s="118"/>
      <c r="V115" s="118"/>
      <c r="W115" s="118"/>
      <c r="X115" s="118"/>
      <c r="Y115" s="118"/>
      <c r="Z115" s="118"/>
    </row>
    <row r="116" ht="18.75" customHeight="1">
      <c r="A116" s="118"/>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row>
    <row r="117" ht="18.75" customHeight="1">
      <c r="A117" s="118"/>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row>
    <row r="118" ht="18.75" customHeight="1">
      <c r="A118" s="118"/>
      <c r="B118" s="118"/>
      <c r="C118" s="118"/>
      <c r="D118" s="118"/>
      <c r="E118" s="118"/>
      <c r="F118" s="118"/>
      <c r="G118" s="118"/>
      <c r="H118" s="118"/>
      <c r="I118" s="118"/>
      <c r="J118" s="118"/>
      <c r="K118" s="118"/>
      <c r="L118" s="118"/>
      <c r="M118" s="118"/>
      <c r="N118" s="118"/>
      <c r="O118" s="118"/>
      <c r="P118" s="118"/>
      <c r="Q118" s="118"/>
      <c r="R118" s="118"/>
      <c r="S118" s="118"/>
      <c r="T118" s="118"/>
      <c r="U118" s="118"/>
      <c r="V118" s="118"/>
      <c r="W118" s="118"/>
      <c r="X118" s="118"/>
      <c r="Y118" s="118"/>
      <c r="Z118" s="118"/>
    </row>
    <row r="119" ht="18.75" customHeight="1">
      <c r="A119" s="118"/>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row>
    <row r="120" ht="18.75" customHeight="1">
      <c r="A120" s="118"/>
      <c r="B120" s="118"/>
      <c r="C120" s="118"/>
      <c r="D120" s="118"/>
      <c r="E120" s="118"/>
      <c r="F120" s="118"/>
      <c r="G120" s="118"/>
      <c r="H120" s="118"/>
      <c r="I120" s="118"/>
      <c r="J120" s="118"/>
      <c r="K120" s="118"/>
      <c r="L120" s="118"/>
      <c r="M120" s="118"/>
      <c r="N120" s="118"/>
      <c r="O120" s="118"/>
      <c r="P120" s="118"/>
      <c r="Q120" s="118"/>
      <c r="R120" s="118"/>
      <c r="S120" s="118"/>
      <c r="T120" s="118"/>
      <c r="U120" s="118"/>
      <c r="V120" s="118"/>
      <c r="W120" s="118"/>
      <c r="X120" s="118"/>
      <c r="Y120" s="118"/>
      <c r="Z120" s="118"/>
    </row>
    <row r="121" ht="18.75" customHeight="1">
      <c r="A121" s="118"/>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row>
    <row r="122" ht="18.75" customHeight="1">
      <c r="A122" s="118"/>
      <c r="B122" s="118"/>
      <c r="C122" s="118"/>
      <c r="D122" s="118"/>
      <c r="E122" s="118"/>
      <c r="F122" s="118"/>
      <c r="G122" s="118"/>
      <c r="H122" s="118"/>
      <c r="I122" s="118"/>
      <c r="J122" s="118"/>
      <c r="K122" s="118"/>
      <c r="L122" s="118"/>
      <c r="M122" s="118"/>
      <c r="N122" s="118"/>
      <c r="O122" s="118"/>
      <c r="P122" s="118"/>
      <c r="Q122" s="118"/>
      <c r="R122" s="118"/>
      <c r="S122" s="118"/>
      <c r="T122" s="118"/>
      <c r="U122" s="118"/>
      <c r="V122" s="118"/>
      <c r="W122" s="118"/>
      <c r="X122" s="118"/>
      <c r="Y122" s="118"/>
      <c r="Z122" s="118"/>
    </row>
    <row r="123" ht="18.75" customHeight="1">
      <c r="A123" s="118"/>
      <c r="B123" s="118"/>
      <c r="C123" s="118"/>
      <c r="D123" s="118"/>
      <c r="E123" s="118"/>
      <c r="F123" s="118"/>
      <c r="G123" s="118"/>
      <c r="H123" s="118"/>
      <c r="I123" s="118"/>
      <c r="J123" s="118"/>
      <c r="K123" s="118"/>
      <c r="L123" s="118"/>
      <c r="M123" s="118"/>
      <c r="N123" s="118"/>
      <c r="O123" s="118"/>
      <c r="P123" s="118"/>
      <c r="Q123" s="118"/>
      <c r="R123" s="118"/>
      <c r="S123" s="118"/>
      <c r="T123" s="118"/>
      <c r="U123" s="118"/>
      <c r="V123" s="118"/>
      <c r="W123" s="118"/>
      <c r="X123" s="118"/>
      <c r="Y123" s="118"/>
      <c r="Z123" s="118"/>
    </row>
    <row r="124" ht="18.75" customHeight="1">
      <c r="A124" s="118"/>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row>
    <row r="125" ht="18.75" customHeight="1">
      <c r="A125" s="118"/>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row>
    <row r="126" ht="18.75" customHeight="1">
      <c r="A126" s="118"/>
      <c r="B126" s="118"/>
      <c r="C126" s="118"/>
      <c r="D126" s="118"/>
      <c r="E126" s="118"/>
      <c r="F126" s="118"/>
      <c r="G126" s="118"/>
      <c r="H126" s="118"/>
      <c r="I126" s="118"/>
      <c r="J126" s="118"/>
      <c r="K126" s="118"/>
      <c r="L126" s="118"/>
      <c r="M126" s="118"/>
      <c r="N126" s="118"/>
      <c r="O126" s="118"/>
      <c r="P126" s="118"/>
      <c r="Q126" s="118"/>
      <c r="R126" s="118"/>
      <c r="S126" s="118"/>
      <c r="T126" s="118"/>
      <c r="U126" s="118"/>
      <c r="V126" s="118"/>
      <c r="W126" s="118"/>
      <c r="X126" s="118"/>
      <c r="Y126" s="118"/>
      <c r="Z126" s="118"/>
    </row>
    <row r="127" ht="18.75" customHeight="1">
      <c r="A127" s="118"/>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row>
    <row r="128" ht="18.75" customHeight="1">
      <c r="A128" s="118"/>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row>
    <row r="129" ht="18.75" customHeight="1">
      <c r="A129" s="118"/>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row>
    <row r="130" ht="18.75" customHeight="1">
      <c r="A130" s="118"/>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row>
    <row r="131" ht="18.75" customHeight="1">
      <c r="A131" s="118"/>
      <c r="B131" s="118"/>
      <c r="C131" s="118"/>
      <c r="D131" s="118"/>
      <c r="E131" s="118"/>
      <c r="F131" s="118"/>
      <c r="G131" s="118"/>
      <c r="H131" s="118"/>
      <c r="I131" s="118"/>
      <c r="J131" s="118"/>
      <c r="K131" s="118"/>
      <c r="L131" s="118"/>
      <c r="M131" s="118"/>
      <c r="N131" s="118"/>
      <c r="O131" s="118"/>
      <c r="P131" s="118"/>
      <c r="Q131" s="118"/>
      <c r="R131" s="118"/>
      <c r="S131" s="118"/>
      <c r="T131" s="118"/>
      <c r="U131" s="118"/>
      <c r="V131" s="118"/>
      <c r="W131" s="118"/>
      <c r="X131" s="118"/>
      <c r="Y131" s="118"/>
      <c r="Z131" s="118"/>
    </row>
    <row r="132" ht="18.75" customHeight="1">
      <c r="A132" s="118"/>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row>
    <row r="133" ht="18.75" customHeight="1">
      <c r="A133" s="118"/>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row>
    <row r="134" ht="18.75" customHeight="1">
      <c r="A134" s="118"/>
      <c r="B134" s="118"/>
      <c r="C134" s="118"/>
      <c r="D134" s="118"/>
      <c r="E134" s="118"/>
      <c r="F134" s="118"/>
      <c r="G134" s="118"/>
      <c r="H134" s="118"/>
      <c r="I134" s="118"/>
      <c r="J134" s="118"/>
      <c r="K134" s="118"/>
      <c r="L134" s="118"/>
      <c r="M134" s="118"/>
      <c r="N134" s="118"/>
      <c r="O134" s="118"/>
      <c r="P134" s="118"/>
      <c r="Q134" s="118"/>
      <c r="R134" s="118"/>
      <c r="S134" s="118"/>
      <c r="T134" s="118"/>
      <c r="U134" s="118"/>
      <c r="V134" s="118"/>
      <c r="W134" s="118"/>
      <c r="X134" s="118"/>
      <c r="Y134" s="118"/>
      <c r="Z134" s="118"/>
    </row>
    <row r="135" ht="18.75" customHeight="1">
      <c r="A135" s="118"/>
      <c r="B135" s="118"/>
      <c r="C135" s="118"/>
      <c r="D135" s="118"/>
      <c r="E135" s="118"/>
      <c r="F135" s="118"/>
      <c r="G135" s="118"/>
      <c r="H135" s="118"/>
      <c r="I135" s="118"/>
      <c r="J135" s="118"/>
      <c r="K135" s="118"/>
      <c r="L135" s="118"/>
      <c r="M135" s="118"/>
      <c r="N135" s="118"/>
      <c r="O135" s="118"/>
      <c r="P135" s="118"/>
      <c r="Q135" s="118"/>
      <c r="R135" s="118"/>
      <c r="S135" s="118"/>
      <c r="T135" s="118"/>
      <c r="U135" s="118"/>
      <c r="V135" s="118"/>
      <c r="W135" s="118"/>
      <c r="X135" s="118"/>
      <c r="Y135" s="118"/>
      <c r="Z135" s="118"/>
    </row>
    <row r="136" ht="18.75" customHeight="1">
      <c r="A136" s="118"/>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row>
    <row r="137" ht="18.75" customHeight="1">
      <c r="A137" s="118"/>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row>
    <row r="138" ht="18.75" customHeight="1">
      <c r="A138" s="118"/>
      <c r="B138" s="118"/>
      <c r="C138" s="118"/>
      <c r="D138" s="118"/>
      <c r="E138" s="118"/>
      <c r="F138" s="118"/>
      <c r="G138" s="118"/>
      <c r="H138" s="118"/>
      <c r="I138" s="118"/>
      <c r="J138" s="118"/>
      <c r="K138" s="118"/>
      <c r="L138" s="118"/>
      <c r="M138" s="118"/>
      <c r="N138" s="118"/>
      <c r="O138" s="118"/>
      <c r="P138" s="118"/>
      <c r="Q138" s="118"/>
      <c r="R138" s="118"/>
      <c r="S138" s="118"/>
      <c r="T138" s="118"/>
      <c r="U138" s="118"/>
      <c r="V138" s="118"/>
      <c r="W138" s="118"/>
      <c r="X138" s="118"/>
      <c r="Y138" s="118"/>
      <c r="Z138" s="118"/>
    </row>
    <row r="139" ht="18.75" customHeight="1">
      <c r="A139" s="118"/>
      <c r="B139" s="118"/>
      <c r="C139" s="118"/>
      <c r="D139" s="118"/>
      <c r="E139" s="118"/>
      <c r="F139" s="118"/>
      <c r="G139" s="118"/>
      <c r="H139" s="118"/>
      <c r="I139" s="118"/>
      <c r="J139" s="118"/>
      <c r="K139" s="118"/>
      <c r="L139" s="118"/>
      <c r="M139" s="118"/>
      <c r="N139" s="118"/>
      <c r="O139" s="118"/>
      <c r="P139" s="118"/>
      <c r="Q139" s="118"/>
      <c r="R139" s="118"/>
      <c r="S139" s="118"/>
      <c r="T139" s="118"/>
      <c r="U139" s="118"/>
      <c r="V139" s="118"/>
      <c r="W139" s="118"/>
      <c r="X139" s="118"/>
      <c r="Y139" s="118"/>
      <c r="Z139" s="118"/>
    </row>
    <row r="140" ht="18.75" customHeight="1">
      <c r="A140" s="118"/>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row>
    <row r="141" ht="18.75" customHeight="1">
      <c r="A141" s="118"/>
      <c r="B141" s="118"/>
      <c r="C141" s="118"/>
      <c r="D141" s="118"/>
      <c r="E141" s="118"/>
      <c r="F141" s="118"/>
      <c r="G141" s="118"/>
      <c r="H141" s="118"/>
      <c r="I141" s="118"/>
      <c r="J141" s="118"/>
      <c r="K141" s="118"/>
      <c r="L141" s="118"/>
      <c r="M141" s="118"/>
      <c r="N141" s="118"/>
      <c r="O141" s="118"/>
      <c r="P141" s="118"/>
      <c r="Q141" s="118"/>
      <c r="R141" s="118"/>
      <c r="S141" s="118"/>
      <c r="T141" s="118"/>
      <c r="U141" s="118"/>
      <c r="V141" s="118"/>
      <c r="W141" s="118"/>
      <c r="X141" s="118"/>
      <c r="Y141" s="118"/>
      <c r="Z141" s="118"/>
    </row>
    <row r="142" ht="18.75" customHeight="1">
      <c r="A142" s="118"/>
      <c r="B142" s="118"/>
      <c r="C142" s="118"/>
      <c r="D142" s="118"/>
      <c r="E142" s="118"/>
      <c r="F142" s="118"/>
      <c r="G142" s="118"/>
      <c r="H142" s="118"/>
      <c r="I142" s="118"/>
      <c r="J142" s="118"/>
      <c r="K142" s="118"/>
      <c r="L142" s="118"/>
      <c r="M142" s="118"/>
      <c r="N142" s="118"/>
      <c r="O142" s="118"/>
      <c r="P142" s="118"/>
      <c r="Q142" s="118"/>
      <c r="R142" s="118"/>
      <c r="S142" s="118"/>
      <c r="T142" s="118"/>
      <c r="U142" s="118"/>
      <c r="V142" s="118"/>
      <c r="W142" s="118"/>
      <c r="X142" s="118"/>
      <c r="Y142" s="118"/>
      <c r="Z142" s="118"/>
    </row>
    <row r="143" ht="18.75" customHeight="1">
      <c r="A143" s="118"/>
      <c r="B143" s="118"/>
      <c r="C143" s="118"/>
      <c r="D143" s="118"/>
      <c r="E143" s="118"/>
      <c r="F143" s="118"/>
      <c r="G143" s="118"/>
      <c r="H143" s="118"/>
      <c r="I143" s="118"/>
      <c r="J143" s="118"/>
      <c r="K143" s="118"/>
      <c r="L143" s="118"/>
      <c r="M143" s="118"/>
      <c r="N143" s="118"/>
      <c r="O143" s="118"/>
      <c r="P143" s="118"/>
      <c r="Q143" s="118"/>
      <c r="R143" s="118"/>
      <c r="S143" s="118"/>
      <c r="T143" s="118"/>
      <c r="U143" s="118"/>
      <c r="V143" s="118"/>
      <c r="W143" s="118"/>
      <c r="X143" s="118"/>
      <c r="Y143" s="118"/>
      <c r="Z143" s="118"/>
    </row>
    <row r="144" ht="18.75" customHeight="1">
      <c r="A144" s="118"/>
      <c r="B144" s="118"/>
      <c r="C144" s="118"/>
      <c r="D144" s="118"/>
      <c r="E144" s="118"/>
      <c r="F144" s="118"/>
      <c r="G144" s="118"/>
      <c r="H144" s="118"/>
      <c r="I144" s="118"/>
      <c r="J144" s="118"/>
      <c r="K144" s="118"/>
      <c r="L144" s="118"/>
      <c r="M144" s="118"/>
      <c r="N144" s="118"/>
      <c r="O144" s="118"/>
      <c r="P144" s="118"/>
      <c r="Q144" s="118"/>
      <c r="R144" s="118"/>
      <c r="S144" s="118"/>
      <c r="T144" s="118"/>
      <c r="U144" s="118"/>
      <c r="V144" s="118"/>
      <c r="W144" s="118"/>
      <c r="X144" s="118"/>
      <c r="Y144" s="118"/>
      <c r="Z144" s="118"/>
    </row>
    <row r="145" ht="18.75" customHeight="1">
      <c r="A145" s="118"/>
      <c r="B145" s="118"/>
      <c r="C145" s="118"/>
      <c r="D145" s="118"/>
      <c r="E145" s="118"/>
      <c r="F145" s="118"/>
      <c r="G145" s="118"/>
      <c r="H145" s="118"/>
      <c r="I145" s="118"/>
      <c r="J145" s="118"/>
      <c r="K145" s="118"/>
      <c r="L145" s="118"/>
      <c r="M145" s="118"/>
      <c r="N145" s="118"/>
      <c r="O145" s="118"/>
      <c r="P145" s="118"/>
      <c r="Q145" s="118"/>
      <c r="R145" s="118"/>
      <c r="S145" s="118"/>
      <c r="T145" s="118"/>
      <c r="U145" s="118"/>
      <c r="V145" s="118"/>
      <c r="W145" s="118"/>
      <c r="X145" s="118"/>
      <c r="Y145" s="118"/>
      <c r="Z145" s="118"/>
    </row>
    <row r="146" ht="18.75" customHeight="1">
      <c r="A146" s="118"/>
      <c r="B146" s="118"/>
      <c r="C146" s="118"/>
      <c r="D146" s="118"/>
      <c r="E146" s="118"/>
      <c r="F146" s="118"/>
      <c r="G146" s="118"/>
      <c r="H146" s="118"/>
      <c r="I146" s="118"/>
      <c r="J146" s="118"/>
      <c r="K146" s="118"/>
      <c r="L146" s="118"/>
      <c r="M146" s="118"/>
      <c r="N146" s="118"/>
      <c r="O146" s="118"/>
      <c r="P146" s="118"/>
      <c r="Q146" s="118"/>
      <c r="R146" s="118"/>
      <c r="S146" s="118"/>
      <c r="T146" s="118"/>
      <c r="U146" s="118"/>
      <c r="V146" s="118"/>
      <c r="W146" s="118"/>
      <c r="X146" s="118"/>
      <c r="Y146" s="118"/>
      <c r="Z146" s="118"/>
    </row>
    <row r="147" ht="18.75" customHeight="1">
      <c r="A147" s="118"/>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18"/>
      <c r="X147" s="118"/>
      <c r="Y147" s="118"/>
      <c r="Z147" s="118"/>
    </row>
    <row r="148" ht="18.75" customHeight="1">
      <c r="A148" s="118"/>
      <c r="B148" s="118"/>
      <c r="C148" s="118"/>
      <c r="D148" s="118"/>
      <c r="E148" s="118"/>
      <c r="F148" s="118"/>
      <c r="G148" s="118"/>
      <c r="H148" s="118"/>
      <c r="I148" s="118"/>
      <c r="J148" s="118"/>
      <c r="K148" s="118"/>
      <c r="L148" s="118"/>
      <c r="M148" s="118"/>
      <c r="N148" s="118"/>
      <c r="O148" s="118"/>
      <c r="P148" s="118"/>
      <c r="Q148" s="118"/>
      <c r="R148" s="118"/>
      <c r="S148" s="118"/>
      <c r="T148" s="118"/>
      <c r="U148" s="118"/>
      <c r="V148" s="118"/>
      <c r="W148" s="118"/>
      <c r="X148" s="118"/>
      <c r="Y148" s="118"/>
      <c r="Z148" s="118"/>
    </row>
    <row r="149" ht="18.75" customHeight="1">
      <c r="A149" s="118"/>
      <c r="B149" s="118"/>
      <c r="C149" s="118"/>
      <c r="D149" s="118"/>
      <c r="E149" s="118"/>
      <c r="F149" s="118"/>
      <c r="G149" s="118"/>
      <c r="H149" s="118"/>
      <c r="I149" s="118"/>
      <c r="J149" s="118"/>
      <c r="K149" s="118"/>
      <c r="L149" s="118"/>
      <c r="M149" s="118"/>
      <c r="N149" s="118"/>
      <c r="O149" s="118"/>
      <c r="P149" s="118"/>
      <c r="Q149" s="118"/>
      <c r="R149" s="118"/>
      <c r="S149" s="118"/>
      <c r="T149" s="118"/>
      <c r="U149" s="118"/>
      <c r="V149" s="118"/>
      <c r="W149" s="118"/>
      <c r="X149" s="118"/>
      <c r="Y149" s="118"/>
      <c r="Z149" s="118"/>
    </row>
    <row r="150" ht="18.75" customHeight="1">
      <c r="A150" s="118"/>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18"/>
      <c r="X150" s="118"/>
      <c r="Y150" s="118"/>
      <c r="Z150" s="118"/>
    </row>
    <row r="151" ht="18.75" customHeight="1">
      <c r="A151" s="118"/>
      <c r="B151" s="118"/>
      <c r="C151" s="118"/>
      <c r="D151" s="118"/>
      <c r="E151" s="118"/>
      <c r="F151" s="118"/>
      <c r="G151" s="118"/>
      <c r="H151" s="118"/>
      <c r="I151" s="118"/>
      <c r="J151" s="118"/>
      <c r="K151" s="118"/>
      <c r="L151" s="118"/>
      <c r="M151" s="118"/>
      <c r="N151" s="118"/>
      <c r="O151" s="118"/>
      <c r="P151" s="118"/>
      <c r="Q151" s="118"/>
      <c r="R151" s="118"/>
      <c r="S151" s="118"/>
      <c r="T151" s="118"/>
      <c r="U151" s="118"/>
      <c r="V151" s="118"/>
      <c r="W151" s="118"/>
      <c r="X151" s="118"/>
      <c r="Y151" s="118"/>
      <c r="Z151" s="118"/>
    </row>
    <row r="152" ht="18.75" customHeight="1">
      <c r="A152" s="118"/>
      <c r="B152" s="118"/>
      <c r="C152" s="118"/>
      <c r="D152" s="118"/>
      <c r="E152" s="118"/>
      <c r="F152" s="118"/>
      <c r="G152" s="118"/>
      <c r="H152" s="118"/>
      <c r="I152" s="118"/>
      <c r="J152" s="118"/>
      <c r="K152" s="118"/>
      <c r="L152" s="118"/>
      <c r="M152" s="118"/>
      <c r="N152" s="118"/>
      <c r="O152" s="118"/>
      <c r="P152" s="118"/>
      <c r="Q152" s="118"/>
      <c r="R152" s="118"/>
      <c r="S152" s="118"/>
      <c r="T152" s="118"/>
      <c r="U152" s="118"/>
      <c r="V152" s="118"/>
      <c r="W152" s="118"/>
      <c r="X152" s="118"/>
      <c r="Y152" s="118"/>
      <c r="Z152" s="118"/>
    </row>
    <row r="153" ht="18.75" customHeight="1">
      <c r="A153" s="118"/>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18"/>
      <c r="X153" s="118"/>
      <c r="Y153" s="118"/>
      <c r="Z153" s="118"/>
    </row>
    <row r="154" ht="18.75" customHeight="1">
      <c r="A154" s="118"/>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18"/>
      <c r="X154" s="118"/>
      <c r="Y154" s="118"/>
      <c r="Z154" s="118"/>
    </row>
    <row r="155" ht="18.75" customHeight="1">
      <c r="A155" s="118"/>
      <c r="B155" s="118"/>
      <c r="C155" s="118"/>
      <c r="D155" s="118"/>
      <c r="E155" s="118"/>
      <c r="F155" s="118"/>
      <c r="G155" s="118"/>
      <c r="H155" s="118"/>
      <c r="I155" s="118"/>
      <c r="J155" s="118"/>
      <c r="K155" s="118"/>
      <c r="L155" s="118"/>
      <c r="M155" s="118"/>
      <c r="N155" s="118"/>
      <c r="O155" s="118"/>
      <c r="P155" s="118"/>
      <c r="Q155" s="118"/>
      <c r="R155" s="118"/>
      <c r="S155" s="118"/>
      <c r="T155" s="118"/>
      <c r="U155" s="118"/>
      <c r="V155" s="118"/>
      <c r="W155" s="118"/>
      <c r="X155" s="118"/>
      <c r="Y155" s="118"/>
      <c r="Z155" s="118"/>
    </row>
    <row r="156" ht="18.75" customHeight="1">
      <c r="A156" s="118"/>
      <c r="B156" s="118"/>
      <c r="C156" s="118"/>
      <c r="D156" s="118"/>
      <c r="E156" s="118"/>
      <c r="F156" s="118"/>
      <c r="G156" s="118"/>
      <c r="H156" s="118"/>
      <c r="I156" s="118"/>
      <c r="J156" s="118"/>
      <c r="K156" s="118"/>
      <c r="L156" s="118"/>
      <c r="M156" s="118"/>
      <c r="N156" s="118"/>
      <c r="O156" s="118"/>
      <c r="P156" s="118"/>
      <c r="Q156" s="118"/>
      <c r="R156" s="118"/>
      <c r="S156" s="118"/>
      <c r="T156" s="118"/>
      <c r="U156" s="118"/>
      <c r="V156" s="118"/>
      <c r="W156" s="118"/>
      <c r="X156" s="118"/>
      <c r="Y156" s="118"/>
      <c r="Z156" s="118"/>
    </row>
    <row r="157" ht="18.75" customHeight="1">
      <c r="A157" s="118"/>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18"/>
      <c r="X157" s="118"/>
      <c r="Y157" s="118"/>
      <c r="Z157" s="118"/>
    </row>
    <row r="158" ht="18.75" customHeight="1">
      <c r="A158" s="118"/>
      <c r="B158" s="118"/>
      <c r="C158" s="118"/>
      <c r="D158" s="118"/>
      <c r="E158" s="118"/>
      <c r="F158" s="118"/>
      <c r="G158" s="118"/>
      <c r="H158" s="118"/>
      <c r="I158" s="118"/>
      <c r="J158" s="118"/>
      <c r="K158" s="118"/>
      <c r="L158" s="118"/>
      <c r="M158" s="118"/>
      <c r="N158" s="118"/>
      <c r="O158" s="118"/>
      <c r="P158" s="118"/>
      <c r="Q158" s="118"/>
      <c r="R158" s="118"/>
      <c r="S158" s="118"/>
      <c r="T158" s="118"/>
      <c r="U158" s="118"/>
      <c r="V158" s="118"/>
      <c r="W158" s="118"/>
      <c r="X158" s="118"/>
      <c r="Y158" s="118"/>
      <c r="Z158" s="118"/>
    </row>
    <row r="159" ht="18.75" customHeight="1">
      <c r="A159" s="118"/>
      <c r="B159" s="118"/>
      <c r="C159" s="118"/>
      <c r="D159" s="118"/>
      <c r="E159" s="118"/>
      <c r="F159" s="118"/>
      <c r="G159" s="118"/>
      <c r="H159" s="118"/>
      <c r="I159" s="118"/>
      <c r="J159" s="118"/>
      <c r="K159" s="118"/>
      <c r="L159" s="118"/>
      <c r="M159" s="118"/>
      <c r="N159" s="118"/>
      <c r="O159" s="118"/>
      <c r="P159" s="118"/>
      <c r="Q159" s="118"/>
      <c r="R159" s="118"/>
      <c r="S159" s="118"/>
      <c r="T159" s="118"/>
      <c r="U159" s="118"/>
      <c r="V159" s="118"/>
      <c r="W159" s="118"/>
      <c r="X159" s="118"/>
      <c r="Y159" s="118"/>
      <c r="Z159" s="118"/>
    </row>
    <row r="160" ht="18.75" customHeight="1">
      <c r="A160" s="118"/>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18"/>
      <c r="X160" s="118"/>
      <c r="Y160" s="118"/>
      <c r="Z160" s="118"/>
    </row>
    <row r="161" ht="18.75" customHeight="1">
      <c r="A161" s="118"/>
      <c r="B161" s="118"/>
      <c r="C161" s="118"/>
      <c r="D161" s="118"/>
      <c r="E161" s="118"/>
      <c r="F161" s="118"/>
      <c r="G161" s="118"/>
      <c r="H161" s="118"/>
      <c r="I161" s="118"/>
      <c r="J161" s="118"/>
      <c r="K161" s="118"/>
      <c r="L161" s="118"/>
      <c r="M161" s="118"/>
      <c r="N161" s="118"/>
      <c r="O161" s="118"/>
      <c r="P161" s="118"/>
      <c r="Q161" s="118"/>
      <c r="R161" s="118"/>
      <c r="S161" s="118"/>
      <c r="T161" s="118"/>
      <c r="U161" s="118"/>
      <c r="V161" s="118"/>
      <c r="W161" s="118"/>
      <c r="X161" s="118"/>
      <c r="Y161" s="118"/>
      <c r="Z161" s="118"/>
    </row>
    <row r="162" ht="18.75" customHeight="1">
      <c r="A162" s="118"/>
      <c r="B162" s="118"/>
      <c r="C162" s="118"/>
      <c r="D162" s="118"/>
      <c r="E162" s="118"/>
      <c r="F162" s="118"/>
      <c r="G162" s="118"/>
      <c r="H162" s="118"/>
      <c r="I162" s="118"/>
      <c r="J162" s="118"/>
      <c r="K162" s="118"/>
      <c r="L162" s="118"/>
      <c r="M162" s="118"/>
      <c r="N162" s="118"/>
      <c r="O162" s="118"/>
      <c r="P162" s="118"/>
      <c r="Q162" s="118"/>
      <c r="R162" s="118"/>
      <c r="S162" s="118"/>
      <c r="T162" s="118"/>
      <c r="U162" s="118"/>
      <c r="V162" s="118"/>
      <c r="W162" s="118"/>
      <c r="X162" s="118"/>
      <c r="Y162" s="118"/>
      <c r="Z162" s="118"/>
    </row>
    <row r="163" ht="18.75" customHeight="1">
      <c r="A163" s="118"/>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18"/>
      <c r="X163" s="118"/>
      <c r="Y163" s="118"/>
      <c r="Z163" s="118"/>
    </row>
    <row r="164" ht="18.75" customHeight="1">
      <c r="A164" s="118"/>
      <c r="B164" s="118"/>
      <c r="C164" s="118"/>
      <c r="D164" s="118"/>
      <c r="E164" s="118"/>
      <c r="F164" s="118"/>
      <c r="G164" s="118"/>
      <c r="H164" s="118"/>
      <c r="I164" s="118"/>
      <c r="J164" s="118"/>
      <c r="K164" s="118"/>
      <c r="L164" s="118"/>
      <c r="M164" s="118"/>
      <c r="N164" s="118"/>
      <c r="O164" s="118"/>
      <c r="P164" s="118"/>
      <c r="Q164" s="118"/>
      <c r="R164" s="118"/>
      <c r="S164" s="118"/>
      <c r="T164" s="118"/>
      <c r="U164" s="118"/>
      <c r="V164" s="118"/>
      <c r="W164" s="118"/>
      <c r="X164" s="118"/>
      <c r="Y164" s="118"/>
      <c r="Z164" s="118"/>
    </row>
    <row r="165" ht="18.75" customHeight="1">
      <c r="A165" s="118"/>
      <c r="B165" s="118"/>
      <c r="C165" s="118"/>
      <c r="D165" s="118"/>
      <c r="E165" s="118"/>
      <c r="F165" s="118"/>
      <c r="G165" s="118"/>
      <c r="H165" s="118"/>
      <c r="I165" s="118"/>
      <c r="J165" s="118"/>
      <c r="K165" s="118"/>
      <c r="L165" s="118"/>
      <c r="M165" s="118"/>
      <c r="N165" s="118"/>
      <c r="O165" s="118"/>
      <c r="P165" s="118"/>
      <c r="Q165" s="118"/>
      <c r="R165" s="118"/>
      <c r="S165" s="118"/>
      <c r="T165" s="118"/>
      <c r="U165" s="118"/>
      <c r="V165" s="118"/>
      <c r="W165" s="118"/>
      <c r="X165" s="118"/>
      <c r="Y165" s="118"/>
      <c r="Z165" s="118"/>
    </row>
    <row r="166" ht="18.75" customHeight="1">
      <c r="A166" s="118"/>
      <c r="B166" s="118"/>
      <c r="C166" s="118"/>
      <c r="D166" s="118"/>
      <c r="E166" s="118"/>
      <c r="F166" s="118"/>
      <c r="G166" s="118"/>
      <c r="H166" s="118"/>
      <c r="I166" s="118"/>
      <c r="J166" s="118"/>
      <c r="K166" s="118"/>
      <c r="L166" s="118"/>
      <c r="M166" s="118"/>
      <c r="N166" s="118"/>
      <c r="O166" s="118"/>
      <c r="P166" s="118"/>
      <c r="Q166" s="118"/>
      <c r="R166" s="118"/>
      <c r="S166" s="118"/>
      <c r="T166" s="118"/>
      <c r="U166" s="118"/>
      <c r="V166" s="118"/>
      <c r="W166" s="118"/>
      <c r="X166" s="118"/>
      <c r="Y166" s="118"/>
      <c r="Z166" s="118"/>
    </row>
    <row r="167" ht="18.75" customHeight="1">
      <c r="A167" s="118"/>
      <c r="B167" s="118"/>
      <c r="C167" s="118"/>
      <c r="D167" s="118"/>
      <c r="E167" s="118"/>
      <c r="F167" s="118"/>
      <c r="G167" s="118"/>
      <c r="H167" s="118"/>
      <c r="I167" s="118"/>
      <c r="J167" s="118"/>
      <c r="K167" s="118"/>
      <c r="L167" s="118"/>
      <c r="M167" s="118"/>
      <c r="N167" s="118"/>
      <c r="O167" s="118"/>
      <c r="P167" s="118"/>
      <c r="Q167" s="118"/>
      <c r="R167" s="118"/>
      <c r="S167" s="118"/>
      <c r="T167" s="118"/>
      <c r="U167" s="118"/>
      <c r="V167" s="118"/>
      <c r="W167" s="118"/>
      <c r="X167" s="118"/>
      <c r="Y167" s="118"/>
      <c r="Z167" s="118"/>
    </row>
    <row r="168" ht="18.75" customHeight="1">
      <c r="A168" s="118"/>
      <c r="B168" s="118"/>
      <c r="C168" s="118"/>
      <c r="D168" s="118"/>
      <c r="E168" s="118"/>
      <c r="F168" s="118"/>
      <c r="G168" s="118"/>
      <c r="H168" s="118"/>
      <c r="I168" s="118"/>
      <c r="J168" s="118"/>
      <c r="K168" s="118"/>
      <c r="L168" s="118"/>
      <c r="M168" s="118"/>
      <c r="N168" s="118"/>
      <c r="O168" s="118"/>
      <c r="P168" s="118"/>
      <c r="Q168" s="118"/>
      <c r="R168" s="118"/>
      <c r="S168" s="118"/>
      <c r="T168" s="118"/>
      <c r="U168" s="118"/>
      <c r="V168" s="118"/>
      <c r="W168" s="118"/>
      <c r="X168" s="118"/>
      <c r="Y168" s="118"/>
      <c r="Z168" s="118"/>
    </row>
    <row r="169" ht="18.75" customHeight="1">
      <c r="A169" s="118"/>
      <c r="B169" s="118"/>
      <c r="C169" s="118"/>
      <c r="D169" s="118"/>
      <c r="E169" s="118"/>
      <c r="F169" s="118"/>
      <c r="G169" s="118"/>
      <c r="H169" s="118"/>
      <c r="I169" s="118"/>
      <c r="J169" s="118"/>
      <c r="K169" s="118"/>
      <c r="L169" s="118"/>
      <c r="M169" s="118"/>
      <c r="N169" s="118"/>
      <c r="O169" s="118"/>
      <c r="P169" s="118"/>
      <c r="Q169" s="118"/>
      <c r="R169" s="118"/>
      <c r="S169" s="118"/>
      <c r="T169" s="118"/>
      <c r="U169" s="118"/>
      <c r="V169" s="118"/>
      <c r="W169" s="118"/>
      <c r="X169" s="118"/>
      <c r="Y169" s="118"/>
      <c r="Z169" s="118"/>
    </row>
    <row r="170" ht="18.75" customHeight="1">
      <c r="A170" s="118"/>
      <c r="B170" s="118"/>
      <c r="C170" s="118"/>
      <c r="D170" s="118"/>
      <c r="E170" s="118"/>
      <c r="F170" s="118"/>
      <c r="G170" s="118"/>
      <c r="H170" s="118"/>
      <c r="I170" s="118"/>
      <c r="J170" s="118"/>
      <c r="K170" s="118"/>
      <c r="L170" s="118"/>
      <c r="M170" s="118"/>
      <c r="N170" s="118"/>
      <c r="O170" s="118"/>
      <c r="P170" s="118"/>
      <c r="Q170" s="118"/>
      <c r="R170" s="118"/>
      <c r="S170" s="118"/>
      <c r="T170" s="118"/>
      <c r="U170" s="118"/>
      <c r="V170" s="118"/>
      <c r="W170" s="118"/>
      <c r="X170" s="118"/>
      <c r="Y170" s="118"/>
      <c r="Z170" s="118"/>
    </row>
    <row r="171" ht="18.75" customHeight="1">
      <c r="A171" s="118"/>
      <c r="B171" s="118"/>
      <c r="C171" s="118"/>
      <c r="D171" s="118"/>
      <c r="E171" s="118"/>
      <c r="F171" s="118"/>
      <c r="G171" s="118"/>
      <c r="H171" s="118"/>
      <c r="I171" s="118"/>
      <c r="J171" s="118"/>
      <c r="K171" s="118"/>
      <c r="L171" s="118"/>
      <c r="M171" s="118"/>
      <c r="N171" s="118"/>
      <c r="O171" s="118"/>
      <c r="P171" s="118"/>
      <c r="Q171" s="118"/>
      <c r="R171" s="118"/>
      <c r="S171" s="118"/>
      <c r="T171" s="118"/>
      <c r="U171" s="118"/>
      <c r="V171" s="118"/>
      <c r="W171" s="118"/>
      <c r="X171" s="118"/>
      <c r="Y171" s="118"/>
      <c r="Z171" s="118"/>
    </row>
    <row r="172" ht="18.75" customHeight="1">
      <c r="A172" s="118"/>
      <c r="B172" s="118"/>
      <c r="C172" s="118"/>
      <c r="D172" s="118"/>
      <c r="E172" s="118"/>
      <c r="F172" s="118"/>
      <c r="G172" s="118"/>
      <c r="H172" s="118"/>
      <c r="I172" s="118"/>
      <c r="J172" s="118"/>
      <c r="K172" s="118"/>
      <c r="L172" s="118"/>
      <c r="M172" s="118"/>
      <c r="N172" s="118"/>
      <c r="O172" s="118"/>
      <c r="P172" s="118"/>
      <c r="Q172" s="118"/>
      <c r="R172" s="118"/>
      <c r="S172" s="118"/>
      <c r="T172" s="118"/>
      <c r="U172" s="118"/>
      <c r="V172" s="118"/>
      <c r="W172" s="118"/>
      <c r="X172" s="118"/>
      <c r="Y172" s="118"/>
      <c r="Z172" s="118"/>
    </row>
    <row r="173" ht="18.75" customHeight="1">
      <c r="A173" s="118"/>
      <c r="B173" s="118"/>
      <c r="C173" s="118"/>
      <c r="D173" s="118"/>
      <c r="E173" s="118"/>
      <c r="F173" s="118"/>
      <c r="G173" s="118"/>
      <c r="H173" s="118"/>
      <c r="I173" s="118"/>
      <c r="J173" s="118"/>
      <c r="K173" s="118"/>
      <c r="L173" s="118"/>
      <c r="M173" s="118"/>
      <c r="N173" s="118"/>
      <c r="O173" s="118"/>
      <c r="P173" s="118"/>
      <c r="Q173" s="118"/>
      <c r="R173" s="118"/>
      <c r="S173" s="118"/>
      <c r="T173" s="118"/>
      <c r="U173" s="118"/>
      <c r="V173" s="118"/>
      <c r="W173" s="118"/>
      <c r="X173" s="118"/>
      <c r="Y173" s="118"/>
      <c r="Z173" s="118"/>
    </row>
    <row r="174" ht="18.75" customHeight="1">
      <c r="A174" s="118"/>
      <c r="B174" s="118"/>
      <c r="C174" s="118"/>
      <c r="D174" s="118"/>
      <c r="E174" s="118"/>
      <c r="F174" s="118"/>
      <c r="G174" s="118"/>
      <c r="H174" s="118"/>
      <c r="I174" s="118"/>
      <c r="J174" s="118"/>
      <c r="K174" s="118"/>
      <c r="L174" s="118"/>
      <c r="M174" s="118"/>
      <c r="N174" s="118"/>
      <c r="O174" s="118"/>
      <c r="P174" s="118"/>
      <c r="Q174" s="118"/>
      <c r="R174" s="118"/>
      <c r="S174" s="118"/>
      <c r="T174" s="118"/>
      <c r="U174" s="118"/>
      <c r="V174" s="118"/>
      <c r="W174" s="118"/>
      <c r="X174" s="118"/>
      <c r="Y174" s="118"/>
      <c r="Z174" s="118"/>
    </row>
    <row r="175" ht="18.75" customHeight="1">
      <c r="A175" s="118"/>
      <c r="B175" s="118"/>
      <c r="C175" s="118"/>
      <c r="D175" s="118"/>
      <c r="E175" s="118"/>
      <c r="F175" s="118"/>
      <c r="G175" s="118"/>
      <c r="H175" s="118"/>
      <c r="I175" s="118"/>
      <c r="J175" s="118"/>
      <c r="K175" s="118"/>
      <c r="L175" s="118"/>
      <c r="M175" s="118"/>
      <c r="N175" s="118"/>
      <c r="O175" s="118"/>
      <c r="P175" s="118"/>
      <c r="Q175" s="118"/>
      <c r="R175" s="118"/>
      <c r="S175" s="118"/>
      <c r="T175" s="118"/>
      <c r="U175" s="118"/>
      <c r="V175" s="118"/>
      <c r="W175" s="118"/>
      <c r="X175" s="118"/>
      <c r="Y175" s="118"/>
      <c r="Z175" s="118"/>
    </row>
    <row r="176" ht="18.75" customHeight="1">
      <c r="A176" s="118"/>
      <c r="B176" s="118"/>
      <c r="C176" s="118"/>
      <c r="D176" s="118"/>
      <c r="E176" s="118"/>
      <c r="F176" s="118"/>
      <c r="G176" s="118"/>
      <c r="H176" s="118"/>
      <c r="I176" s="118"/>
      <c r="J176" s="118"/>
      <c r="K176" s="118"/>
      <c r="L176" s="118"/>
      <c r="M176" s="118"/>
      <c r="N176" s="118"/>
      <c r="O176" s="118"/>
      <c r="P176" s="118"/>
      <c r="Q176" s="118"/>
      <c r="R176" s="118"/>
      <c r="S176" s="118"/>
      <c r="T176" s="118"/>
      <c r="U176" s="118"/>
      <c r="V176" s="118"/>
      <c r="W176" s="118"/>
      <c r="X176" s="118"/>
      <c r="Y176" s="118"/>
      <c r="Z176" s="118"/>
    </row>
    <row r="177" ht="18.75" customHeight="1">
      <c r="A177" s="118"/>
      <c r="B177" s="118"/>
      <c r="C177" s="118"/>
      <c r="D177" s="118"/>
      <c r="E177" s="118"/>
      <c r="F177" s="118"/>
      <c r="G177" s="118"/>
      <c r="H177" s="118"/>
      <c r="I177" s="118"/>
      <c r="J177" s="118"/>
      <c r="K177" s="118"/>
      <c r="L177" s="118"/>
      <c r="M177" s="118"/>
      <c r="N177" s="118"/>
      <c r="O177" s="118"/>
      <c r="P177" s="118"/>
      <c r="Q177" s="118"/>
      <c r="R177" s="118"/>
      <c r="S177" s="118"/>
      <c r="T177" s="118"/>
      <c r="U177" s="118"/>
      <c r="V177" s="118"/>
      <c r="W177" s="118"/>
      <c r="X177" s="118"/>
      <c r="Y177" s="118"/>
      <c r="Z177" s="118"/>
    </row>
    <row r="178" ht="18.75" customHeight="1">
      <c r="A178" s="118"/>
      <c r="B178" s="118"/>
      <c r="C178" s="118"/>
      <c r="D178" s="118"/>
      <c r="E178" s="118"/>
      <c r="F178" s="118"/>
      <c r="G178" s="118"/>
      <c r="H178" s="118"/>
      <c r="I178" s="118"/>
      <c r="J178" s="118"/>
      <c r="K178" s="118"/>
      <c r="L178" s="118"/>
      <c r="M178" s="118"/>
      <c r="N178" s="118"/>
      <c r="O178" s="118"/>
      <c r="P178" s="118"/>
      <c r="Q178" s="118"/>
      <c r="R178" s="118"/>
      <c r="S178" s="118"/>
      <c r="T178" s="118"/>
      <c r="U178" s="118"/>
      <c r="V178" s="118"/>
      <c r="W178" s="118"/>
      <c r="X178" s="118"/>
      <c r="Y178" s="118"/>
      <c r="Z178" s="118"/>
    </row>
    <row r="179" ht="18.75" customHeight="1">
      <c r="A179" s="118"/>
      <c r="B179" s="118"/>
      <c r="C179" s="118"/>
      <c r="D179" s="118"/>
      <c r="E179" s="118"/>
      <c r="F179" s="118"/>
      <c r="G179" s="118"/>
      <c r="H179" s="118"/>
      <c r="I179" s="118"/>
      <c r="J179" s="118"/>
      <c r="K179" s="118"/>
      <c r="L179" s="118"/>
      <c r="M179" s="118"/>
      <c r="N179" s="118"/>
      <c r="O179" s="118"/>
      <c r="P179" s="118"/>
      <c r="Q179" s="118"/>
      <c r="R179" s="118"/>
      <c r="S179" s="118"/>
      <c r="T179" s="118"/>
      <c r="U179" s="118"/>
      <c r="V179" s="118"/>
      <c r="W179" s="118"/>
      <c r="X179" s="118"/>
      <c r="Y179" s="118"/>
      <c r="Z179" s="118"/>
    </row>
    <row r="180" ht="18.75" customHeight="1">
      <c r="A180" s="118"/>
      <c r="B180" s="118"/>
      <c r="C180" s="118"/>
      <c r="D180" s="118"/>
      <c r="E180" s="118"/>
      <c r="F180" s="118"/>
      <c r="G180" s="118"/>
      <c r="H180" s="118"/>
      <c r="I180" s="118"/>
      <c r="J180" s="118"/>
      <c r="K180" s="118"/>
      <c r="L180" s="118"/>
      <c r="M180" s="118"/>
      <c r="N180" s="118"/>
      <c r="O180" s="118"/>
      <c r="P180" s="118"/>
      <c r="Q180" s="118"/>
      <c r="R180" s="118"/>
      <c r="S180" s="118"/>
      <c r="T180" s="118"/>
      <c r="U180" s="118"/>
      <c r="V180" s="118"/>
      <c r="W180" s="118"/>
      <c r="X180" s="118"/>
      <c r="Y180" s="118"/>
      <c r="Z180" s="118"/>
    </row>
    <row r="181" ht="18.75" customHeight="1">
      <c r="A181" s="118"/>
      <c r="B181" s="118"/>
      <c r="C181" s="118"/>
      <c r="D181" s="118"/>
      <c r="E181" s="118"/>
      <c r="F181" s="118"/>
      <c r="G181" s="118"/>
      <c r="H181" s="118"/>
      <c r="I181" s="118"/>
      <c r="J181" s="118"/>
      <c r="K181" s="118"/>
      <c r="L181" s="118"/>
      <c r="M181" s="118"/>
      <c r="N181" s="118"/>
      <c r="O181" s="118"/>
      <c r="P181" s="118"/>
      <c r="Q181" s="118"/>
      <c r="R181" s="118"/>
      <c r="S181" s="118"/>
      <c r="T181" s="118"/>
      <c r="U181" s="118"/>
      <c r="V181" s="118"/>
      <c r="W181" s="118"/>
      <c r="X181" s="118"/>
      <c r="Y181" s="118"/>
      <c r="Z181" s="118"/>
    </row>
    <row r="182" ht="18.75" customHeight="1">
      <c r="A182" s="118"/>
      <c r="B182" s="118"/>
      <c r="C182" s="118"/>
      <c r="D182" s="118"/>
      <c r="E182" s="118"/>
      <c r="F182" s="118"/>
      <c r="G182" s="118"/>
      <c r="H182" s="118"/>
      <c r="I182" s="118"/>
      <c r="J182" s="118"/>
      <c r="K182" s="118"/>
      <c r="L182" s="118"/>
      <c r="M182" s="118"/>
      <c r="N182" s="118"/>
      <c r="O182" s="118"/>
      <c r="P182" s="118"/>
      <c r="Q182" s="118"/>
      <c r="R182" s="118"/>
      <c r="S182" s="118"/>
      <c r="T182" s="118"/>
      <c r="U182" s="118"/>
      <c r="V182" s="118"/>
      <c r="W182" s="118"/>
      <c r="X182" s="118"/>
      <c r="Y182" s="118"/>
      <c r="Z182" s="118"/>
    </row>
    <row r="183" ht="18.75" customHeight="1">
      <c r="A183" s="118"/>
      <c r="B183" s="118"/>
      <c r="C183" s="118"/>
      <c r="D183" s="118"/>
      <c r="E183" s="118"/>
      <c r="F183" s="118"/>
      <c r="G183" s="118"/>
      <c r="H183" s="118"/>
      <c r="I183" s="118"/>
      <c r="J183" s="118"/>
      <c r="K183" s="118"/>
      <c r="L183" s="118"/>
      <c r="M183" s="118"/>
      <c r="N183" s="118"/>
      <c r="O183" s="118"/>
      <c r="P183" s="118"/>
      <c r="Q183" s="118"/>
      <c r="R183" s="118"/>
      <c r="S183" s="118"/>
      <c r="T183" s="118"/>
      <c r="U183" s="118"/>
      <c r="V183" s="118"/>
      <c r="W183" s="118"/>
      <c r="X183" s="118"/>
      <c r="Y183" s="118"/>
      <c r="Z183" s="118"/>
    </row>
    <row r="184" ht="18.75" customHeight="1">
      <c r="A184" s="118"/>
      <c r="B184" s="118"/>
      <c r="C184" s="118"/>
      <c r="D184" s="118"/>
      <c r="E184" s="118"/>
      <c r="F184" s="118"/>
      <c r="G184" s="118"/>
      <c r="H184" s="118"/>
      <c r="I184" s="118"/>
      <c r="J184" s="118"/>
      <c r="K184" s="118"/>
      <c r="L184" s="118"/>
      <c r="M184" s="118"/>
      <c r="N184" s="118"/>
      <c r="O184" s="118"/>
      <c r="P184" s="118"/>
      <c r="Q184" s="118"/>
      <c r="R184" s="118"/>
      <c r="S184" s="118"/>
      <c r="T184" s="118"/>
      <c r="U184" s="118"/>
      <c r="V184" s="118"/>
      <c r="W184" s="118"/>
      <c r="X184" s="118"/>
      <c r="Y184" s="118"/>
      <c r="Z184" s="118"/>
    </row>
    <row r="185" ht="18.75" customHeight="1">
      <c r="A185" s="118"/>
      <c r="B185" s="118"/>
      <c r="C185" s="118"/>
      <c r="D185" s="118"/>
      <c r="E185" s="118"/>
      <c r="F185" s="118"/>
      <c r="G185" s="118"/>
      <c r="H185" s="118"/>
      <c r="I185" s="118"/>
      <c r="J185" s="118"/>
      <c r="K185" s="118"/>
      <c r="L185" s="118"/>
      <c r="M185" s="118"/>
      <c r="N185" s="118"/>
      <c r="O185" s="118"/>
      <c r="P185" s="118"/>
      <c r="Q185" s="118"/>
      <c r="R185" s="118"/>
      <c r="S185" s="118"/>
      <c r="T185" s="118"/>
      <c r="U185" s="118"/>
      <c r="V185" s="118"/>
      <c r="W185" s="118"/>
      <c r="X185" s="118"/>
      <c r="Y185" s="118"/>
      <c r="Z185" s="118"/>
    </row>
    <row r="186" ht="18.75" customHeight="1">
      <c r="A186" s="118"/>
      <c r="B186" s="118"/>
      <c r="C186" s="118"/>
      <c r="D186" s="118"/>
      <c r="E186" s="118"/>
      <c r="F186" s="118"/>
      <c r="G186" s="118"/>
      <c r="H186" s="118"/>
      <c r="I186" s="118"/>
      <c r="J186" s="118"/>
      <c r="K186" s="118"/>
      <c r="L186" s="118"/>
      <c r="M186" s="118"/>
      <c r="N186" s="118"/>
      <c r="O186" s="118"/>
      <c r="P186" s="118"/>
      <c r="Q186" s="118"/>
      <c r="R186" s="118"/>
      <c r="S186" s="118"/>
      <c r="T186" s="118"/>
      <c r="U186" s="118"/>
      <c r="V186" s="118"/>
      <c r="W186" s="118"/>
      <c r="X186" s="118"/>
      <c r="Y186" s="118"/>
      <c r="Z186" s="118"/>
    </row>
    <row r="187" ht="18.75" customHeight="1">
      <c r="A187" s="118"/>
      <c r="B187" s="118"/>
      <c r="C187" s="118"/>
      <c r="D187" s="118"/>
      <c r="E187" s="118"/>
      <c r="F187" s="118"/>
      <c r="G187" s="118"/>
      <c r="H187" s="118"/>
      <c r="I187" s="118"/>
      <c r="J187" s="118"/>
      <c r="K187" s="118"/>
      <c r="L187" s="118"/>
      <c r="M187" s="118"/>
      <c r="N187" s="118"/>
      <c r="O187" s="118"/>
      <c r="P187" s="118"/>
      <c r="Q187" s="118"/>
      <c r="R187" s="118"/>
      <c r="S187" s="118"/>
      <c r="T187" s="118"/>
      <c r="U187" s="118"/>
      <c r="V187" s="118"/>
      <c r="W187" s="118"/>
      <c r="X187" s="118"/>
      <c r="Y187" s="118"/>
      <c r="Z187" s="118"/>
    </row>
    <row r="188" ht="18.75" customHeight="1">
      <c r="A188" s="118"/>
      <c r="B188" s="118"/>
      <c r="C188" s="118"/>
      <c r="D188" s="118"/>
      <c r="E188" s="118"/>
      <c r="F188" s="118"/>
      <c r="G188" s="118"/>
      <c r="H188" s="118"/>
      <c r="I188" s="118"/>
      <c r="J188" s="118"/>
      <c r="K188" s="118"/>
      <c r="L188" s="118"/>
      <c r="M188" s="118"/>
      <c r="N188" s="118"/>
      <c r="O188" s="118"/>
      <c r="P188" s="118"/>
      <c r="Q188" s="118"/>
      <c r="R188" s="118"/>
      <c r="S188" s="118"/>
      <c r="T188" s="118"/>
      <c r="U188" s="118"/>
      <c r="V188" s="118"/>
      <c r="W188" s="118"/>
      <c r="X188" s="118"/>
      <c r="Y188" s="118"/>
      <c r="Z188" s="118"/>
    </row>
    <row r="189" ht="18.75" customHeight="1">
      <c r="A189" s="118"/>
      <c r="B189" s="118"/>
      <c r="C189" s="118"/>
      <c r="D189" s="118"/>
      <c r="E189" s="118"/>
      <c r="F189" s="118"/>
      <c r="G189" s="118"/>
      <c r="H189" s="118"/>
      <c r="I189" s="118"/>
      <c r="J189" s="118"/>
      <c r="K189" s="118"/>
      <c r="L189" s="118"/>
      <c r="M189" s="118"/>
      <c r="N189" s="118"/>
      <c r="O189" s="118"/>
      <c r="P189" s="118"/>
      <c r="Q189" s="118"/>
      <c r="R189" s="118"/>
      <c r="S189" s="118"/>
      <c r="T189" s="118"/>
      <c r="U189" s="118"/>
      <c r="V189" s="118"/>
      <c r="W189" s="118"/>
      <c r="X189" s="118"/>
      <c r="Y189" s="118"/>
      <c r="Z189" s="118"/>
    </row>
    <row r="190" ht="18.75" customHeight="1">
      <c r="A190" s="118"/>
      <c r="B190" s="118"/>
      <c r="C190" s="118"/>
      <c r="D190" s="118"/>
      <c r="E190" s="118"/>
      <c r="F190" s="118"/>
      <c r="G190" s="118"/>
      <c r="H190" s="118"/>
      <c r="I190" s="118"/>
      <c r="J190" s="118"/>
      <c r="K190" s="118"/>
      <c r="L190" s="118"/>
      <c r="M190" s="118"/>
      <c r="N190" s="118"/>
      <c r="O190" s="118"/>
      <c r="P190" s="118"/>
      <c r="Q190" s="118"/>
      <c r="R190" s="118"/>
      <c r="S190" s="118"/>
      <c r="T190" s="118"/>
      <c r="U190" s="118"/>
      <c r="V190" s="118"/>
      <c r="W190" s="118"/>
      <c r="X190" s="118"/>
      <c r="Y190" s="118"/>
      <c r="Z190" s="118"/>
    </row>
    <row r="191" ht="18.75" customHeight="1">
      <c r="A191" s="118"/>
      <c r="B191" s="118"/>
      <c r="C191" s="118"/>
      <c r="D191" s="118"/>
      <c r="E191" s="118"/>
      <c r="F191" s="118"/>
      <c r="G191" s="118"/>
      <c r="H191" s="118"/>
      <c r="I191" s="118"/>
      <c r="J191" s="118"/>
      <c r="K191" s="118"/>
      <c r="L191" s="118"/>
      <c r="M191" s="118"/>
      <c r="N191" s="118"/>
      <c r="O191" s="118"/>
      <c r="P191" s="118"/>
      <c r="Q191" s="118"/>
      <c r="R191" s="118"/>
      <c r="S191" s="118"/>
      <c r="T191" s="118"/>
      <c r="U191" s="118"/>
      <c r="V191" s="118"/>
      <c r="W191" s="118"/>
      <c r="X191" s="118"/>
      <c r="Y191" s="118"/>
      <c r="Z191" s="118"/>
    </row>
    <row r="192" ht="18.75" customHeight="1">
      <c r="A192" s="118"/>
      <c r="B192" s="118"/>
      <c r="C192" s="118"/>
      <c r="D192" s="118"/>
      <c r="E192" s="118"/>
      <c r="F192" s="118"/>
      <c r="G192" s="118"/>
      <c r="H192" s="118"/>
      <c r="I192" s="118"/>
      <c r="J192" s="118"/>
      <c r="K192" s="118"/>
      <c r="L192" s="118"/>
      <c r="M192" s="118"/>
      <c r="N192" s="118"/>
      <c r="O192" s="118"/>
      <c r="P192" s="118"/>
      <c r="Q192" s="118"/>
      <c r="R192" s="118"/>
      <c r="S192" s="118"/>
      <c r="T192" s="118"/>
      <c r="U192" s="118"/>
      <c r="V192" s="118"/>
      <c r="W192" s="118"/>
      <c r="X192" s="118"/>
      <c r="Y192" s="118"/>
      <c r="Z192" s="118"/>
    </row>
    <row r="193" ht="18.75" customHeight="1">
      <c r="A193" s="118"/>
      <c r="B193" s="118"/>
      <c r="C193" s="118"/>
      <c r="D193" s="118"/>
      <c r="E193" s="118"/>
      <c r="F193" s="118"/>
      <c r="G193" s="118"/>
      <c r="H193" s="118"/>
      <c r="I193" s="118"/>
      <c r="J193" s="118"/>
      <c r="K193" s="118"/>
      <c r="L193" s="118"/>
      <c r="M193" s="118"/>
      <c r="N193" s="118"/>
      <c r="O193" s="118"/>
      <c r="P193" s="118"/>
      <c r="Q193" s="118"/>
      <c r="R193" s="118"/>
      <c r="S193" s="118"/>
      <c r="T193" s="118"/>
      <c r="U193" s="118"/>
      <c r="V193" s="118"/>
      <c r="W193" s="118"/>
      <c r="X193" s="118"/>
      <c r="Y193" s="118"/>
      <c r="Z193" s="118"/>
    </row>
    <row r="194" ht="18.75" customHeight="1">
      <c r="A194" s="118"/>
      <c r="B194" s="118"/>
      <c r="C194" s="118"/>
      <c r="D194" s="118"/>
      <c r="E194" s="118"/>
      <c r="F194" s="118"/>
      <c r="G194" s="118"/>
      <c r="H194" s="118"/>
      <c r="I194" s="118"/>
      <c r="J194" s="118"/>
      <c r="K194" s="118"/>
      <c r="L194" s="118"/>
      <c r="M194" s="118"/>
      <c r="N194" s="118"/>
      <c r="O194" s="118"/>
      <c r="P194" s="118"/>
      <c r="Q194" s="118"/>
      <c r="R194" s="118"/>
      <c r="S194" s="118"/>
      <c r="T194" s="118"/>
      <c r="U194" s="118"/>
      <c r="V194" s="118"/>
      <c r="W194" s="118"/>
      <c r="X194" s="118"/>
      <c r="Y194" s="118"/>
      <c r="Z194" s="118"/>
    </row>
    <row r="195" ht="18.75" customHeight="1">
      <c r="A195" s="118"/>
      <c r="B195" s="118"/>
      <c r="C195" s="118"/>
      <c r="D195" s="118"/>
      <c r="E195" s="118"/>
      <c r="F195" s="118"/>
      <c r="G195" s="118"/>
      <c r="H195" s="118"/>
      <c r="I195" s="118"/>
      <c r="J195" s="118"/>
      <c r="K195" s="118"/>
      <c r="L195" s="118"/>
      <c r="M195" s="118"/>
      <c r="N195" s="118"/>
      <c r="O195" s="118"/>
      <c r="P195" s="118"/>
      <c r="Q195" s="118"/>
      <c r="R195" s="118"/>
      <c r="S195" s="118"/>
      <c r="T195" s="118"/>
      <c r="U195" s="118"/>
      <c r="V195" s="118"/>
      <c r="W195" s="118"/>
      <c r="X195" s="118"/>
      <c r="Y195" s="118"/>
      <c r="Z195" s="118"/>
    </row>
    <row r="196" ht="18.75" customHeight="1">
      <c r="A196" s="118"/>
      <c r="B196" s="118"/>
      <c r="C196" s="118"/>
      <c r="D196" s="118"/>
      <c r="E196" s="118"/>
      <c r="F196" s="118"/>
      <c r="G196" s="118"/>
      <c r="H196" s="118"/>
      <c r="I196" s="118"/>
      <c r="J196" s="118"/>
      <c r="K196" s="118"/>
      <c r="L196" s="118"/>
      <c r="M196" s="118"/>
      <c r="N196" s="118"/>
      <c r="O196" s="118"/>
      <c r="P196" s="118"/>
      <c r="Q196" s="118"/>
      <c r="R196" s="118"/>
      <c r="S196" s="118"/>
      <c r="T196" s="118"/>
      <c r="U196" s="118"/>
      <c r="V196" s="118"/>
      <c r="W196" s="118"/>
      <c r="X196" s="118"/>
      <c r="Y196" s="118"/>
      <c r="Z196" s="118"/>
    </row>
    <row r="197" ht="18.75" customHeight="1">
      <c r="A197" s="118"/>
      <c r="B197" s="118"/>
      <c r="C197" s="118"/>
      <c r="D197" s="118"/>
      <c r="E197" s="118"/>
      <c r="F197" s="118"/>
      <c r="G197" s="118"/>
      <c r="H197" s="118"/>
      <c r="I197" s="118"/>
      <c r="J197" s="118"/>
      <c r="K197" s="118"/>
      <c r="L197" s="118"/>
      <c r="M197" s="118"/>
      <c r="N197" s="118"/>
      <c r="O197" s="118"/>
      <c r="P197" s="118"/>
      <c r="Q197" s="118"/>
      <c r="R197" s="118"/>
      <c r="S197" s="118"/>
      <c r="T197" s="118"/>
      <c r="U197" s="118"/>
      <c r="V197" s="118"/>
      <c r="W197" s="118"/>
      <c r="X197" s="118"/>
      <c r="Y197" s="118"/>
      <c r="Z197" s="118"/>
    </row>
    <row r="198" ht="18.75" customHeight="1">
      <c r="A198" s="118"/>
      <c r="B198" s="118"/>
      <c r="C198" s="118"/>
      <c r="D198" s="118"/>
      <c r="E198" s="118"/>
      <c r="F198" s="118"/>
      <c r="G198" s="118"/>
      <c r="H198" s="118"/>
      <c r="I198" s="118"/>
      <c r="J198" s="118"/>
      <c r="K198" s="118"/>
      <c r="L198" s="118"/>
      <c r="M198" s="118"/>
      <c r="N198" s="118"/>
      <c r="O198" s="118"/>
      <c r="P198" s="118"/>
      <c r="Q198" s="118"/>
      <c r="R198" s="118"/>
      <c r="S198" s="118"/>
      <c r="T198" s="118"/>
      <c r="U198" s="118"/>
      <c r="V198" s="118"/>
      <c r="W198" s="118"/>
      <c r="X198" s="118"/>
      <c r="Y198" s="118"/>
      <c r="Z198" s="118"/>
    </row>
    <row r="199" ht="18.75" customHeight="1">
      <c r="A199" s="118"/>
      <c r="B199" s="118"/>
      <c r="C199" s="118"/>
      <c r="D199" s="118"/>
      <c r="E199" s="118"/>
      <c r="F199" s="118"/>
      <c r="G199" s="118"/>
      <c r="H199" s="118"/>
      <c r="I199" s="118"/>
      <c r="J199" s="118"/>
      <c r="K199" s="118"/>
      <c r="L199" s="118"/>
      <c r="M199" s="118"/>
      <c r="N199" s="118"/>
      <c r="O199" s="118"/>
      <c r="P199" s="118"/>
      <c r="Q199" s="118"/>
      <c r="R199" s="118"/>
      <c r="S199" s="118"/>
      <c r="T199" s="118"/>
      <c r="U199" s="118"/>
      <c r="V199" s="118"/>
      <c r="W199" s="118"/>
      <c r="X199" s="118"/>
      <c r="Y199" s="118"/>
      <c r="Z199" s="118"/>
    </row>
    <row r="200" ht="18.75" customHeight="1">
      <c r="A200" s="118"/>
      <c r="B200" s="118"/>
      <c r="C200" s="118"/>
      <c r="D200" s="118"/>
      <c r="E200" s="118"/>
      <c r="F200" s="118"/>
      <c r="G200" s="118"/>
      <c r="H200" s="118"/>
      <c r="I200" s="118"/>
      <c r="J200" s="118"/>
      <c r="K200" s="118"/>
      <c r="L200" s="118"/>
      <c r="M200" s="118"/>
      <c r="N200" s="118"/>
      <c r="O200" s="118"/>
      <c r="P200" s="118"/>
      <c r="Q200" s="118"/>
      <c r="R200" s="118"/>
      <c r="S200" s="118"/>
      <c r="T200" s="118"/>
      <c r="U200" s="118"/>
      <c r="V200" s="118"/>
      <c r="W200" s="118"/>
      <c r="X200" s="118"/>
      <c r="Y200" s="118"/>
      <c r="Z200" s="118"/>
    </row>
    <row r="201" ht="18.75" customHeight="1">
      <c r="A201" s="118"/>
      <c r="B201" s="118"/>
      <c r="C201" s="118"/>
      <c r="D201" s="118"/>
      <c r="E201" s="118"/>
      <c r="F201" s="118"/>
      <c r="G201" s="118"/>
      <c r="H201" s="118"/>
      <c r="I201" s="118"/>
      <c r="J201" s="118"/>
      <c r="K201" s="118"/>
      <c r="L201" s="118"/>
      <c r="M201" s="118"/>
      <c r="N201" s="118"/>
      <c r="O201" s="118"/>
      <c r="P201" s="118"/>
      <c r="Q201" s="118"/>
      <c r="R201" s="118"/>
      <c r="S201" s="118"/>
      <c r="T201" s="118"/>
      <c r="U201" s="118"/>
      <c r="V201" s="118"/>
      <c r="W201" s="118"/>
      <c r="X201" s="118"/>
      <c r="Y201" s="118"/>
      <c r="Z201" s="118"/>
    </row>
    <row r="202" ht="18.75" customHeight="1">
      <c r="A202" s="118"/>
      <c r="B202" s="118"/>
      <c r="C202" s="118"/>
      <c r="D202" s="118"/>
      <c r="E202" s="118"/>
      <c r="F202" s="118"/>
      <c r="G202" s="118"/>
      <c r="H202" s="118"/>
      <c r="I202" s="118"/>
      <c r="J202" s="118"/>
      <c r="K202" s="118"/>
      <c r="L202" s="118"/>
      <c r="M202" s="118"/>
      <c r="N202" s="118"/>
      <c r="O202" s="118"/>
      <c r="P202" s="118"/>
      <c r="Q202" s="118"/>
      <c r="R202" s="118"/>
      <c r="S202" s="118"/>
      <c r="T202" s="118"/>
      <c r="U202" s="118"/>
      <c r="V202" s="118"/>
      <c r="W202" s="118"/>
      <c r="X202" s="118"/>
      <c r="Y202" s="118"/>
      <c r="Z202" s="118"/>
    </row>
    <row r="203" ht="18.75" customHeight="1">
      <c r="A203" s="118"/>
      <c r="B203" s="118"/>
      <c r="C203" s="118"/>
      <c r="D203" s="118"/>
      <c r="E203" s="118"/>
      <c r="F203" s="118"/>
      <c r="G203" s="118"/>
      <c r="H203" s="118"/>
      <c r="I203" s="118"/>
      <c r="J203" s="118"/>
      <c r="K203" s="118"/>
      <c r="L203" s="118"/>
      <c r="M203" s="118"/>
      <c r="N203" s="118"/>
      <c r="O203" s="118"/>
      <c r="P203" s="118"/>
      <c r="Q203" s="118"/>
      <c r="R203" s="118"/>
      <c r="S203" s="118"/>
      <c r="T203" s="118"/>
      <c r="U203" s="118"/>
      <c r="V203" s="118"/>
      <c r="W203" s="118"/>
      <c r="X203" s="118"/>
      <c r="Y203" s="118"/>
      <c r="Z203" s="118"/>
    </row>
    <row r="204" ht="18.75" customHeight="1">
      <c r="A204" s="118"/>
      <c r="B204" s="118"/>
      <c r="C204" s="118"/>
      <c r="D204" s="118"/>
      <c r="E204" s="118"/>
      <c r="F204" s="118"/>
      <c r="G204" s="118"/>
      <c r="H204" s="118"/>
      <c r="I204" s="118"/>
      <c r="J204" s="118"/>
      <c r="K204" s="118"/>
      <c r="L204" s="118"/>
      <c r="M204" s="118"/>
      <c r="N204" s="118"/>
      <c r="O204" s="118"/>
      <c r="P204" s="118"/>
      <c r="Q204" s="118"/>
      <c r="R204" s="118"/>
      <c r="S204" s="118"/>
      <c r="T204" s="118"/>
      <c r="U204" s="118"/>
      <c r="V204" s="118"/>
      <c r="W204" s="118"/>
      <c r="X204" s="118"/>
      <c r="Y204" s="118"/>
      <c r="Z204" s="118"/>
    </row>
    <row r="205" ht="18.75" customHeight="1">
      <c r="A205" s="118"/>
      <c r="B205" s="118"/>
      <c r="C205" s="118"/>
      <c r="D205" s="118"/>
      <c r="E205" s="118"/>
      <c r="F205" s="118"/>
      <c r="G205" s="118"/>
      <c r="H205" s="118"/>
      <c r="I205" s="118"/>
      <c r="J205" s="118"/>
      <c r="K205" s="118"/>
      <c r="L205" s="118"/>
      <c r="M205" s="118"/>
      <c r="N205" s="118"/>
      <c r="O205" s="118"/>
      <c r="P205" s="118"/>
      <c r="Q205" s="118"/>
      <c r="R205" s="118"/>
      <c r="S205" s="118"/>
      <c r="T205" s="118"/>
      <c r="U205" s="118"/>
      <c r="V205" s="118"/>
      <c r="W205" s="118"/>
      <c r="X205" s="118"/>
      <c r="Y205" s="118"/>
      <c r="Z205" s="118"/>
    </row>
    <row r="206" ht="18.75" customHeight="1">
      <c r="A206" s="118"/>
      <c r="B206" s="118"/>
      <c r="C206" s="118"/>
      <c r="D206" s="118"/>
      <c r="E206" s="118"/>
      <c r="F206" s="118"/>
      <c r="G206" s="118"/>
      <c r="H206" s="118"/>
      <c r="I206" s="118"/>
      <c r="J206" s="118"/>
      <c r="K206" s="118"/>
      <c r="L206" s="118"/>
      <c r="M206" s="118"/>
      <c r="N206" s="118"/>
      <c r="O206" s="118"/>
      <c r="P206" s="118"/>
      <c r="Q206" s="118"/>
      <c r="R206" s="118"/>
      <c r="S206" s="118"/>
      <c r="T206" s="118"/>
      <c r="U206" s="118"/>
      <c r="V206" s="118"/>
      <c r="W206" s="118"/>
      <c r="X206" s="118"/>
      <c r="Y206" s="118"/>
      <c r="Z206" s="118"/>
    </row>
    <row r="207" ht="18.75" customHeight="1">
      <c r="A207" s="118"/>
      <c r="B207" s="118"/>
      <c r="C207" s="118"/>
      <c r="D207" s="118"/>
      <c r="E207" s="118"/>
      <c r="F207" s="118"/>
      <c r="G207" s="118"/>
      <c r="H207" s="118"/>
      <c r="I207" s="118"/>
      <c r="J207" s="118"/>
      <c r="K207" s="118"/>
      <c r="L207" s="118"/>
      <c r="M207" s="118"/>
      <c r="N207" s="118"/>
      <c r="O207" s="118"/>
      <c r="P207" s="118"/>
      <c r="Q207" s="118"/>
      <c r="R207" s="118"/>
      <c r="S207" s="118"/>
      <c r="T207" s="118"/>
      <c r="U207" s="118"/>
      <c r="V207" s="118"/>
      <c r="W207" s="118"/>
      <c r="X207" s="118"/>
      <c r="Y207" s="118"/>
      <c r="Z207" s="118"/>
    </row>
    <row r="208" ht="18.75" customHeight="1">
      <c r="A208" s="118"/>
      <c r="B208" s="118"/>
      <c r="C208" s="118"/>
      <c r="D208" s="118"/>
      <c r="E208" s="118"/>
      <c r="F208" s="118"/>
      <c r="G208" s="118"/>
      <c r="H208" s="118"/>
      <c r="I208" s="118"/>
      <c r="J208" s="118"/>
      <c r="K208" s="118"/>
      <c r="L208" s="118"/>
      <c r="M208" s="118"/>
      <c r="N208" s="118"/>
      <c r="O208" s="118"/>
      <c r="P208" s="118"/>
      <c r="Q208" s="118"/>
      <c r="R208" s="118"/>
      <c r="S208" s="118"/>
      <c r="T208" s="118"/>
      <c r="U208" s="118"/>
      <c r="V208" s="118"/>
      <c r="W208" s="118"/>
      <c r="X208" s="118"/>
      <c r="Y208" s="118"/>
      <c r="Z208" s="118"/>
    </row>
    <row r="209" ht="18.75" customHeight="1">
      <c r="A209" s="118"/>
      <c r="B209" s="118"/>
      <c r="C209" s="118"/>
      <c r="D209" s="118"/>
      <c r="E209" s="118"/>
      <c r="F209" s="118"/>
      <c r="G209" s="118"/>
      <c r="H209" s="118"/>
      <c r="I209" s="118"/>
      <c r="J209" s="118"/>
      <c r="K209" s="118"/>
      <c r="L209" s="118"/>
      <c r="M209" s="118"/>
      <c r="N209" s="118"/>
      <c r="O209" s="118"/>
      <c r="P209" s="118"/>
      <c r="Q209" s="118"/>
      <c r="R209" s="118"/>
      <c r="S209" s="118"/>
      <c r="T209" s="118"/>
      <c r="U209" s="118"/>
      <c r="V209" s="118"/>
      <c r="W209" s="118"/>
      <c r="X209" s="118"/>
      <c r="Y209" s="118"/>
      <c r="Z209" s="118"/>
    </row>
    <row r="210" ht="18.75" customHeight="1">
      <c r="A210" s="118"/>
      <c r="B210" s="118"/>
      <c r="C210" s="118"/>
      <c r="D210" s="118"/>
      <c r="E210" s="118"/>
      <c r="F210" s="118"/>
      <c r="G210" s="118"/>
      <c r="H210" s="118"/>
      <c r="I210" s="118"/>
      <c r="J210" s="118"/>
      <c r="K210" s="118"/>
      <c r="L210" s="118"/>
      <c r="M210" s="118"/>
      <c r="N210" s="118"/>
      <c r="O210" s="118"/>
      <c r="P210" s="118"/>
      <c r="Q210" s="118"/>
      <c r="R210" s="118"/>
      <c r="S210" s="118"/>
      <c r="T210" s="118"/>
      <c r="U210" s="118"/>
      <c r="V210" s="118"/>
      <c r="W210" s="118"/>
      <c r="X210" s="118"/>
      <c r="Y210" s="118"/>
      <c r="Z210" s="118"/>
    </row>
    <row r="211" ht="18.75" customHeight="1">
      <c r="A211" s="118"/>
      <c r="B211" s="118"/>
      <c r="C211" s="118"/>
      <c r="D211" s="118"/>
      <c r="E211" s="118"/>
      <c r="F211" s="118"/>
      <c r="G211" s="118"/>
      <c r="H211" s="118"/>
      <c r="I211" s="118"/>
      <c r="J211" s="118"/>
      <c r="K211" s="118"/>
      <c r="L211" s="118"/>
      <c r="M211" s="118"/>
      <c r="N211" s="118"/>
      <c r="O211" s="118"/>
      <c r="P211" s="118"/>
      <c r="Q211" s="118"/>
      <c r="R211" s="118"/>
      <c r="S211" s="118"/>
      <c r="T211" s="118"/>
      <c r="U211" s="118"/>
      <c r="V211" s="118"/>
      <c r="W211" s="118"/>
      <c r="X211" s="118"/>
      <c r="Y211" s="118"/>
      <c r="Z211" s="118"/>
    </row>
    <row r="212" ht="18.75" customHeight="1">
      <c r="A212" s="118"/>
      <c r="B212" s="118"/>
      <c r="C212" s="118"/>
      <c r="D212" s="118"/>
      <c r="E212" s="118"/>
      <c r="F212" s="118"/>
      <c r="G212" s="118"/>
      <c r="H212" s="118"/>
      <c r="I212" s="118"/>
      <c r="J212" s="118"/>
      <c r="K212" s="118"/>
      <c r="L212" s="118"/>
      <c r="M212" s="118"/>
      <c r="N212" s="118"/>
      <c r="O212" s="118"/>
      <c r="P212" s="118"/>
      <c r="Q212" s="118"/>
      <c r="R212" s="118"/>
      <c r="S212" s="118"/>
      <c r="T212" s="118"/>
      <c r="U212" s="118"/>
      <c r="V212" s="118"/>
      <c r="W212" s="118"/>
      <c r="X212" s="118"/>
      <c r="Y212" s="118"/>
      <c r="Z212" s="118"/>
    </row>
    <row r="213" ht="18.75" customHeight="1">
      <c r="A213" s="118"/>
      <c r="B213" s="118"/>
      <c r="C213" s="118"/>
      <c r="D213" s="118"/>
      <c r="E213" s="118"/>
      <c r="F213" s="118"/>
      <c r="G213" s="118"/>
      <c r="H213" s="118"/>
      <c r="I213" s="118"/>
      <c r="J213" s="118"/>
      <c r="K213" s="118"/>
      <c r="L213" s="118"/>
      <c r="M213" s="118"/>
      <c r="N213" s="118"/>
      <c r="O213" s="118"/>
      <c r="P213" s="118"/>
      <c r="Q213" s="118"/>
      <c r="R213" s="118"/>
      <c r="S213" s="118"/>
      <c r="T213" s="118"/>
      <c r="U213" s="118"/>
      <c r="V213" s="118"/>
      <c r="W213" s="118"/>
      <c r="X213" s="118"/>
      <c r="Y213" s="118"/>
      <c r="Z213" s="118"/>
    </row>
    <row r="214" ht="18.75" customHeight="1">
      <c r="A214" s="118"/>
      <c r="B214" s="118"/>
      <c r="C214" s="118"/>
      <c r="D214" s="118"/>
      <c r="E214" s="118"/>
      <c r="F214" s="118"/>
      <c r="G214" s="118"/>
      <c r="H214" s="118"/>
      <c r="I214" s="118"/>
      <c r="J214" s="118"/>
      <c r="K214" s="118"/>
      <c r="L214" s="118"/>
      <c r="M214" s="118"/>
      <c r="N214" s="118"/>
      <c r="O214" s="118"/>
      <c r="P214" s="118"/>
      <c r="Q214" s="118"/>
      <c r="R214" s="118"/>
      <c r="S214" s="118"/>
      <c r="T214" s="118"/>
      <c r="U214" s="118"/>
      <c r="V214" s="118"/>
      <c r="W214" s="118"/>
      <c r="X214" s="118"/>
      <c r="Y214" s="118"/>
      <c r="Z214" s="118"/>
    </row>
    <row r="215" ht="18.75" customHeight="1">
      <c r="A215" s="118"/>
      <c r="B215" s="118"/>
      <c r="C215" s="118"/>
      <c r="D215" s="118"/>
      <c r="E215" s="118"/>
      <c r="F215" s="118"/>
      <c r="G215" s="118"/>
      <c r="H215" s="118"/>
      <c r="I215" s="118"/>
      <c r="J215" s="118"/>
      <c r="K215" s="118"/>
      <c r="L215" s="118"/>
      <c r="M215" s="118"/>
      <c r="N215" s="118"/>
      <c r="O215" s="118"/>
      <c r="P215" s="118"/>
      <c r="Q215" s="118"/>
      <c r="R215" s="118"/>
      <c r="S215" s="118"/>
      <c r="T215" s="118"/>
      <c r="U215" s="118"/>
      <c r="V215" s="118"/>
      <c r="W215" s="118"/>
      <c r="X215" s="118"/>
      <c r="Y215" s="118"/>
      <c r="Z215" s="118"/>
    </row>
    <row r="216" ht="18.75" customHeight="1">
      <c r="A216" s="118"/>
      <c r="B216" s="118"/>
      <c r="C216" s="118"/>
      <c r="D216" s="118"/>
      <c r="E216" s="118"/>
      <c r="F216" s="118"/>
      <c r="G216" s="118"/>
      <c r="H216" s="118"/>
      <c r="I216" s="118"/>
      <c r="J216" s="118"/>
      <c r="K216" s="118"/>
      <c r="L216" s="118"/>
      <c r="M216" s="118"/>
      <c r="N216" s="118"/>
      <c r="O216" s="118"/>
      <c r="P216" s="118"/>
      <c r="Q216" s="118"/>
      <c r="R216" s="118"/>
      <c r="S216" s="118"/>
      <c r="T216" s="118"/>
      <c r="U216" s="118"/>
      <c r="V216" s="118"/>
      <c r="W216" s="118"/>
      <c r="X216" s="118"/>
      <c r="Y216" s="118"/>
      <c r="Z216" s="118"/>
    </row>
    <row r="217" ht="18.75" customHeight="1">
      <c r="A217" s="118"/>
      <c r="B217" s="118"/>
      <c r="C217" s="118"/>
      <c r="D217" s="118"/>
      <c r="E217" s="118"/>
      <c r="F217" s="118"/>
      <c r="G217" s="118"/>
      <c r="H217" s="118"/>
      <c r="I217" s="118"/>
      <c r="J217" s="118"/>
      <c r="K217" s="118"/>
      <c r="L217" s="118"/>
      <c r="M217" s="118"/>
      <c r="N217" s="118"/>
      <c r="O217" s="118"/>
      <c r="P217" s="118"/>
      <c r="Q217" s="118"/>
      <c r="R217" s="118"/>
      <c r="S217" s="118"/>
      <c r="T217" s="118"/>
      <c r="U217" s="118"/>
      <c r="V217" s="118"/>
      <c r="W217" s="118"/>
      <c r="X217" s="118"/>
      <c r="Y217" s="118"/>
      <c r="Z217" s="118"/>
    </row>
    <row r="218" ht="18.75" customHeight="1">
      <c r="A218" s="118"/>
      <c r="B218" s="118"/>
      <c r="C218" s="118"/>
      <c r="D218" s="118"/>
      <c r="E218" s="118"/>
      <c r="F218" s="118"/>
      <c r="G218" s="118"/>
      <c r="H218" s="118"/>
      <c r="I218" s="118"/>
      <c r="J218" s="118"/>
      <c r="K218" s="118"/>
      <c r="L218" s="118"/>
      <c r="M218" s="118"/>
      <c r="N218" s="118"/>
      <c r="O218" s="118"/>
      <c r="P218" s="118"/>
      <c r="Q218" s="118"/>
      <c r="R218" s="118"/>
      <c r="S218" s="118"/>
      <c r="T218" s="118"/>
      <c r="U218" s="118"/>
      <c r="V218" s="118"/>
      <c r="W218" s="118"/>
      <c r="X218" s="118"/>
      <c r="Y218" s="118"/>
      <c r="Z218" s="118"/>
    </row>
    <row r="219" ht="18.75" customHeight="1">
      <c r="A219" s="118"/>
      <c r="B219" s="118"/>
      <c r="C219" s="118"/>
      <c r="D219" s="118"/>
      <c r="E219" s="118"/>
      <c r="F219" s="118"/>
      <c r="G219" s="118"/>
      <c r="H219" s="118"/>
      <c r="I219" s="118"/>
      <c r="J219" s="118"/>
      <c r="K219" s="118"/>
      <c r="L219" s="118"/>
      <c r="M219" s="118"/>
      <c r="N219" s="118"/>
      <c r="O219" s="118"/>
      <c r="P219" s="118"/>
      <c r="Q219" s="118"/>
      <c r="R219" s="118"/>
      <c r="S219" s="118"/>
      <c r="T219" s="118"/>
      <c r="U219" s="118"/>
      <c r="V219" s="118"/>
      <c r="W219" s="118"/>
      <c r="X219" s="118"/>
      <c r="Y219" s="118"/>
      <c r="Z219" s="118"/>
    </row>
    <row r="220" ht="18.75" customHeight="1">
      <c r="A220" s="118"/>
      <c r="B220" s="118"/>
      <c r="C220" s="118"/>
      <c r="D220" s="118"/>
      <c r="E220" s="118"/>
      <c r="F220" s="118"/>
      <c r="G220" s="118"/>
      <c r="H220" s="118"/>
      <c r="I220" s="118"/>
      <c r="J220" s="118"/>
      <c r="K220" s="118"/>
      <c r="L220" s="118"/>
      <c r="M220" s="118"/>
      <c r="N220" s="118"/>
      <c r="O220" s="118"/>
      <c r="P220" s="118"/>
      <c r="Q220" s="118"/>
      <c r="R220" s="118"/>
      <c r="S220" s="118"/>
      <c r="T220" s="118"/>
      <c r="U220" s="118"/>
      <c r="V220" s="118"/>
      <c r="W220" s="118"/>
      <c r="X220" s="118"/>
      <c r="Y220" s="118"/>
      <c r="Z220" s="11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H1:P1"/>
    <mergeCell ref="Q1:W1"/>
    <mergeCell ref="A1:A2"/>
    <mergeCell ref="B1:B2"/>
    <mergeCell ref="C1:C2"/>
    <mergeCell ref="D1:D2"/>
    <mergeCell ref="E1:E2"/>
    <mergeCell ref="F1:F2"/>
    <mergeCell ref="G1:G2"/>
  </mergeCells>
  <printOptions/>
  <pageMargins bottom="0.7480314960629921" footer="0.0" header="0.0" left="0.7086614173228347" right="0.7086614173228347" top="0.7480314960629921"/>
  <pageSetup paperSize="9"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0"/>
  <cols>
    <col customWidth="1" min="1" max="1" width="19.86"/>
    <col customWidth="1" min="2" max="2" width="38.86"/>
    <col customWidth="1" min="3" max="3" width="40.71"/>
    <col customWidth="1" min="4" max="4" width="71.43"/>
    <col customWidth="1" min="5" max="5" width="62.43"/>
    <col customWidth="1" min="6" max="6" width="25.0"/>
    <col customWidth="1" min="7" max="7" width="40.71"/>
    <col customWidth="1" hidden="1" min="8" max="8" width="40.71"/>
    <col customWidth="1" min="9" max="15" width="15.71"/>
    <col customWidth="1" min="16" max="16" width="40.71"/>
    <col customWidth="1" min="17" max="17" width="12.71"/>
    <col customWidth="1" min="18" max="19" width="15.71"/>
    <col customWidth="1" hidden="1" min="20" max="20" width="17.29"/>
    <col customWidth="1" min="21" max="22" width="19.14"/>
    <col customWidth="1" min="23" max="23" width="15.71"/>
    <col customWidth="1" hidden="1" min="24" max="24" width="15.71"/>
    <col customWidth="1" min="25" max="26" width="11.43"/>
  </cols>
  <sheetData>
    <row r="1" ht="24.0" customHeight="1">
      <c r="A1" s="115" t="s">
        <v>152</v>
      </c>
      <c r="B1" s="11" t="s">
        <v>253</v>
      </c>
      <c r="C1" s="11" t="s">
        <v>22</v>
      </c>
      <c r="D1" s="181" t="s">
        <v>210</v>
      </c>
      <c r="E1" s="11" t="s">
        <v>19</v>
      </c>
      <c r="F1" s="11" t="s">
        <v>154</v>
      </c>
      <c r="G1" s="11" t="s">
        <v>21</v>
      </c>
      <c r="H1" s="11" t="s">
        <v>22</v>
      </c>
      <c r="I1" s="182" t="s">
        <v>155</v>
      </c>
      <c r="J1" s="13"/>
      <c r="K1" s="13"/>
      <c r="L1" s="13"/>
      <c r="M1" s="13"/>
      <c r="N1" s="13"/>
      <c r="O1" s="13"/>
      <c r="P1" s="13"/>
      <c r="Q1" s="14"/>
      <c r="R1" s="117" t="s">
        <v>24</v>
      </c>
      <c r="S1" s="13"/>
      <c r="T1" s="13"/>
      <c r="U1" s="13"/>
      <c r="V1" s="13"/>
      <c r="W1" s="13"/>
      <c r="X1" s="16"/>
      <c r="Y1" s="118"/>
      <c r="Z1" s="118"/>
    </row>
    <row r="2" ht="70.5" customHeight="1">
      <c r="A2" s="183"/>
      <c r="B2" s="183"/>
      <c r="C2" s="18"/>
      <c r="D2" s="183"/>
      <c r="E2" s="183"/>
      <c r="F2" s="119"/>
      <c r="G2" s="183"/>
      <c r="H2" s="18"/>
      <c r="I2" s="20" t="s">
        <v>156</v>
      </c>
      <c r="J2" s="20" t="s">
        <v>26</v>
      </c>
      <c r="K2" s="20" t="s">
        <v>254</v>
      </c>
      <c r="L2" s="20" t="s">
        <v>28</v>
      </c>
      <c r="M2" s="20" t="s">
        <v>29</v>
      </c>
      <c r="N2" s="20" t="s">
        <v>30</v>
      </c>
      <c r="O2" s="20" t="s">
        <v>31</v>
      </c>
      <c r="P2" s="20" t="s">
        <v>32</v>
      </c>
      <c r="Q2" s="20" t="s">
        <v>158</v>
      </c>
      <c r="R2" s="121" t="s">
        <v>159</v>
      </c>
      <c r="S2" s="121" t="s">
        <v>35</v>
      </c>
      <c r="T2" s="121" t="s">
        <v>36</v>
      </c>
      <c r="U2" s="122" t="s">
        <v>160</v>
      </c>
      <c r="V2" s="122" t="s">
        <v>161</v>
      </c>
      <c r="W2" s="122" t="s">
        <v>39</v>
      </c>
      <c r="X2" s="123" t="s">
        <v>40</v>
      </c>
      <c r="Y2" s="118"/>
      <c r="Z2" s="118"/>
    </row>
    <row r="3" ht="159.75" customHeight="1">
      <c r="A3" s="217" t="s">
        <v>41</v>
      </c>
      <c r="B3" s="47" t="s">
        <v>255</v>
      </c>
      <c r="C3" s="150" t="s">
        <v>256</v>
      </c>
      <c r="D3" s="218" t="s">
        <v>257</v>
      </c>
      <c r="E3" s="126" t="s">
        <v>258</v>
      </c>
      <c r="F3" s="150" t="s">
        <v>45</v>
      </c>
      <c r="G3" s="125" t="s">
        <v>63</v>
      </c>
      <c r="H3" s="148"/>
      <c r="I3" s="151"/>
      <c r="J3" s="151">
        <v>1.0</v>
      </c>
      <c r="K3" s="151"/>
      <c r="L3" s="151"/>
      <c r="M3" s="151"/>
      <c r="N3" s="151"/>
      <c r="O3" s="151"/>
      <c r="P3" s="148" t="s">
        <v>259</v>
      </c>
      <c r="Q3" s="219">
        <f t="shared" ref="Q3:Q8" si="1">IF(O3=1,-1,IF(N3=1,0,IF(M3=1,1,IF(L3=1,2,IF(K3=1,3,IF(J3=1,4,IF(I3=1,5,"ND")))))))</f>
        <v>4</v>
      </c>
      <c r="R3" s="52">
        <f t="shared" ref="R3:R4" si="2">SUM(Q3)</f>
        <v>4</v>
      </c>
      <c r="S3" s="51">
        <v>5.0</v>
      </c>
      <c r="T3" s="53">
        <f t="shared" ref="T3:T4" si="3">N3/1</f>
        <v>0</v>
      </c>
      <c r="U3" s="53">
        <f t="shared" ref="U3:U4" si="4">R3/S3</f>
        <v>0.8</v>
      </c>
      <c r="V3" s="53">
        <f t="shared" ref="V3:V4" si="5">1-U3</f>
        <v>0.2</v>
      </c>
      <c r="W3" s="53">
        <f t="shared" ref="W3:W4" si="6">U3*5/50</f>
        <v>0.08</v>
      </c>
      <c r="X3" s="54">
        <f t="shared" ref="X3:X4" si="7">Q3</f>
        <v>4</v>
      </c>
      <c r="Y3" s="220">
        <f>W3/W15</f>
        <v>0.4</v>
      </c>
      <c r="Z3" s="118"/>
    </row>
    <row r="4" ht="77.25" customHeight="1">
      <c r="A4" s="217" t="s">
        <v>83</v>
      </c>
      <c r="B4" s="47" t="s">
        <v>260</v>
      </c>
      <c r="C4" s="150" t="s">
        <v>261</v>
      </c>
      <c r="D4" s="218" t="s">
        <v>262</v>
      </c>
      <c r="E4" s="126" t="s">
        <v>68</v>
      </c>
      <c r="F4" s="150" t="s">
        <v>45</v>
      </c>
      <c r="G4" s="125" t="s">
        <v>63</v>
      </c>
      <c r="H4" s="148"/>
      <c r="I4" s="151"/>
      <c r="J4" s="151"/>
      <c r="K4" s="151"/>
      <c r="L4" s="151"/>
      <c r="M4" s="151"/>
      <c r="N4" s="151">
        <v>1.0</v>
      </c>
      <c r="O4" s="152"/>
      <c r="P4" s="196" t="s">
        <v>71</v>
      </c>
      <c r="Q4" s="127">
        <f t="shared" si="1"/>
        <v>0</v>
      </c>
      <c r="R4" s="52">
        <f t="shared" si="2"/>
        <v>0</v>
      </c>
      <c r="S4" s="51">
        <v>5.0</v>
      </c>
      <c r="T4" s="53">
        <f t="shared" si="3"/>
        <v>1</v>
      </c>
      <c r="U4" s="53">
        <f t="shared" si="4"/>
        <v>0</v>
      </c>
      <c r="V4" s="53">
        <f t="shared" si="5"/>
        <v>1</v>
      </c>
      <c r="W4" s="53">
        <f t="shared" si="6"/>
        <v>0</v>
      </c>
      <c r="X4" s="54">
        <f t="shared" si="7"/>
        <v>0</v>
      </c>
      <c r="Y4" s="220">
        <f>W4/W15</f>
        <v>0</v>
      </c>
      <c r="Z4" s="118"/>
    </row>
    <row r="5" ht="99.75" customHeight="1">
      <c r="A5" s="133" t="s">
        <v>100</v>
      </c>
      <c r="B5" s="56" t="s">
        <v>263</v>
      </c>
      <c r="C5" s="134" t="s">
        <v>261</v>
      </c>
      <c r="D5" s="134" t="s">
        <v>264</v>
      </c>
      <c r="E5" s="85" t="s">
        <v>68</v>
      </c>
      <c r="F5" s="135" t="s">
        <v>45</v>
      </c>
      <c r="G5" s="134" t="s">
        <v>232</v>
      </c>
      <c r="H5" s="164"/>
      <c r="I5" s="163"/>
      <c r="J5" s="163"/>
      <c r="K5" s="163"/>
      <c r="L5" s="163"/>
      <c r="M5" s="163"/>
      <c r="N5" s="163">
        <v>1.0</v>
      </c>
      <c r="O5" s="118"/>
      <c r="P5" s="221" t="s">
        <v>71</v>
      </c>
      <c r="Q5" s="163">
        <f t="shared" si="1"/>
        <v>0</v>
      </c>
      <c r="R5" s="57"/>
      <c r="S5" s="57"/>
      <c r="T5" s="57"/>
      <c r="U5" s="57"/>
      <c r="V5" s="57"/>
      <c r="W5" s="57"/>
      <c r="X5" s="57"/>
      <c r="Y5" s="118"/>
      <c r="Z5" s="118"/>
    </row>
    <row r="6" ht="85.5" customHeight="1">
      <c r="A6" s="133" t="s">
        <v>100</v>
      </c>
      <c r="B6" s="26" t="s">
        <v>265</v>
      </c>
      <c r="C6" s="134" t="s">
        <v>266</v>
      </c>
      <c r="D6" s="169" t="s">
        <v>267</v>
      </c>
      <c r="E6" s="170" t="s">
        <v>268</v>
      </c>
      <c r="F6" s="135" t="s">
        <v>45</v>
      </c>
      <c r="G6" s="169" t="s">
        <v>232</v>
      </c>
      <c r="H6" s="138"/>
      <c r="I6" s="137"/>
      <c r="J6" s="137"/>
      <c r="K6" s="137"/>
      <c r="L6" s="137">
        <v>1.0</v>
      </c>
      <c r="M6" s="137"/>
      <c r="N6" s="137"/>
      <c r="O6" s="132"/>
      <c r="P6" s="222" t="s">
        <v>269</v>
      </c>
      <c r="Q6" s="137">
        <f t="shared" si="1"/>
        <v>2</v>
      </c>
      <c r="R6" s="34"/>
      <c r="S6" s="34"/>
      <c r="T6" s="34"/>
      <c r="U6" s="34"/>
      <c r="V6" s="34"/>
      <c r="W6" s="34"/>
      <c r="X6" s="34"/>
      <c r="Y6" s="132"/>
      <c r="Z6" s="132"/>
    </row>
    <row r="7" ht="91.5" customHeight="1">
      <c r="A7" s="133" t="s">
        <v>100</v>
      </c>
      <c r="B7" s="26" t="s">
        <v>270</v>
      </c>
      <c r="C7" s="134" t="s">
        <v>266</v>
      </c>
      <c r="D7" s="169" t="s">
        <v>271</v>
      </c>
      <c r="E7" s="170" t="s">
        <v>222</v>
      </c>
      <c r="F7" s="135" t="s">
        <v>45</v>
      </c>
      <c r="G7" s="169" t="s">
        <v>232</v>
      </c>
      <c r="H7" s="164"/>
      <c r="I7" s="163"/>
      <c r="J7" s="163"/>
      <c r="K7" s="163"/>
      <c r="L7" s="163">
        <v>1.0</v>
      </c>
      <c r="M7" s="163"/>
      <c r="N7" s="163"/>
      <c r="O7" s="118"/>
      <c r="P7" s="221" t="s">
        <v>272</v>
      </c>
      <c r="Q7" s="163">
        <f t="shared" si="1"/>
        <v>2</v>
      </c>
      <c r="R7" s="34"/>
      <c r="S7" s="34"/>
      <c r="T7" s="34"/>
      <c r="U7" s="34"/>
      <c r="V7" s="34"/>
      <c r="W7" s="34"/>
      <c r="X7" s="34"/>
      <c r="Y7" s="118"/>
      <c r="Z7" s="118"/>
    </row>
    <row r="8" ht="60.75" customHeight="1">
      <c r="A8" s="133" t="s">
        <v>100</v>
      </c>
      <c r="B8" s="42" t="s">
        <v>273</v>
      </c>
      <c r="C8" s="134" t="s">
        <v>266</v>
      </c>
      <c r="D8" s="162" t="s">
        <v>274</v>
      </c>
      <c r="E8" s="172" t="s">
        <v>222</v>
      </c>
      <c r="F8" s="135" t="s">
        <v>45</v>
      </c>
      <c r="G8" s="162" t="s">
        <v>232</v>
      </c>
      <c r="H8" s="164"/>
      <c r="I8" s="163"/>
      <c r="J8" s="163"/>
      <c r="K8" s="163"/>
      <c r="L8" s="163">
        <v>1.0</v>
      </c>
      <c r="M8" s="163"/>
      <c r="N8" s="163"/>
      <c r="O8" s="118"/>
      <c r="P8" s="221" t="s">
        <v>275</v>
      </c>
      <c r="Q8" s="223">
        <f t="shared" si="1"/>
        <v>2</v>
      </c>
      <c r="R8" s="224"/>
      <c r="S8" s="225"/>
      <c r="T8" s="225"/>
      <c r="U8" s="225"/>
      <c r="V8" s="225"/>
      <c r="W8" s="225"/>
      <c r="X8" s="225"/>
      <c r="Y8" s="118"/>
      <c r="Z8" s="118"/>
    </row>
    <row r="9" ht="18.75" customHeight="1">
      <c r="A9" s="226" t="s">
        <v>100</v>
      </c>
      <c r="B9" s="227"/>
      <c r="C9" s="228"/>
      <c r="D9" s="150"/>
      <c r="E9" s="126"/>
      <c r="F9" s="150"/>
      <c r="G9" s="150"/>
      <c r="H9" s="148"/>
      <c r="I9" s="151"/>
      <c r="J9" s="151"/>
      <c r="K9" s="151"/>
      <c r="L9" s="151"/>
      <c r="M9" s="151"/>
      <c r="N9" s="151"/>
      <c r="O9" s="152"/>
      <c r="P9" s="196"/>
      <c r="Q9" s="151"/>
      <c r="R9" s="82">
        <f>SUM(Q5:Q8)</f>
        <v>6</v>
      </c>
      <c r="S9" s="49">
        <v>20.0</v>
      </c>
      <c r="T9" s="83">
        <f>SUM(N5:N8)/4</f>
        <v>0.25</v>
      </c>
      <c r="U9" s="83">
        <f>R9/S9</f>
        <v>0.3</v>
      </c>
      <c r="V9" s="83">
        <f>1-U9</f>
        <v>0.7</v>
      </c>
      <c r="W9" s="83">
        <f>U9*20/50</f>
        <v>0.12</v>
      </c>
      <c r="X9" s="84" t="str">
        <f>_xludf.MODE.SNGL(Q5:Q8)</f>
        <v>#NAME?</v>
      </c>
      <c r="Y9" s="220">
        <f>W9/W15</f>
        <v>0.6</v>
      </c>
      <c r="Z9" s="118"/>
    </row>
    <row r="10" ht="84.75" customHeight="1">
      <c r="A10" s="161" t="s">
        <v>112</v>
      </c>
      <c r="B10" s="56" t="s">
        <v>276</v>
      </c>
      <c r="C10" s="136" t="s">
        <v>261</v>
      </c>
      <c r="D10" s="229" t="s">
        <v>277</v>
      </c>
      <c r="E10" s="136" t="s">
        <v>68</v>
      </c>
      <c r="F10" s="135" t="s">
        <v>45</v>
      </c>
      <c r="G10" s="134" t="s">
        <v>278</v>
      </c>
      <c r="H10" s="138"/>
      <c r="I10" s="137"/>
      <c r="J10" s="137"/>
      <c r="K10" s="137"/>
      <c r="L10" s="137"/>
      <c r="M10" s="137"/>
      <c r="N10" s="137">
        <v>1.0</v>
      </c>
      <c r="O10" s="132"/>
      <c r="P10" s="138" t="s">
        <v>261</v>
      </c>
      <c r="Q10" s="137">
        <f t="shared" ref="Q10:Q11" si="8">IF(O10=1,-1,IF(N10=1,0,IF(M10=1,1,IF(L10=1,2,IF(K10=1,3,IF(J10=1,4,IF(I10=1,5,"ND")))))))</f>
        <v>0</v>
      </c>
      <c r="R10" s="57"/>
      <c r="S10" s="57"/>
      <c r="T10" s="57"/>
      <c r="U10" s="57"/>
      <c r="V10" s="57"/>
      <c r="W10" s="57"/>
      <c r="X10" s="57"/>
      <c r="Y10" s="132"/>
      <c r="Z10" s="132"/>
    </row>
    <row r="11" ht="53.25" customHeight="1">
      <c r="A11" s="161" t="s">
        <v>112</v>
      </c>
      <c r="B11" s="42" t="s">
        <v>279</v>
      </c>
      <c r="C11" s="162" t="s">
        <v>280</v>
      </c>
      <c r="D11" s="162" t="s">
        <v>281</v>
      </c>
      <c r="E11" s="172" t="s">
        <v>282</v>
      </c>
      <c r="F11" s="135" t="s">
        <v>45</v>
      </c>
      <c r="G11" s="162" t="s">
        <v>130</v>
      </c>
      <c r="H11" s="138"/>
      <c r="I11" s="137"/>
      <c r="J11" s="137"/>
      <c r="K11" s="137"/>
      <c r="L11" s="137"/>
      <c r="M11" s="137">
        <v>1.0</v>
      </c>
      <c r="N11" s="137"/>
      <c r="O11" s="132"/>
      <c r="P11" s="138" t="s">
        <v>261</v>
      </c>
      <c r="Q11" s="137">
        <f t="shared" si="8"/>
        <v>1</v>
      </c>
      <c r="Y11" s="132"/>
      <c r="Z11" s="132"/>
    </row>
    <row r="12" ht="70.5" customHeight="1">
      <c r="A12" s="195" t="s">
        <v>112</v>
      </c>
      <c r="B12" s="165"/>
      <c r="C12" s="150"/>
      <c r="D12" s="150"/>
      <c r="E12" s="126"/>
      <c r="F12" s="150"/>
      <c r="G12" s="150"/>
      <c r="H12" s="148"/>
      <c r="I12" s="151"/>
      <c r="J12" s="151"/>
      <c r="K12" s="151"/>
      <c r="L12" s="151"/>
      <c r="M12" s="151"/>
      <c r="N12" s="151"/>
      <c r="O12" s="152"/>
      <c r="P12" s="148"/>
      <c r="Q12" s="151"/>
      <c r="R12" s="82">
        <f>SUM(Q10:Q11)</f>
        <v>1</v>
      </c>
      <c r="S12" s="49">
        <v>10.0</v>
      </c>
      <c r="T12" s="83">
        <f>SUM(N10:N11)/2</f>
        <v>0.5</v>
      </c>
      <c r="U12" s="83">
        <f t="shared" ref="U12:U14" si="9">R12/S12</f>
        <v>0.1</v>
      </c>
      <c r="V12" s="83">
        <f t="shared" ref="V12:V14" si="10">1-U12</f>
        <v>0.9</v>
      </c>
      <c r="W12" s="83">
        <f>U12*10/50</f>
        <v>0.02</v>
      </c>
      <c r="X12" s="84">
        <f>MIN(Q10:Q11)</f>
        <v>0</v>
      </c>
      <c r="Y12" s="220">
        <f>W12/W15</f>
        <v>0.1</v>
      </c>
      <c r="Z12" s="118"/>
    </row>
    <row r="13" ht="101.25" customHeight="1">
      <c r="A13" s="230" t="s">
        <v>131</v>
      </c>
      <c r="B13" s="61" t="s">
        <v>283</v>
      </c>
      <c r="C13" s="125" t="s">
        <v>261</v>
      </c>
      <c r="D13" s="231" t="s">
        <v>284</v>
      </c>
      <c r="E13" s="232" t="s">
        <v>285</v>
      </c>
      <c r="F13" s="233" t="s">
        <v>45</v>
      </c>
      <c r="G13" s="231" t="s">
        <v>228</v>
      </c>
      <c r="H13" s="234"/>
      <c r="I13" s="235"/>
      <c r="J13" s="236"/>
      <c r="K13" s="236"/>
      <c r="L13" s="236"/>
      <c r="M13" s="236"/>
      <c r="N13" s="236"/>
      <c r="O13" s="237">
        <v>1.0</v>
      </c>
      <c r="P13" s="234" t="s">
        <v>71</v>
      </c>
      <c r="Q13" s="238">
        <f t="shared" ref="Q13:Q14" si="11">IF(O13=1,-1,IF(N13=1,0,IF(M13=1,1,IF(L13=1,2,IF(K13=1,3,IF(J13=1,4,IF(I13=1,5,"ND")))))))</f>
        <v>-1</v>
      </c>
      <c r="R13" s="239">
        <f t="shared" ref="R13:R14" si="12">SUM(Q13)</f>
        <v>-1</v>
      </c>
      <c r="S13" s="240">
        <v>5.0</v>
      </c>
      <c r="T13" s="241">
        <f t="shared" ref="T13:T14" si="13">N13/1</f>
        <v>0</v>
      </c>
      <c r="U13" s="241">
        <f t="shared" si="9"/>
        <v>-0.2</v>
      </c>
      <c r="V13" s="241">
        <f t="shared" si="10"/>
        <v>1.2</v>
      </c>
      <c r="W13" s="241">
        <f t="shared" ref="W13:W14" si="14">U13*5/50</f>
        <v>-0.02</v>
      </c>
      <c r="X13" s="242">
        <f t="shared" ref="X13:X14" si="15">Q13</f>
        <v>-1</v>
      </c>
      <c r="Y13" s="220">
        <f>W13/W15</f>
        <v>-0.1</v>
      </c>
      <c r="Z13" s="118"/>
    </row>
    <row r="14" ht="91.5" customHeight="1">
      <c r="A14" s="243" t="s">
        <v>143</v>
      </c>
      <c r="B14" s="47" t="s">
        <v>286</v>
      </c>
      <c r="C14" s="125" t="s">
        <v>71</v>
      </c>
      <c r="D14" s="125" t="s">
        <v>287</v>
      </c>
      <c r="E14" s="126" t="s">
        <v>288</v>
      </c>
      <c r="F14" s="150" t="s">
        <v>45</v>
      </c>
      <c r="G14" s="125" t="s">
        <v>141</v>
      </c>
      <c r="H14" s="148"/>
      <c r="I14" s="151"/>
      <c r="J14" s="151"/>
      <c r="K14" s="151"/>
      <c r="L14" s="151"/>
      <c r="M14" s="151"/>
      <c r="N14" s="151">
        <v>1.0</v>
      </c>
      <c r="O14" s="152"/>
      <c r="P14" s="148" t="s">
        <v>71</v>
      </c>
      <c r="Q14" s="151">
        <f t="shared" si="11"/>
        <v>0</v>
      </c>
      <c r="R14" s="52">
        <f t="shared" si="12"/>
        <v>0</v>
      </c>
      <c r="S14" s="51">
        <v>5.0</v>
      </c>
      <c r="T14" s="53">
        <f t="shared" si="13"/>
        <v>1</v>
      </c>
      <c r="U14" s="53">
        <f t="shared" si="9"/>
        <v>0</v>
      </c>
      <c r="V14" s="53">
        <f t="shared" si="10"/>
        <v>1</v>
      </c>
      <c r="W14" s="53">
        <f t="shared" si="14"/>
        <v>0</v>
      </c>
      <c r="X14" s="54">
        <f t="shared" si="15"/>
        <v>0</v>
      </c>
      <c r="Y14" s="220">
        <f>W14/W15</f>
        <v>0</v>
      </c>
      <c r="Z14" s="118"/>
    </row>
    <row r="15" ht="31.5" customHeight="1">
      <c r="A15" s="118"/>
      <c r="B15" s="118"/>
      <c r="C15" s="118"/>
      <c r="D15" s="118"/>
      <c r="E15" s="118"/>
      <c r="F15" s="118"/>
      <c r="G15" s="118"/>
      <c r="H15" s="118"/>
      <c r="I15" s="163"/>
      <c r="J15" s="118"/>
      <c r="K15" s="118"/>
      <c r="L15" s="118"/>
      <c r="M15" s="118"/>
      <c r="N15" s="118"/>
      <c r="O15" s="118"/>
      <c r="P15" s="118"/>
      <c r="Q15" s="163"/>
      <c r="R15" s="33">
        <f t="shared" ref="R15:S15" si="16">R3+R4+R9+R12+R13+R14</f>
        <v>10</v>
      </c>
      <c r="S15" s="33">
        <f t="shared" si="16"/>
        <v>50</v>
      </c>
      <c r="V15" s="111" t="s">
        <v>289</v>
      </c>
      <c r="W15" s="112">
        <f>W14+W13+W12+W9+W4+W3</f>
        <v>0.2</v>
      </c>
      <c r="Y15" s="118"/>
      <c r="Z15" s="118"/>
    </row>
    <row r="16" ht="48.0" customHeight="1">
      <c r="A16" s="118"/>
      <c r="B16" s="180"/>
      <c r="C16" s="118"/>
      <c r="D16" s="164"/>
      <c r="E16" s="164"/>
      <c r="F16" s="118"/>
      <c r="G16" s="118"/>
      <c r="H16" s="118"/>
      <c r="I16" s="163"/>
      <c r="J16" s="118"/>
      <c r="K16" s="118"/>
      <c r="L16" s="118"/>
      <c r="M16" s="118"/>
      <c r="N16" s="118"/>
      <c r="O16" s="118"/>
      <c r="P16" s="118"/>
      <c r="Q16" s="163"/>
      <c r="V16" s="113" t="s">
        <v>290</v>
      </c>
      <c r="W16" s="114">
        <f>1-W15</f>
        <v>0.8</v>
      </c>
      <c r="Y16" s="118"/>
      <c r="Z16" s="118"/>
    </row>
    <row r="17" ht="18.75" customHeight="1">
      <c r="A17" s="118"/>
      <c r="B17" s="118"/>
      <c r="C17" s="118"/>
      <c r="D17" s="118"/>
      <c r="E17" s="118"/>
      <c r="F17" s="118"/>
      <c r="G17" s="118"/>
      <c r="H17" s="118"/>
      <c r="I17" s="118"/>
      <c r="J17" s="118"/>
      <c r="K17" s="118"/>
      <c r="L17" s="118"/>
      <c r="M17" s="118"/>
      <c r="N17" s="118"/>
      <c r="O17" s="118"/>
      <c r="P17" s="118"/>
      <c r="Q17" s="118"/>
      <c r="R17" s="118"/>
      <c r="S17" s="118"/>
      <c r="T17" s="118"/>
      <c r="U17" s="118"/>
      <c r="V17" s="118"/>
      <c r="W17" s="118"/>
      <c r="X17" s="118"/>
      <c r="Y17" s="118"/>
      <c r="Z17" s="118"/>
    </row>
    <row r="18" ht="18.75" customHeight="1">
      <c r="A18" s="118"/>
      <c r="B18" s="118"/>
      <c r="C18" s="118"/>
      <c r="D18" s="118"/>
      <c r="E18" s="118"/>
      <c r="F18" s="118"/>
      <c r="G18" s="118"/>
      <c r="H18" s="118"/>
      <c r="I18" s="118"/>
      <c r="J18" s="118"/>
      <c r="K18" s="118"/>
      <c r="L18" s="118"/>
      <c r="M18" s="118"/>
      <c r="N18" s="118"/>
      <c r="O18" s="118"/>
      <c r="P18" s="118"/>
      <c r="Q18" s="118"/>
      <c r="R18" s="118"/>
      <c r="S18" s="118"/>
      <c r="T18" s="118"/>
      <c r="U18" s="118"/>
      <c r="V18" s="118"/>
      <c r="W18" s="118"/>
      <c r="X18" s="118"/>
      <c r="Y18" s="118"/>
      <c r="Z18" s="118"/>
    </row>
    <row r="19" ht="18.75" customHeight="1">
      <c r="A19" s="118"/>
      <c r="B19" s="118"/>
      <c r="C19" s="118"/>
      <c r="D19" s="118"/>
      <c r="E19" s="118"/>
      <c r="F19" s="118"/>
      <c r="G19" s="118"/>
      <c r="H19" s="118"/>
      <c r="I19" s="118"/>
      <c r="J19" s="118"/>
      <c r="K19" s="118"/>
      <c r="L19" s="118"/>
      <c r="M19" s="118"/>
      <c r="N19" s="118"/>
      <c r="O19" s="118"/>
      <c r="P19" s="118"/>
      <c r="Q19" s="118"/>
      <c r="R19" s="118"/>
      <c r="S19" s="118"/>
      <c r="T19" s="118"/>
      <c r="U19" s="118"/>
      <c r="V19" s="118"/>
      <c r="W19" s="118"/>
      <c r="X19" s="118"/>
      <c r="Y19" s="118"/>
      <c r="Z19" s="118"/>
    </row>
    <row r="20" ht="18.75" customHeight="1">
      <c r="A20" s="118"/>
      <c r="B20" s="118"/>
      <c r="C20" s="118"/>
      <c r="D20" s="118"/>
      <c r="E20" s="118"/>
      <c r="F20" s="118"/>
      <c r="G20" s="118"/>
      <c r="H20" s="118"/>
      <c r="I20" s="118"/>
      <c r="J20" s="118"/>
      <c r="K20" s="118"/>
      <c r="L20" s="118"/>
      <c r="M20" s="118"/>
      <c r="N20" s="118"/>
      <c r="O20" s="118"/>
      <c r="P20" s="118"/>
      <c r="Q20" s="118"/>
      <c r="R20" s="118"/>
      <c r="S20" s="118"/>
      <c r="T20" s="118"/>
      <c r="U20" s="118"/>
      <c r="V20" s="118"/>
      <c r="W20" s="118"/>
      <c r="X20" s="118"/>
      <c r="Y20" s="118"/>
      <c r="Z20" s="118"/>
    </row>
    <row r="21" ht="18.75" customHeight="1">
      <c r="A21" s="118"/>
      <c r="B21" s="118"/>
      <c r="C21" s="118"/>
      <c r="D21" s="118"/>
      <c r="E21" s="118"/>
      <c r="F21" s="118"/>
      <c r="G21" s="118"/>
      <c r="H21" s="118"/>
      <c r="I21" s="118"/>
      <c r="J21" s="118"/>
      <c r="K21" s="118"/>
      <c r="L21" s="118"/>
      <c r="M21" s="118"/>
      <c r="N21" s="118"/>
      <c r="O21" s="118"/>
      <c r="P21" s="118"/>
      <c r="Q21" s="118"/>
      <c r="R21" s="118"/>
      <c r="S21" s="118"/>
      <c r="T21" s="118"/>
      <c r="U21" s="118"/>
      <c r="V21" s="118"/>
      <c r="W21" s="118"/>
      <c r="X21" s="118"/>
      <c r="Y21" s="118"/>
      <c r="Z21" s="118"/>
    </row>
    <row r="22" ht="18.75" customHeight="1">
      <c r="A22" s="118"/>
      <c r="B22" s="118"/>
      <c r="C22" s="118"/>
      <c r="D22" s="118"/>
      <c r="E22" s="118"/>
      <c r="F22" s="118"/>
      <c r="G22" s="118"/>
      <c r="H22" s="118"/>
      <c r="I22" s="118"/>
      <c r="J22" s="118"/>
      <c r="K22" s="118"/>
      <c r="L22" s="118"/>
      <c r="M22" s="118"/>
      <c r="N22" s="118"/>
      <c r="O22" s="118"/>
      <c r="P22" s="118"/>
      <c r="Q22" s="118"/>
      <c r="R22" s="118"/>
      <c r="S22" s="118"/>
      <c r="T22" s="118"/>
      <c r="U22" s="118"/>
      <c r="V22" s="118"/>
      <c r="W22" s="118"/>
      <c r="X22" s="118"/>
      <c r="Y22" s="118"/>
      <c r="Z22" s="118"/>
    </row>
    <row r="23" ht="18.75" customHeight="1">
      <c r="A23" s="118"/>
      <c r="B23" s="118"/>
      <c r="C23" s="118"/>
      <c r="D23" s="118"/>
      <c r="E23" s="118"/>
      <c r="F23" s="118"/>
      <c r="G23" s="118"/>
      <c r="H23" s="118"/>
      <c r="I23" s="118"/>
      <c r="J23" s="118"/>
      <c r="K23" s="118"/>
      <c r="L23" s="118"/>
      <c r="M23" s="118"/>
      <c r="N23" s="118"/>
      <c r="O23" s="118"/>
      <c r="P23" s="118"/>
      <c r="Q23" s="118"/>
      <c r="R23" s="118"/>
      <c r="S23" s="118"/>
      <c r="T23" s="118"/>
      <c r="U23" s="118"/>
      <c r="V23" s="118"/>
      <c r="W23" s="118"/>
      <c r="X23" s="118"/>
      <c r="Y23" s="118"/>
      <c r="Z23" s="118"/>
    </row>
    <row r="24" ht="18.75" customHeight="1">
      <c r="A24" s="118"/>
      <c r="B24" s="118"/>
      <c r="C24" s="118"/>
      <c r="D24" s="118"/>
      <c r="E24" s="118"/>
      <c r="F24" s="118"/>
      <c r="G24" s="118"/>
      <c r="H24" s="118"/>
      <c r="I24" s="118"/>
      <c r="J24" s="118"/>
      <c r="K24" s="118"/>
      <c r="L24" s="118"/>
      <c r="M24" s="118"/>
      <c r="N24" s="118"/>
      <c r="O24" s="118"/>
      <c r="P24" s="118"/>
      <c r="Q24" s="118"/>
      <c r="R24" s="118"/>
      <c r="S24" s="118"/>
      <c r="T24" s="118"/>
      <c r="U24" s="118"/>
      <c r="V24" s="118"/>
      <c r="W24" s="118"/>
      <c r="X24" s="118"/>
      <c r="Y24" s="118"/>
      <c r="Z24" s="118"/>
    </row>
    <row r="25" ht="18.75" customHeight="1">
      <c r="A25" s="118"/>
      <c r="B25" s="118"/>
      <c r="C25" s="118"/>
      <c r="D25" s="118"/>
      <c r="E25" s="118"/>
      <c r="F25" s="118"/>
      <c r="G25" s="118"/>
      <c r="H25" s="118"/>
      <c r="I25" s="118"/>
      <c r="J25" s="118"/>
      <c r="K25" s="118"/>
      <c r="L25" s="118"/>
      <c r="M25" s="118"/>
      <c r="N25" s="118"/>
      <c r="O25" s="118"/>
      <c r="P25" s="118"/>
      <c r="Q25" s="118"/>
      <c r="R25" s="118"/>
      <c r="S25" s="118"/>
      <c r="T25" s="118"/>
      <c r="U25" s="118"/>
      <c r="V25" s="118"/>
      <c r="W25" s="118"/>
      <c r="X25" s="118"/>
      <c r="Y25" s="118"/>
      <c r="Z25" s="118"/>
    </row>
    <row r="26" ht="18.75" customHeight="1">
      <c r="A26" s="118"/>
      <c r="B26" s="118"/>
      <c r="C26" s="118"/>
      <c r="D26" s="118"/>
      <c r="E26" s="118"/>
      <c r="F26" s="118"/>
      <c r="G26" s="118"/>
      <c r="H26" s="118"/>
      <c r="I26" s="118"/>
      <c r="J26" s="118"/>
      <c r="K26" s="118"/>
      <c r="L26" s="118"/>
      <c r="M26" s="118"/>
      <c r="N26" s="118"/>
      <c r="O26" s="118"/>
      <c r="P26" s="118"/>
      <c r="Q26" s="118"/>
      <c r="R26" s="118"/>
      <c r="S26" s="118"/>
      <c r="T26" s="118"/>
      <c r="U26" s="118"/>
      <c r="V26" s="118"/>
      <c r="W26" s="118"/>
      <c r="X26" s="118"/>
      <c r="Y26" s="118"/>
      <c r="Z26" s="118"/>
    </row>
    <row r="27" ht="18.75" customHeight="1">
      <c r="A27" s="118"/>
      <c r="B27" s="118"/>
      <c r="C27" s="118"/>
      <c r="D27" s="118"/>
      <c r="E27" s="118"/>
      <c r="F27" s="118"/>
      <c r="G27" s="118"/>
      <c r="H27" s="118"/>
      <c r="I27" s="118"/>
      <c r="J27" s="118"/>
      <c r="K27" s="118"/>
      <c r="L27" s="118"/>
      <c r="M27" s="118"/>
      <c r="N27" s="118"/>
      <c r="O27" s="118"/>
      <c r="P27" s="118"/>
      <c r="Q27" s="118"/>
      <c r="R27" s="118"/>
      <c r="S27" s="118"/>
      <c r="T27" s="118"/>
      <c r="U27" s="118"/>
      <c r="V27" s="118"/>
      <c r="W27" s="118"/>
      <c r="X27" s="118"/>
      <c r="Y27" s="118"/>
      <c r="Z27" s="118"/>
    </row>
    <row r="28" ht="18.75" customHeight="1">
      <c r="A28" s="118"/>
      <c r="B28" s="118"/>
      <c r="C28" s="118"/>
      <c r="D28" s="118"/>
      <c r="E28" s="118"/>
      <c r="F28" s="118"/>
      <c r="G28" s="118"/>
      <c r="H28" s="118"/>
      <c r="I28" s="118"/>
      <c r="J28" s="118"/>
      <c r="K28" s="118"/>
      <c r="L28" s="118"/>
      <c r="M28" s="118"/>
      <c r="N28" s="118"/>
      <c r="O28" s="118"/>
      <c r="P28" s="118"/>
      <c r="Q28" s="118"/>
      <c r="R28" s="118"/>
      <c r="S28" s="118"/>
      <c r="T28" s="118"/>
      <c r="U28" s="118"/>
      <c r="V28" s="118"/>
      <c r="W28" s="118"/>
      <c r="X28" s="118"/>
      <c r="Y28" s="118"/>
      <c r="Z28" s="118"/>
    </row>
    <row r="29" ht="18.75" customHeight="1">
      <c r="A29" s="118"/>
      <c r="B29" s="118"/>
      <c r="C29" s="118"/>
      <c r="D29" s="118"/>
      <c r="E29" s="118"/>
      <c r="F29" s="118"/>
      <c r="G29" s="118"/>
      <c r="H29" s="118"/>
      <c r="I29" s="118"/>
      <c r="J29" s="118"/>
      <c r="K29" s="118"/>
      <c r="L29" s="118"/>
      <c r="M29" s="118"/>
      <c r="N29" s="118"/>
      <c r="O29" s="118"/>
      <c r="P29" s="118"/>
      <c r="Q29" s="118"/>
      <c r="R29" s="118"/>
      <c r="S29" s="118"/>
      <c r="T29" s="118"/>
      <c r="U29" s="118"/>
      <c r="V29" s="118"/>
      <c r="W29" s="118"/>
      <c r="X29" s="118"/>
      <c r="Y29" s="118"/>
      <c r="Z29" s="118"/>
    </row>
    <row r="30" ht="18.75" customHeight="1">
      <c r="A30" s="118"/>
      <c r="B30" s="118"/>
      <c r="C30" s="118"/>
      <c r="D30" s="118"/>
      <c r="E30" s="118"/>
      <c r="F30" s="118"/>
      <c r="G30" s="118"/>
      <c r="H30" s="118"/>
      <c r="I30" s="118"/>
      <c r="J30" s="118"/>
      <c r="K30" s="118"/>
      <c r="L30" s="118"/>
      <c r="M30" s="118"/>
      <c r="N30" s="118"/>
      <c r="O30" s="118"/>
      <c r="P30" s="118"/>
      <c r="Q30" s="118"/>
      <c r="R30" s="118"/>
      <c r="S30" s="118"/>
      <c r="T30" s="118"/>
      <c r="U30" s="118"/>
      <c r="V30" s="118"/>
      <c r="W30" s="118"/>
      <c r="X30" s="118"/>
      <c r="Y30" s="118"/>
      <c r="Z30" s="118"/>
    </row>
    <row r="31" ht="18.75" customHeight="1">
      <c r="A31" s="118"/>
      <c r="B31" s="118"/>
      <c r="C31" s="118"/>
      <c r="D31" s="118"/>
      <c r="E31" s="118"/>
      <c r="F31" s="118"/>
      <c r="G31" s="118"/>
      <c r="H31" s="118"/>
      <c r="I31" s="118"/>
      <c r="J31" s="118"/>
      <c r="K31" s="118"/>
      <c r="L31" s="118"/>
      <c r="M31" s="118"/>
      <c r="N31" s="118"/>
      <c r="O31" s="118"/>
      <c r="P31" s="118"/>
      <c r="Q31" s="118"/>
      <c r="R31" s="118"/>
      <c r="S31" s="118"/>
      <c r="T31" s="118"/>
      <c r="U31" s="118"/>
      <c r="V31" s="118"/>
      <c r="W31" s="118"/>
      <c r="X31" s="118"/>
      <c r="Y31" s="118"/>
      <c r="Z31" s="118"/>
    </row>
    <row r="32" ht="18.75" customHeight="1">
      <c r="A32" s="118"/>
      <c r="B32" s="118"/>
      <c r="C32" s="118"/>
      <c r="D32" s="118"/>
      <c r="E32" s="118"/>
      <c r="F32" s="118"/>
      <c r="G32" s="118"/>
      <c r="H32" s="118"/>
      <c r="I32" s="118"/>
      <c r="J32" s="118"/>
      <c r="K32" s="118"/>
      <c r="L32" s="118"/>
      <c r="M32" s="118"/>
      <c r="N32" s="118"/>
      <c r="O32" s="118"/>
      <c r="P32" s="118"/>
      <c r="Q32" s="118"/>
      <c r="R32" s="118"/>
      <c r="S32" s="118"/>
      <c r="T32" s="118"/>
      <c r="U32" s="118"/>
      <c r="V32" s="118"/>
      <c r="W32" s="118"/>
      <c r="X32" s="118"/>
      <c r="Y32" s="118"/>
      <c r="Z32" s="118"/>
    </row>
    <row r="33" ht="18.75" customHeight="1">
      <c r="A33" s="118"/>
      <c r="B33" s="118"/>
      <c r="C33" s="118"/>
      <c r="D33" s="118"/>
      <c r="E33" s="118"/>
      <c r="F33" s="118"/>
      <c r="G33" s="118"/>
      <c r="H33" s="118"/>
      <c r="I33" s="118"/>
      <c r="J33" s="118"/>
      <c r="K33" s="118"/>
      <c r="L33" s="118"/>
      <c r="M33" s="118"/>
      <c r="N33" s="118"/>
      <c r="O33" s="118"/>
      <c r="P33" s="118"/>
      <c r="Q33" s="118"/>
      <c r="R33" s="118"/>
      <c r="S33" s="118"/>
      <c r="T33" s="118"/>
      <c r="U33" s="118"/>
      <c r="V33" s="118"/>
      <c r="W33" s="118"/>
      <c r="X33" s="118"/>
      <c r="Y33" s="118"/>
      <c r="Z33" s="118"/>
    </row>
    <row r="34" ht="18.75" customHeight="1">
      <c r="A34" s="118"/>
      <c r="B34" s="118"/>
      <c r="C34" s="118"/>
      <c r="D34" s="118"/>
      <c r="E34" s="118"/>
      <c r="F34" s="118"/>
      <c r="G34" s="118"/>
      <c r="H34" s="118"/>
      <c r="I34" s="118"/>
      <c r="J34" s="118"/>
      <c r="K34" s="118"/>
      <c r="L34" s="118"/>
      <c r="M34" s="118"/>
      <c r="N34" s="118"/>
      <c r="O34" s="118"/>
      <c r="P34" s="118"/>
      <c r="Q34" s="118"/>
      <c r="R34" s="118"/>
      <c r="S34" s="118"/>
      <c r="T34" s="118"/>
      <c r="U34" s="118"/>
      <c r="V34" s="118"/>
      <c r="W34" s="118"/>
      <c r="X34" s="118"/>
      <c r="Y34" s="118"/>
      <c r="Z34" s="118"/>
    </row>
    <row r="35" ht="18.75" customHeight="1">
      <c r="A35" s="118"/>
      <c r="B35" s="118"/>
      <c r="C35" s="118"/>
      <c r="D35" s="118"/>
      <c r="E35" s="118"/>
      <c r="F35" s="118"/>
      <c r="G35" s="118"/>
      <c r="H35" s="118"/>
      <c r="I35" s="118"/>
      <c r="J35" s="118"/>
      <c r="K35" s="118"/>
      <c r="L35" s="118"/>
      <c r="M35" s="118"/>
      <c r="N35" s="118"/>
      <c r="O35" s="118"/>
      <c r="P35" s="118"/>
      <c r="Q35" s="118"/>
      <c r="R35" s="118"/>
      <c r="S35" s="118"/>
      <c r="T35" s="118"/>
      <c r="U35" s="118"/>
      <c r="V35" s="118"/>
      <c r="W35" s="118"/>
      <c r="X35" s="118"/>
      <c r="Y35" s="118"/>
      <c r="Z35" s="118"/>
    </row>
    <row r="36" ht="18.75" customHeight="1">
      <c r="A36" s="118"/>
      <c r="B36" s="118"/>
      <c r="C36" s="118"/>
      <c r="D36" s="118"/>
      <c r="E36" s="118"/>
      <c r="F36" s="118"/>
      <c r="G36" s="118"/>
      <c r="H36" s="118"/>
      <c r="I36" s="118"/>
      <c r="J36" s="118"/>
      <c r="K36" s="118"/>
      <c r="L36" s="118"/>
      <c r="M36" s="118"/>
      <c r="N36" s="118"/>
      <c r="O36" s="118"/>
      <c r="P36" s="118"/>
      <c r="Q36" s="118"/>
      <c r="R36" s="118"/>
      <c r="S36" s="118"/>
      <c r="T36" s="118"/>
      <c r="U36" s="118"/>
      <c r="V36" s="118"/>
      <c r="W36" s="118"/>
      <c r="X36" s="118"/>
      <c r="Y36" s="118"/>
      <c r="Z36" s="118"/>
    </row>
    <row r="37" ht="18.75" customHeight="1">
      <c r="A37" s="118"/>
      <c r="B37" s="118"/>
      <c r="C37" s="118"/>
      <c r="D37" s="118"/>
      <c r="E37" s="118"/>
      <c r="F37" s="118"/>
      <c r="G37" s="118"/>
      <c r="H37" s="118"/>
      <c r="I37" s="118"/>
      <c r="J37" s="118"/>
      <c r="K37" s="118"/>
      <c r="L37" s="118"/>
      <c r="M37" s="118"/>
      <c r="N37" s="118"/>
      <c r="O37" s="118"/>
      <c r="P37" s="118"/>
      <c r="Q37" s="118"/>
      <c r="R37" s="118"/>
      <c r="S37" s="118"/>
      <c r="T37" s="118"/>
      <c r="U37" s="118"/>
      <c r="V37" s="118"/>
      <c r="W37" s="118"/>
      <c r="X37" s="118"/>
      <c r="Y37" s="118"/>
      <c r="Z37" s="118"/>
    </row>
    <row r="38" ht="18.75" customHeight="1">
      <c r="A38" s="118"/>
      <c r="B38" s="118"/>
      <c r="C38" s="118"/>
      <c r="D38" s="118"/>
      <c r="E38" s="118"/>
      <c r="F38" s="118"/>
      <c r="G38" s="118"/>
      <c r="H38" s="118"/>
      <c r="I38" s="118"/>
      <c r="J38" s="118"/>
      <c r="K38" s="118"/>
      <c r="L38" s="118"/>
      <c r="M38" s="118"/>
      <c r="N38" s="118"/>
      <c r="O38" s="118"/>
      <c r="P38" s="118"/>
      <c r="Q38" s="118"/>
      <c r="R38" s="118"/>
      <c r="S38" s="118"/>
      <c r="T38" s="118"/>
      <c r="U38" s="118"/>
      <c r="V38" s="118"/>
      <c r="W38" s="118"/>
      <c r="X38" s="118"/>
      <c r="Y38" s="118"/>
      <c r="Z38" s="118"/>
    </row>
    <row r="39" ht="18.75" customHeight="1">
      <c r="A39" s="118"/>
      <c r="B39" s="118"/>
      <c r="C39" s="118"/>
      <c r="D39" s="118"/>
      <c r="E39" s="118"/>
      <c r="F39" s="118"/>
      <c r="G39" s="118"/>
      <c r="H39" s="118"/>
      <c r="I39" s="118"/>
      <c r="J39" s="118"/>
      <c r="K39" s="118"/>
      <c r="L39" s="118"/>
      <c r="M39" s="118"/>
      <c r="N39" s="118"/>
      <c r="O39" s="118"/>
      <c r="P39" s="118"/>
      <c r="Q39" s="118"/>
      <c r="R39" s="118"/>
      <c r="S39" s="118"/>
      <c r="T39" s="118"/>
      <c r="U39" s="118"/>
      <c r="V39" s="118"/>
      <c r="W39" s="118"/>
      <c r="X39" s="118"/>
      <c r="Y39" s="118"/>
      <c r="Z39" s="118"/>
    </row>
    <row r="40" ht="18.75" customHeight="1">
      <c r="A40" s="118"/>
      <c r="B40" s="118"/>
      <c r="C40" s="118"/>
      <c r="D40" s="118"/>
      <c r="E40" s="118"/>
      <c r="F40" s="118"/>
      <c r="G40" s="118"/>
      <c r="H40" s="118"/>
      <c r="I40" s="118"/>
      <c r="J40" s="118"/>
      <c r="K40" s="118"/>
      <c r="L40" s="118"/>
      <c r="M40" s="118"/>
      <c r="N40" s="118"/>
      <c r="O40" s="118"/>
      <c r="P40" s="118"/>
      <c r="Q40" s="118"/>
      <c r="R40" s="118"/>
      <c r="S40" s="118"/>
      <c r="T40" s="118"/>
      <c r="U40" s="118"/>
      <c r="V40" s="118"/>
      <c r="W40" s="118"/>
      <c r="X40" s="118"/>
      <c r="Y40" s="118"/>
      <c r="Z40" s="118"/>
    </row>
    <row r="41" ht="18.75" customHeight="1">
      <c r="A41" s="118"/>
      <c r="B41" s="118"/>
      <c r="C41" s="118"/>
      <c r="D41" s="118"/>
      <c r="E41" s="118"/>
      <c r="F41" s="118"/>
      <c r="G41" s="118"/>
      <c r="H41" s="118"/>
      <c r="I41" s="118"/>
      <c r="J41" s="118"/>
      <c r="K41" s="118"/>
      <c r="L41" s="118"/>
      <c r="M41" s="118"/>
      <c r="N41" s="118"/>
      <c r="O41" s="118"/>
      <c r="P41" s="118"/>
      <c r="Q41" s="118"/>
      <c r="R41" s="118"/>
      <c r="S41" s="118"/>
      <c r="T41" s="118"/>
      <c r="U41" s="118"/>
      <c r="V41" s="118"/>
      <c r="W41" s="118"/>
      <c r="X41" s="118"/>
      <c r="Y41" s="118"/>
      <c r="Z41" s="118"/>
    </row>
    <row r="42" ht="18.75" customHeight="1">
      <c r="A42" s="118"/>
      <c r="B42" s="118"/>
      <c r="C42" s="118"/>
      <c r="D42" s="118"/>
      <c r="E42" s="118"/>
      <c r="F42" s="118"/>
      <c r="G42" s="118"/>
      <c r="H42" s="118"/>
      <c r="I42" s="118"/>
      <c r="J42" s="118"/>
      <c r="K42" s="118"/>
      <c r="L42" s="118"/>
      <c r="M42" s="118"/>
      <c r="N42" s="118"/>
      <c r="O42" s="118"/>
      <c r="P42" s="118"/>
      <c r="Q42" s="118"/>
      <c r="R42" s="118"/>
      <c r="S42" s="118"/>
      <c r="T42" s="118"/>
      <c r="U42" s="118"/>
      <c r="V42" s="118"/>
      <c r="W42" s="118"/>
      <c r="X42" s="118"/>
      <c r="Y42" s="118"/>
      <c r="Z42" s="118"/>
    </row>
    <row r="43" ht="18.75" customHeight="1">
      <c r="A43" s="118"/>
      <c r="B43" s="118"/>
      <c r="C43" s="118"/>
      <c r="D43" s="118"/>
      <c r="E43" s="118"/>
      <c r="F43" s="118"/>
      <c r="G43" s="118"/>
      <c r="H43" s="118"/>
      <c r="I43" s="118"/>
      <c r="J43" s="118"/>
      <c r="K43" s="118"/>
      <c r="L43" s="118"/>
      <c r="M43" s="118"/>
      <c r="N43" s="118"/>
      <c r="O43" s="118"/>
      <c r="P43" s="118"/>
      <c r="Q43" s="118"/>
      <c r="R43" s="118"/>
      <c r="S43" s="118"/>
      <c r="T43" s="118"/>
      <c r="U43" s="118"/>
      <c r="V43" s="118"/>
      <c r="W43" s="118"/>
      <c r="X43" s="118"/>
      <c r="Y43" s="118"/>
      <c r="Z43" s="118"/>
    </row>
    <row r="44" ht="18.75" customHeight="1">
      <c r="A44" s="118"/>
      <c r="B44" s="118"/>
      <c r="C44" s="118"/>
      <c r="D44" s="118"/>
      <c r="E44" s="118"/>
      <c r="F44" s="118"/>
      <c r="G44" s="118"/>
      <c r="H44" s="118"/>
      <c r="I44" s="118"/>
      <c r="J44" s="118"/>
      <c r="K44" s="118"/>
      <c r="L44" s="118"/>
      <c r="M44" s="118"/>
      <c r="N44" s="118"/>
      <c r="O44" s="118"/>
      <c r="P44" s="118"/>
      <c r="Q44" s="118"/>
      <c r="R44" s="118"/>
      <c r="S44" s="118"/>
      <c r="T44" s="118"/>
      <c r="U44" s="118"/>
      <c r="V44" s="118"/>
      <c r="W44" s="118"/>
      <c r="X44" s="118"/>
      <c r="Y44" s="118"/>
      <c r="Z44" s="118"/>
    </row>
    <row r="45" ht="18.75" customHeight="1">
      <c r="A45" s="118"/>
      <c r="B45" s="118"/>
      <c r="C45" s="118"/>
      <c r="D45" s="118"/>
      <c r="E45" s="118"/>
      <c r="F45" s="118"/>
      <c r="G45" s="118"/>
      <c r="H45" s="118"/>
      <c r="I45" s="118"/>
      <c r="J45" s="118"/>
      <c r="K45" s="118"/>
      <c r="L45" s="118"/>
      <c r="M45" s="118"/>
      <c r="N45" s="118"/>
      <c r="O45" s="118"/>
      <c r="P45" s="118"/>
      <c r="Q45" s="118"/>
      <c r="R45" s="118"/>
      <c r="S45" s="118"/>
      <c r="T45" s="118"/>
      <c r="U45" s="118"/>
      <c r="V45" s="118"/>
      <c r="W45" s="118"/>
      <c r="X45" s="118"/>
      <c r="Y45" s="118"/>
      <c r="Z45" s="118"/>
    </row>
    <row r="46" ht="18.75" customHeight="1">
      <c r="A46" s="118"/>
      <c r="B46" s="118"/>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row>
    <row r="47" ht="18.75" customHeight="1">
      <c r="A47" s="118"/>
      <c r="B47" s="118"/>
      <c r="C47" s="118"/>
      <c r="D47" s="118"/>
      <c r="E47" s="118"/>
      <c r="F47" s="118"/>
      <c r="G47" s="118"/>
      <c r="H47" s="118"/>
      <c r="I47" s="118"/>
      <c r="J47" s="118"/>
      <c r="K47" s="118"/>
      <c r="L47" s="118"/>
      <c r="M47" s="118"/>
      <c r="N47" s="118"/>
      <c r="O47" s="118"/>
      <c r="P47" s="118"/>
      <c r="Q47" s="118"/>
      <c r="R47" s="118"/>
      <c r="S47" s="118"/>
      <c r="T47" s="118"/>
      <c r="U47" s="118"/>
      <c r="V47" s="118"/>
      <c r="W47" s="118"/>
      <c r="X47" s="118"/>
      <c r="Y47" s="118"/>
      <c r="Z47" s="118"/>
    </row>
    <row r="48" ht="18.75" customHeight="1">
      <c r="A48" s="118"/>
      <c r="B48" s="118"/>
      <c r="C48" s="118"/>
      <c r="D48" s="118"/>
      <c r="E48" s="118"/>
      <c r="F48" s="118"/>
      <c r="G48" s="118"/>
      <c r="H48" s="118"/>
      <c r="I48" s="118"/>
      <c r="J48" s="118"/>
      <c r="K48" s="118"/>
      <c r="L48" s="118"/>
      <c r="M48" s="118"/>
      <c r="N48" s="118"/>
      <c r="O48" s="118"/>
      <c r="P48" s="118"/>
      <c r="Q48" s="118"/>
      <c r="R48" s="118"/>
      <c r="S48" s="118"/>
      <c r="T48" s="118"/>
      <c r="U48" s="118"/>
      <c r="V48" s="118"/>
      <c r="W48" s="118"/>
      <c r="X48" s="118"/>
      <c r="Y48" s="118"/>
      <c r="Z48" s="118"/>
    </row>
    <row r="49" ht="18.75" customHeight="1">
      <c r="A49" s="118"/>
      <c r="B49" s="118"/>
      <c r="C49" s="118"/>
      <c r="D49" s="118"/>
      <c r="E49" s="118"/>
      <c r="F49" s="118"/>
      <c r="G49" s="118"/>
      <c r="H49" s="118"/>
      <c r="I49" s="118"/>
      <c r="J49" s="118"/>
      <c r="K49" s="118"/>
      <c r="L49" s="118"/>
      <c r="M49" s="118"/>
      <c r="N49" s="118"/>
      <c r="O49" s="118"/>
      <c r="P49" s="118"/>
      <c r="Q49" s="118"/>
      <c r="R49" s="118"/>
      <c r="S49" s="118"/>
      <c r="T49" s="118"/>
      <c r="U49" s="118"/>
      <c r="V49" s="118"/>
      <c r="W49" s="118"/>
      <c r="X49" s="118"/>
      <c r="Y49" s="118"/>
      <c r="Z49" s="118"/>
    </row>
    <row r="50" ht="18.75" customHeight="1">
      <c r="A50" s="118"/>
      <c r="B50" s="118"/>
      <c r="C50" s="118"/>
      <c r="D50" s="118"/>
      <c r="E50" s="118"/>
      <c r="F50" s="118"/>
      <c r="G50" s="118"/>
      <c r="H50" s="118"/>
      <c r="I50" s="118"/>
      <c r="J50" s="118"/>
      <c r="K50" s="118"/>
      <c r="L50" s="118"/>
      <c r="M50" s="118"/>
      <c r="N50" s="118"/>
      <c r="O50" s="118"/>
      <c r="P50" s="118"/>
      <c r="Q50" s="118"/>
      <c r="R50" s="118"/>
      <c r="S50" s="118"/>
      <c r="T50" s="118"/>
      <c r="U50" s="118"/>
      <c r="V50" s="118"/>
      <c r="W50" s="118"/>
      <c r="X50" s="118"/>
      <c r="Y50" s="118"/>
      <c r="Z50" s="118"/>
    </row>
    <row r="51" ht="18.75" customHeight="1">
      <c r="A51" s="118"/>
      <c r="B51" s="118"/>
      <c r="C51" s="118"/>
      <c r="D51" s="118"/>
      <c r="E51" s="118"/>
      <c r="F51" s="118"/>
      <c r="G51" s="118"/>
      <c r="H51" s="118"/>
      <c r="I51" s="118"/>
      <c r="J51" s="118"/>
      <c r="K51" s="118"/>
      <c r="L51" s="118"/>
      <c r="M51" s="118"/>
      <c r="N51" s="118"/>
      <c r="O51" s="118"/>
      <c r="P51" s="118"/>
      <c r="Q51" s="118"/>
      <c r="R51" s="118"/>
      <c r="S51" s="118"/>
      <c r="T51" s="118"/>
      <c r="U51" s="118"/>
      <c r="V51" s="118"/>
      <c r="W51" s="118"/>
      <c r="X51" s="118"/>
      <c r="Y51" s="118"/>
      <c r="Z51" s="118"/>
    </row>
    <row r="52" ht="18.75" customHeight="1">
      <c r="A52" s="118"/>
      <c r="B52" s="118"/>
      <c r="C52" s="118"/>
      <c r="D52" s="118"/>
      <c r="E52" s="118"/>
      <c r="F52" s="118"/>
      <c r="G52" s="118"/>
      <c r="H52" s="118"/>
      <c r="I52" s="118"/>
      <c r="J52" s="118"/>
      <c r="K52" s="118"/>
      <c r="L52" s="118"/>
      <c r="M52" s="118"/>
      <c r="N52" s="118"/>
      <c r="O52" s="118"/>
      <c r="P52" s="118"/>
      <c r="Q52" s="118"/>
      <c r="R52" s="118"/>
      <c r="S52" s="118"/>
      <c r="T52" s="118"/>
      <c r="U52" s="118"/>
      <c r="V52" s="118"/>
      <c r="W52" s="118"/>
      <c r="X52" s="118"/>
      <c r="Y52" s="118"/>
      <c r="Z52" s="118"/>
    </row>
    <row r="53" ht="18.75" customHeight="1">
      <c r="A53" s="118"/>
      <c r="B53" s="118"/>
      <c r="C53" s="118"/>
      <c r="D53" s="118"/>
      <c r="E53" s="118"/>
      <c r="F53" s="118"/>
      <c r="G53" s="118"/>
      <c r="H53" s="118"/>
      <c r="I53" s="118"/>
      <c r="J53" s="118"/>
      <c r="K53" s="118"/>
      <c r="L53" s="118"/>
      <c r="M53" s="118"/>
      <c r="N53" s="118"/>
      <c r="O53" s="118"/>
      <c r="P53" s="118"/>
      <c r="Q53" s="118"/>
      <c r="R53" s="118"/>
      <c r="S53" s="118"/>
      <c r="T53" s="118"/>
      <c r="U53" s="118"/>
      <c r="V53" s="118"/>
      <c r="W53" s="118"/>
      <c r="X53" s="118"/>
      <c r="Y53" s="118"/>
      <c r="Z53" s="118"/>
    </row>
    <row r="54" ht="18.75" customHeight="1">
      <c r="A54" s="118"/>
      <c r="B54" s="118"/>
      <c r="C54" s="118"/>
      <c r="D54" s="118"/>
      <c r="E54" s="118"/>
      <c r="F54" s="118"/>
      <c r="G54" s="118"/>
      <c r="H54" s="118"/>
      <c r="I54" s="118"/>
      <c r="J54" s="118"/>
      <c r="K54" s="118"/>
      <c r="L54" s="118"/>
      <c r="M54" s="118"/>
      <c r="N54" s="118"/>
      <c r="O54" s="118"/>
      <c r="P54" s="118"/>
      <c r="Q54" s="118"/>
      <c r="R54" s="118"/>
      <c r="S54" s="118"/>
      <c r="T54" s="118"/>
      <c r="U54" s="118"/>
      <c r="V54" s="118"/>
      <c r="W54" s="118"/>
      <c r="X54" s="118"/>
      <c r="Y54" s="118"/>
      <c r="Z54" s="118"/>
    </row>
    <row r="55" ht="18.75" customHeight="1">
      <c r="A55" s="118"/>
      <c r="B55" s="118"/>
      <c r="C55" s="118"/>
      <c r="D55" s="118"/>
      <c r="E55" s="118"/>
      <c r="F55" s="118"/>
      <c r="G55" s="118"/>
      <c r="H55" s="118"/>
      <c r="I55" s="118"/>
      <c r="J55" s="118"/>
      <c r="K55" s="118"/>
      <c r="L55" s="118"/>
      <c r="M55" s="118"/>
      <c r="N55" s="118"/>
      <c r="O55" s="118"/>
      <c r="P55" s="118"/>
      <c r="Q55" s="118"/>
      <c r="R55" s="118"/>
      <c r="S55" s="118"/>
      <c r="T55" s="118"/>
      <c r="U55" s="118"/>
      <c r="V55" s="118"/>
      <c r="W55" s="118"/>
      <c r="X55" s="118"/>
      <c r="Y55" s="118"/>
      <c r="Z55" s="118"/>
    </row>
    <row r="56" ht="18.75" customHeight="1">
      <c r="A56" s="118"/>
      <c r="B56" s="118"/>
      <c r="C56" s="118"/>
      <c r="D56" s="118"/>
      <c r="E56" s="118"/>
      <c r="F56" s="118"/>
      <c r="G56" s="118"/>
      <c r="H56" s="118"/>
      <c r="I56" s="118"/>
      <c r="J56" s="118"/>
      <c r="K56" s="118"/>
      <c r="L56" s="118"/>
      <c r="M56" s="118"/>
      <c r="N56" s="118"/>
      <c r="O56" s="118"/>
      <c r="P56" s="118"/>
      <c r="Q56" s="118"/>
      <c r="R56" s="118"/>
      <c r="S56" s="118"/>
      <c r="T56" s="118"/>
      <c r="U56" s="118"/>
      <c r="V56" s="118"/>
      <c r="W56" s="118"/>
      <c r="X56" s="118"/>
      <c r="Y56" s="118"/>
      <c r="Z56" s="118"/>
    </row>
    <row r="57" ht="18.75" customHeight="1">
      <c r="A57" s="118"/>
      <c r="B57" s="118"/>
      <c r="C57" s="118"/>
      <c r="D57" s="118"/>
      <c r="E57" s="118"/>
      <c r="F57" s="118"/>
      <c r="G57" s="118"/>
      <c r="H57" s="118"/>
      <c r="I57" s="118"/>
      <c r="J57" s="118"/>
      <c r="K57" s="118"/>
      <c r="L57" s="118"/>
      <c r="M57" s="118"/>
      <c r="N57" s="118"/>
      <c r="O57" s="118"/>
      <c r="P57" s="118"/>
      <c r="Q57" s="118"/>
      <c r="R57" s="118"/>
      <c r="S57" s="118"/>
      <c r="T57" s="118"/>
      <c r="U57" s="118"/>
      <c r="V57" s="118"/>
      <c r="W57" s="118"/>
      <c r="X57" s="118"/>
      <c r="Y57" s="118"/>
      <c r="Z57" s="118"/>
    </row>
    <row r="58" ht="18.75" customHeight="1">
      <c r="A58" s="118"/>
      <c r="B58" s="118"/>
      <c r="C58" s="118"/>
      <c r="D58" s="118"/>
      <c r="E58" s="118"/>
      <c r="F58" s="118"/>
      <c r="G58" s="118"/>
      <c r="H58" s="118"/>
      <c r="I58" s="118"/>
      <c r="J58" s="118"/>
      <c r="K58" s="118"/>
      <c r="L58" s="118"/>
      <c r="M58" s="118"/>
      <c r="N58" s="118"/>
      <c r="O58" s="118"/>
      <c r="P58" s="118"/>
      <c r="Q58" s="118"/>
      <c r="R58" s="118"/>
      <c r="S58" s="118"/>
      <c r="T58" s="118"/>
      <c r="U58" s="118"/>
      <c r="V58" s="118"/>
      <c r="W58" s="118"/>
      <c r="X58" s="118"/>
      <c r="Y58" s="118"/>
      <c r="Z58" s="118"/>
    </row>
    <row r="59" ht="18.75" customHeight="1">
      <c r="A59" s="118"/>
      <c r="B59" s="118"/>
      <c r="C59" s="118"/>
      <c r="D59" s="118"/>
      <c r="E59" s="118"/>
      <c r="F59" s="118"/>
      <c r="G59" s="118"/>
      <c r="H59" s="118"/>
      <c r="I59" s="118"/>
      <c r="J59" s="118"/>
      <c r="K59" s="118"/>
      <c r="L59" s="118"/>
      <c r="M59" s="118"/>
      <c r="N59" s="118"/>
      <c r="O59" s="118"/>
      <c r="P59" s="118"/>
      <c r="Q59" s="118"/>
      <c r="R59" s="118"/>
      <c r="S59" s="118"/>
      <c r="T59" s="118"/>
      <c r="U59" s="118"/>
      <c r="V59" s="118"/>
      <c r="W59" s="118"/>
      <c r="X59" s="118"/>
      <c r="Y59" s="118"/>
      <c r="Z59" s="118"/>
    </row>
    <row r="60" ht="18.75" customHeight="1">
      <c r="A60" s="118"/>
      <c r="B60" s="118"/>
      <c r="C60" s="118"/>
      <c r="D60" s="118"/>
      <c r="E60" s="118"/>
      <c r="F60" s="118"/>
      <c r="G60" s="118"/>
      <c r="H60" s="118"/>
      <c r="I60" s="118"/>
      <c r="J60" s="118"/>
      <c r="K60" s="118"/>
      <c r="L60" s="118"/>
      <c r="M60" s="118"/>
      <c r="N60" s="118"/>
      <c r="O60" s="118"/>
      <c r="P60" s="118"/>
      <c r="Q60" s="118"/>
      <c r="R60" s="118"/>
      <c r="S60" s="118"/>
      <c r="T60" s="118"/>
      <c r="U60" s="118"/>
      <c r="V60" s="118"/>
      <c r="W60" s="118"/>
      <c r="X60" s="118"/>
      <c r="Y60" s="118"/>
      <c r="Z60" s="118"/>
    </row>
    <row r="61" ht="18.75" customHeight="1">
      <c r="A61" s="118"/>
      <c r="B61" s="118"/>
      <c r="C61" s="118"/>
      <c r="D61" s="118"/>
      <c r="E61" s="118"/>
      <c r="F61" s="118"/>
      <c r="G61" s="118"/>
      <c r="H61" s="118"/>
      <c r="I61" s="118"/>
      <c r="J61" s="118"/>
      <c r="K61" s="118"/>
      <c r="L61" s="118"/>
      <c r="M61" s="118"/>
      <c r="N61" s="118"/>
      <c r="O61" s="118"/>
      <c r="P61" s="118"/>
      <c r="Q61" s="118"/>
      <c r="R61" s="118"/>
      <c r="S61" s="118"/>
      <c r="T61" s="118"/>
      <c r="U61" s="118"/>
      <c r="V61" s="118"/>
      <c r="W61" s="118"/>
      <c r="X61" s="118"/>
      <c r="Y61" s="118"/>
      <c r="Z61" s="118"/>
    </row>
    <row r="62" ht="18.75" customHeight="1">
      <c r="A62" s="118"/>
      <c r="B62" s="118"/>
      <c r="C62" s="118"/>
      <c r="D62" s="118"/>
      <c r="E62" s="118"/>
      <c r="F62" s="118"/>
      <c r="G62" s="118"/>
      <c r="H62" s="118"/>
      <c r="I62" s="118"/>
      <c r="J62" s="118"/>
      <c r="K62" s="118"/>
      <c r="L62" s="118"/>
      <c r="M62" s="118"/>
      <c r="N62" s="118"/>
      <c r="O62" s="118"/>
      <c r="P62" s="118"/>
      <c r="Q62" s="118"/>
      <c r="R62" s="118"/>
      <c r="S62" s="118"/>
      <c r="T62" s="118"/>
      <c r="U62" s="118"/>
      <c r="V62" s="118"/>
      <c r="W62" s="118"/>
      <c r="X62" s="118"/>
      <c r="Y62" s="118"/>
      <c r="Z62" s="118"/>
    </row>
    <row r="63" ht="18.75" customHeight="1">
      <c r="A63" s="118"/>
      <c r="B63" s="118"/>
      <c r="C63" s="118"/>
      <c r="D63" s="118"/>
      <c r="E63" s="118"/>
      <c r="F63" s="118"/>
      <c r="G63" s="118"/>
      <c r="H63" s="118"/>
      <c r="I63" s="118"/>
      <c r="J63" s="118"/>
      <c r="K63" s="118"/>
      <c r="L63" s="118"/>
      <c r="M63" s="118"/>
      <c r="N63" s="118"/>
      <c r="O63" s="118"/>
      <c r="P63" s="118"/>
      <c r="Q63" s="118"/>
      <c r="R63" s="118"/>
      <c r="S63" s="118"/>
      <c r="T63" s="118"/>
      <c r="U63" s="118"/>
      <c r="V63" s="118"/>
      <c r="W63" s="118"/>
      <c r="X63" s="118"/>
      <c r="Y63" s="118"/>
      <c r="Z63" s="118"/>
    </row>
    <row r="64" ht="18.75" customHeight="1">
      <c r="A64" s="118"/>
      <c r="B64" s="118"/>
      <c r="C64" s="118"/>
      <c r="D64" s="118"/>
      <c r="E64" s="118"/>
      <c r="F64" s="118"/>
      <c r="G64" s="118"/>
      <c r="H64" s="118"/>
      <c r="I64" s="118"/>
      <c r="J64" s="118"/>
      <c r="K64" s="118"/>
      <c r="L64" s="118"/>
      <c r="M64" s="118"/>
      <c r="N64" s="118"/>
      <c r="O64" s="118"/>
      <c r="P64" s="118"/>
      <c r="Q64" s="118"/>
      <c r="R64" s="118"/>
      <c r="S64" s="118"/>
      <c r="T64" s="118"/>
      <c r="U64" s="118"/>
      <c r="V64" s="118"/>
      <c r="W64" s="118"/>
      <c r="X64" s="118"/>
      <c r="Y64" s="118"/>
      <c r="Z64" s="118"/>
    </row>
    <row r="65" ht="18.75" customHeight="1">
      <c r="A65" s="118"/>
      <c r="B65" s="118"/>
      <c r="C65" s="118"/>
      <c r="D65" s="118"/>
      <c r="E65" s="118"/>
      <c r="F65" s="118"/>
      <c r="G65" s="118"/>
      <c r="H65" s="118"/>
      <c r="I65" s="118"/>
      <c r="J65" s="118"/>
      <c r="K65" s="118"/>
      <c r="L65" s="118"/>
      <c r="M65" s="118"/>
      <c r="N65" s="118"/>
      <c r="O65" s="118"/>
      <c r="P65" s="118"/>
      <c r="Q65" s="118"/>
      <c r="R65" s="118"/>
      <c r="S65" s="118"/>
      <c r="T65" s="118"/>
      <c r="U65" s="118"/>
      <c r="V65" s="118"/>
      <c r="W65" s="118"/>
      <c r="X65" s="118"/>
      <c r="Y65" s="118"/>
      <c r="Z65" s="118"/>
    </row>
    <row r="66" ht="18.75" customHeight="1">
      <c r="A66" s="118"/>
      <c r="B66" s="118"/>
      <c r="C66" s="118"/>
      <c r="D66" s="118"/>
      <c r="E66" s="118"/>
      <c r="F66" s="118"/>
      <c r="G66" s="118"/>
      <c r="H66" s="118"/>
      <c r="I66" s="118"/>
      <c r="J66" s="118"/>
      <c r="K66" s="118"/>
      <c r="L66" s="118"/>
      <c r="M66" s="118"/>
      <c r="N66" s="118"/>
      <c r="O66" s="118"/>
      <c r="P66" s="118"/>
      <c r="Q66" s="118"/>
      <c r="R66" s="118"/>
      <c r="S66" s="118"/>
      <c r="T66" s="118"/>
      <c r="U66" s="118"/>
      <c r="V66" s="118"/>
      <c r="W66" s="118"/>
      <c r="X66" s="118"/>
      <c r="Y66" s="118"/>
      <c r="Z66" s="118"/>
    </row>
    <row r="67" ht="18.75" customHeight="1">
      <c r="A67" s="118"/>
      <c r="B67" s="118"/>
      <c r="C67" s="118"/>
      <c r="D67" s="118"/>
      <c r="E67" s="118"/>
      <c r="F67" s="118"/>
      <c r="G67" s="118"/>
      <c r="H67" s="118"/>
      <c r="I67" s="118"/>
      <c r="J67" s="118"/>
      <c r="K67" s="118"/>
      <c r="L67" s="118"/>
      <c r="M67" s="118"/>
      <c r="N67" s="118"/>
      <c r="O67" s="118"/>
      <c r="P67" s="118"/>
      <c r="Q67" s="118"/>
      <c r="R67" s="118"/>
      <c r="S67" s="118"/>
      <c r="T67" s="118"/>
      <c r="U67" s="118"/>
      <c r="V67" s="118"/>
      <c r="W67" s="118"/>
      <c r="X67" s="118"/>
      <c r="Y67" s="118"/>
      <c r="Z67" s="118"/>
    </row>
    <row r="68" ht="18.75" customHeight="1">
      <c r="A68" s="118"/>
      <c r="B68" s="118"/>
      <c r="C68" s="118"/>
      <c r="D68" s="118"/>
      <c r="E68" s="118"/>
      <c r="F68" s="118"/>
      <c r="G68" s="118"/>
      <c r="H68" s="118"/>
      <c r="I68" s="118"/>
      <c r="J68" s="118"/>
      <c r="K68" s="118"/>
      <c r="L68" s="118"/>
      <c r="M68" s="118"/>
      <c r="N68" s="118"/>
      <c r="O68" s="118"/>
      <c r="P68" s="118"/>
      <c r="Q68" s="118"/>
      <c r="R68" s="118"/>
      <c r="S68" s="118"/>
      <c r="T68" s="118"/>
      <c r="U68" s="118"/>
      <c r="V68" s="118"/>
      <c r="W68" s="118"/>
      <c r="X68" s="118"/>
      <c r="Y68" s="118"/>
      <c r="Z68" s="118"/>
    </row>
    <row r="69" ht="18.75" customHeight="1">
      <c r="A69" s="118"/>
      <c r="B69" s="118"/>
      <c r="C69" s="118"/>
      <c r="D69" s="118"/>
      <c r="E69" s="118"/>
      <c r="F69" s="118"/>
      <c r="G69" s="118"/>
      <c r="H69" s="118"/>
      <c r="I69" s="118"/>
      <c r="J69" s="118"/>
      <c r="K69" s="118"/>
      <c r="L69" s="118"/>
      <c r="M69" s="118"/>
      <c r="N69" s="118"/>
      <c r="O69" s="118"/>
      <c r="P69" s="118"/>
      <c r="Q69" s="118"/>
      <c r="R69" s="118"/>
      <c r="S69" s="118"/>
      <c r="T69" s="118"/>
      <c r="U69" s="118"/>
      <c r="V69" s="118"/>
      <c r="W69" s="118"/>
      <c r="X69" s="118"/>
      <c r="Y69" s="118"/>
      <c r="Z69" s="118"/>
    </row>
    <row r="70" ht="18.75" customHeight="1">
      <c r="A70" s="118"/>
      <c r="B70" s="118"/>
      <c r="C70" s="118"/>
      <c r="D70" s="118"/>
      <c r="E70" s="118"/>
      <c r="F70" s="118"/>
      <c r="G70" s="118"/>
      <c r="H70" s="118"/>
      <c r="I70" s="118"/>
      <c r="J70" s="118"/>
      <c r="K70" s="118"/>
      <c r="L70" s="118"/>
      <c r="M70" s="118"/>
      <c r="N70" s="118"/>
      <c r="O70" s="118"/>
      <c r="P70" s="118"/>
      <c r="Q70" s="118"/>
      <c r="R70" s="118"/>
      <c r="S70" s="118"/>
      <c r="T70" s="118"/>
      <c r="U70" s="118"/>
      <c r="V70" s="118"/>
      <c r="W70" s="118"/>
      <c r="X70" s="118"/>
      <c r="Y70" s="118"/>
      <c r="Z70" s="118"/>
    </row>
    <row r="71" ht="18.75" customHeight="1">
      <c r="A71" s="118"/>
      <c r="B71" s="118"/>
      <c r="C71" s="118"/>
      <c r="D71" s="118"/>
      <c r="E71" s="118"/>
      <c r="F71" s="118"/>
      <c r="G71" s="118"/>
      <c r="H71" s="118"/>
      <c r="I71" s="118"/>
      <c r="J71" s="118"/>
      <c r="K71" s="118"/>
      <c r="L71" s="118"/>
      <c r="M71" s="118"/>
      <c r="N71" s="118"/>
      <c r="O71" s="118"/>
      <c r="P71" s="118"/>
      <c r="Q71" s="118"/>
      <c r="R71" s="118"/>
      <c r="S71" s="118"/>
      <c r="T71" s="118"/>
      <c r="U71" s="118"/>
      <c r="V71" s="118"/>
      <c r="W71" s="118"/>
      <c r="X71" s="118"/>
      <c r="Y71" s="118"/>
      <c r="Z71" s="118"/>
    </row>
    <row r="72" ht="18.75" customHeight="1">
      <c r="A72" s="118"/>
      <c r="B72" s="118"/>
      <c r="C72" s="118"/>
      <c r="D72" s="118"/>
      <c r="E72" s="118"/>
      <c r="F72" s="118"/>
      <c r="G72" s="118"/>
      <c r="H72" s="118"/>
      <c r="I72" s="118"/>
      <c r="J72" s="118"/>
      <c r="K72" s="118"/>
      <c r="L72" s="118"/>
      <c r="M72" s="118"/>
      <c r="N72" s="118"/>
      <c r="O72" s="118"/>
      <c r="P72" s="118"/>
      <c r="Q72" s="118"/>
      <c r="R72" s="118"/>
      <c r="S72" s="118"/>
      <c r="T72" s="118"/>
      <c r="U72" s="118"/>
      <c r="V72" s="118"/>
      <c r="W72" s="118"/>
      <c r="X72" s="118"/>
      <c r="Y72" s="118"/>
      <c r="Z72" s="118"/>
    </row>
    <row r="73" ht="18.75" customHeight="1">
      <c r="A73" s="118"/>
      <c r="B73" s="118"/>
      <c r="C73" s="118"/>
      <c r="D73" s="118"/>
      <c r="E73" s="118"/>
      <c r="F73" s="118"/>
      <c r="G73" s="118"/>
      <c r="H73" s="118"/>
      <c r="I73" s="118"/>
      <c r="J73" s="118"/>
      <c r="K73" s="118"/>
      <c r="L73" s="118"/>
      <c r="M73" s="118"/>
      <c r="N73" s="118"/>
      <c r="O73" s="118"/>
      <c r="P73" s="118"/>
      <c r="Q73" s="118"/>
      <c r="R73" s="118"/>
      <c r="S73" s="118"/>
      <c r="T73" s="118"/>
      <c r="U73" s="118"/>
      <c r="V73" s="118"/>
      <c r="W73" s="118"/>
      <c r="X73" s="118"/>
      <c r="Y73" s="118"/>
      <c r="Z73" s="118"/>
    </row>
    <row r="74" ht="18.75" customHeight="1">
      <c r="A74" s="118"/>
      <c r="B74" s="118"/>
      <c r="C74" s="118"/>
      <c r="D74" s="118"/>
      <c r="E74" s="118"/>
      <c r="F74" s="118"/>
      <c r="G74" s="118"/>
      <c r="H74" s="118"/>
      <c r="I74" s="118"/>
      <c r="J74" s="118"/>
      <c r="K74" s="118"/>
      <c r="L74" s="118"/>
      <c r="M74" s="118"/>
      <c r="N74" s="118"/>
      <c r="O74" s="118"/>
      <c r="P74" s="118"/>
      <c r="Q74" s="118"/>
      <c r="R74" s="118"/>
      <c r="S74" s="118"/>
      <c r="T74" s="118"/>
      <c r="U74" s="118"/>
      <c r="V74" s="118"/>
      <c r="W74" s="118"/>
      <c r="X74" s="118"/>
      <c r="Y74" s="118"/>
      <c r="Z74" s="118"/>
    </row>
    <row r="75" ht="18.75" customHeight="1">
      <c r="A75" s="118"/>
      <c r="B75" s="118"/>
      <c r="C75" s="118"/>
      <c r="D75" s="118"/>
      <c r="E75" s="118"/>
      <c r="F75" s="118"/>
      <c r="G75" s="118"/>
      <c r="H75" s="118"/>
      <c r="I75" s="118"/>
      <c r="J75" s="118"/>
      <c r="K75" s="118"/>
      <c r="L75" s="118"/>
      <c r="M75" s="118"/>
      <c r="N75" s="118"/>
      <c r="O75" s="118"/>
      <c r="P75" s="118"/>
      <c r="Q75" s="118"/>
      <c r="R75" s="118"/>
      <c r="S75" s="118"/>
      <c r="T75" s="118"/>
      <c r="U75" s="118"/>
      <c r="V75" s="118"/>
      <c r="W75" s="118"/>
      <c r="X75" s="118"/>
      <c r="Y75" s="118"/>
      <c r="Z75" s="118"/>
    </row>
    <row r="76" ht="18.75" customHeight="1">
      <c r="A76" s="118"/>
      <c r="B76" s="118"/>
      <c r="C76" s="118"/>
      <c r="D76" s="118"/>
      <c r="E76" s="118"/>
      <c r="F76" s="118"/>
      <c r="G76" s="118"/>
      <c r="H76" s="118"/>
      <c r="I76" s="118"/>
      <c r="J76" s="118"/>
      <c r="K76" s="118"/>
      <c r="L76" s="118"/>
      <c r="M76" s="118"/>
      <c r="N76" s="118"/>
      <c r="O76" s="118"/>
      <c r="P76" s="118"/>
      <c r="Q76" s="118"/>
      <c r="R76" s="118"/>
      <c r="S76" s="118"/>
      <c r="T76" s="118"/>
      <c r="U76" s="118"/>
      <c r="V76" s="118"/>
      <c r="W76" s="118"/>
      <c r="X76" s="118"/>
      <c r="Y76" s="118"/>
      <c r="Z76" s="118"/>
    </row>
    <row r="77" ht="18.75" customHeight="1">
      <c r="A77" s="118"/>
      <c r="B77" s="118"/>
      <c r="C77" s="118"/>
      <c r="D77" s="118"/>
      <c r="E77" s="118"/>
      <c r="F77" s="118"/>
      <c r="G77" s="118"/>
      <c r="H77" s="118"/>
      <c r="I77" s="118"/>
      <c r="J77" s="118"/>
      <c r="K77" s="118"/>
      <c r="L77" s="118"/>
      <c r="M77" s="118"/>
      <c r="N77" s="118"/>
      <c r="O77" s="118"/>
      <c r="P77" s="118"/>
      <c r="Q77" s="118"/>
      <c r="R77" s="118"/>
      <c r="S77" s="118"/>
      <c r="T77" s="118"/>
      <c r="U77" s="118"/>
      <c r="V77" s="118"/>
      <c r="W77" s="118"/>
      <c r="X77" s="118"/>
      <c r="Y77" s="118"/>
      <c r="Z77" s="118"/>
    </row>
    <row r="78" ht="18.75" customHeight="1">
      <c r="A78" s="118"/>
      <c r="B78" s="118"/>
      <c r="C78" s="118"/>
      <c r="D78" s="118"/>
      <c r="E78" s="118"/>
      <c r="F78" s="118"/>
      <c r="G78" s="118"/>
      <c r="H78" s="118"/>
      <c r="I78" s="118"/>
      <c r="J78" s="118"/>
      <c r="K78" s="118"/>
      <c r="L78" s="118"/>
      <c r="M78" s="118"/>
      <c r="N78" s="118"/>
      <c r="O78" s="118"/>
      <c r="P78" s="118"/>
      <c r="Q78" s="118"/>
      <c r="R78" s="118"/>
      <c r="S78" s="118"/>
      <c r="T78" s="118"/>
      <c r="U78" s="118"/>
      <c r="V78" s="118"/>
      <c r="W78" s="118"/>
      <c r="X78" s="118"/>
      <c r="Y78" s="118"/>
      <c r="Z78" s="118"/>
    </row>
    <row r="79" ht="18.75" customHeight="1">
      <c r="A79" s="118"/>
      <c r="B79" s="118"/>
      <c r="C79" s="118"/>
      <c r="D79" s="118"/>
      <c r="E79" s="118"/>
      <c r="F79" s="118"/>
      <c r="G79" s="118"/>
      <c r="H79" s="118"/>
      <c r="I79" s="118"/>
      <c r="J79" s="118"/>
      <c r="K79" s="118"/>
      <c r="L79" s="118"/>
      <c r="M79" s="118"/>
      <c r="N79" s="118"/>
      <c r="O79" s="118"/>
      <c r="P79" s="118"/>
      <c r="Q79" s="118"/>
      <c r="R79" s="118"/>
      <c r="S79" s="118"/>
      <c r="T79" s="118"/>
      <c r="U79" s="118"/>
      <c r="V79" s="118"/>
      <c r="W79" s="118"/>
      <c r="X79" s="118"/>
      <c r="Y79" s="118"/>
      <c r="Z79" s="118"/>
    </row>
    <row r="80" ht="18.75" customHeight="1">
      <c r="A80" s="118"/>
      <c r="B80" s="118"/>
      <c r="C80" s="118"/>
      <c r="D80" s="118"/>
      <c r="E80" s="118"/>
      <c r="F80" s="118"/>
      <c r="G80" s="118"/>
      <c r="H80" s="118"/>
      <c r="I80" s="118"/>
      <c r="J80" s="118"/>
      <c r="K80" s="118"/>
      <c r="L80" s="118"/>
      <c r="M80" s="118"/>
      <c r="N80" s="118"/>
      <c r="O80" s="118"/>
      <c r="P80" s="118"/>
      <c r="Q80" s="118"/>
      <c r="R80" s="118"/>
      <c r="S80" s="118"/>
      <c r="T80" s="118"/>
      <c r="U80" s="118"/>
      <c r="V80" s="118"/>
      <c r="W80" s="118"/>
      <c r="X80" s="118"/>
      <c r="Y80" s="118"/>
      <c r="Z80" s="118"/>
    </row>
    <row r="81" ht="18.75" customHeight="1">
      <c r="A81" s="118"/>
      <c r="B81" s="118"/>
      <c r="C81" s="118"/>
      <c r="D81" s="118"/>
      <c r="E81" s="118"/>
      <c r="F81" s="118"/>
      <c r="G81" s="118"/>
      <c r="H81" s="118"/>
      <c r="I81" s="118"/>
      <c r="J81" s="118"/>
      <c r="K81" s="118"/>
      <c r="L81" s="118"/>
      <c r="M81" s="118"/>
      <c r="N81" s="118"/>
      <c r="O81" s="118"/>
      <c r="P81" s="118"/>
      <c r="Q81" s="118"/>
      <c r="R81" s="118"/>
      <c r="S81" s="118"/>
      <c r="T81" s="118"/>
      <c r="U81" s="118"/>
      <c r="V81" s="118"/>
      <c r="W81" s="118"/>
      <c r="X81" s="118"/>
      <c r="Y81" s="118"/>
      <c r="Z81" s="118"/>
    </row>
    <row r="82" ht="18.75" customHeight="1">
      <c r="A82" s="118"/>
      <c r="B82" s="118"/>
      <c r="C82" s="118"/>
      <c r="D82" s="118"/>
      <c r="E82" s="118"/>
      <c r="F82" s="118"/>
      <c r="G82" s="118"/>
      <c r="H82" s="118"/>
      <c r="I82" s="118"/>
      <c r="J82" s="118"/>
      <c r="K82" s="118"/>
      <c r="L82" s="118"/>
      <c r="M82" s="118"/>
      <c r="N82" s="118"/>
      <c r="O82" s="118"/>
      <c r="P82" s="118"/>
      <c r="Q82" s="118"/>
      <c r="R82" s="118"/>
      <c r="S82" s="118"/>
      <c r="T82" s="118"/>
      <c r="U82" s="118"/>
      <c r="V82" s="118"/>
      <c r="W82" s="118"/>
      <c r="X82" s="118"/>
      <c r="Y82" s="118"/>
      <c r="Z82" s="118"/>
    </row>
    <row r="83" ht="18.75" customHeight="1">
      <c r="A83" s="118"/>
      <c r="B83" s="118"/>
      <c r="C83" s="118"/>
      <c r="D83" s="118"/>
      <c r="E83" s="118"/>
      <c r="F83" s="118"/>
      <c r="G83" s="118"/>
      <c r="H83" s="118"/>
      <c r="I83" s="118"/>
      <c r="J83" s="118"/>
      <c r="K83" s="118"/>
      <c r="L83" s="118"/>
      <c r="M83" s="118"/>
      <c r="N83" s="118"/>
      <c r="O83" s="118"/>
      <c r="P83" s="118"/>
      <c r="Q83" s="118"/>
      <c r="R83" s="118"/>
      <c r="S83" s="118"/>
      <c r="T83" s="118"/>
      <c r="U83" s="118"/>
      <c r="V83" s="118"/>
      <c r="W83" s="118"/>
      <c r="X83" s="118"/>
      <c r="Y83" s="118"/>
      <c r="Z83" s="118"/>
    </row>
    <row r="84" ht="18.75" customHeight="1">
      <c r="A84" s="118"/>
      <c r="B84" s="118"/>
      <c r="C84" s="118"/>
      <c r="D84" s="118"/>
      <c r="E84" s="118"/>
      <c r="F84" s="118"/>
      <c r="G84" s="118"/>
      <c r="H84" s="118"/>
      <c r="I84" s="118"/>
      <c r="J84" s="118"/>
      <c r="K84" s="118"/>
      <c r="L84" s="118"/>
      <c r="M84" s="118"/>
      <c r="N84" s="118"/>
      <c r="O84" s="118"/>
      <c r="P84" s="118"/>
      <c r="Q84" s="118"/>
      <c r="R84" s="118"/>
      <c r="S84" s="118"/>
      <c r="T84" s="118"/>
      <c r="U84" s="118"/>
      <c r="V84" s="118"/>
      <c r="W84" s="118"/>
      <c r="X84" s="118"/>
      <c r="Y84" s="118"/>
      <c r="Z84" s="118"/>
    </row>
    <row r="85" ht="18.75" customHeight="1">
      <c r="A85" s="118"/>
      <c r="B85" s="118"/>
      <c r="C85" s="118"/>
      <c r="D85" s="118"/>
      <c r="E85" s="118"/>
      <c r="F85" s="118"/>
      <c r="G85" s="118"/>
      <c r="H85" s="118"/>
      <c r="I85" s="118"/>
      <c r="J85" s="118"/>
      <c r="K85" s="118"/>
      <c r="L85" s="118"/>
      <c r="M85" s="118"/>
      <c r="N85" s="118"/>
      <c r="O85" s="118"/>
      <c r="P85" s="118"/>
      <c r="Q85" s="118"/>
      <c r="R85" s="118"/>
      <c r="S85" s="118"/>
      <c r="T85" s="118"/>
      <c r="U85" s="118"/>
      <c r="V85" s="118"/>
      <c r="W85" s="118"/>
      <c r="X85" s="118"/>
      <c r="Y85" s="118"/>
      <c r="Z85" s="118"/>
    </row>
    <row r="86" ht="18.75" customHeight="1">
      <c r="A86" s="118"/>
      <c r="B86" s="118"/>
      <c r="C86" s="118"/>
      <c r="D86" s="118"/>
      <c r="E86" s="118"/>
      <c r="F86" s="118"/>
      <c r="G86" s="118"/>
      <c r="H86" s="118"/>
      <c r="I86" s="118"/>
      <c r="J86" s="118"/>
      <c r="K86" s="118"/>
      <c r="L86" s="118"/>
      <c r="M86" s="118"/>
      <c r="N86" s="118"/>
      <c r="O86" s="118"/>
      <c r="P86" s="118"/>
      <c r="Q86" s="118"/>
      <c r="R86" s="118"/>
      <c r="S86" s="118"/>
      <c r="T86" s="118"/>
      <c r="U86" s="118"/>
      <c r="V86" s="118"/>
      <c r="W86" s="118"/>
      <c r="X86" s="118"/>
      <c r="Y86" s="118"/>
      <c r="Z86" s="118"/>
    </row>
    <row r="87" ht="18.75" customHeight="1">
      <c r="A87" s="118"/>
      <c r="B87" s="118"/>
      <c r="C87" s="118"/>
      <c r="D87" s="118"/>
      <c r="E87" s="118"/>
      <c r="F87" s="118"/>
      <c r="G87" s="118"/>
      <c r="H87" s="118"/>
      <c r="I87" s="118"/>
      <c r="J87" s="118"/>
      <c r="K87" s="118"/>
      <c r="L87" s="118"/>
      <c r="M87" s="118"/>
      <c r="N87" s="118"/>
      <c r="O87" s="118"/>
      <c r="P87" s="118"/>
      <c r="Q87" s="118"/>
      <c r="R87" s="118"/>
      <c r="S87" s="118"/>
      <c r="T87" s="118"/>
      <c r="U87" s="118"/>
      <c r="V87" s="118"/>
      <c r="W87" s="118"/>
      <c r="X87" s="118"/>
      <c r="Y87" s="118"/>
      <c r="Z87" s="118"/>
    </row>
    <row r="88" ht="18.75" customHeight="1">
      <c r="A88" s="118"/>
      <c r="B88" s="118"/>
      <c r="C88" s="118"/>
      <c r="D88" s="118"/>
      <c r="E88" s="118"/>
      <c r="F88" s="118"/>
      <c r="G88" s="118"/>
      <c r="H88" s="118"/>
      <c r="I88" s="118"/>
      <c r="J88" s="118"/>
      <c r="K88" s="118"/>
      <c r="L88" s="118"/>
      <c r="M88" s="118"/>
      <c r="N88" s="118"/>
      <c r="O88" s="118"/>
      <c r="P88" s="118"/>
      <c r="Q88" s="118"/>
      <c r="R88" s="118"/>
      <c r="S88" s="118"/>
      <c r="T88" s="118"/>
      <c r="U88" s="118"/>
      <c r="V88" s="118"/>
      <c r="W88" s="118"/>
      <c r="X88" s="118"/>
      <c r="Y88" s="118"/>
      <c r="Z88" s="118"/>
    </row>
    <row r="89" ht="18.75" customHeight="1">
      <c r="A89" s="118"/>
      <c r="B89" s="118"/>
      <c r="C89" s="118"/>
      <c r="D89" s="118"/>
      <c r="E89" s="118"/>
      <c r="F89" s="118"/>
      <c r="G89" s="118"/>
      <c r="H89" s="118"/>
      <c r="I89" s="118"/>
      <c r="J89" s="118"/>
      <c r="K89" s="118"/>
      <c r="L89" s="118"/>
      <c r="M89" s="118"/>
      <c r="N89" s="118"/>
      <c r="O89" s="118"/>
      <c r="P89" s="118"/>
      <c r="Q89" s="118"/>
      <c r="R89" s="118"/>
      <c r="S89" s="118"/>
      <c r="T89" s="118"/>
      <c r="U89" s="118"/>
      <c r="V89" s="118"/>
      <c r="W89" s="118"/>
      <c r="X89" s="118"/>
      <c r="Y89" s="118"/>
      <c r="Z89" s="118"/>
    </row>
    <row r="90" ht="18.75" customHeight="1">
      <c r="A90" s="118"/>
      <c r="B90" s="118"/>
      <c r="C90" s="118"/>
      <c r="D90" s="118"/>
      <c r="E90" s="118"/>
      <c r="F90" s="118"/>
      <c r="G90" s="118"/>
      <c r="H90" s="118"/>
      <c r="I90" s="118"/>
      <c r="J90" s="118"/>
      <c r="K90" s="118"/>
      <c r="L90" s="118"/>
      <c r="M90" s="118"/>
      <c r="N90" s="118"/>
      <c r="O90" s="118"/>
      <c r="P90" s="118"/>
      <c r="Q90" s="118"/>
      <c r="R90" s="118"/>
      <c r="S90" s="118"/>
      <c r="T90" s="118"/>
      <c r="U90" s="118"/>
      <c r="V90" s="118"/>
      <c r="W90" s="118"/>
      <c r="X90" s="118"/>
      <c r="Y90" s="118"/>
      <c r="Z90" s="118"/>
    </row>
    <row r="91" ht="18.75" customHeight="1">
      <c r="A91" s="118"/>
      <c r="B91" s="118"/>
      <c r="C91" s="118"/>
      <c r="D91" s="118"/>
      <c r="E91" s="118"/>
      <c r="F91" s="118"/>
      <c r="G91" s="118"/>
      <c r="H91" s="118"/>
      <c r="I91" s="118"/>
      <c r="J91" s="118"/>
      <c r="K91" s="118"/>
      <c r="L91" s="118"/>
      <c r="M91" s="118"/>
      <c r="N91" s="118"/>
      <c r="O91" s="118"/>
      <c r="P91" s="118"/>
      <c r="Q91" s="118"/>
      <c r="R91" s="118"/>
      <c r="S91" s="118"/>
      <c r="T91" s="118"/>
      <c r="U91" s="118"/>
      <c r="V91" s="118"/>
      <c r="W91" s="118"/>
      <c r="X91" s="118"/>
      <c r="Y91" s="118"/>
      <c r="Z91" s="118"/>
    </row>
    <row r="92" ht="18.75" customHeight="1">
      <c r="A92" s="118"/>
      <c r="B92" s="118"/>
      <c r="C92" s="118"/>
      <c r="D92" s="118"/>
      <c r="E92" s="118"/>
      <c r="F92" s="118"/>
      <c r="G92" s="118"/>
      <c r="H92" s="118"/>
      <c r="I92" s="118"/>
      <c r="J92" s="118"/>
      <c r="K92" s="118"/>
      <c r="L92" s="118"/>
      <c r="M92" s="118"/>
      <c r="N92" s="118"/>
      <c r="O92" s="118"/>
      <c r="P92" s="118"/>
      <c r="Q92" s="118"/>
      <c r="R92" s="118"/>
      <c r="S92" s="118"/>
      <c r="T92" s="118"/>
      <c r="U92" s="118"/>
      <c r="V92" s="118"/>
      <c r="W92" s="118"/>
      <c r="X92" s="118"/>
      <c r="Y92" s="118"/>
      <c r="Z92" s="118"/>
    </row>
    <row r="93" ht="18.75" customHeight="1">
      <c r="A93" s="118"/>
      <c r="B93" s="118"/>
      <c r="C93" s="118"/>
      <c r="D93" s="118"/>
      <c r="E93" s="118"/>
      <c r="F93" s="118"/>
      <c r="G93" s="118"/>
      <c r="H93" s="118"/>
      <c r="I93" s="118"/>
      <c r="J93" s="118"/>
      <c r="K93" s="118"/>
      <c r="L93" s="118"/>
      <c r="M93" s="118"/>
      <c r="N93" s="118"/>
      <c r="O93" s="118"/>
      <c r="P93" s="118"/>
      <c r="Q93" s="118"/>
      <c r="R93" s="118"/>
      <c r="S93" s="118"/>
      <c r="T93" s="118"/>
      <c r="U93" s="118"/>
      <c r="V93" s="118"/>
      <c r="W93" s="118"/>
      <c r="X93" s="118"/>
      <c r="Y93" s="118"/>
      <c r="Z93" s="118"/>
    </row>
    <row r="94" ht="18.75" customHeight="1">
      <c r="A94" s="118"/>
      <c r="B94" s="118"/>
      <c r="C94" s="118"/>
      <c r="D94" s="118"/>
      <c r="E94" s="118"/>
      <c r="F94" s="118"/>
      <c r="G94" s="118"/>
      <c r="H94" s="118"/>
      <c r="I94" s="118"/>
      <c r="J94" s="118"/>
      <c r="K94" s="118"/>
      <c r="L94" s="118"/>
      <c r="M94" s="118"/>
      <c r="N94" s="118"/>
      <c r="O94" s="118"/>
      <c r="P94" s="118"/>
      <c r="Q94" s="118"/>
      <c r="R94" s="118"/>
      <c r="S94" s="118"/>
      <c r="T94" s="118"/>
      <c r="U94" s="118"/>
      <c r="V94" s="118"/>
      <c r="W94" s="118"/>
      <c r="X94" s="118"/>
      <c r="Y94" s="118"/>
      <c r="Z94" s="118"/>
    </row>
    <row r="95" ht="18.75" customHeight="1">
      <c r="A95" s="118"/>
      <c r="B95" s="118"/>
      <c r="C95" s="118"/>
      <c r="D95" s="118"/>
      <c r="E95" s="118"/>
      <c r="F95" s="118"/>
      <c r="G95" s="118"/>
      <c r="H95" s="118"/>
      <c r="I95" s="118"/>
      <c r="J95" s="118"/>
      <c r="K95" s="118"/>
      <c r="L95" s="118"/>
      <c r="M95" s="118"/>
      <c r="N95" s="118"/>
      <c r="O95" s="118"/>
      <c r="P95" s="118"/>
      <c r="Q95" s="118"/>
      <c r="R95" s="118"/>
      <c r="S95" s="118"/>
      <c r="T95" s="118"/>
      <c r="U95" s="118"/>
      <c r="V95" s="118"/>
      <c r="W95" s="118"/>
      <c r="X95" s="118"/>
      <c r="Y95" s="118"/>
      <c r="Z95" s="118"/>
    </row>
    <row r="96" ht="18.75" customHeight="1">
      <c r="A96" s="118"/>
      <c r="B96" s="118"/>
      <c r="C96" s="118"/>
      <c r="D96" s="118"/>
      <c r="E96" s="118"/>
      <c r="F96" s="118"/>
      <c r="G96" s="118"/>
      <c r="H96" s="118"/>
      <c r="I96" s="118"/>
      <c r="J96" s="118"/>
      <c r="K96" s="118"/>
      <c r="L96" s="118"/>
      <c r="M96" s="118"/>
      <c r="N96" s="118"/>
      <c r="O96" s="118"/>
      <c r="P96" s="118"/>
      <c r="Q96" s="118"/>
      <c r="R96" s="118"/>
      <c r="S96" s="118"/>
      <c r="T96" s="118"/>
      <c r="U96" s="118"/>
      <c r="V96" s="118"/>
      <c r="W96" s="118"/>
      <c r="X96" s="118"/>
      <c r="Y96" s="118"/>
      <c r="Z96" s="118"/>
    </row>
    <row r="97" ht="18.75" customHeight="1">
      <c r="A97" s="118"/>
      <c r="B97" s="118"/>
      <c r="C97" s="118"/>
      <c r="D97" s="118"/>
      <c r="E97" s="118"/>
      <c r="F97" s="118"/>
      <c r="G97" s="118"/>
      <c r="H97" s="118"/>
      <c r="I97" s="118"/>
      <c r="J97" s="118"/>
      <c r="K97" s="118"/>
      <c r="L97" s="118"/>
      <c r="M97" s="118"/>
      <c r="N97" s="118"/>
      <c r="O97" s="118"/>
      <c r="P97" s="118"/>
      <c r="Q97" s="118"/>
      <c r="R97" s="118"/>
      <c r="S97" s="118"/>
      <c r="T97" s="118"/>
      <c r="U97" s="118"/>
      <c r="V97" s="118"/>
      <c r="W97" s="118"/>
      <c r="X97" s="118"/>
      <c r="Y97" s="118"/>
      <c r="Z97" s="118"/>
    </row>
    <row r="98" ht="18.75" customHeight="1">
      <c r="A98" s="118"/>
      <c r="B98" s="118"/>
      <c r="C98" s="118"/>
      <c r="D98" s="118"/>
      <c r="E98" s="118"/>
      <c r="F98" s="118"/>
      <c r="G98" s="118"/>
      <c r="H98" s="118"/>
      <c r="I98" s="118"/>
      <c r="J98" s="118"/>
      <c r="K98" s="118"/>
      <c r="L98" s="118"/>
      <c r="M98" s="118"/>
      <c r="N98" s="118"/>
      <c r="O98" s="118"/>
      <c r="P98" s="118"/>
      <c r="Q98" s="118"/>
      <c r="R98" s="118"/>
      <c r="S98" s="118"/>
      <c r="T98" s="118"/>
      <c r="U98" s="118"/>
      <c r="V98" s="118"/>
      <c r="W98" s="118"/>
      <c r="X98" s="118"/>
      <c r="Y98" s="118"/>
      <c r="Z98" s="118"/>
    </row>
    <row r="99" ht="18.75" customHeight="1">
      <c r="A99" s="118"/>
      <c r="B99" s="118"/>
      <c r="C99" s="118"/>
      <c r="D99" s="118"/>
      <c r="E99" s="118"/>
      <c r="F99" s="118"/>
      <c r="G99" s="118"/>
      <c r="H99" s="118"/>
      <c r="I99" s="118"/>
      <c r="J99" s="118"/>
      <c r="K99" s="118"/>
      <c r="L99" s="118"/>
      <c r="M99" s="118"/>
      <c r="N99" s="118"/>
      <c r="O99" s="118"/>
      <c r="P99" s="118"/>
      <c r="Q99" s="118"/>
      <c r="R99" s="118"/>
      <c r="S99" s="118"/>
      <c r="T99" s="118"/>
      <c r="U99" s="118"/>
      <c r="V99" s="118"/>
      <c r="W99" s="118"/>
      <c r="X99" s="118"/>
      <c r="Y99" s="118"/>
      <c r="Z99" s="118"/>
    </row>
    <row r="100" ht="18.75" customHeight="1">
      <c r="A100" s="118"/>
      <c r="B100" s="118"/>
      <c r="C100" s="118"/>
      <c r="D100" s="118"/>
      <c r="E100" s="118"/>
      <c r="F100" s="118"/>
      <c r="G100" s="118"/>
      <c r="H100" s="118"/>
      <c r="I100" s="118"/>
      <c r="J100" s="118"/>
      <c r="K100" s="118"/>
      <c r="L100" s="118"/>
      <c r="M100" s="118"/>
      <c r="N100" s="118"/>
      <c r="O100" s="118"/>
      <c r="P100" s="118"/>
      <c r="Q100" s="118"/>
      <c r="R100" s="118"/>
      <c r="S100" s="118"/>
      <c r="T100" s="118"/>
      <c r="U100" s="118"/>
      <c r="V100" s="118"/>
      <c r="W100" s="118"/>
      <c r="X100" s="118"/>
      <c r="Y100" s="118"/>
      <c r="Z100" s="118"/>
    </row>
    <row r="101" ht="18.75" customHeight="1">
      <c r="A101" s="118"/>
      <c r="B101" s="118"/>
      <c r="C101" s="118"/>
      <c r="D101" s="118"/>
      <c r="E101" s="118"/>
      <c r="F101" s="118"/>
      <c r="G101" s="118"/>
      <c r="H101" s="118"/>
      <c r="I101" s="118"/>
      <c r="J101" s="118"/>
      <c r="K101" s="118"/>
      <c r="L101" s="118"/>
      <c r="M101" s="118"/>
      <c r="N101" s="118"/>
      <c r="O101" s="118"/>
      <c r="P101" s="118"/>
      <c r="Q101" s="118"/>
      <c r="R101" s="118"/>
      <c r="S101" s="118"/>
      <c r="T101" s="118"/>
      <c r="U101" s="118"/>
      <c r="V101" s="118"/>
      <c r="W101" s="118"/>
      <c r="X101" s="118"/>
      <c r="Y101" s="118"/>
      <c r="Z101" s="118"/>
    </row>
    <row r="102" ht="18.75" customHeight="1">
      <c r="A102" s="118"/>
      <c r="B102" s="118"/>
      <c r="C102" s="118"/>
      <c r="D102" s="118"/>
      <c r="E102" s="118"/>
      <c r="F102" s="118"/>
      <c r="G102" s="118"/>
      <c r="H102" s="118"/>
      <c r="I102" s="118"/>
      <c r="J102" s="118"/>
      <c r="K102" s="118"/>
      <c r="L102" s="118"/>
      <c r="M102" s="118"/>
      <c r="N102" s="118"/>
      <c r="O102" s="118"/>
      <c r="P102" s="118"/>
      <c r="Q102" s="118"/>
      <c r="R102" s="118"/>
      <c r="S102" s="118"/>
      <c r="T102" s="118"/>
      <c r="U102" s="118"/>
      <c r="V102" s="118"/>
      <c r="W102" s="118"/>
      <c r="X102" s="118"/>
      <c r="Y102" s="118"/>
      <c r="Z102" s="118"/>
    </row>
    <row r="103" ht="18.75" customHeight="1">
      <c r="A103" s="118"/>
      <c r="B103" s="118"/>
      <c r="C103" s="118"/>
      <c r="D103" s="118"/>
      <c r="E103" s="118"/>
      <c r="F103" s="118"/>
      <c r="G103" s="118"/>
      <c r="H103" s="118"/>
      <c r="I103" s="118"/>
      <c r="J103" s="118"/>
      <c r="K103" s="118"/>
      <c r="L103" s="118"/>
      <c r="M103" s="118"/>
      <c r="N103" s="118"/>
      <c r="O103" s="118"/>
      <c r="P103" s="118"/>
      <c r="Q103" s="118"/>
      <c r="R103" s="118"/>
      <c r="S103" s="118"/>
      <c r="T103" s="118"/>
      <c r="U103" s="118"/>
      <c r="V103" s="118"/>
      <c r="W103" s="118"/>
      <c r="X103" s="118"/>
      <c r="Y103" s="118"/>
      <c r="Z103" s="118"/>
    </row>
    <row r="104" ht="18.75" customHeight="1">
      <c r="A104" s="118"/>
      <c r="B104" s="118"/>
      <c r="C104" s="118"/>
      <c r="D104" s="118"/>
      <c r="E104" s="118"/>
      <c r="F104" s="118"/>
      <c r="G104" s="118"/>
      <c r="H104" s="118"/>
      <c r="I104" s="118"/>
      <c r="J104" s="118"/>
      <c r="K104" s="118"/>
      <c r="L104" s="118"/>
      <c r="M104" s="118"/>
      <c r="N104" s="118"/>
      <c r="O104" s="118"/>
      <c r="P104" s="118"/>
      <c r="Q104" s="118"/>
      <c r="R104" s="118"/>
      <c r="S104" s="118"/>
      <c r="T104" s="118"/>
      <c r="U104" s="118"/>
      <c r="V104" s="118"/>
      <c r="W104" s="118"/>
      <c r="X104" s="118"/>
      <c r="Y104" s="118"/>
      <c r="Z104" s="118"/>
    </row>
    <row r="105" ht="18.75" customHeight="1">
      <c r="A105" s="118"/>
      <c r="B105" s="118"/>
      <c r="C105" s="118"/>
      <c r="D105" s="118"/>
      <c r="E105" s="118"/>
      <c r="F105" s="118"/>
      <c r="G105" s="118"/>
      <c r="H105" s="118"/>
      <c r="I105" s="118"/>
      <c r="J105" s="118"/>
      <c r="K105" s="118"/>
      <c r="L105" s="118"/>
      <c r="M105" s="118"/>
      <c r="N105" s="118"/>
      <c r="O105" s="118"/>
      <c r="P105" s="118"/>
      <c r="Q105" s="118"/>
      <c r="R105" s="118"/>
      <c r="S105" s="118"/>
      <c r="T105" s="118"/>
      <c r="U105" s="118"/>
      <c r="V105" s="118"/>
      <c r="W105" s="118"/>
      <c r="X105" s="118"/>
      <c r="Y105" s="118"/>
      <c r="Z105" s="118"/>
    </row>
    <row r="106" ht="18.75" customHeight="1">
      <c r="A106" s="118"/>
      <c r="B106" s="118"/>
      <c r="C106" s="118"/>
      <c r="D106" s="118"/>
      <c r="E106" s="118"/>
      <c r="F106" s="118"/>
      <c r="G106" s="118"/>
      <c r="H106" s="118"/>
      <c r="I106" s="118"/>
      <c r="J106" s="118"/>
      <c r="K106" s="118"/>
      <c r="L106" s="118"/>
      <c r="M106" s="118"/>
      <c r="N106" s="118"/>
      <c r="O106" s="118"/>
      <c r="P106" s="118"/>
      <c r="Q106" s="118"/>
      <c r="R106" s="118"/>
      <c r="S106" s="118"/>
      <c r="T106" s="118"/>
      <c r="U106" s="118"/>
      <c r="V106" s="118"/>
      <c r="W106" s="118"/>
      <c r="X106" s="118"/>
      <c r="Y106" s="118"/>
      <c r="Z106" s="118"/>
    </row>
    <row r="107" ht="18.75" customHeight="1">
      <c r="A107" s="118"/>
      <c r="B107" s="118"/>
      <c r="C107" s="118"/>
      <c r="D107" s="118"/>
      <c r="E107" s="118"/>
      <c r="F107" s="118"/>
      <c r="G107" s="118"/>
      <c r="H107" s="118"/>
      <c r="I107" s="118"/>
      <c r="J107" s="118"/>
      <c r="K107" s="118"/>
      <c r="L107" s="118"/>
      <c r="M107" s="118"/>
      <c r="N107" s="118"/>
      <c r="O107" s="118"/>
      <c r="P107" s="118"/>
      <c r="Q107" s="118"/>
      <c r="R107" s="118"/>
      <c r="S107" s="118"/>
      <c r="T107" s="118"/>
      <c r="U107" s="118"/>
      <c r="V107" s="118"/>
      <c r="W107" s="118"/>
      <c r="X107" s="118"/>
      <c r="Y107" s="118"/>
      <c r="Z107" s="118"/>
    </row>
    <row r="108" ht="18.75" customHeight="1">
      <c r="A108" s="118"/>
      <c r="B108" s="118"/>
      <c r="C108" s="118"/>
      <c r="D108" s="118"/>
      <c r="E108" s="118"/>
      <c r="F108" s="118"/>
      <c r="G108" s="118"/>
      <c r="H108" s="118"/>
      <c r="I108" s="118"/>
      <c r="J108" s="118"/>
      <c r="K108" s="118"/>
      <c r="L108" s="118"/>
      <c r="M108" s="118"/>
      <c r="N108" s="118"/>
      <c r="O108" s="118"/>
      <c r="P108" s="118"/>
      <c r="Q108" s="118"/>
      <c r="R108" s="118"/>
      <c r="S108" s="118"/>
      <c r="T108" s="118"/>
      <c r="U108" s="118"/>
      <c r="V108" s="118"/>
      <c r="W108" s="118"/>
      <c r="X108" s="118"/>
      <c r="Y108" s="118"/>
      <c r="Z108" s="118"/>
    </row>
    <row r="109" ht="18.75" customHeight="1">
      <c r="A109" s="118"/>
      <c r="B109" s="118"/>
      <c r="C109" s="118"/>
      <c r="D109" s="118"/>
      <c r="E109" s="118"/>
      <c r="F109" s="118"/>
      <c r="G109" s="118"/>
      <c r="H109" s="118"/>
      <c r="I109" s="118"/>
      <c r="J109" s="118"/>
      <c r="K109" s="118"/>
      <c r="L109" s="118"/>
      <c r="M109" s="118"/>
      <c r="N109" s="118"/>
      <c r="O109" s="118"/>
      <c r="P109" s="118"/>
      <c r="Q109" s="118"/>
      <c r="R109" s="118"/>
      <c r="S109" s="118"/>
      <c r="T109" s="118"/>
      <c r="U109" s="118"/>
      <c r="V109" s="118"/>
      <c r="W109" s="118"/>
      <c r="X109" s="118"/>
      <c r="Y109" s="118"/>
      <c r="Z109" s="118"/>
    </row>
    <row r="110" ht="18.75" customHeight="1">
      <c r="A110" s="118"/>
      <c r="B110" s="118"/>
      <c r="C110" s="118"/>
      <c r="D110" s="118"/>
      <c r="E110" s="118"/>
      <c r="F110" s="118"/>
      <c r="G110" s="118"/>
      <c r="H110" s="118"/>
      <c r="I110" s="118"/>
      <c r="J110" s="118"/>
      <c r="K110" s="118"/>
      <c r="L110" s="118"/>
      <c r="M110" s="118"/>
      <c r="N110" s="118"/>
      <c r="O110" s="118"/>
      <c r="P110" s="118"/>
      <c r="Q110" s="118"/>
      <c r="R110" s="118"/>
      <c r="S110" s="118"/>
      <c r="T110" s="118"/>
      <c r="U110" s="118"/>
      <c r="V110" s="118"/>
      <c r="W110" s="118"/>
      <c r="X110" s="118"/>
      <c r="Y110" s="118"/>
      <c r="Z110" s="118"/>
    </row>
    <row r="111" ht="18.75" customHeight="1">
      <c r="A111" s="118"/>
      <c r="B111" s="118"/>
      <c r="C111" s="118"/>
      <c r="D111" s="118"/>
      <c r="E111" s="118"/>
      <c r="F111" s="118"/>
      <c r="G111" s="118"/>
      <c r="H111" s="118"/>
      <c r="I111" s="118"/>
      <c r="J111" s="118"/>
      <c r="K111" s="118"/>
      <c r="L111" s="118"/>
      <c r="M111" s="118"/>
      <c r="N111" s="118"/>
      <c r="O111" s="118"/>
      <c r="P111" s="118"/>
      <c r="Q111" s="118"/>
      <c r="R111" s="118"/>
      <c r="S111" s="118"/>
      <c r="T111" s="118"/>
      <c r="U111" s="118"/>
      <c r="V111" s="118"/>
      <c r="W111" s="118"/>
      <c r="X111" s="118"/>
      <c r="Y111" s="118"/>
      <c r="Z111" s="118"/>
    </row>
    <row r="112" ht="18.75" customHeight="1">
      <c r="A112" s="118"/>
      <c r="B112" s="118"/>
      <c r="C112" s="118"/>
      <c r="D112" s="118"/>
      <c r="E112" s="118"/>
      <c r="F112" s="118"/>
      <c r="G112" s="118"/>
      <c r="H112" s="118"/>
      <c r="I112" s="118"/>
      <c r="J112" s="118"/>
      <c r="K112" s="118"/>
      <c r="L112" s="118"/>
      <c r="M112" s="118"/>
      <c r="N112" s="118"/>
      <c r="O112" s="118"/>
      <c r="P112" s="118"/>
      <c r="Q112" s="118"/>
      <c r="R112" s="118"/>
      <c r="S112" s="118"/>
      <c r="T112" s="118"/>
      <c r="U112" s="118"/>
      <c r="V112" s="118"/>
      <c r="W112" s="118"/>
      <c r="X112" s="118"/>
      <c r="Y112" s="118"/>
      <c r="Z112" s="118"/>
    </row>
    <row r="113" ht="18.75" customHeight="1">
      <c r="A113" s="118"/>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row>
    <row r="114" ht="18.75" customHeight="1">
      <c r="A114" s="118"/>
      <c r="B114" s="118"/>
      <c r="C114" s="118"/>
      <c r="D114" s="118"/>
      <c r="E114" s="118"/>
      <c r="F114" s="118"/>
      <c r="G114" s="118"/>
      <c r="H114" s="118"/>
      <c r="I114" s="118"/>
      <c r="J114" s="118"/>
      <c r="K114" s="118"/>
      <c r="L114" s="118"/>
      <c r="M114" s="118"/>
      <c r="N114" s="118"/>
      <c r="O114" s="118"/>
      <c r="P114" s="118"/>
      <c r="Q114" s="118"/>
      <c r="R114" s="118"/>
      <c r="S114" s="118"/>
      <c r="T114" s="118"/>
      <c r="U114" s="118"/>
      <c r="V114" s="118"/>
      <c r="W114" s="118"/>
      <c r="X114" s="118"/>
      <c r="Y114" s="118"/>
      <c r="Z114" s="118"/>
    </row>
    <row r="115" ht="18.75" customHeight="1">
      <c r="A115" s="118"/>
      <c r="B115" s="118"/>
      <c r="C115" s="118"/>
      <c r="D115" s="118"/>
      <c r="E115" s="118"/>
      <c r="F115" s="118"/>
      <c r="G115" s="118"/>
      <c r="H115" s="118"/>
      <c r="I115" s="118"/>
      <c r="J115" s="118"/>
      <c r="K115" s="118"/>
      <c r="L115" s="118"/>
      <c r="M115" s="118"/>
      <c r="N115" s="118"/>
      <c r="O115" s="118"/>
      <c r="P115" s="118"/>
      <c r="Q115" s="118"/>
      <c r="R115" s="118"/>
      <c r="S115" s="118"/>
      <c r="T115" s="118"/>
      <c r="U115" s="118"/>
      <c r="V115" s="118"/>
      <c r="W115" s="118"/>
      <c r="X115" s="118"/>
      <c r="Y115" s="118"/>
      <c r="Z115" s="118"/>
    </row>
    <row r="116" ht="18.75" customHeight="1">
      <c r="A116" s="118"/>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row>
    <row r="117" ht="18.75" customHeight="1">
      <c r="A117" s="118"/>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row>
    <row r="118" ht="18.75" customHeight="1">
      <c r="A118" s="118"/>
      <c r="B118" s="118"/>
      <c r="C118" s="118"/>
      <c r="D118" s="118"/>
      <c r="E118" s="118"/>
      <c r="F118" s="118"/>
      <c r="G118" s="118"/>
      <c r="H118" s="118"/>
      <c r="I118" s="118"/>
      <c r="J118" s="118"/>
      <c r="K118" s="118"/>
      <c r="L118" s="118"/>
      <c r="M118" s="118"/>
      <c r="N118" s="118"/>
      <c r="O118" s="118"/>
      <c r="P118" s="118"/>
      <c r="Q118" s="118"/>
      <c r="R118" s="118"/>
      <c r="S118" s="118"/>
      <c r="T118" s="118"/>
      <c r="U118" s="118"/>
      <c r="V118" s="118"/>
      <c r="W118" s="118"/>
      <c r="X118" s="118"/>
      <c r="Y118" s="118"/>
      <c r="Z118" s="118"/>
    </row>
    <row r="119" ht="18.75" customHeight="1">
      <c r="A119" s="118"/>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row>
    <row r="120" ht="18.75" customHeight="1">
      <c r="A120" s="118"/>
      <c r="B120" s="118"/>
      <c r="C120" s="118"/>
      <c r="D120" s="118"/>
      <c r="E120" s="118"/>
      <c r="F120" s="118"/>
      <c r="G120" s="118"/>
      <c r="H120" s="118"/>
      <c r="I120" s="118"/>
      <c r="J120" s="118"/>
      <c r="K120" s="118"/>
      <c r="L120" s="118"/>
      <c r="M120" s="118"/>
      <c r="N120" s="118"/>
      <c r="O120" s="118"/>
      <c r="P120" s="118"/>
      <c r="Q120" s="118"/>
      <c r="R120" s="118"/>
      <c r="S120" s="118"/>
      <c r="T120" s="118"/>
      <c r="U120" s="118"/>
      <c r="V120" s="118"/>
      <c r="W120" s="118"/>
      <c r="X120" s="118"/>
      <c r="Y120" s="118"/>
      <c r="Z120" s="118"/>
    </row>
    <row r="121" ht="18.75" customHeight="1">
      <c r="A121" s="118"/>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row>
    <row r="122" ht="18.75" customHeight="1">
      <c r="A122" s="118"/>
      <c r="B122" s="118"/>
      <c r="C122" s="118"/>
      <c r="D122" s="118"/>
      <c r="E122" s="118"/>
      <c r="F122" s="118"/>
      <c r="G122" s="118"/>
      <c r="H122" s="118"/>
      <c r="I122" s="118"/>
      <c r="J122" s="118"/>
      <c r="K122" s="118"/>
      <c r="L122" s="118"/>
      <c r="M122" s="118"/>
      <c r="N122" s="118"/>
      <c r="O122" s="118"/>
      <c r="P122" s="118"/>
      <c r="Q122" s="118"/>
      <c r="R122" s="118"/>
      <c r="S122" s="118"/>
      <c r="T122" s="118"/>
      <c r="U122" s="118"/>
      <c r="V122" s="118"/>
      <c r="W122" s="118"/>
      <c r="X122" s="118"/>
      <c r="Y122" s="118"/>
      <c r="Z122" s="118"/>
    </row>
    <row r="123" ht="18.75" customHeight="1">
      <c r="A123" s="118"/>
      <c r="B123" s="118"/>
      <c r="C123" s="118"/>
      <c r="D123" s="118"/>
      <c r="E123" s="118"/>
      <c r="F123" s="118"/>
      <c r="G123" s="118"/>
      <c r="H123" s="118"/>
      <c r="I123" s="118"/>
      <c r="J123" s="118"/>
      <c r="K123" s="118"/>
      <c r="L123" s="118"/>
      <c r="M123" s="118"/>
      <c r="N123" s="118"/>
      <c r="O123" s="118"/>
      <c r="P123" s="118"/>
      <c r="Q123" s="118"/>
      <c r="R123" s="118"/>
      <c r="S123" s="118"/>
      <c r="T123" s="118"/>
      <c r="U123" s="118"/>
      <c r="V123" s="118"/>
      <c r="W123" s="118"/>
      <c r="X123" s="118"/>
      <c r="Y123" s="118"/>
      <c r="Z123" s="118"/>
    </row>
    <row r="124" ht="18.75" customHeight="1">
      <c r="A124" s="118"/>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row>
    <row r="125" ht="18.75" customHeight="1">
      <c r="A125" s="118"/>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row>
    <row r="126" ht="18.75" customHeight="1">
      <c r="A126" s="118"/>
      <c r="B126" s="118"/>
      <c r="C126" s="118"/>
      <c r="D126" s="118"/>
      <c r="E126" s="118"/>
      <c r="F126" s="118"/>
      <c r="G126" s="118"/>
      <c r="H126" s="118"/>
      <c r="I126" s="118"/>
      <c r="J126" s="118"/>
      <c r="K126" s="118"/>
      <c r="L126" s="118"/>
      <c r="M126" s="118"/>
      <c r="N126" s="118"/>
      <c r="O126" s="118"/>
      <c r="P126" s="118"/>
      <c r="Q126" s="118"/>
      <c r="R126" s="118"/>
      <c r="S126" s="118"/>
      <c r="T126" s="118"/>
      <c r="U126" s="118"/>
      <c r="V126" s="118"/>
      <c r="W126" s="118"/>
      <c r="X126" s="118"/>
      <c r="Y126" s="118"/>
      <c r="Z126" s="118"/>
    </row>
    <row r="127" ht="18.75" customHeight="1">
      <c r="A127" s="118"/>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row>
    <row r="128" ht="18.75" customHeight="1">
      <c r="A128" s="118"/>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row>
    <row r="129" ht="18.75" customHeight="1">
      <c r="A129" s="118"/>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row>
    <row r="130" ht="18.75" customHeight="1">
      <c r="A130" s="118"/>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row>
    <row r="131" ht="18.75" customHeight="1">
      <c r="A131" s="118"/>
      <c r="B131" s="118"/>
      <c r="C131" s="118"/>
      <c r="D131" s="118"/>
      <c r="E131" s="118"/>
      <c r="F131" s="118"/>
      <c r="G131" s="118"/>
      <c r="H131" s="118"/>
      <c r="I131" s="118"/>
      <c r="J131" s="118"/>
      <c r="K131" s="118"/>
      <c r="L131" s="118"/>
      <c r="M131" s="118"/>
      <c r="N131" s="118"/>
      <c r="O131" s="118"/>
      <c r="P131" s="118"/>
      <c r="Q131" s="118"/>
      <c r="R131" s="118"/>
      <c r="S131" s="118"/>
      <c r="T131" s="118"/>
      <c r="U131" s="118"/>
      <c r="V131" s="118"/>
      <c r="W131" s="118"/>
      <c r="X131" s="118"/>
      <c r="Y131" s="118"/>
      <c r="Z131" s="118"/>
    </row>
    <row r="132" ht="18.75" customHeight="1">
      <c r="A132" s="118"/>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row>
    <row r="133" ht="18.75" customHeight="1">
      <c r="A133" s="118"/>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row>
    <row r="134" ht="18.75" customHeight="1">
      <c r="A134" s="118"/>
      <c r="B134" s="118"/>
      <c r="C134" s="118"/>
      <c r="D134" s="118"/>
      <c r="E134" s="118"/>
      <c r="F134" s="118"/>
      <c r="G134" s="118"/>
      <c r="H134" s="118"/>
      <c r="I134" s="118"/>
      <c r="J134" s="118"/>
      <c r="K134" s="118"/>
      <c r="L134" s="118"/>
      <c r="M134" s="118"/>
      <c r="N134" s="118"/>
      <c r="O134" s="118"/>
      <c r="P134" s="118"/>
      <c r="Q134" s="118"/>
      <c r="R134" s="118"/>
      <c r="S134" s="118"/>
      <c r="T134" s="118"/>
      <c r="U134" s="118"/>
      <c r="V134" s="118"/>
      <c r="W134" s="118"/>
      <c r="X134" s="118"/>
      <c r="Y134" s="118"/>
      <c r="Z134" s="118"/>
    </row>
    <row r="135" ht="18.75" customHeight="1">
      <c r="A135" s="118"/>
      <c r="B135" s="118"/>
      <c r="C135" s="118"/>
      <c r="D135" s="118"/>
      <c r="E135" s="118"/>
      <c r="F135" s="118"/>
      <c r="G135" s="118"/>
      <c r="H135" s="118"/>
      <c r="I135" s="118"/>
      <c r="J135" s="118"/>
      <c r="K135" s="118"/>
      <c r="L135" s="118"/>
      <c r="M135" s="118"/>
      <c r="N135" s="118"/>
      <c r="O135" s="118"/>
      <c r="P135" s="118"/>
      <c r="Q135" s="118"/>
      <c r="R135" s="118"/>
      <c r="S135" s="118"/>
      <c r="T135" s="118"/>
      <c r="U135" s="118"/>
      <c r="V135" s="118"/>
      <c r="W135" s="118"/>
      <c r="X135" s="118"/>
      <c r="Y135" s="118"/>
      <c r="Z135" s="118"/>
    </row>
    <row r="136" ht="18.75" customHeight="1">
      <c r="A136" s="118"/>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row>
    <row r="137" ht="18.75" customHeight="1">
      <c r="A137" s="118"/>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row>
    <row r="138" ht="18.75" customHeight="1">
      <c r="A138" s="118"/>
      <c r="B138" s="118"/>
      <c r="C138" s="118"/>
      <c r="D138" s="118"/>
      <c r="E138" s="118"/>
      <c r="F138" s="118"/>
      <c r="G138" s="118"/>
      <c r="H138" s="118"/>
      <c r="I138" s="118"/>
      <c r="J138" s="118"/>
      <c r="K138" s="118"/>
      <c r="L138" s="118"/>
      <c r="M138" s="118"/>
      <c r="N138" s="118"/>
      <c r="O138" s="118"/>
      <c r="P138" s="118"/>
      <c r="Q138" s="118"/>
      <c r="R138" s="118"/>
      <c r="S138" s="118"/>
      <c r="T138" s="118"/>
      <c r="U138" s="118"/>
      <c r="V138" s="118"/>
      <c r="W138" s="118"/>
      <c r="X138" s="118"/>
      <c r="Y138" s="118"/>
      <c r="Z138" s="118"/>
    </row>
    <row r="139" ht="18.75" customHeight="1">
      <c r="A139" s="118"/>
      <c r="B139" s="118"/>
      <c r="C139" s="118"/>
      <c r="D139" s="118"/>
      <c r="E139" s="118"/>
      <c r="F139" s="118"/>
      <c r="G139" s="118"/>
      <c r="H139" s="118"/>
      <c r="I139" s="118"/>
      <c r="J139" s="118"/>
      <c r="K139" s="118"/>
      <c r="L139" s="118"/>
      <c r="M139" s="118"/>
      <c r="N139" s="118"/>
      <c r="O139" s="118"/>
      <c r="P139" s="118"/>
      <c r="Q139" s="118"/>
      <c r="R139" s="118"/>
      <c r="S139" s="118"/>
      <c r="T139" s="118"/>
      <c r="U139" s="118"/>
      <c r="V139" s="118"/>
      <c r="W139" s="118"/>
      <c r="X139" s="118"/>
      <c r="Y139" s="118"/>
      <c r="Z139" s="118"/>
    </row>
    <row r="140" ht="18.75" customHeight="1">
      <c r="A140" s="118"/>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row>
    <row r="141" ht="18.75" customHeight="1">
      <c r="A141" s="118"/>
      <c r="B141" s="118"/>
      <c r="C141" s="118"/>
      <c r="D141" s="118"/>
      <c r="E141" s="118"/>
      <c r="F141" s="118"/>
      <c r="G141" s="118"/>
      <c r="H141" s="118"/>
      <c r="I141" s="118"/>
      <c r="J141" s="118"/>
      <c r="K141" s="118"/>
      <c r="L141" s="118"/>
      <c r="M141" s="118"/>
      <c r="N141" s="118"/>
      <c r="O141" s="118"/>
      <c r="P141" s="118"/>
      <c r="Q141" s="118"/>
      <c r="R141" s="118"/>
      <c r="S141" s="118"/>
      <c r="T141" s="118"/>
      <c r="U141" s="118"/>
      <c r="V141" s="118"/>
      <c r="W141" s="118"/>
      <c r="X141" s="118"/>
      <c r="Y141" s="118"/>
      <c r="Z141" s="118"/>
    </row>
    <row r="142" ht="18.75" customHeight="1">
      <c r="A142" s="118"/>
      <c r="B142" s="118"/>
      <c r="C142" s="118"/>
      <c r="D142" s="118"/>
      <c r="E142" s="118"/>
      <c r="F142" s="118"/>
      <c r="G142" s="118"/>
      <c r="H142" s="118"/>
      <c r="I142" s="118"/>
      <c r="J142" s="118"/>
      <c r="K142" s="118"/>
      <c r="L142" s="118"/>
      <c r="M142" s="118"/>
      <c r="N142" s="118"/>
      <c r="O142" s="118"/>
      <c r="P142" s="118"/>
      <c r="Q142" s="118"/>
      <c r="R142" s="118"/>
      <c r="S142" s="118"/>
      <c r="T142" s="118"/>
      <c r="U142" s="118"/>
      <c r="V142" s="118"/>
      <c r="W142" s="118"/>
      <c r="X142" s="118"/>
      <c r="Y142" s="118"/>
      <c r="Z142" s="118"/>
    </row>
    <row r="143" ht="18.75" customHeight="1">
      <c r="A143" s="118"/>
      <c r="B143" s="118"/>
      <c r="C143" s="118"/>
      <c r="D143" s="118"/>
      <c r="E143" s="118"/>
      <c r="F143" s="118"/>
      <c r="G143" s="118"/>
      <c r="H143" s="118"/>
      <c r="I143" s="118"/>
      <c r="J143" s="118"/>
      <c r="K143" s="118"/>
      <c r="L143" s="118"/>
      <c r="M143" s="118"/>
      <c r="N143" s="118"/>
      <c r="O143" s="118"/>
      <c r="P143" s="118"/>
      <c r="Q143" s="118"/>
      <c r="R143" s="118"/>
      <c r="S143" s="118"/>
      <c r="T143" s="118"/>
      <c r="U143" s="118"/>
      <c r="V143" s="118"/>
      <c r="W143" s="118"/>
      <c r="X143" s="118"/>
      <c r="Y143" s="118"/>
      <c r="Z143" s="118"/>
    </row>
    <row r="144" ht="18.75" customHeight="1">
      <c r="A144" s="118"/>
      <c r="B144" s="118"/>
      <c r="C144" s="118"/>
      <c r="D144" s="118"/>
      <c r="E144" s="118"/>
      <c r="F144" s="118"/>
      <c r="G144" s="118"/>
      <c r="H144" s="118"/>
      <c r="I144" s="118"/>
      <c r="J144" s="118"/>
      <c r="K144" s="118"/>
      <c r="L144" s="118"/>
      <c r="M144" s="118"/>
      <c r="N144" s="118"/>
      <c r="O144" s="118"/>
      <c r="P144" s="118"/>
      <c r="Q144" s="118"/>
      <c r="R144" s="118"/>
      <c r="S144" s="118"/>
      <c r="T144" s="118"/>
      <c r="U144" s="118"/>
      <c r="V144" s="118"/>
      <c r="W144" s="118"/>
      <c r="X144" s="118"/>
      <c r="Y144" s="118"/>
      <c r="Z144" s="118"/>
    </row>
    <row r="145" ht="18.75" customHeight="1">
      <c r="A145" s="118"/>
      <c r="B145" s="118"/>
      <c r="C145" s="118"/>
      <c r="D145" s="118"/>
      <c r="E145" s="118"/>
      <c r="F145" s="118"/>
      <c r="G145" s="118"/>
      <c r="H145" s="118"/>
      <c r="I145" s="118"/>
      <c r="J145" s="118"/>
      <c r="K145" s="118"/>
      <c r="L145" s="118"/>
      <c r="M145" s="118"/>
      <c r="N145" s="118"/>
      <c r="O145" s="118"/>
      <c r="P145" s="118"/>
      <c r="Q145" s="118"/>
      <c r="R145" s="118"/>
      <c r="S145" s="118"/>
      <c r="T145" s="118"/>
      <c r="U145" s="118"/>
      <c r="V145" s="118"/>
      <c r="W145" s="118"/>
      <c r="X145" s="118"/>
      <c r="Y145" s="118"/>
      <c r="Z145" s="118"/>
    </row>
    <row r="146" ht="18.75" customHeight="1">
      <c r="A146" s="118"/>
      <c r="B146" s="118"/>
      <c r="C146" s="118"/>
      <c r="D146" s="118"/>
      <c r="E146" s="118"/>
      <c r="F146" s="118"/>
      <c r="G146" s="118"/>
      <c r="H146" s="118"/>
      <c r="I146" s="118"/>
      <c r="J146" s="118"/>
      <c r="K146" s="118"/>
      <c r="L146" s="118"/>
      <c r="M146" s="118"/>
      <c r="N146" s="118"/>
      <c r="O146" s="118"/>
      <c r="P146" s="118"/>
      <c r="Q146" s="118"/>
      <c r="R146" s="118"/>
      <c r="S146" s="118"/>
      <c r="T146" s="118"/>
      <c r="U146" s="118"/>
      <c r="V146" s="118"/>
      <c r="W146" s="118"/>
      <c r="X146" s="118"/>
      <c r="Y146" s="118"/>
      <c r="Z146" s="118"/>
    </row>
    <row r="147" ht="18.75" customHeight="1">
      <c r="A147" s="118"/>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18"/>
      <c r="X147" s="118"/>
      <c r="Y147" s="118"/>
      <c r="Z147" s="118"/>
    </row>
    <row r="148" ht="18.75" customHeight="1">
      <c r="A148" s="118"/>
      <c r="B148" s="118"/>
      <c r="C148" s="118"/>
      <c r="D148" s="118"/>
      <c r="E148" s="118"/>
      <c r="F148" s="118"/>
      <c r="G148" s="118"/>
      <c r="H148" s="118"/>
      <c r="I148" s="118"/>
      <c r="J148" s="118"/>
      <c r="K148" s="118"/>
      <c r="L148" s="118"/>
      <c r="M148" s="118"/>
      <c r="N148" s="118"/>
      <c r="O148" s="118"/>
      <c r="P148" s="118"/>
      <c r="Q148" s="118"/>
      <c r="R148" s="118"/>
      <c r="S148" s="118"/>
      <c r="T148" s="118"/>
      <c r="U148" s="118"/>
      <c r="V148" s="118"/>
      <c r="W148" s="118"/>
      <c r="X148" s="118"/>
      <c r="Y148" s="118"/>
      <c r="Z148" s="118"/>
    </row>
    <row r="149" ht="18.75" customHeight="1">
      <c r="A149" s="118"/>
      <c r="B149" s="118"/>
      <c r="C149" s="118"/>
      <c r="D149" s="118"/>
      <c r="E149" s="118"/>
      <c r="F149" s="118"/>
      <c r="G149" s="118"/>
      <c r="H149" s="118"/>
      <c r="I149" s="118"/>
      <c r="J149" s="118"/>
      <c r="K149" s="118"/>
      <c r="L149" s="118"/>
      <c r="M149" s="118"/>
      <c r="N149" s="118"/>
      <c r="O149" s="118"/>
      <c r="P149" s="118"/>
      <c r="Q149" s="118"/>
      <c r="R149" s="118"/>
      <c r="S149" s="118"/>
      <c r="T149" s="118"/>
      <c r="U149" s="118"/>
      <c r="V149" s="118"/>
      <c r="W149" s="118"/>
      <c r="X149" s="118"/>
      <c r="Y149" s="118"/>
      <c r="Z149" s="118"/>
    </row>
    <row r="150" ht="18.75" customHeight="1">
      <c r="A150" s="118"/>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18"/>
      <c r="X150" s="118"/>
      <c r="Y150" s="118"/>
      <c r="Z150" s="118"/>
    </row>
    <row r="151" ht="18.75" customHeight="1">
      <c r="A151" s="118"/>
      <c r="B151" s="118"/>
      <c r="C151" s="118"/>
      <c r="D151" s="118"/>
      <c r="E151" s="118"/>
      <c r="F151" s="118"/>
      <c r="G151" s="118"/>
      <c r="H151" s="118"/>
      <c r="I151" s="118"/>
      <c r="J151" s="118"/>
      <c r="K151" s="118"/>
      <c r="L151" s="118"/>
      <c r="M151" s="118"/>
      <c r="N151" s="118"/>
      <c r="O151" s="118"/>
      <c r="P151" s="118"/>
      <c r="Q151" s="118"/>
      <c r="R151" s="118"/>
      <c r="S151" s="118"/>
      <c r="T151" s="118"/>
      <c r="U151" s="118"/>
      <c r="V151" s="118"/>
      <c r="W151" s="118"/>
      <c r="X151" s="118"/>
      <c r="Y151" s="118"/>
      <c r="Z151" s="118"/>
    </row>
    <row r="152" ht="18.75" customHeight="1">
      <c r="A152" s="118"/>
      <c r="B152" s="118"/>
      <c r="C152" s="118"/>
      <c r="D152" s="118"/>
      <c r="E152" s="118"/>
      <c r="F152" s="118"/>
      <c r="G152" s="118"/>
      <c r="H152" s="118"/>
      <c r="I152" s="118"/>
      <c r="J152" s="118"/>
      <c r="K152" s="118"/>
      <c r="L152" s="118"/>
      <c r="M152" s="118"/>
      <c r="N152" s="118"/>
      <c r="O152" s="118"/>
      <c r="P152" s="118"/>
      <c r="Q152" s="118"/>
      <c r="R152" s="118"/>
      <c r="S152" s="118"/>
      <c r="T152" s="118"/>
      <c r="U152" s="118"/>
      <c r="V152" s="118"/>
      <c r="W152" s="118"/>
      <c r="X152" s="118"/>
      <c r="Y152" s="118"/>
      <c r="Z152" s="118"/>
    </row>
    <row r="153" ht="18.75" customHeight="1">
      <c r="A153" s="118"/>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18"/>
      <c r="X153" s="118"/>
      <c r="Y153" s="118"/>
      <c r="Z153" s="118"/>
    </row>
    <row r="154" ht="18.75" customHeight="1">
      <c r="A154" s="118"/>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18"/>
      <c r="X154" s="118"/>
      <c r="Y154" s="118"/>
      <c r="Z154" s="118"/>
    </row>
    <row r="155" ht="18.75" customHeight="1">
      <c r="A155" s="118"/>
      <c r="B155" s="118"/>
      <c r="C155" s="118"/>
      <c r="D155" s="118"/>
      <c r="E155" s="118"/>
      <c r="F155" s="118"/>
      <c r="G155" s="118"/>
      <c r="H155" s="118"/>
      <c r="I155" s="118"/>
      <c r="J155" s="118"/>
      <c r="K155" s="118"/>
      <c r="L155" s="118"/>
      <c r="M155" s="118"/>
      <c r="N155" s="118"/>
      <c r="O155" s="118"/>
      <c r="P155" s="118"/>
      <c r="Q155" s="118"/>
      <c r="R155" s="118"/>
      <c r="S155" s="118"/>
      <c r="T155" s="118"/>
      <c r="U155" s="118"/>
      <c r="V155" s="118"/>
      <c r="W155" s="118"/>
      <c r="X155" s="118"/>
      <c r="Y155" s="118"/>
      <c r="Z155" s="118"/>
    </row>
    <row r="156" ht="18.75" customHeight="1">
      <c r="A156" s="118"/>
      <c r="B156" s="118"/>
      <c r="C156" s="118"/>
      <c r="D156" s="118"/>
      <c r="E156" s="118"/>
      <c r="F156" s="118"/>
      <c r="G156" s="118"/>
      <c r="H156" s="118"/>
      <c r="I156" s="118"/>
      <c r="J156" s="118"/>
      <c r="K156" s="118"/>
      <c r="L156" s="118"/>
      <c r="M156" s="118"/>
      <c r="N156" s="118"/>
      <c r="O156" s="118"/>
      <c r="P156" s="118"/>
      <c r="Q156" s="118"/>
      <c r="R156" s="118"/>
      <c r="S156" s="118"/>
      <c r="T156" s="118"/>
      <c r="U156" s="118"/>
      <c r="V156" s="118"/>
      <c r="W156" s="118"/>
      <c r="X156" s="118"/>
      <c r="Y156" s="118"/>
      <c r="Z156" s="118"/>
    </row>
    <row r="157" ht="18.75" customHeight="1">
      <c r="A157" s="118"/>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18"/>
      <c r="X157" s="118"/>
      <c r="Y157" s="118"/>
      <c r="Z157" s="118"/>
    </row>
    <row r="158" ht="18.75" customHeight="1">
      <c r="A158" s="118"/>
      <c r="B158" s="118"/>
      <c r="C158" s="118"/>
      <c r="D158" s="118"/>
      <c r="E158" s="118"/>
      <c r="F158" s="118"/>
      <c r="G158" s="118"/>
      <c r="H158" s="118"/>
      <c r="I158" s="118"/>
      <c r="J158" s="118"/>
      <c r="K158" s="118"/>
      <c r="L158" s="118"/>
      <c r="M158" s="118"/>
      <c r="N158" s="118"/>
      <c r="O158" s="118"/>
      <c r="P158" s="118"/>
      <c r="Q158" s="118"/>
      <c r="R158" s="118"/>
      <c r="S158" s="118"/>
      <c r="T158" s="118"/>
      <c r="U158" s="118"/>
      <c r="V158" s="118"/>
      <c r="W158" s="118"/>
      <c r="X158" s="118"/>
      <c r="Y158" s="118"/>
      <c r="Z158" s="118"/>
    </row>
    <row r="159" ht="18.75" customHeight="1">
      <c r="A159" s="118"/>
      <c r="B159" s="118"/>
      <c r="C159" s="118"/>
      <c r="D159" s="118"/>
      <c r="E159" s="118"/>
      <c r="F159" s="118"/>
      <c r="G159" s="118"/>
      <c r="H159" s="118"/>
      <c r="I159" s="118"/>
      <c r="J159" s="118"/>
      <c r="K159" s="118"/>
      <c r="L159" s="118"/>
      <c r="M159" s="118"/>
      <c r="N159" s="118"/>
      <c r="O159" s="118"/>
      <c r="P159" s="118"/>
      <c r="Q159" s="118"/>
      <c r="R159" s="118"/>
      <c r="S159" s="118"/>
      <c r="T159" s="118"/>
      <c r="U159" s="118"/>
      <c r="V159" s="118"/>
      <c r="W159" s="118"/>
      <c r="X159" s="118"/>
      <c r="Y159" s="118"/>
      <c r="Z159" s="118"/>
    </row>
    <row r="160" ht="18.75" customHeight="1">
      <c r="A160" s="118"/>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18"/>
      <c r="X160" s="118"/>
      <c r="Y160" s="118"/>
      <c r="Z160" s="118"/>
    </row>
    <row r="161" ht="18.75" customHeight="1">
      <c r="A161" s="118"/>
      <c r="B161" s="118"/>
      <c r="C161" s="118"/>
      <c r="D161" s="118"/>
      <c r="E161" s="118"/>
      <c r="F161" s="118"/>
      <c r="G161" s="118"/>
      <c r="H161" s="118"/>
      <c r="I161" s="118"/>
      <c r="J161" s="118"/>
      <c r="K161" s="118"/>
      <c r="L161" s="118"/>
      <c r="M161" s="118"/>
      <c r="N161" s="118"/>
      <c r="O161" s="118"/>
      <c r="P161" s="118"/>
      <c r="Q161" s="118"/>
      <c r="R161" s="118"/>
      <c r="S161" s="118"/>
      <c r="T161" s="118"/>
      <c r="U161" s="118"/>
      <c r="V161" s="118"/>
      <c r="W161" s="118"/>
      <c r="X161" s="118"/>
      <c r="Y161" s="118"/>
      <c r="Z161" s="118"/>
    </row>
    <row r="162" ht="18.75" customHeight="1">
      <c r="A162" s="118"/>
      <c r="B162" s="118"/>
      <c r="C162" s="118"/>
      <c r="D162" s="118"/>
      <c r="E162" s="118"/>
      <c r="F162" s="118"/>
      <c r="G162" s="118"/>
      <c r="H162" s="118"/>
      <c r="I162" s="118"/>
      <c r="J162" s="118"/>
      <c r="K162" s="118"/>
      <c r="L162" s="118"/>
      <c r="M162" s="118"/>
      <c r="N162" s="118"/>
      <c r="O162" s="118"/>
      <c r="P162" s="118"/>
      <c r="Q162" s="118"/>
      <c r="R162" s="118"/>
      <c r="S162" s="118"/>
      <c r="T162" s="118"/>
      <c r="U162" s="118"/>
      <c r="V162" s="118"/>
      <c r="W162" s="118"/>
      <c r="X162" s="118"/>
      <c r="Y162" s="118"/>
      <c r="Z162" s="118"/>
    </row>
    <row r="163" ht="18.75" customHeight="1">
      <c r="A163" s="118"/>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18"/>
      <c r="X163" s="118"/>
      <c r="Y163" s="118"/>
      <c r="Z163" s="118"/>
    </row>
    <row r="164" ht="18.75" customHeight="1">
      <c r="A164" s="118"/>
      <c r="B164" s="118"/>
      <c r="C164" s="118"/>
      <c r="D164" s="118"/>
      <c r="E164" s="118"/>
      <c r="F164" s="118"/>
      <c r="G164" s="118"/>
      <c r="H164" s="118"/>
      <c r="I164" s="118"/>
      <c r="J164" s="118"/>
      <c r="K164" s="118"/>
      <c r="L164" s="118"/>
      <c r="M164" s="118"/>
      <c r="N164" s="118"/>
      <c r="O164" s="118"/>
      <c r="P164" s="118"/>
      <c r="Q164" s="118"/>
      <c r="R164" s="118"/>
      <c r="S164" s="118"/>
      <c r="T164" s="118"/>
      <c r="U164" s="118"/>
      <c r="V164" s="118"/>
      <c r="W164" s="118"/>
      <c r="X164" s="118"/>
      <c r="Y164" s="118"/>
      <c r="Z164" s="118"/>
    </row>
    <row r="165" ht="18.75" customHeight="1">
      <c r="A165" s="118"/>
      <c r="B165" s="118"/>
      <c r="C165" s="118"/>
      <c r="D165" s="118"/>
      <c r="E165" s="118"/>
      <c r="F165" s="118"/>
      <c r="G165" s="118"/>
      <c r="H165" s="118"/>
      <c r="I165" s="118"/>
      <c r="J165" s="118"/>
      <c r="K165" s="118"/>
      <c r="L165" s="118"/>
      <c r="M165" s="118"/>
      <c r="N165" s="118"/>
      <c r="O165" s="118"/>
      <c r="P165" s="118"/>
      <c r="Q165" s="118"/>
      <c r="R165" s="118"/>
      <c r="S165" s="118"/>
      <c r="T165" s="118"/>
      <c r="U165" s="118"/>
      <c r="V165" s="118"/>
      <c r="W165" s="118"/>
      <c r="X165" s="118"/>
      <c r="Y165" s="118"/>
      <c r="Z165" s="118"/>
    </row>
    <row r="166" ht="18.75" customHeight="1">
      <c r="A166" s="118"/>
      <c r="B166" s="118"/>
      <c r="C166" s="118"/>
      <c r="D166" s="118"/>
      <c r="E166" s="118"/>
      <c r="F166" s="118"/>
      <c r="G166" s="118"/>
      <c r="H166" s="118"/>
      <c r="I166" s="118"/>
      <c r="J166" s="118"/>
      <c r="K166" s="118"/>
      <c r="L166" s="118"/>
      <c r="M166" s="118"/>
      <c r="N166" s="118"/>
      <c r="O166" s="118"/>
      <c r="P166" s="118"/>
      <c r="Q166" s="118"/>
      <c r="R166" s="118"/>
      <c r="S166" s="118"/>
      <c r="T166" s="118"/>
      <c r="U166" s="118"/>
      <c r="V166" s="118"/>
      <c r="W166" s="118"/>
      <c r="X166" s="118"/>
      <c r="Y166" s="118"/>
      <c r="Z166" s="118"/>
    </row>
    <row r="167" ht="18.75" customHeight="1">
      <c r="A167" s="118"/>
      <c r="B167" s="118"/>
      <c r="C167" s="118"/>
      <c r="D167" s="118"/>
      <c r="E167" s="118"/>
      <c r="F167" s="118"/>
      <c r="G167" s="118"/>
      <c r="H167" s="118"/>
      <c r="I167" s="118"/>
      <c r="J167" s="118"/>
      <c r="K167" s="118"/>
      <c r="L167" s="118"/>
      <c r="M167" s="118"/>
      <c r="N167" s="118"/>
      <c r="O167" s="118"/>
      <c r="P167" s="118"/>
      <c r="Q167" s="118"/>
      <c r="R167" s="118"/>
      <c r="S167" s="118"/>
      <c r="T167" s="118"/>
      <c r="U167" s="118"/>
      <c r="V167" s="118"/>
      <c r="W167" s="118"/>
      <c r="X167" s="118"/>
      <c r="Y167" s="118"/>
      <c r="Z167" s="118"/>
    </row>
    <row r="168" ht="18.75" customHeight="1">
      <c r="A168" s="118"/>
      <c r="B168" s="118"/>
      <c r="C168" s="118"/>
      <c r="D168" s="118"/>
      <c r="E168" s="118"/>
      <c r="F168" s="118"/>
      <c r="G168" s="118"/>
      <c r="H168" s="118"/>
      <c r="I168" s="118"/>
      <c r="J168" s="118"/>
      <c r="K168" s="118"/>
      <c r="L168" s="118"/>
      <c r="M168" s="118"/>
      <c r="N168" s="118"/>
      <c r="O168" s="118"/>
      <c r="P168" s="118"/>
      <c r="Q168" s="118"/>
      <c r="R168" s="118"/>
      <c r="S168" s="118"/>
      <c r="T168" s="118"/>
      <c r="U168" s="118"/>
      <c r="V168" s="118"/>
      <c r="W168" s="118"/>
      <c r="X168" s="118"/>
      <c r="Y168" s="118"/>
      <c r="Z168" s="118"/>
    </row>
    <row r="169" ht="18.75" customHeight="1">
      <c r="A169" s="118"/>
      <c r="B169" s="118"/>
      <c r="C169" s="118"/>
      <c r="D169" s="118"/>
      <c r="E169" s="118"/>
      <c r="F169" s="118"/>
      <c r="G169" s="118"/>
      <c r="H169" s="118"/>
      <c r="I169" s="118"/>
      <c r="J169" s="118"/>
      <c r="K169" s="118"/>
      <c r="L169" s="118"/>
      <c r="M169" s="118"/>
      <c r="N169" s="118"/>
      <c r="O169" s="118"/>
      <c r="P169" s="118"/>
      <c r="Q169" s="118"/>
      <c r="R169" s="118"/>
      <c r="S169" s="118"/>
      <c r="T169" s="118"/>
      <c r="U169" s="118"/>
      <c r="V169" s="118"/>
      <c r="W169" s="118"/>
      <c r="X169" s="118"/>
      <c r="Y169" s="118"/>
      <c r="Z169" s="118"/>
    </row>
    <row r="170" ht="18.75" customHeight="1">
      <c r="A170" s="118"/>
      <c r="B170" s="118"/>
      <c r="C170" s="118"/>
      <c r="D170" s="118"/>
      <c r="E170" s="118"/>
      <c r="F170" s="118"/>
      <c r="G170" s="118"/>
      <c r="H170" s="118"/>
      <c r="I170" s="118"/>
      <c r="J170" s="118"/>
      <c r="K170" s="118"/>
      <c r="L170" s="118"/>
      <c r="M170" s="118"/>
      <c r="N170" s="118"/>
      <c r="O170" s="118"/>
      <c r="P170" s="118"/>
      <c r="Q170" s="118"/>
      <c r="R170" s="118"/>
      <c r="S170" s="118"/>
      <c r="T170" s="118"/>
      <c r="U170" s="118"/>
      <c r="V170" s="118"/>
      <c r="W170" s="118"/>
      <c r="X170" s="118"/>
      <c r="Y170" s="118"/>
      <c r="Z170" s="118"/>
    </row>
    <row r="171" ht="18.75" customHeight="1">
      <c r="A171" s="118"/>
      <c r="B171" s="118"/>
      <c r="C171" s="118"/>
      <c r="D171" s="118"/>
      <c r="E171" s="118"/>
      <c r="F171" s="118"/>
      <c r="G171" s="118"/>
      <c r="H171" s="118"/>
      <c r="I171" s="118"/>
      <c r="J171" s="118"/>
      <c r="K171" s="118"/>
      <c r="L171" s="118"/>
      <c r="M171" s="118"/>
      <c r="N171" s="118"/>
      <c r="O171" s="118"/>
      <c r="P171" s="118"/>
      <c r="Q171" s="118"/>
      <c r="R171" s="118"/>
      <c r="S171" s="118"/>
      <c r="T171" s="118"/>
      <c r="U171" s="118"/>
      <c r="V171" s="118"/>
      <c r="W171" s="118"/>
      <c r="X171" s="118"/>
      <c r="Y171" s="118"/>
      <c r="Z171" s="118"/>
    </row>
    <row r="172" ht="18.75" customHeight="1">
      <c r="A172" s="118"/>
      <c r="B172" s="118"/>
      <c r="C172" s="118"/>
      <c r="D172" s="118"/>
      <c r="E172" s="118"/>
      <c r="F172" s="118"/>
      <c r="G172" s="118"/>
      <c r="H172" s="118"/>
      <c r="I172" s="118"/>
      <c r="J172" s="118"/>
      <c r="K172" s="118"/>
      <c r="L172" s="118"/>
      <c r="M172" s="118"/>
      <c r="N172" s="118"/>
      <c r="O172" s="118"/>
      <c r="P172" s="118"/>
      <c r="Q172" s="118"/>
      <c r="R172" s="118"/>
      <c r="S172" s="118"/>
      <c r="T172" s="118"/>
      <c r="U172" s="118"/>
      <c r="V172" s="118"/>
      <c r="W172" s="118"/>
      <c r="X172" s="118"/>
      <c r="Y172" s="118"/>
      <c r="Z172" s="118"/>
    </row>
    <row r="173" ht="18.75" customHeight="1">
      <c r="A173" s="118"/>
      <c r="B173" s="118"/>
      <c r="C173" s="118"/>
      <c r="D173" s="118"/>
      <c r="E173" s="118"/>
      <c r="F173" s="118"/>
      <c r="G173" s="118"/>
      <c r="H173" s="118"/>
      <c r="I173" s="118"/>
      <c r="J173" s="118"/>
      <c r="K173" s="118"/>
      <c r="L173" s="118"/>
      <c r="M173" s="118"/>
      <c r="N173" s="118"/>
      <c r="O173" s="118"/>
      <c r="P173" s="118"/>
      <c r="Q173" s="118"/>
      <c r="R173" s="118"/>
      <c r="S173" s="118"/>
      <c r="T173" s="118"/>
      <c r="U173" s="118"/>
      <c r="V173" s="118"/>
      <c r="W173" s="118"/>
      <c r="X173" s="118"/>
      <c r="Y173" s="118"/>
      <c r="Z173" s="118"/>
    </row>
    <row r="174" ht="18.75" customHeight="1">
      <c r="A174" s="118"/>
      <c r="B174" s="118"/>
      <c r="C174" s="118"/>
      <c r="D174" s="118"/>
      <c r="E174" s="118"/>
      <c r="F174" s="118"/>
      <c r="G174" s="118"/>
      <c r="H174" s="118"/>
      <c r="I174" s="118"/>
      <c r="J174" s="118"/>
      <c r="K174" s="118"/>
      <c r="L174" s="118"/>
      <c r="M174" s="118"/>
      <c r="N174" s="118"/>
      <c r="O174" s="118"/>
      <c r="P174" s="118"/>
      <c r="Q174" s="118"/>
      <c r="R174" s="118"/>
      <c r="S174" s="118"/>
      <c r="T174" s="118"/>
      <c r="U174" s="118"/>
      <c r="V174" s="118"/>
      <c r="W174" s="118"/>
      <c r="X174" s="118"/>
      <c r="Y174" s="118"/>
      <c r="Z174" s="118"/>
    </row>
    <row r="175" ht="18.75" customHeight="1">
      <c r="A175" s="118"/>
      <c r="B175" s="118"/>
      <c r="C175" s="118"/>
      <c r="D175" s="118"/>
      <c r="E175" s="118"/>
      <c r="F175" s="118"/>
      <c r="G175" s="118"/>
      <c r="H175" s="118"/>
      <c r="I175" s="118"/>
      <c r="J175" s="118"/>
      <c r="K175" s="118"/>
      <c r="L175" s="118"/>
      <c r="M175" s="118"/>
      <c r="N175" s="118"/>
      <c r="O175" s="118"/>
      <c r="P175" s="118"/>
      <c r="Q175" s="118"/>
      <c r="R175" s="118"/>
      <c r="S175" s="118"/>
      <c r="T175" s="118"/>
      <c r="U175" s="118"/>
      <c r="V175" s="118"/>
      <c r="W175" s="118"/>
      <c r="X175" s="118"/>
      <c r="Y175" s="118"/>
      <c r="Z175" s="118"/>
    </row>
    <row r="176" ht="18.75" customHeight="1">
      <c r="A176" s="118"/>
      <c r="B176" s="118"/>
      <c r="C176" s="118"/>
      <c r="D176" s="118"/>
      <c r="E176" s="118"/>
      <c r="F176" s="118"/>
      <c r="G176" s="118"/>
      <c r="H176" s="118"/>
      <c r="I176" s="118"/>
      <c r="J176" s="118"/>
      <c r="K176" s="118"/>
      <c r="L176" s="118"/>
      <c r="M176" s="118"/>
      <c r="N176" s="118"/>
      <c r="O176" s="118"/>
      <c r="P176" s="118"/>
      <c r="Q176" s="118"/>
      <c r="R176" s="118"/>
      <c r="S176" s="118"/>
      <c r="T176" s="118"/>
      <c r="U176" s="118"/>
      <c r="V176" s="118"/>
      <c r="W176" s="118"/>
      <c r="X176" s="118"/>
      <c r="Y176" s="118"/>
      <c r="Z176" s="118"/>
    </row>
    <row r="177" ht="18.75" customHeight="1">
      <c r="A177" s="118"/>
      <c r="B177" s="118"/>
      <c r="C177" s="118"/>
      <c r="D177" s="118"/>
      <c r="E177" s="118"/>
      <c r="F177" s="118"/>
      <c r="G177" s="118"/>
      <c r="H177" s="118"/>
      <c r="I177" s="118"/>
      <c r="J177" s="118"/>
      <c r="K177" s="118"/>
      <c r="L177" s="118"/>
      <c r="M177" s="118"/>
      <c r="N177" s="118"/>
      <c r="O177" s="118"/>
      <c r="P177" s="118"/>
      <c r="Q177" s="118"/>
      <c r="R177" s="118"/>
      <c r="S177" s="118"/>
      <c r="T177" s="118"/>
      <c r="U177" s="118"/>
      <c r="V177" s="118"/>
      <c r="W177" s="118"/>
      <c r="X177" s="118"/>
      <c r="Y177" s="118"/>
      <c r="Z177" s="118"/>
    </row>
    <row r="178" ht="18.75" customHeight="1">
      <c r="A178" s="118"/>
      <c r="B178" s="118"/>
      <c r="C178" s="118"/>
      <c r="D178" s="118"/>
      <c r="E178" s="118"/>
      <c r="F178" s="118"/>
      <c r="G178" s="118"/>
      <c r="H178" s="118"/>
      <c r="I178" s="118"/>
      <c r="J178" s="118"/>
      <c r="K178" s="118"/>
      <c r="L178" s="118"/>
      <c r="M178" s="118"/>
      <c r="N178" s="118"/>
      <c r="O178" s="118"/>
      <c r="P178" s="118"/>
      <c r="Q178" s="118"/>
      <c r="R178" s="118"/>
      <c r="S178" s="118"/>
      <c r="T178" s="118"/>
      <c r="U178" s="118"/>
      <c r="V178" s="118"/>
      <c r="W178" s="118"/>
      <c r="X178" s="118"/>
      <c r="Y178" s="118"/>
      <c r="Z178" s="118"/>
    </row>
    <row r="179" ht="18.75" customHeight="1">
      <c r="A179" s="118"/>
      <c r="B179" s="118"/>
      <c r="C179" s="118"/>
      <c r="D179" s="118"/>
      <c r="E179" s="118"/>
      <c r="F179" s="118"/>
      <c r="G179" s="118"/>
      <c r="H179" s="118"/>
      <c r="I179" s="118"/>
      <c r="J179" s="118"/>
      <c r="K179" s="118"/>
      <c r="L179" s="118"/>
      <c r="M179" s="118"/>
      <c r="N179" s="118"/>
      <c r="O179" s="118"/>
      <c r="P179" s="118"/>
      <c r="Q179" s="118"/>
      <c r="R179" s="118"/>
      <c r="S179" s="118"/>
      <c r="T179" s="118"/>
      <c r="U179" s="118"/>
      <c r="V179" s="118"/>
      <c r="W179" s="118"/>
      <c r="X179" s="118"/>
      <c r="Y179" s="118"/>
      <c r="Z179" s="118"/>
    </row>
    <row r="180" ht="18.75" customHeight="1">
      <c r="A180" s="118"/>
      <c r="B180" s="118"/>
      <c r="C180" s="118"/>
      <c r="D180" s="118"/>
      <c r="E180" s="118"/>
      <c r="F180" s="118"/>
      <c r="G180" s="118"/>
      <c r="H180" s="118"/>
      <c r="I180" s="118"/>
      <c r="J180" s="118"/>
      <c r="K180" s="118"/>
      <c r="L180" s="118"/>
      <c r="M180" s="118"/>
      <c r="N180" s="118"/>
      <c r="O180" s="118"/>
      <c r="P180" s="118"/>
      <c r="Q180" s="118"/>
      <c r="R180" s="118"/>
      <c r="S180" s="118"/>
      <c r="T180" s="118"/>
      <c r="U180" s="118"/>
      <c r="V180" s="118"/>
      <c r="W180" s="118"/>
      <c r="X180" s="118"/>
      <c r="Y180" s="118"/>
      <c r="Z180" s="118"/>
    </row>
    <row r="181" ht="18.75" customHeight="1">
      <c r="A181" s="118"/>
      <c r="B181" s="118"/>
      <c r="C181" s="118"/>
      <c r="D181" s="118"/>
      <c r="E181" s="118"/>
      <c r="F181" s="118"/>
      <c r="G181" s="118"/>
      <c r="H181" s="118"/>
      <c r="I181" s="118"/>
      <c r="J181" s="118"/>
      <c r="K181" s="118"/>
      <c r="L181" s="118"/>
      <c r="M181" s="118"/>
      <c r="N181" s="118"/>
      <c r="O181" s="118"/>
      <c r="P181" s="118"/>
      <c r="Q181" s="118"/>
      <c r="R181" s="118"/>
      <c r="S181" s="118"/>
      <c r="T181" s="118"/>
      <c r="U181" s="118"/>
      <c r="V181" s="118"/>
      <c r="W181" s="118"/>
      <c r="X181" s="118"/>
      <c r="Y181" s="118"/>
      <c r="Z181" s="118"/>
    </row>
    <row r="182" ht="18.75" customHeight="1">
      <c r="A182" s="118"/>
      <c r="B182" s="118"/>
      <c r="C182" s="118"/>
      <c r="D182" s="118"/>
      <c r="E182" s="118"/>
      <c r="F182" s="118"/>
      <c r="G182" s="118"/>
      <c r="H182" s="118"/>
      <c r="I182" s="118"/>
      <c r="J182" s="118"/>
      <c r="K182" s="118"/>
      <c r="L182" s="118"/>
      <c r="M182" s="118"/>
      <c r="N182" s="118"/>
      <c r="O182" s="118"/>
      <c r="P182" s="118"/>
      <c r="Q182" s="118"/>
      <c r="R182" s="118"/>
      <c r="S182" s="118"/>
      <c r="T182" s="118"/>
      <c r="U182" s="118"/>
      <c r="V182" s="118"/>
      <c r="W182" s="118"/>
      <c r="X182" s="118"/>
      <c r="Y182" s="118"/>
      <c r="Z182" s="118"/>
    </row>
    <row r="183" ht="18.75" customHeight="1">
      <c r="A183" s="118"/>
      <c r="B183" s="118"/>
      <c r="C183" s="118"/>
      <c r="D183" s="118"/>
      <c r="E183" s="118"/>
      <c r="F183" s="118"/>
      <c r="G183" s="118"/>
      <c r="H183" s="118"/>
      <c r="I183" s="118"/>
      <c r="J183" s="118"/>
      <c r="K183" s="118"/>
      <c r="L183" s="118"/>
      <c r="M183" s="118"/>
      <c r="N183" s="118"/>
      <c r="O183" s="118"/>
      <c r="P183" s="118"/>
      <c r="Q183" s="118"/>
      <c r="R183" s="118"/>
      <c r="S183" s="118"/>
      <c r="T183" s="118"/>
      <c r="U183" s="118"/>
      <c r="V183" s="118"/>
      <c r="W183" s="118"/>
      <c r="X183" s="118"/>
      <c r="Y183" s="118"/>
      <c r="Z183" s="118"/>
    </row>
    <row r="184" ht="18.75" customHeight="1">
      <c r="A184" s="118"/>
      <c r="B184" s="118"/>
      <c r="C184" s="118"/>
      <c r="D184" s="118"/>
      <c r="E184" s="118"/>
      <c r="F184" s="118"/>
      <c r="G184" s="118"/>
      <c r="H184" s="118"/>
      <c r="I184" s="118"/>
      <c r="J184" s="118"/>
      <c r="K184" s="118"/>
      <c r="L184" s="118"/>
      <c r="M184" s="118"/>
      <c r="N184" s="118"/>
      <c r="O184" s="118"/>
      <c r="P184" s="118"/>
      <c r="Q184" s="118"/>
      <c r="R184" s="118"/>
      <c r="S184" s="118"/>
      <c r="T184" s="118"/>
      <c r="U184" s="118"/>
      <c r="V184" s="118"/>
      <c r="W184" s="118"/>
      <c r="X184" s="118"/>
      <c r="Y184" s="118"/>
      <c r="Z184" s="118"/>
    </row>
    <row r="185" ht="18.75" customHeight="1">
      <c r="A185" s="118"/>
      <c r="B185" s="118"/>
      <c r="C185" s="118"/>
      <c r="D185" s="118"/>
      <c r="E185" s="118"/>
      <c r="F185" s="118"/>
      <c r="G185" s="118"/>
      <c r="H185" s="118"/>
      <c r="I185" s="118"/>
      <c r="J185" s="118"/>
      <c r="K185" s="118"/>
      <c r="L185" s="118"/>
      <c r="M185" s="118"/>
      <c r="N185" s="118"/>
      <c r="O185" s="118"/>
      <c r="P185" s="118"/>
      <c r="Q185" s="118"/>
      <c r="R185" s="118"/>
      <c r="S185" s="118"/>
      <c r="T185" s="118"/>
      <c r="U185" s="118"/>
      <c r="V185" s="118"/>
      <c r="W185" s="118"/>
      <c r="X185" s="118"/>
      <c r="Y185" s="118"/>
      <c r="Z185" s="118"/>
    </row>
    <row r="186" ht="18.75" customHeight="1">
      <c r="A186" s="118"/>
      <c r="B186" s="118"/>
      <c r="C186" s="118"/>
      <c r="D186" s="118"/>
      <c r="E186" s="118"/>
      <c r="F186" s="118"/>
      <c r="G186" s="118"/>
      <c r="H186" s="118"/>
      <c r="I186" s="118"/>
      <c r="J186" s="118"/>
      <c r="K186" s="118"/>
      <c r="L186" s="118"/>
      <c r="M186" s="118"/>
      <c r="N186" s="118"/>
      <c r="O186" s="118"/>
      <c r="P186" s="118"/>
      <c r="Q186" s="118"/>
      <c r="R186" s="118"/>
      <c r="S186" s="118"/>
      <c r="T186" s="118"/>
      <c r="U186" s="118"/>
      <c r="V186" s="118"/>
      <c r="W186" s="118"/>
      <c r="X186" s="118"/>
      <c r="Y186" s="118"/>
      <c r="Z186" s="118"/>
    </row>
    <row r="187" ht="18.75" customHeight="1">
      <c r="A187" s="118"/>
      <c r="B187" s="118"/>
      <c r="C187" s="118"/>
      <c r="D187" s="118"/>
      <c r="E187" s="118"/>
      <c r="F187" s="118"/>
      <c r="G187" s="118"/>
      <c r="H187" s="118"/>
      <c r="I187" s="118"/>
      <c r="J187" s="118"/>
      <c r="K187" s="118"/>
      <c r="L187" s="118"/>
      <c r="M187" s="118"/>
      <c r="N187" s="118"/>
      <c r="O187" s="118"/>
      <c r="P187" s="118"/>
      <c r="Q187" s="118"/>
      <c r="R187" s="118"/>
      <c r="S187" s="118"/>
      <c r="T187" s="118"/>
      <c r="U187" s="118"/>
      <c r="V187" s="118"/>
      <c r="W187" s="118"/>
      <c r="X187" s="118"/>
      <c r="Y187" s="118"/>
      <c r="Z187" s="118"/>
    </row>
    <row r="188" ht="18.75" customHeight="1">
      <c r="A188" s="118"/>
      <c r="B188" s="118"/>
      <c r="C188" s="118"/>
      <c r="D188" s="118"/>
      <c r="E188" s="118"/>
      <c r="F188" s="118"/>
      <c r="G188" s="118"/>
      <c r="H188" s="118"/>
      <c r="I188" s="118"/>
      <c r="J188" s="118"/>
      <c r="K188" s="118"/>
      <c r="L188" s="118"/>
      <c r="M188" s="118"/>
      <c r="N188" s="118"/>
      <c r="O188" s="118"/>
      <c r="P188" s="118"/>
      <c r="Q188" s="118"/>
      <c r="R188" s="118"/>
      <c r="S188" s="118"/>
      <c r="T188" s="118"/>
      <c r="U188" s="118"/>
      <c r="V188" s="118"/>
      <c r="W188" s="118"/>
      <c r="X188" s="118"/>
      <c r="Y188" s="118"/>
      <c r="Z188" s="118"/>
    </row>
    <row r="189" ht="18.75" customHeight="1">
      <c r="A189" s="118"/>
      <c r="B189" s="118"/>
      <c r="C189" s="118"/>
      <c r="D189" s="118"/>
      <c r="E189" s="118"/>
      <c r="F189" s="118"/>
      <c r="G189" s="118"/>
      <c r="H189" s="118"/>
      <c r="I189" s="118"/>
      <c r="J189" s="118"/>
      <c r="K189" s="118"/>
      <c r="L189" s="118"/>
      <c r="M189" s="118"/>
      <c r="N189" s="118"/>
      <c r="O189" s="118"/>
      <c r="P189" s="118"/>
      <c r="Q189" s="118"/>
      <c r="R189" s="118"/>
      <c r="S189" s="118"/>
      <c r="T189" s="118"/>
      <c r="U189" s="118"/>
      <c r="V189" s="118"/>
      <c r="W189" s="118"/>
      <c r="X189" s="118"/>
      <c r="Y189" s="118"/>
      <c r="Z189" s="118"/>
    </row>
    <row r="190" ht="18.75" customHeight="1">
      <c r="A190" s="118"/>
      <c r="B190" s="118"/>
      <c r="C190" s="118"/>
      <c r="D190" s="118"/>
      <c r="E190" s="118"/>
      <c r="F190" s="118"/>
      <c r="G190" s="118"/>
      <c r="H190" s="118"/>
      <c r="I190" s="118"/>
      <c r="J190" s="118"/>
      <c r="K190" s="118"/>
      <c r="L190" s="118"/>
      <c r="M190" s="118"/>
      <c r="N190" s="118"/>
      <c r="O190" s="118"/>
      <c r="P190" s="118"/>
      <c r="Q190" s="118"/>
      <c r="R190" s="118"/>
      <c r="S190" s="118"/>
      <c r="T190" s="118"/>
      <c r="U190" s="118"/>
      <c r="V190" s="118"/>
      <c r="W190" s="118"/>
      <c r="X190" s="118"/>
      <c r="Y190" s="118"/>
      <c r="Z190" s="118"/>
    </row>
    <row r="191" ht="18.75" customHeight="1">
      <c r="A191" s="118"/>
      <c r="B191" s="118"/>
      <c r="C191" s="118"/>
      <c r="D191" s="118"/>
      <c r="E191" s="118"/>
      <c r="F191" s="118"/>
      <c r="G191" s="118"/>
      <c r="H191" s="118"/>
      <c r="I191" s="118"/>
      <c r="J191" s="118"/>
      <c r="K191" s="118"/>
      <c r="L191" s="118"/>
      <c r="M191" s="118"/>
      <c r="N191" s="118"/>
      <c r="O191" s="118"/>
      <c r="P191" s="118"/>
      <c r="Q191" s="118"/>
      <c r="R191" s="118"/>
      <c r="S191" s="118"/>
      <c r="T191" s="118"/>
      <c r="U191" s="118"/>
      <c r="V191" s="118"/>
      <c r="W191" s="118"/>
      <c r="X191" s="118"/>
      <c r="Y191" s="118"/>
      <c r="Z191" s="118"/>
    </row>
    <row r="192" ht="18.75" customHeight="1">
      <c r="A192" s="118"/>
      <c r="B192" s="118"/>
      <c r="C192" s="118"/>
      <c r="D192" s="118"/>
      <c r="E192" s="118"/>
      <c r="F192" s="118"/>
      <c r="G192" s="118"/>
      <c r="H192" s="118"/>
      <c r="I192" s="118"/>
      <c r="J192" s="118"/>
      <c r="K192" s="118"/>
      <c r="L192" s="118"/>
      <c r="M192" s="118"/>
      <c r="N192" s="118"/>
      <c r="O192" s="118"/>
      <c r="P192" s="118"/>
      <c r="Q192" s="118"/>
      <c r="R192" s="118"/>
      <c r="S192" s="118"/>
      <c r="T192" s="118"/>
      <c r="U192" s="118"/>
      <c r="V192" s="118"/>
      <c r="W192" s="118"/>
      <c r="X192" s="118"/>
      <c r="Y192" s="118"/>
      <c r="Z192" s="118"/>
    </row>
    <row r="193" ht="18.75" customHeight="1">
      <c r="A193" s="118"/>
      <c r="B193" s="118"/>
      <c r="C193" s="118"/>
      <c r="D193" s="118"/>
      <c r="E193" s="118"/>
      <c r="F193" s="118"/>
      <c r="G193" s="118"/>
      <c r="H193" s="118"/>
      <c r="I193" s="118"/>
      <c r="J193" s="118"/>
      <c r="K193" s="118"/>
      <c r="L193" s="118"/>
      <c r="M193" s="118"/>
      <c r="N193" s="118"/>
      <c r="O193" s="118"/>
      <c r="P193" s="118"/>
      <c r="Q193" s="118"/>
      <c r="R193" s="118"/>
      <c r="S193" s="118"/>
      <c r="T193" s="118"/>
      <c r="U193" s="118"/>
      <c r="V193" s="118"/>
      <c r="W193" s="118"/>
      <c r="X193" s="118"/>
      <c r="Y193" s="118"/>
      <c r="Z193" s="118"/>
    </row>
    <row r="194" ht="18.75" customHeight="1">
      <c r="A194" s="118"/>
      <c r="B194" s="118"/>
      <c r="C194" s="118"/>
      <c r="D194" s="118"/>
      <c r="E194" s="118"/>
      <c r="F194" s="118"/>
      <c r="G194" s="118"/>
      <c r="H194" s="118"/>
      <c r="I194" s="118"/>
      <c r="J194" s="118"/>
      <c r="K194" s="118"/>
      <c r="L194" s="118"/>
      <c r="M194" s="118"/>
      <c r="N194" s="118"/>
      <c r="O194" s="118"/>
      <c r="P194" s="118"/>
      <c r="Q194" s="118"/>
      <c r="R194" s="118"/>
      <c r="S194" s="118"/>
      <c r="T194" s="118"/>
      <c r="U194" s="118"/>
      <c r="V194" s="118"/>
      <c r="W194" s="118"/>
      <c r="X194" s="118"/>
      <c r="Y194" s="118"/>
      <c r="Z194" s="118"/>
    </row>
    <row r="195" ht="18.75" customHeight="1">
      <c r="A195" s="118"/>
      <c r="B195" s="118"/>
      <c r="C195" s="118"/>
      <c r="D195" s="118"/>
      <c r="E195" s="118"/>
      <c r="F195" s="118"/>
      <c r="G195" s="118"/>
      <c r="H195" s="118"/>
      <c r="I195" s="118"/>
      <c r="J195" s="118"/>
      <c r="K195" s="118"/>
      <c r="L195" s="118"/>
      <c r="M195" s="118"/>
      <c r="N195" s="118"/>
      <c r="O195" s="118"/>
      <c r="P195" s="118"/>
      <c r="Q195" s="118"/>
      <c r="R195" s="118"/>
      <c r="S195" s="118"/>
      <c r="T195" s="118"/>
      <c r="U195" s="118"/>
      <c r="V195" s="118"/>
      <c r="W195" s="118"/>
      <c r="X195" s="118"/>
      <c r="Y195" s="118"/>
      <c r="Z195" s="118"/>
    </row>
    <row r="196" ht="18.75" customHeight="1">
      <c r="A196" s="118"/>
      <c r="B196" s="118"/>
      <c r="C196" s="118"/>
      <c r="D196" s="118"/>
      <c r="E196" s="118"/>
      <c r="F196" s="118"/>
      <c r="G196" s="118"/>
      <c r="H196" s="118"/>
      <c r="I196" s="118"/>
      <c r="J196" s="118"/>
      <c r="K196" s="118"/>
      <c r="L196" s="118"/>
      <c r="M196" s="118"/>
      <c r="N196" s="118"/>
      <c r="O196" s="118"/>
      <c r="P196" s="118"/>
      <c r="Q196" s="118"/>
      <c r="R196" s="118"/>
      <c r="S196" s="118"/>
      <c r="T196" s="118"/>
      <c r="U196" s="118"/>
      <c r="V196" s="118"/>
      <c r="W196" s="118"/>
      <c r="X196" s="118"/>
      <c r="Y196" s="118"/>
      <c r="Z196" s="118"/>
    </row>
    <row r="197" ht="18.75" customHeight="1">
      <c r="A197" s="118"/>
      <c r="B197" s="118"/>
      <c r="C197" s="118"/>
      <c r="D197" s="118"/>
      <c r="E197" s="118"/>
      <c r="F197" s="118"/>
      <c r="G197" s="118"/>
      <c r="H197" s="118"/>
      <c r="I197" s="118"/>
      <c r="J197" s="118"/>
      <c r="K197" s="118"/>
      <c r="L197" s="118"/>
      <c r="M197" s="118"/>
      <c r="N197" s="118"/>
      <c r="O197" s="118"/>
      <c r="P197" s="118"/>
      <c r="Q197" s="118"/>
      <c r="R197" s="118"/>
      <c r="S197" s="118"/>
      <c r="T197" s="118"/>
      <c r="U197" s="118"/>
      <c r="V197" s="118"/>
      <c r="W197" s="118"/>
      <c r="X197" s="118"/>
      <c r="Y197" s="118"/>
      <c r="Z197" s="118"/>
    </row>
    <row r="198" ht="18.75" customHeight="1">
      <c r="A198" s="118"/>
      <c r="B198" s="118"/>
      <c r="C198" s="118"/>
      <c r="D198" s="118"/>
      <c r="E198" s="118"/>
      <c r="F198" s="118"/>
      <c r="G198" s="118"/>
      <c r="H198" s="118"/>
      <c r="I198" s="118"/>
      <c r="J198" s="118"/>
      <c r="K198" s="118"/>
      <c r="L198" s="118"/>
      <c r="M198" s="118"/>
      <c r="N198" s="118"/>
      <c r="O198" s="118"/>
      <c r="P198" s="118"/>
      <c r="Q198" s="118"/>
      <c r="R198" s="118"/>
      <c r="S198" s="118"/>
      <c r="T198" s="118"/>
      <c r="U198" s="118"/>
      <c r="V198" s="118"/>
      <c r="W198" s="118"/>
      <c r="X198" s="118"/>
      <c r="Y198" s="118"/>
      <c r="Z198" s="118"/>
    </row>
    <row r="199" ht="18.75" customHeight="1">
      <c r="A199" s="118"/>
      <c r="B199" s="118"/>
      <c r="C199" s="118"/>
      <c r="D199" s="118"/>
      <c r="E199" s="118"/>
      <c r="F199" s="118"/>
      <c r="G199" s="118"/>
      <c r="H199" s="118"/>
      <c r="I199" s="118"/>
      <c r="J199" s="118"/>
      <c r="K199" s="118"/>
      <c r="L199" s="118"/>
      <c r="M199" s="118"/>
      <c r="N199" s="118"/>
      <c r="O199" s="118"/>
      <c r="P199" s="118"/>
      <c r="Q199" s="118"/>
      <c r="R199" s="118"/>
      <c r="S199" s="118"/>
      <c r="T199" s="118"/>
      <c r="U199" s="118"/>
      <c r="V199" s="118"/>
      <c r="W199" s="118"/>
      <c r="X199" s="118"/>
      <c r="Y199" s="118"/>
      <c r="Z199" s="118"/>
    </row>
    <row r="200" ht="18.75" customHeight="1">
      <c r="A200" s="118"/>
      <c r="B200" s="118"/>
      <c r="C200" s="118"/>
      <c r="D200" s="118"/>
      <c r="E200" s="118"/>
      <c r="F200" s="118"/>
      <c r="G200" s="118"/>
      <c r="H200" s="118"/>
      <c r="I200" s="118"/>
      <c r="J200" s="118"/>
      <c r="K200" s="118"/>
      <c r="L200" s="118"/>
      <c r="M200" s="118"/>
      <c r="N200" s="118"/>
      <c r="O200" s="118"/>
      <c r="P200" s="118"/>
      <c r="Q200" s="118"/>
      <c r="R200" s="118"/>
      <c r="S200" s="118"/>
      <c r="T200" s="118"/>
      <c r="U200" s="118"/>
      <c r="V200" s="118"/>
      <c r="W200" s="118"/>
      <c r="X200" s="118"/>
      <c r="Y200" s="118"/>
      <c r="Z200" s="118"/>
    </row>
    <row r="201" ht="18.75" customHeight="1">
      <c r="A201" s="118"/>
      <c r="B201" s="118"/>
      <c r="C201" s="118"/>
      <c r="D201" s="118"/>
      <c r="E201" s="118"/>
      <c r="F201" s="118"/>
      <c r="G201" s="118"/>
      <c r="H201" s="118"/>
      <c r="I201" s="118"/>
      <c r="J201" s="118"/>
      <c r="K201" s="118"/>
      <c r="L201" s="118"/>
      <c r="M201" s="118"/>
      <c r="N201" s="118"/>
      <c r="O201" s="118"/>
      <c r="P201" s="118"/>
      <c r="Q201" s="118"/>
      <c r="R201" s="118"/>
      <c r="S201" s="118"/>
      <c r="T201" s="118"/>
      <c r="U201" s="118"/>
      <c r="V201" s="118"/>
      <c r="W201" s="118"/>
      <c r="X201" s="118"/>
      <c r="Y201" s="118"/>
      <c r="Z201" s="118"/>
    </row>
    <row r="202" ht="18.75" customHeight="1">
      <c r="A202" s="118"/>
      <c r="B202" s="118"/>
      <c r="C202" s="118"/>
      <c r="D202" s="118"/>
      <c r="E202" s="118"/>
      <c r="F202" s="118"/>
      <c r="G202" s="118"/>
      <c r="H202" s="118"/>
      <c r="I202" s="118"/>
      <c r="J202" s="118"/>
      <c r="K202" s="118"/>
      <c r="L202" s="118"/>
      <c r="M202" s="118"/>
      <c r="N202" s="118"/>
      <c r="O202" s="118"/>
      <c r="P202" s="118"/>
      <c r="Q202" s="118"/>
      <c r="R202" s="118"/>
      <c r="S202" s="118"/>
      <c r="T202" s="118"/>
      <c r="U202" s="118"/>
      <c r="V202" s="118"/>
      <c r="W202" s="118"/>
      <c r="X202" s="118"/>
      <c r="Y202" s="118"/>
      <c r="Z202" s="118"/>
    </row>
    <row r="203" ht="18.75" customHeight="1">
      <c r="A203" s="118"/>
      <c r="B203" s="118"/>
      <c r="C203" s="118"/>
      <c r="D203" s="118"/>
      <c r="E203" s="118"/>
      <c r="F203" s="118"/>
      <c r="G203" s="118"/>
      <c r="H203" s="118"/>
      <c r="I203" s="118"/>
      <c r="J203" s="118"/>
      <c r="K203" s="118"/>
      <c r="L203" s="118"/>
      <c r="M203" s="118"/>
      <c r="N203" s="118"/>
      <c r="O203" s="118"/>
      <c r="P203" s="118"/>
      <c r="Q203" s="118"/>
      <c r="R203" s="118"/>
      <c r="S203" s="118"/>
      <c r="T203" s="118"/>
      <c r="U203" s="118"/>
      <c r="V203" s="118"/>
      <c r="W203" s="118"/>
      <c r="X203" s="118"/>
      <c r="Y203" s="118"/>
      <c r="Z203" s="118"/>
    </row>
    <row r="204" ht="18.75" customHeight="1">
      <c r="A204" s="118"/>
      <c r="B204" s="118"/>
      <c r="C204" s="118"/>
      <c r="D204" s="118"/>
      <c r="E204" s="118"/>
      <c r="F204" s="118"/>
      <c r="G204" s="118"/>
      <c r="H204" s="118"/>
      <c r="I204" s="118"/>
      <c r="J204" s="118"/>
      <c r="K204" s="118"/>
      <c r="L204" s="118"/>
      <c r="M204" s="118"/>
      <c r="N204" s="118"/>
      <c r="O204" s="118"/>
      <c r="P204" s="118"/>
      <c r="Q204" s="118"/>
      <c r="R204" s="118"/>
      <c r="S204" s="118"/>
      <c r="T204" s="118"/>
      <c r="U204" s="118"/>
      <c r="V204" s="118"/>
      <c r="W204" s="118"/>
      <c r="X204" s="118"/>
      <c r="Y204" s="118"/>
      <c r="Z204" s="118"/>
    </row>
    <row r="205" ht="18.75" customHeight="1">
      <c r="A205" s="118"/>
      <c r="B205" s="118"/>
      <c r="C205" s="118"/>
      <c r="D205" s="118"/>
      <c r="E205" s="118"/>
      <c r="F205" s="118"/>
      <c r="G205" s="118"/>
      <c r="H205" s="118"/>
      <c r="I205" s="118"/>
      <c r="J205" s="118"/>
      <c r="K205" s="118"/>
      <c r="L205" s="118"/>
      <c r="M205" s="118"/>
      <c r="N205" s="118"/>
      <c r="O205" s="118"/>
      <c r="P205" s="118"/>
      <c r="Q205" s="118"/>
      <c r="R205" s="118"/>
      <c r="S205" s="118"/>
      <c r="T205" s="118"/>
      <c r="U205" s="118"/>
      <c r="V205" s="118"/>
      <c r="W205" s="118"/>
      <c r="X205" s="118"/>
      <c r="Y205" s="118"/>
      <c r="Z205" s="118"/>
    </row>
    <row r="206" ht="18.75" customHeight="1">
      <c r="A206" s="118"/>
      <c r="B206" s="118"/>
      <c r="C206" s="118"/>
      <c r="D206" s="118"/>
      <c r="E206" s="118"/>
      <c r="F206" s="118"/>
      <c r="G206" s="118"/>
      <c r="H206" s="118"/>
      <c r="I206" s="118"/>
      <c r="J206" s="118"/>
      <c r="K206" s="118"/>
      <c r="L206" s="118"/>
      <c r="M206" s="118"/>
      <c r="N206" s="118"/>
      <c r="O206" s="118"/>
      <c r="P206" s="118"/>
      <c r="Q206" s="118"/>
      <c r="R206" s="118"/>
      <c r="S206" s="118"/>
      <c r="T206" s="118"/>
      <c r="U206" s="118"/>
      <c r="V206" s="118"/>
      <c r="W206" s="118"/>
      <c r="X206" s="118"/>
      <c r="Y206" s="118"/>
      <c r="Z206" s="118"/>
    </row>
    <row r="207" ht="18.75" customHeight="1">
      <c r="A207" s="118"/>
      <c r="B207" s="118"/>
      <c r="C207" s="118"/>
      <c r="D207" s="118"/>
      <c r="E207" s="118"/>
      <c r="F207" s="118"/>
      <c r="G207" s="118"/>
      <c r="H207" s="118"/>
      <c r="I207" s="118"/>
      <c r="J207" s="118"/>
      <c r="K207" s="118"/>
      <c r="L207" s="118"/>
      <c r="M207" s="118"/>
      <c r="N207" s="118"/>
      <c r="O207" s="118"/>
      <c r="P207" s="118"/>
      <c r="Q207" s="118"/>
      <c r="R207" s="118"/>
      <c r="S207" s="118"/>
      <c r="T207" s="118"/>
      <c r="U207" s="118"/>
      <c r="V207" s="118"/>
      <c r="W207" s="118"/>
      <c r="X207" s="118"/>
      <c r="Y207" s="118"/>
      <c r="Z207" s="118"/>
    </row>
    <row r="208" ht="18.75" customHeight="1">
      <c r="A208" s="118"/>
      <c r="B208" s="118"/>
      <c r="C208" s="118"/>
      <c r="D208" s="118"/>
      <c r="E208" s="118"/>
      <c r="F208" s="118"/>
      <c r="G208" s="118"/>
      <c r="H208" s="118"/>
      <c r="I208" s="118"/>
      <c r="J208" s="118"/>
      <c r="K208" s="118"/>
      <c r="L208" s="118"/>
      <c r="M208" s="118"/>
      <c r="N208" s="118"/>
      <c r="O208" s="118"/>
      <c r="P208" s="118"/>
      <c r="Q208" s="118"/>
      <c r="R208" s="118"/>
      <c r="S208" s="118"/>
      <c r="T208" s="118"/>
      <c r="U208" s="118"/>
      <c r="V208" s="118"/>
      <c r="W208" s="118"/>
      <c r="X208" s="118"/>
      <c r="Y208" s="118"/>
      <c r="Z208" s="118"/>
    </row>
    <row r="209" ht="18.75" customHeight="1">
      <c r="A209" s="118"/>
      <c r="B209" s="118"/>
      <c r="C209" s="118"/>
      <c r="D209" s="118"/>
      <c r="E209" s="118"/>
      <c r="F209" s="118"/>
      <c r="G209" s="118"/>
      <c r="H209" s="118"/>
      <c r="I209" s="118"/>
      <c r="J209" s="118"/>
      <c r="K209" s="118"/>
      <c r="L209" s="118"/>
      <c r="M209" s="118"/>
      <c r="N209" s="118"/>
      <c r="O209" s="118"/>
      <c r="P209" s="118"/>
      <c r="Q209" s="118"/>
      <c r="R209" s="118"/>
      <c r="S209" s="118"/>
      <c r="T209" s="118"/>
      <c r="U209" s="118"/>
      <c r="V209" s="118"/>
      <c r="W209" s="118"/>
      <c r="X209" s="118"/>
      <c r="Y209" s="118"/>
      <c r="Z209" s="118"/>
    </row>
    <row r="210" ht="18.75" customHeight="1">
      <c r="A210" s="118"/>
      <c r="B210" s="118"/>
      <c r="C210" s="118"/>
      <c r="D210" s="118"/>
      <c r="E210" s="118"/>
      <c r="F210" s="118"/>
      <c r="G210" s="118"/>
      <c r="H210" s="118"/>
      <c r="I210" s="118"/>
      <c r="J210" s="118"/>
      <c r="K210" s="118"/>
      <c r="L210" s="118"/>
      <c r="M210" s="118"/>
      <c r="N210" s="118"/>
      <c r="O210" s="118"/>
      <c r="P210" s="118"/>
      <c r="Q210" s="118"/>
      <c r="R210" s="118"/>
      <c r="S210" s="118"/>
      <c r="T210" s="118"/>
      <c r="U210" s="118"/>
      <c r="V210" s="118"/>
      <c r="W210" s="118"/>
      <c r="X210" s="118"/>
      <c r="Y210" s="118"/>
      <c r="Z210" s="118"/>
    </row>
    <row r="211" ht="18.75" customHeight="1">
      <c r="A211" s="118"/>
      <c r="B211" s="118"/>
      <c r="C211" s="118"/>
      <c r="D211" s="118"/>
      <c r="E211" s="118"/>
      <c r="F211" s="118"/>
      <c r="G211" s="118"/>
      <c r="H211" s="118"/>
      <c r="I211" s="118"/>
      <c r="J211" s="118"/>
      <c r="K211" s="118"/>
      <c r="L211" s="118"/>
      <c r="M211" s="118"/>
      <c r="N211" s="118"/>
      <c r="O211" s="118"/>
      <c r="P211" s="118"/>
      <c r="Q211" s="118"/>
      <c r="R211" s="118"/>
      <c r="S211" s="118"/>
      <c r="T211" s="118"/>
      <c r="U211" s="118"/>
      <c r="V211" s="118"/>
      <c r="W211" s="118"/>
      <c r="X211" s="118"/>
      <c r="Y211" s="118"/>
      <c r="Z211" s="118"/>
    </row>
    <row r="212" ht="18.75" customHeight="1">
      <c r="A212" s="118"/>
      <c r="B212" s="118"/>
      <c r="C212" s="118"/>
      <c r="D212" s="118"/>
      <c r="E212" s="118"/>
      <c r="F212" s="118"/>
      <c r="G212" s="118"/>
      <c r="H212" s="118"/>
      <c r="I212" s="118"/>
      <c r="J212" s="118"/>
      <c r="K212" s="118"/>
      <c r="L212" s="118"/>
      <c r="M212" s="118"/>
      <c r="N212" s="118"/>
      <c r="O212" s="118"/>
      <c r="P212" s="118"/>
      <c r="Q212" s="118"/>
      <c r="R212" s="118"/>
      <c r="S212" s="118"/>
      <c r="T212" s="118"/>
      <c r="U212" s="118"/>
      <c r="V212" s="118"/>
      <c r="W212" s="118"/>
      <c r="X212" s="118"/>
      <c r="Y212" s="118"/>
      <c r="Z212" s="118"/>
    </row>
    <row r="213" ht="18.75" customHeight="1">
      <c r="A213" s="118"/>
      <c r="B213" s="118"/>
      <c r="C213" s="118"/>
      <c r="D213" s="118"/>
      <c r="E213" s="118"/>
      <c r="F213" s="118"/>
      <c r="G213" s="118"/>
      <c r="H213" s="118"/>
      <c r="I213" s="118"/>
      <c r="J213" s="118"/>
      <c r="K213" s="118"/>
      <c r="L213" s="118"/>
      <c r="M213" s="118"/>
      <c r="N213" s="118"/>
      <c r="O213" s="118"/>
      <c r="P213" s="118"/>
      <c r="Q213" s="118"/>
      <c r="R213" s="118"/>
      <c r="S213" s="118"/>
      <c r="T213" s="118"/>
      <c r="U213" s="118"/>
      <c r="V213" s="118"/>
      <c r="W213" s="118"/>
      <c r="X213" s="118"/>
      <c r="Y213" s="118"/>
      <c r="Z213" s="118"/>
    </row>
    <row r="214" ht="18.75" customHeight="1">
      <c r="A214" s="118"/>
      <c r="B214" s="118"/>
      <c r="C214" s="118"/>
      <c r="D214" s="118"/>
      <c r="E214" s="118"/>
      <c r="F214" s="118"/>
      <c r="G214" s="118"/>
      <c r="H214" s="118"/>
      <c r="I214" s="118"/>
      <c r="J214" s="118"/>
      <c r="K214" s="118"/>
      <c r="L214" s="118"/>
      <c r="M214" s="118"/>
      <c r="N214" s="118"/>
      <c r="O214" s="118"/>
      <c r="P214" s="118"/>
      <c r="Q214" s="118"/>
      <c r="R214" s="118"/>
      <c r="S214" s="118"/>
      <c r="T214" s="118"/>
      <c r="U214" s="118"/>
      <c r="V214" s="118"/>
      <c r="W214" s="118"/>
      <c r="X214" s="118"/>
      <c r="Y214" s="118"/>
      <c r="Z214" s="118"/>
    </row>
    <row r="215" ht="18.75" customHeight="1">
      <c r="A215" s="118"/>
      <c r="B215" s="118"/>
      <c r="C215" s="118"/>
      <c r="D215" s="118"/>
      <c r="E215" s="118"/>
      <c r="F215" s="118"/>
      <c r="G215" s="118"/>
      <c r="H215" s="118"/>
      <c r="I215" s="118"/>
      <c r="J215" s="118"/>
      <c r="K215" s="118"/>
      <c r="L215" s="118"/>
      <c r="M215" s="118"/>
      <c r="N215" s="118"/>
      <c r="O215" s="118"/>
      <c r="P215" s="118"/>
      <c r="Q215" s="118"/>
      <c r="R215" s="118"/>
      <c r="S215" s="118"/>
      <c r="T215" s="118"/>
      <c r="U215" s="118"/>
      <c r="V215" s="118"/>
      <c r="W215" s="118"/>
      <c r="X215" s="118"/>
      <c r="Y215" s="118"/>
      <c r="Z215" s="118"/>
    </row>
    <row r="216" ht="18.75" customHeight="1">
      <c r="A216" s="118"/>
      <c r="B216" s="118"/>
      <c r="C216" s="118"/>
      <c r="D216" s="118"/>
      <c r="E216" s="118"/>
      <c r="F216" s="118"/>
      <c r="G216" s="118"/>
      <c r="H216" s="118"/>
      <c r="I216" s="118"/>
      <c r="J216" s="118"/>
      <c r="K216" s="118"/>
      <c r="L216" s="118"/>
      <c r="M216" s="118"/>
      <c r="N216" s="118"/>
      <c r="O216" s="118"/>
      <c r="P216" s="118"/>
      <c r="Q216" s="118"/>
      <c r="R216" s="118"/>
      <c r="S216" s="118"/>
      <c r="T216" s="118"/>
      <c r="U216" s="118"/>
      <c r="V216" s="118"/>
      <c r="W216" s="118"/>
      <c r="X216" s="118"/>
      <c r="Y216" s="118"/>
      <c r="Z216" s="118"/>
    </row>
    <row r="217" ht="18.75" customHeight="1">
      <c r="A217" s="118"/>
      <c r="B217" s="118"/>
      <c r="C217" s="118"/>
      <c r="D217" s="118"/>
      <c r="E217" s="118"/>
      <c r="F217" s="118"/>
      <c r="G217" s="118"/>
      <c r="H217" s="118"/>
      <c r="I217" s="118"/>
      <c r="J217" s="118"/>
      <c r="K217" s="118"/>
      <c r="L217" s="118"/>
      <c r="M217" s="118"/>
      <c r="N217" s="118"/>
      <c r="O217" s="118"/>
      <c r="P217" s="118"/>
      <c r="Q217" s="118"/>
      <c r="R217" s="118"/>
      <c r="S217" s="118"/>
      <c r="T217" s="118"/>
      <c r="U217" s="118"/>
      <c r="V217" s="118"/>
      <c r="W217" s="118"/>
      <c r="X217" s="118"/>
      <c r="Y217" s="118"/>
      <c r="Z217" s="118"/>
    </row>
    <row r="218" ht="18.75" customHeight="1">
      <c r="A218" s="118"/>
      <c r="B218" s="118"/>
      <c r="C218" s="118"/>
      <c r="D218" s="118"/>
      <c r="E218" s="118"/>
      <c r="F218" s="118"/>
      <c r="G218" s="118"/>
      <c r="H218" s="118"/>
      <c r="I218" s="118"/>
      <c r="J218" s="118"/>
      <c r="K218" s="118"/>
      <c r="L218" s="118"/>
      <c r="M218" s="118"/>
      <c r="N218" s="118"/>
      <c r="O218" s="118"/>
      <c r="P218" s="118"/>
      <c r="Q218" s="118"/>
      <c r="R218" s="118"/>
      <c r="S218" s="118"/>
      <c r="T218" s="118"/>
      <c r="U218" s="118"/>
      <c r="V218" s="118"/>
      <c r="W218" s="118"/>
      <c r="X218" s="118"/>
      <c r="Y218" s="118"/>
      <c r="Z218" s="118"/>
    </row>
    <row r="219" ht="18.75" customHeight="1">
      <c r="A219" s="118"/>
      <c r="B219" s="118"/>
      <c r="C219" s="118"/>
      <c r="D219" s="118"/>
      <c r="E219" s="118"/>
      <c r="F219" s="118"/>
      <c r="G219" s="118"/>
      <c r="H219" s="118"/>
      <c r="I219" s="118"/>
      <c r="J219" s="118"/>
      <c r="K219" s="118"/>
      <c r="L219" s="118"/>
      <c r="M219" s="118"/>
      <c r="N219" s="118"/>
      <c r="O219" s="118"/>
      <c r="P219" s="118"/>
      <c r="Q219" s="118"/>
      <c r="R219" s="118"/>
      <c r="S219" s="118"/>
      <c r="T219" s="118"/>
      <c r="U219" s="118"/>
      <c r="V219" s="118"/>
      <c r="W219" s="118"/>
      <c r="X219" s="118"/>
      <c r="Y219" s="118"/>
      <c r="Z219" s="118"/>
    </row>
    <row r="220" ht="18.75" customHeight="1">
      <c r="A220" s="118"/>
      <c r="B220" s="118"/>
      <c r="C220" s="118"/>
      <c r="D220" s="118"/>
      <c r="E220" s="118"/>
      <c r="F220" s="118"/>
      <c r="G220" s="118"/>
      <c r="H220" s="118"/>
      <c r="I220" s="118"/>
      <c r="J220" s="118"/>
      <c r="K220" s="118"/>
      <c r="L220" s="118"/>
      <c r="M220" s="118"/>
      <c r="N220" s="118"/>
      <c r="O220" s="118"/>
      <c r="P220" s="118"/>
      <c r="Q220" s="118"/>
      <c r="R220" s="118"/>
      <c r="S220" s="118"/>
      <c r="T220" s="118"/>
      <c r="U220" s="118"/>
      <c r="V220" s="118"/>
      <c r="W220" s="118"/>
      <c r="X220" s="118"/>
      <c r="Y220" s="118"/>
      <c r="Z220" s="11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H1:H2"/>
    <mergeCell ref="I1:Q1"/>
    <mergeCell ref="R1:X1"/>
    <mergeCell ref="A1:A2"/>
    <mergeCell ref="B1:B2"/>
    <mergeCell ref="C1:C2"/>
    <mergeCell ref="D1:D2"/>
    <mergeCell ref="E1:E2"/>
    <mergeCell ref="F1:F2"/>
    <mergeCell ref="G1:G2"/>
  </mergeCells>
  <printOptions/>
  <pageMargins bottom="0.7480314960629921" footer="0.0" header="0.0" left="0.7086614173228347" right="0.7086614173228347" top="0.7480314960629921"/>
  <pageSetup paperSize="9"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11.43"/>
    <col customWidth="1" min="4" max="4" width="18.29"/>
    <col customWidth="1" min="5" max="5" width="25.43"/>
    <col customWidth="1" min="6" max="6" width="21.71"/>
    <col customWidth="1" min="7" max="19" width="11.43"/>
    <col customWidth="1" min="20" max="20" width="6.29"/>
    <col customWidth="1" min="21" max="21" width="20.43"/>
    <col customWidth="1" min="22" max="22" width="20.71"/>
    <col customWidth="1" min="23" max="23" width="24.14"/>
    <col customWidth="1" min="24" max="24" width="30.14"/>
    <col customWidth="1" min="25" max="25" width="32.43"/>
    <col customWidth="1" min="26" max="26" width="11.43"/>
  </cols>
  <sheetData>
    <row r="4">
      <c r="V4" s="244" t="s">
        <v>291</v>
      </c>
      <c r="W4" s="245" t="s">
        <v>292</v>
      </c>
      <c r="X4" s="246"/>
      <c r="Y4" s="247"/>
    </row>
    <row r="5">
      <c r="V5" s="248" t="s">
        <v>293</v>
      </c>
      <c r="W5" s="249">
        <f>(W10+W11+W12+W13+W14+W15+W16)/(V10+V11+V12+V13+V14+V15+V16)</f>
        <v>0.41</v>
      </c>
      <c r="X5" s="246"/>
      <c r="Y5" s="247"/>
    </row>
    <row r="6">
      <c r="V6" s="248" t="s">
        <v>294</v>
      </c>
      <c r="W6" s="249">
        <f>(W17+W18+W20+W21+W22+W23)/(V17+V18+V20+V21+V22+V23)</f>
        <v>0.4</v>
      </c>
      <c r="X6" s="246"/>
      <c r="Y6" s="247"/>
    </row>
    <row r="7">
      <c r="V7" s="248" t="s">
        <v>295</v>
      </c>
      <c r="W7" s="249">
        <f>(W24+W25+W27+W28+W29)/(V24+V25+V27+V28+V29)</f>
        <v>0.09090909091</v>
      </c>
      <c r="X7" s="246"/>
      <c r="Y7" s="247"/>
    </row>
    <row r="8">
      <c r="V8" s="250" t="s">
        <v>296</v>
      </c>
      <c r="W8" s="251">
        <f>(W31+W32+W34+W35+W36+W37)/(V31+V32+V34+V35+V36+V37)</f>
        <v>0.2</v>
      </c>
      <c r="X8" s="252"/>
      <c r="Y8" s="253"/>
    </row>
    <row r="9">
      <c r="U9" s="254"/>
      <c r="V9" s="255" t="s">
        <v>297</v>
      </c>
      <c r="W9" s="256" t="s">
        <v>298</v>
      </c>
      <c r="X9" s="257" t="s">
        <v>299</v>
      </c>
      <c r="Y9" s="258" t="s">
        <v>300</v>
      </c>
    </row>
    <row r="10">
      <c r="S10" s="259" t="s">
        <v>301</v>
      </c>
      <c r="T10" s="260" t="s">
        <v>302</v>
      </c>
      <c r="U10" s="261" t="s">
        <v>41</v>
      </c>
      <c r="V10" s="262">
        <v>35.0</v>
      </c>
      <c r="W10" s="263">
        <f>'ML1 -capabilities assesment'!Q10</f>
        <v>20</v>
      </c>
      <c r="X10" s="264">
        <f t="shared" ref="X10:X18" si="1">W10/$V10</f>
        <v>0.5714285714</v>
      </c>
      <c r="Y10" s="265">
        <f t="shared" ref="Y10:Y16" si="2">W10/100</f>
        <v>0.2</v>
      </c>
    </row>
    <row r="11">
      <c r="S11" s="266"/>
      <c r="T11" s="267" t="s">
        <v>303</v>
      </c>
      <c r="U11" s="189" t="s">
        <v>83</v>
      </c>
      <c r="V11" s="268">
        <v>10.0</v>
      </c>
      <c r="W11" s="263">
        <f>'ML1 -capabilities assesment'!Q13</f>
        <v>5</v>
      </c>
      <c r="X11" s="264">
        <f t="shared" si="1"/>
        <v>0.5</v>
      </c>
      <c r="Y11" s="265">
        <f t="shared" si="2"/>
        <v>0.05</v>
      </c>
    </row>
    <row r="12">
      <c r="S12" s="266"/>
      <c r="T12" s="267" t="s">
        <v>304</v>
      </c>
      <c r="U12" s="189" t="s">
        <v>305</v>
      </c>
      <c r="V12" s="268">
        <v>5.0</v>
      </c>
      <c r="W12" s="263">
        <f>'ML1 -capabilities assesment'!Q14</f>
        <v>1</v>
      </c>
      <c r="X12" s="264">
        <f t="shared" si="1"/>
        <v>0.2</v>
      </c>
      <c r="Y12" s="265">
        <f t="shared" si="2"/>
        <v>0.01</v>
      </c>
    </row>
    <row r="13">
      <c r="S13" s="266"/>
      <c r="T13" s="267" t="s">
        <v>306</v>
      </c>
      <c r="U13" s="189" t="s">
        <v>100</v>
      </c>
      <c r="V13" s="268">
        <v>10.0</v>
      </c>
      <c r="W13" s="263">
        <f>'ML1 -capabilities assesment'!Q17</f>
        <v>4</v>
      </c>
      <c r="X13" s="264">
        <f t="shared" si="1"/>
        <v>0.4</v>
      </c>
      <c r="Y13" s="265">
        <f t="shared" si="2"/>
        <v>0.04</v>
      </c>
    </row>
    <row r="14">
      <c r="S14" s="266"/>
      <c r="T14" s="267" t="s">
        <v>307</v>
      </c>
      <c r="U14" s="189" t="s">
        <v>131</v>
      </c>
      <c r="V14" s="268">
        <v>5.0</v>
      </c>
      <c r="W14" s="263">
        <f>'ML1 -capabilities assesment'!Q23</f>
        <v>4</v>
      </c>
      <c r="X14" s="264">
        <f t="shared" si="1"/>
        <v>0.8</v>
      </c>
      <c r="Y14" s="265">
        <f t="shared" si="2"/>
        <v>0.04</v>
      </c>
    </row>
    <row r="15">
      <c r="S15" s="266"/>
      <c r="T15" s="267" t="s">
        <v>308</v>
      </c>
      <c r="U15" s="189" t="s">
        <v>309</v>
      </c>
      <c r="V15" s="268">
        <v>20.0</v>
      </c>
      <c r="W15" s="263">
        <f>'ML1 -capabilities assesment'!Q22</f>
        <v>2</v>
      </c>
      <c r="X15" s="264">
        <f t="shared" si="1"/>
        <v>0.1</v>
      </c>
      <c r="Y15" s="265">
        <f t="shared" si="2"/>
        <v>0.02</v>
      </c>
    </row>
    <row r="16">
      <c r="S16" s="269"/>
      <c r="T16" s="270" t="s">
        <v>310</v>
      </c>
      <c r="U16" s="271" t="s">
        <v>311</v>
      </c>
      <c r="V16" s="272">
        <v>15.0</v>
      </c>
      <c r="W16" s="273">
        <f>'ML1 -capabilities assesment'!Q27</f>
        <v>5</v>
      </c>
      <c r="X16" s="264">
        <f t="shared" si="1"/>
        <v>0.3333333333</v>
      </c>
      <c r="Y16" s="265">
        <f t="shared" si="2"/>
        <v>0.05</v>
      </c>
    </row>
    <row r="17">
      <c r="S17" s="259" t="s">
        <v>294</v>
      </c>
      <c r="T17" s="274" t="s">
        <v>302</v>
      </c>
      <c r="U17" s="275" t="s">
        <v>41</v>
      </c>
      <c r="V17" s="276">
        <v>5.0</v>
      </c>
      <c r="W17" s="277">
        <f>'ML2 -capabilities assesment'!R3</f>
        <v>2</v>
      </c>
      <c r="X17" s="264">
        <f t="shared" si="1"/>
        <v>0.4</v>
      </c>
      <c r="Y17" s="278">
        <f t="shared" ref="Y17:Y18" si="3">(W17)/50</f>
        <v>0.04</v>
      </c>
    </row>
    <row r="18">
      <c r="S18" s="266"/>
      <c r="T18" s="267" t="s">
        <v>303</v>
      </c>
      <c r="U18" s="189" t="s">
        <v>83</v>
      </c>
      <c r="V18" s="268">
        <v>10.0</v>
      </c>
      <c r="W18" s="263">
        <f>'ML2 -capabilities assesment'!R6</f>
        <v>5</v>
      </c>
      <c r="X18" s="264">
        <f t="shared" si="1"/>
        <v>0.5</v>
      </c>
      <c r="Y18" s="265">
        <f t="shared" si="3"/>
        <v>0.1</v>
      </c>
    </row>
    <row r="19">
      <c r="S19" s="266"/>
      <c r="T19" s="267" t="s">
        <v>304</v>
      </c>
      <c r="U19" s="279" t="s">
        <v>305</v>
      </c>
      <c r="V19" s="280"/>
      <c r="W19" s="281"/>
      <c r="X19" s="282"/>
      <c r="Y19" s="283"/>
    </row>
    <row r="20">
      <c r="S20" s="266"/>
      <c r="T20" s="267" t="s">
        <v>306</v>
      </c>
      <c r="U20" s="189" t="s">
        <v>100</v>
      </c>
      <c r="V20" s="268">
        <v>5.0</v>
      </c>
      <c r="W20" s="263">
        <f>'ML2 -capabilities assesment'!R7</f>
        <v>4</v>
      </c>
      <c r="X20" s="264">
        <f t="shared" ref="X20:X25" si="4">W20/$V20</f>
        <v>0.8</v>
      </c>
      <c r="Y20" s="265">
        <f>(W20)/50</f>
        <v>0.08</v>
      </c>
    </row>
    <row r="21" ht="15.75" customHeight="1">
      <c r="S21" s="266"/>
      <c r="T21" s="267" t="s">
        <v>307</v>
      </c>
      <c r="U21" s="189" t="s">
        <v>131</v>
      </c>
      <c r="V21" s="268">
        <v>5.0</v>
      </c>
      <c r="W21" s="263">
        <f>'ML2 -capabilities assesment'!R11</f>
        <v>1</v>
      </c>
      <c r="X21" s="264">
        <f t="shared" si="4"/>
        <v>0.2</v>
      </c>
      <c r="Y21" s="265">
        <f>W21/50</f>
        <v>0.02</v>
      </c>
    </row>
    <row r="22" ht="15.75" customHeight="1">
      <c r="S22" s="266"/>
      <c r="T22" s="267" t="s">
        <v>308</v>
      </c>
      <c r="U22" s="189" t="s">
        <v>309</v>
      </c>
      <c r="V22" s="268">
        <v>10.0</v>
      </c>
      <c r="W22" s="263">
        <f>'ML2 -capabilities assesment'!R10</f>
        <v>0</v>
      </c>
      <c r="X22" s="264">
        <f t="shared" si="4"/>
        <v>0</v>
      </c>
      <c r="Y22" s="265">
        <f>(X22*20)/100</f>
        <v>0</v>
      </c>
    </row>
    <row r="23" ht="15.75" customHeight="1">
      <c r="S23" s="269"/>
      <c r="T23" s="270" t="s">
        <v>310</v>
      </c>
      <c r="U23" s="271" t="s">
        <v>311</v>
      </c>
      <c r="V23" s="272">
        <v>15.0</v>
      </c>
      <c r="W23" s="273">
        <f>'ML2 -capabilities assesment'!R15</f>
        <v>8</v>
      </c>
      <c r="X23" s="264">
        <f t="shared" si="4"/>
        <v>0.5333333333</v>
      </c>
      <c r="Y23" s="284">
        <f>W23/50</f>
        <v>0.16</v>
      </c>
    </row>
    <row r="24" ht="15.75" customHeight="1">
      <c r="S24" s="259" t="s">
        <v>295</v>
      </c>
      <c r="T24" s="260" t="s">
        <v>302</v>
      </c>
      <c r="U24" s="261" t="s">
        <v>41</v>
      </c>
      <c r="V24" s="262">
        <v>15.0</v>
      </c>
      <c r="W24" s="277">
        <f>'ML3 -capabilities assesment'!Q6</f>
        <v>0</v>
      </c>
      <c r="X24" s="264">
        <f t="shared" si="4"/>
        <v>0</v>
      </c>
      <c r="Y24" s="278">
        <f t="shared" ref="Y24:Y25" si="5">W24/55</f>
        <v>0</v>
      </c>
    </row>
    <row r="25" ht="15.75" customHeight="1">
      <c r="S25" s="266"/>
      <c r="T25" s="267" t="s">
        <v>303</v>
      </c>
      <c r="U25" s="189" t="s">
        <v>83</v>
      </c>
      <c r="V25" s="268">
        <v>10.0</v>
      </c>
      <c r="W25" s="263">
        <f>'ML3 -capabilities assesment'!Q9</f>
        <v>3</v>
      </c>
      <c r="X25" s="264">
        <f t="shared" si="4"/>
        <v>0.3</v>
      </c>
      <c r="Y25" s="278">
        <f t="shared" si="5"/>
        <v>0.05454545455</v>
      </c>
    </row>
    <row r="26" ht="15.75" customHeight="1">
      <c r="S26" s="266"/>
      <c r="T26" s="267" t="s">
        <v>304</v>
      </c>
      <c r="U26" s="279" t="s">
        <v>305</v>
      </c>
      <c r="V26" s="280"/>
      <c r="W26" s="281"/>
      <c r="X26" s="282"/>
      <c r="Y26" s="283"/>
    </row>
    <row r="27" ht="15.75" customHeight="1">
      <c r="S27" s="266"/>
      <c r="T27" s="267" t="s">
        <v>306</v>
      </c>
      <c r="U27" s="189" t="s">
        <v>100</v>
      </c>
      <c r="V27" s="268">
        <v>5.0</v>
      </c>
      <c r="W27" s="263">
        <f>'ML3 -capabilities assesment'!Q10</f>
        <v>0</v>
      </c>
      <c r="X27" s="264">
        <f t="shared" ref="X27:X29" si="6">W27/$V27</f>
        <v>0</v>
      </c>
      <c r="Y27" s="278">
        <f t="shared" ref="Y27:Y29" si="7">W27/55</f>
        <v>0</v>
      </c>
    </row>
    <row r="28" ht="15.75" customHeight="1">
      <c r="S28" s="266"/>
      <c r="T28" s="267" t="s">
        <v>307</v>
      </c>
      <c r="U28" s="189" t="s">
        <v>131</v>
      </c>
      <c r="V28" s="268">
        <v>10.0</v>
      </c>
      <c r="W28" s="263">
        <f>'ML3 -capabilities assesment'!Q17</f>
        <v>0</v>
      </c>
      <c r="X28" s="264">
        <f t="shared" si="6"/>
        <v>0</v>
      </c>
      <c r="Y28" s="278">
        <f t="shared" si="7"/>
        <v>0</v>
      </c>
    </row>
    <row r="29" ht="15.75" customHeight="1">
      <c r="S29" s="266"/>
      <c r="T29" s="267" t="s">
        <v>308</v>
      </c>
      <c r="U29" s="189" t="s">
        <v>309</v>
      </c>
      <c r="V29" s="268">
        <v>15.0</v>
      </c>
      <c r="W29" s="263">
        <f>'ML3 -capabilities assesment'!Q14</f>
        <v>2</v>
      </c>
      <c r="X29" s="264">
        <f t="shared" si="6"/>
        <v>0.1333333333</v>
      </c>
      <c r="Y29" s="278">
        <f t="shared" si="7"/>
        <v>0.03636363636</v>
      </c>
    </row>
    <row r="30" ht="15.75" customHeight="1">
      <c r="S30" s="269"/>
      <c r="T30" s="270" t="s">
        <v>310</v>
      </c>
      <c r="U30" s="285" t="s">
        <v>311</v>
      </c>
      <c r="V30" s="286"/>
      <c r="W30" s="287"/>
      <c r="X30" s="288"/>
      <c r="Y30" s="289"/>
    </row>
    <row r="31" ht="15.75" customHeight="1">
      <c r="S31" s="259" t="s">
        <v>296</v>
      </c>
      <c r="T31" s="260" t="s">
        <v>302</v>
      </c>
      <c r="U31" s="261" t="s">
        <v>41</v>
      </c>
      <c r="V31" s="262">
        <v>5.0</v>
      </c>
      <c r="W31" s="277">
        <f>'ML4 -capabilities assesment'!R3</f>
        <v>4</v>
      </c>
      <c r="X31" s="264">
        <f t="shared" ref="X31:X32" si="8">W31/$V31</f>
        <v>0.8</v>
      </c>
      <c r="Y31" s="278">
        <f t="shared" ref="Y31:Y32" si="9">W31/50</f>
        <v>0.08</v>
      </c>
    </row>
    <row r="32" ht="15.75" customHeight="1">
      <c r="S32" s="266"/>
      <c r="T32" s="267" t="s">
        <v>303</v>
      </c>
      <c r="U32" s="189" t="s">
        <v>83</v>
      </c>
      <c r="V32" s="268">
        <v>5.0</v>
      </c>
      <c r="W32" s="263">
        <f>'ML4 -capabilities assesment'!R4</f>
        <v>0</v>
      </c>
      <c r="X32" s="264">
        <f t="shared" si="8"/>
        <v>0</v>
      </c>
      <c r="Y32" s="278">
        <f t="shared" si="9"/>
        <v>0</v>
      </c>
    </row>
    <row r="33" ht="15.75" customHeight="1">
      <c r="S33" s="266"/>
      <c r="T33" s="267" t="s">
        <v>304</v>
      </c>
      <c r="U33" s="279" t="s">
        <v>305</v>
      </c>
      <c r="V33" s="280"/>
      <c r="W33" s="281"/>
      <c r="X33" s="282"/>
      <c r="Y33" s="283"/>
    </row>
    <row r="34" ht="15.75" customHeight="1">
      <c r="S34" s="266"/>
      <c r="T34" s="267" t="s">
        <v>306</v>
      </c>
      <c r="U34" s="189" t="s">
        <v>100</v>
      </c>
      <c r="V34" s="268">
        <v>20.0</v>
      </c>
      <c r="W34" s="263">
        <f>'ML4 -capabilities assesment'!R9</f>
        <v>6</v>
      </c>
      <c r="X34" s="264">
        <f t="shared" ref="X34:X37" si="10">W34/$V34</f>
        <v>0.3</v>
      </c>
      <c r="Y34" s="278">
        <f t="shared" ref="Y34:Y37" si="11">W34/50</f>
        <v>0.12</v>
      </c>
    </row>
    <row r="35" ht="15.75" customHeight="1">
      <c r="S35" s="266"/>
      <c r="T35" s="267" t="s">
        <v>307</v>
      </c>
      <c r="U35" s="189" t="s">
        <v>131</v>
      </c>
      <c r="V35" s="268">
        <v>5.0</v>
      </c>
      <c r="W35" s="263">
        <f>'ML4 -capabilities assesment'!R13</f>
        <v>-1</v>
      </c>
      <c r="X35" s="264">
        <f t="shared" si="10"/>
        <v>-0.2</v>
      </c>
      <c r="Y35" s="278">
        <f t="shared" si="11"/>
        <v>-0.02</v>
      </c>
    </row>
    <row r="36" ht="15.75" customHeight="1">
      <c r="S36" s="266"/>
      <c r="T36" s="267" t="s">
        <v>308</v>
      </c>
      <c r="U36" s="189" t="s">
        <v>309</v>
      </c>
      <c r="V36" s="268">
        <v>10.0</v>
      </c>
      <c r="W36" s="263">
        <f>'ML4 -capabilities assesment'!R12</f>
        <v>1</v>
      </c>
      <c r="X36" s="264">
        <f t="shared" si="10"/>
        <v>0.1</v>
      </c>
      <c r="Y36" s="278">
        <f t="shared" si="11"/>
        <v>0.02</v>
      </c>
    </row>
    <row r="37" ht="15.75" customHeight="1">
      <c r="S37" s="269"/>
      <c r="T37" s="270" t="s">
        <v>310</v>
      </c>
      <c r="U37" s="271" t="s">
        <v>311</v>
      </c>
      <c r="V37" s="272">
        <v>5.0</v>
      </c>
      <c r="W37" s="273">
        <f>'ML4 -capabilities assesment'!R14</f>
        <v>0</v>
      </c>
      <c r="X37" s="264">
        <f t="shared" si="10"/>
        <v>0</v>
      </c>
      <c r="Y37" s="278">
        <f t="shared" si="11"/>
        <v>0</v>
      </c>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S24:S30"/>
    <mergeCell ref="S31:S37"/>
    <mergeCell ref="W4:Y4"/>
    <mergeCell ref="W5:Y5"/>
    <mergeCell ref="W6:Y6"/>
    <mergeCell ref="W7:Y7"/>
    <mergeCell ref="W8:Y8"/>
    <mergeCell ref="S10:S16"/>
    <mergeCell ref="S17:S23"/>
  </mergeCell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1.43"/>
    <col customWidth="1" min="3" max="3" width="19.86"/>
    <col customWidth="1" min="4" max="4" width="20.43"/>
    <col customWidth="1" hidden="1" min="5" max="8" width="20.43"/>
    <col customWidth="1" min="9" max="9" width="11.43"/>
    <col customWidth="1" min="10" max="10" width="19.57"/>
    <col customWidth="1" min="11" max="26" width="11.43"/>
  </cols>
  <sheetData>
    <row r="2">
      <c r="J2" s="96" t="s">
        <v>312</v>
      </c>
    </row>
    <row r="3">
      <c r="B3" s="290" t="s">
        <v>301</v>
      </c>
      <c r="C3" s="291" t="s">
        <v>313</v>
      </c>
      <c r="D3" s="292" t="s">
        <v>314</v>
      </c>
      <c r="E3" s="292" t="s">
        <v>315</v>
      </c>
      <c r="F3" s="292" t="s">
        <v>316</v>
      </c>
      <c r="G3" s="292" t="s">
        <v>317</v>
      </c>
      <c r="H3" s="292" t="s">
        <v>318</v>
      </c>
      <c r="I3" s="292" t="s">
        <v>319</v>
      </c>
      <c r="J3" s="293">
        <f>SUM(E4:E23)</f>
        <v>8</v>
      </c>
    </row>
    <row r="4">
      <c r="B4" s="294" t="s">
        <v>320</v>
      </c>
      <c r="C4" s="295">
        <f>'ML1 -capabilities assesment'!P3</f>
        <v>5</v>
      </c>
      <c r="D4" s="296">
        <f>SUM(C4:C10)/7</f>
        <v>2.857142857</v>
      </c>
      <c r="E4" s="296">
        <f t="shared" ref="E4:E23" si="1">IF(C4&lt;=1,1,0)</f>
        <v>0</v>
      </c>
      <c r="F4" s="296">
        <f t="shared" ref="F4:F23" si="2">IF(C4=3,1,0)</f>
        <v>0</v>
      </c>
      <c r="G4" s="296">
        <f t="shared" ref="G4:G23" si="3">IF(C4=2,1,0)</f>
        <v>0</v>
      </c>
      <c r="H4" s="296">
        <f t="shared" ref="H4:H23" si="4">IF((C4&gt;=4),1,0)</f>
        <v>1</v>
      </c>
      <c r="I4" s="292" t="s">
        <v>321</v>
      </c>
      <c r="J4" s="293">
        <f>SUM(G4:G23)+SUM(F4:F23)</f>
        <v>6</v>
      </c>
    </row>
    <row r="5">
      <c r="B5" s="297" t="s">
        <v>322</v>
      </c>
      <c r="C5" s="298">
        <f>'ML1 -capabilities assesment'!P4</f>
        <v>4</v>
      </c>
      <c r="D5" s="296"/>
      <c r="E5" s="296">
        <f t="shared" si="1"/>
        <v>0</v>
      </c>
      <c r="F5" s="296">
        <f t="shared" si="2"/>
        <v>0</v>
      </c>
      <c r="G5" s="296">
        <f t="shared" si="3"/>
        <v>0</v>
      </c>
      <c r="H5" s="296">
        <f t="shared" si="4"/>
        <v>1</v>
      </c>
      <c r="I5" s="292" t="s">
        <v>323</v>
      </c>
      <c r="J5" s="293">
        <f>SUM(H4:H23)</f>
        <v>6</v>
      </c>
    </row>
    <row r="6">
      <c r="B6" s="297" t="s">
        <v>324</v>
      </c>
      <c r="C6" s="298">
        <f>'ML1 -capabilities assesment'!P5</f>
        <v>4</v>
      </c>
      <c r="D6" s="299"/>
      <c r="E6" s="296">
        <f t="shared" si="1"/>
        <v>0</v>
      </c>
      <c r="F6" s="296">
        <f t="shared" si="2"/>
        <v>0</v>
      </c>
      <c r="G6" s="296">
        <f t="shared" si="3"/>
        <v>0</v>
      </c>
      <c r="H6" s="296">
        <f t="shared" si="4"/>
        <v>1</v>
      </c>
      <c r="I6" s="300"/>
      <c r="J6" s="301">
        <f>J3+J4+J5</f>
        <v>20</v>
      </c>
    </row>
    <row r="7">
      <c r="B7" s="297" t="s">
        <v>325</v>
      </c>
      <c r="C7" s="298">
        <f>'ML1 -capabilities assesment'!P6</f>
        <v>4</v>
      </c>
      <c r="D7" s="299"/>
      <c r="E7" s="296">
        <f t="shared" si="1"/>
        <v>0</v>
      </c>
      <c r="F7" s="296">
        <f t="shared" si="2"/>
        <v>0</v>
      </c>
      <c r="G7" s="296">
        <f t="shared" si="3"/>
        <v>0</v>
      </c>
      <c r="H7" s="296">
        <f t="shared" si="4"/>
        <v>1</v>
      </c>
    </row>
    <row r="8">
      <c r="B8" s="297" t="s">
        <v>326</v>
      </c>
      <c r="C8" s="298">
        <f>'ML1 -capabilities assesment'!P7</f>
        <v>0</v>
      </c>
      <c r="D8" s="299"/>
      <c r="E8" s="296">
        <f t="shared" si="1"/>
        <v>1</v>
      </c>
      <c r="F8" s="296">
        <f t="shared" si="2"/>
        <v>0</v>
      </c>
      <c r="G8" s="296">
        <f t="shared" si="3"/>
        <v>0</v>
      </c>
      <c r="H8" s="296">
        <f t="shared" si="4"/>
        <v>0</v>
      </c>
    </row>
    <row r="9">
      <c r="B9" s="297" t="s">
        <v>327</v>
      </c>
      <c r="C9" s="298">
        <f>'ML1 -capabilities assesment'!P8</f>
        <v>2</v>
      </c>
      <c r="D9" s="299"/>
      <c r="E9" s="296">
        <f t="shared" si="1"/>
        <v>0</v>
      </c>
      <c r="F9" s="296">
        <f t="shared" si="2"/>
        <v>0</v>
      </c>
      <c r="G9" s="296">
        <f t="shared" si="3"/>
        <v>1</v>
      </c>
      <c r="H9" s="296">
        <f t="shared" si="4"/>
        <v>0</v>
      </c>
    </row>
    <row r="10">
      <c r="B10" s="302" t="s">
        <v>328</v>
      </c>
      <c r="C10" s="303">
        <f>'ML1 -capabilities assesment'!P9</f>
        <v>1</v>
      </c>
      <c r="D10" s="304"/>
      <c r="E10" s="296">
        <f t="shared" si="1"/>
        <v>1</v>
      </c>
      <c r="F10" s="296">
        <f t="shared" si="2"/>
        <v>0</v>
      </c>
      <c r="G10" s="296">
        <f t="shared" si="3"/>
        <v>0</v>
      </c>
      <c r="H10" s="296">
        <f t="shared" si="4"/>
        <v>0</v>
      </c>
    </row>
    <row r="11">
      <c r="B11" s="294" t="s">
        <v>329</v>
      </c>
      <c r="C11" s="295">
        <f>'ML1 -capabilities assesment'!P11</f>
        <v>2</v>
      </c>
      <c r="D11" s="305">
        <f>SUM(C11:C12)/2</f>
        <v>2.5</v>
      </c>
      <c r="E11" s="296">
        <f t="shared" si="1"/>
        <v>0</v>
      </c>
      <c r="F11" s="296">
        <f t="shared" si="2"/>
        <v>0</v>
      </c>
      <c r="G11" s="296">
        <f t="shared" si="3"/>
        <v>1</v>
      </c>
      <c r="H11" s="296">
        <f t="shared" si="4"/>
        <v>0</v>
      </c>
    </row>
    <row r="12">
      <c r="B12" s="302" t="s">
        <v>330</v>
      </c>
      <c r="C12" s="303">
        <f>'ML1 -capabilities assesment'!P12</f>
        <v>3</v>
      </c>
      <c r="D12" s="306"/>
      <c r="E12" s="296">
        <f t="shared" si="1"/>
        <v>0</v>
      </c>
      <c r="F12" s="296">
        <f t="shared" si="2"/>
        <v>1</v>
      </c>
      <c r="G12" s="296">
        <f t="shared" si="3"/>
        <v>0</v>
      </c>
      <c r="H12" s="296">
        <f t="shared" si="4"/>
        <v>0</v>
      </c>
    </row>
    <row r="13">
      <c r="B13" s="307" t="s">
        <v>331</v>
      </c>
      <c r="C13" s="308">
        <f>'ML1 -capabilities assesment'!P14</f>
        <v>1</v>
      </c>
      <c r="D13" s="309">
        <f>SUM(C13)</f>
        <v>1</v>
      </c>
      <c r="E13" s="296">
        <f t="shared" si="1"/>
        <v>1</v>
      </c>
      <c r="F13" s="296">
        <f t="shared" si="2"/>
        <v>0</v>
      </c>
      <c r="G13" s="296">
        <f t="shared" si="3"/>
        <v>0</v>
      </c>
      <c r="H13" s="296">
        <f t="shared" si="4"/>
        <v>0</v>
      </c>
    </row>
    <row r="14">
      <c r="B14" s="294" t="s">
        <v>332</v>
      </c>
      <c r="C14" s="295">
        <f>'ML1 -capabilities assesment'!P15</f>
        <v>2</v>
      </c>
      <c r="D14" s="305">
        <f>SUM(C14:C15)/2</f>
        <v>2</v>
      </c>
      <c r="E14" s="296">
        <f t="shared" si="1"/>
        <v>0</v>
      </c>
      <c r="F14" s="296">
        <f t="shared" si="2"/>
        <v>0</v>
      </c>
      <c r="G14" s="296">
        <f t="shared" si="3"/>
        <v>1</v>
      </c>
      <c r="H14" s="296">
        <f t="shared" si="4"/>
        <v>0</v>
      </c>
    </row>
    <row r="15">
      <c r="B15" s="302" t="s">
        <v>333</v>
      </c>
      <c r="C15" s="303">
        <f>'ML1 -capabilities assesment'!P16</f>
        <v>2</v>
      </c>
      <c r="D15" s="306"/>
      <c r="E15" s="296">
        <f t="shared" si="1"/>
        <v>0</v>
      </c>
      <c r="F15" s="296">
        <f t="shared" si="2"/>
        <v>0</v>
      </c>
      <c r="G15" s="296">
        <f t="shared" si="3"/>
        <v>1</v>
      </c>
      <c r="H15" s="296">
        <f t="shared" si="4"/>
        <v>0</v>
      </c>
    </row>
    <row r="16">
      <c r="B16" s="294" t="s">
        <v>334</v>
      </c>
      <c r="C16" s="295">
        <f>'ML1 -capabilities assesment'!P18</f>
        <v>2</v>
      </c>
      <c r="D16" s="305">
        <f>SUM(C16:C19)/4</f>
        <v>0.5</v>
      </c>
      <c r="E16" s="296">
        <f t="shared" si="1"/>
        <v>0</v>
      </c>
      <c r="F16" s="296">
        <f t="shared" si="2"/>
        <v>0</v>
      </c>
      <c r="G16" s="296">
        <f t="shared" si="3"/>
        <v>1</v>
      </c>
      <c r="H16" s="296">
        <f t="shared" si="4"/>
        <v>0</v>
      </c>
    </row>
    <row r="17">
      <c r="B17" s="297" t="s">
        <v>335</v>
      </c>
      <c r="C17" s="298">
        <f>'ML1 -capabilities assesment'!P19</f>
        <v>0</v>
      </c>
      <c r="D17" s="310"/>
      <c r="E17" s="296">
        <f t="shared" si="1"/>
        <v>1</v>
      </c>
      <c r="F17" s="296">
        <f t="shared" si="2"/>
        <v>0</v>
      </c>
      <c r="G17" s="296">
        <f t="shared" si="3"/>
        <v>0</v>
      </c>
      <c r="H17" s="296">
        <f t="shared" si="4"/>
        <v>0</v>
      </c>
    </row>
    <row r="18">
      <c r="B18" s="297" t="s">
        <v>336</v>
      </c>
      <c r="C18" s="298">
        <f>'ML1 -capabilities assesment'!P20</f>
        <v>0</v>
      </c>
      <c r="D18" s="310"/>
      <c r="E18" s="296">
        <f t="shared" si="1"/>
        <v>1</v>
      </c>
      <c r="F18" s="296">
        <f t="shared" si="2"/>
        <v>0</v>
      </c>
      <c r="G18" s="296">
        <f t="shared" si="3"/>
        <v>0</v>
      </c>
      <c r="H18" s="296">
        <f t="shared" si="4"/>
        <v>0</v>
      </c>
    </row>
    <row r="19">
      <c r="B19" s="302" t="s">
        <v>337</v>
      </c>
      <c r="C19" s="303">
        <f>'ML1 -capabilities assesment'!P21</f>
        <v>0</v>
      </c>
      <c r="D19" s="306"/>
      <c r="E19" s="296">
        <f t="shared" si="1"/>
        <v>1</v>
      </c>
      <c r="F19" s="296">
        <f t="shared" si="2"/>
        <v>0</v>
      </c>
      <c r="G19" s="296">
        <f t="shared" si="3"/>
        <v>0</v>
      </c>
      <c r="H19" s="296">
        <f t="shared" si="4"/>
        <v>0</v>
      </c>
    </row>
    <row r="20">
      <c r="B20" s="307" t="s">
        <v>338</v>
      </c>
      <c r="C20" s="308">
        <f>'ML1 -capabilities assesment'!P23</f>
        <v>4</v>
      </c>
      <c r="D20" s="309">
        <f>SUM(C20)</f>
        <v>4</v>
      </c>
      <c r="E20" s="296">
        <f t="shared" si="1"/>
        <v>0</v>
      </c>
      <c r="F20" s="296">
        <f t="shared" si="2"/>
        <v>0</v>
      </c>
      <c r="G20" s="296">
        <f t="shared" si="3"/>
        <v>0</v>
      </c>
      <c r="H20" s="296">
        <f t="shared" si="4"/>
        <v>1</v>
      </c>
    </row>
    <row r="21" ht="15.75" customHeight="1">
      <c r="B21" s="294" t="s">
        <v>339</v>
      </c>
      <c r="C21" s="295">
        <f>'ML1 -capabilities assesment'!P24</f>
        <v>5</v>
      </c>
      <c r="D21" s="305">
        <f>SUM(C21:C23)/3</f>
        <v>1.666666667</v>
      </c>
      <c r="E21" s="296">
        <f t="shared" si="1"/>
        <v>0</v>
      </c>
      <c r="F21" s="296">
        <f t="shared" si="2"/>
        <v>0</v>
      </c>
      <c r="G21" s="296">
        <f t="shared" si="3"/>
        <v>0</v>
      </c>
      <c r="H21" s="296">
        <f t="shared" si="4"/>
        <v>1</v>
      </c>
    </row>
    <row r="22" ht="15.75" customHeight="1">
      <c r="B22" s="297" t="s">
        <v>340</v>
      </c>
      <c r="C22" s="298">
        <f>'ML1 -capabilities assesment'!P25</f>
        <v>0</v>
      </c>
      <c r="D22" s="310"/>
      <c r="E22" s="296">
        <f t="shared" si="1"/>
        <v>1</v>
      </c>
      <c r="F22" s="296">
        <f t="shared" si="2"/>
        <v>0</v>
      </c>
      <c r="G22" s="296">
        <f t="shared" si="3"/>
        <v>0</v>
      </c>
      <c r="H22" s="296">
        <f t="shared" si="4"/>
        <v>0</v>
      </c>
    </row>
    <row r="23" ht="15.75" customHeight="1">
      <c r="B23" s="302" t="s">
        <v>341</v>
      </c>
      <c r="C23" s="303">
        <f>'ML1 -capabilities assesment'!P26</f>
        <v>0</v>
      </c>
      <c r="D23" s="306"/>
      <c r="E23" s="296">
        <f t="shared" si="1"/>
        <v>1</v>
      </c>
      <c r="F23" s="296">
        <f t="shared" si="2"/>
        <v>0</v>
      </c>
      <c r="G23" s="296">
        <f t="shared" si="3"/>
        <v>0</v>
      </c>
      <c r="H23" s="296">
        <f t="shared" si="4"/>
        <v>0</v>
      </c>
    </row>
    <row r="24" ht="15.75" customHeight="1"/>
    <row r="25" ht="15.75" customHeight="1">
      <c r="J25" s="96" t="s">
        <v>312</v>
      </c>
    </row>
    <row r="26" ht="15.75" customHeight="1">
      <c r="B26" s="290" t="s">
        <v>294</v>
      </c>
      <c r="C26" s="291" t="s">
        <v>313</v>
      </c>
      <c r="D26" s="292" t="s">
        <v>342</v>
      </c>
      <c r="E26" s="292" t="s">
        <v>315</v>
      </c>
      <c r="F26" s="292" t="s">
        <v>316</v>
      </c>
      <c r="G26" s="292" t="s">
        <v>317</v>
      </c>
      <c r="H26" s="292" t="s">
        <v>318</v>
      </c>
      <c r="I26" s="292" t="s">
        <v>319</v>
      </c>
      <c r="J26" s="311">
        <f>SUM(E27:E36)</f>
        <v>5</v>
      </c>
    </row>
    <row r="27" ht="15.75" customHeight="1">
      <c r="B27" s="312" t="s">
        <v>343</v>
      </c>
      <c r="C27" s="313">
        <f>'ML2 -capabilities assesment'!Q3</f>
        <v>2</v>
      </c>
      <c r="D27" s="314">
        <f>C27</f>
        <v>2</v>
      </c>
      <c r="E27" s="296">
        <f t="shared" ref="E27:E36" si="5">IF(C27&lt;=1,1,0)</f>
        <v>0</v>
      </c>
      <c r="F27" s="296">
        <f t="shared" ref="F27:F36" si="6">IF(C27=3,1,0)</f>
        <v>0</v>
      </c>
      <c r="G27" s="296">
        <f t="shared" ref="G27:G36" si="7">IF(C27=2,1,0)</f>
        <v>1</v>
      </c>
      <c r="H27" s="296">
        <f t="shared" ref="H27:H36" si="8">IF((C27&gt;=4),1,0)</f>
        <v>0</v>
      </c>
      <c r="I27" s="315" t="s">
        <v>344</v>
      </c>
      <c r="J27" s="311">
        <f>SUM(F27:F36)+SUM(G27:G36)</f>
        <v>1</v>
      </c>
    </row>
    <row r="28" ht="15.75" customHeight="1">
      <c r="B28" s="294" t="s">
        <v>345</v>
      </c>
      <c r="C28" s="261">
        <f>'ML2 -capabilities assesment'!Q4</f>
        <v>1</v>
      </c>
      <c r="D28" s="316">
        <f>(C28+C29)/2</f>
        <v>2.5</v>
      </c>
      <c r="E28" s="296">
        <f t="shared" si="5"/>
        <v>1</v>
      </c>
      <c r="F28" s="296">
        <f t="shared" si="6"/>
        <v>0</v>
      </c>
      <c r="G28" s="296">
        <f t="shared" si="7"/>
        <v>0</v>
      </c>
      <c r="H28" s="296">
        <f t="shared" si="8"/>
        <v>0</v>
      </c>
      <c r="I28" s="315" t="s">
        <v>323</v>
      </c>
      <c r="J28" s="311">
        <f>SUM(H27:H36)</f>
        <v>4</v>
      </c>
    </row>
    <row r="29" ht="15.75" customHeight="1">
      <c r="B29" s="302" t="s">
        <v>346</v>
      </c>
      <c r="C29" s="271">
        <f>'ML2 -capabilities assesment'!Q5</f>
        <v>4</v>
      </c>
      <c r="D29" s="317"/>
      <c r="E29" s="296">
        <f t="shared" si="5"/>
        <v>0</v>
      </c>
      <c r="F29" s="296">
        <f t="shared" si="6"/>
        <v>0</v>
      </c>
      <c r="G29" s="296">
        <f t="shared" si="7"/>
        <v>0</v>
      </c>
      <c r="H29" s="296">
        <f t="shared" si="8"/>
        <v>1</v>
      </c>
      <c r="I29" s="300"/>
      <c r="J29" s="318">
        <f>J26+J27+J28</f>
        <v>10</v>
      </c>
    </row>
    <row r="30" ht="15.75" customHeight="1">
      <c r="B30" s="319" t="s">
        <v>347</v>
      </c>
      <c r="C30" s="320">
        <f>'ML2 -capabilities assesment'!Q7</f>
        <v>4</v>
      </c>
      <c r="D30" s="309">
        <f>C30</f>
        <v>4</v>
      </c>
      <c r="E30" s="296">
        <f t="shared" si="5"/>
        <v>0</v>
      </c>
      <c r="F30" s="296">
        <f t="shared" si="6"/>
        <v>0</v>
      </c>
      <c r="G30" s="296">
        <f t="shared" si="7"/>
        <v>0</v>
      </c>
      <c r="H30" s="296">
        <f t="shared" si="8"/>
        <v>1</v>
      </c>
    </row>
    <row r="31" ht="15.75" customHeight="1">
      <c r="B31" s="294" t="s">
        <v>348</v>
      </c>
      <c r="C31" s="261">
        <f>'ML2 -capabilities assesment'!Q8</f>
        <v>0</v>
      </c>
      <c r="D31" s="316">
        <f>(C31+C32)/2</f>
        <v>0</v>
      </c>
      <c r="E31" s="296">
        <f t="shared" si="5"/>
        <v>1</v>
      </c>
      <c r="F31" s="296">
        <f t="shared" si="6"/>
        <v>0</v>
      </c>
      <c r="G31" s="296">
        <f t="shared" si="7"/>
        <v>0</v>
      </c>
      <c r="H31" s="296">
        <f t="shared" si="8"/>
        <v>0</v>
      </c>
    </row>
    <row r="32" ht="15.75" customHeight="1">
      <c r="B32" s="302" t="s">
        <v>349</v>
      </c>
      <c r="C32" s="271">
        <f>'ML2 -capabilities assesment'!Q9</f>
        <v>0</v>
      </c>
      <c r="D32" s="317"/>
      <c r="E32" s="296">
        <f t="shared" si="5"/>
        <v>1</v>
      </c>
      <c r="F32" s="296">
        <f t="shared" si="6"/>
        <v>0</v>
      </c>
      <c r="G32" s="296">
        <f t="shared" si="7"/>
        <v>0</v>
      </c>
      <c r="H32" s="296">
        <f t="shared" si="8"/>
        <v>0</v>
      </c>
    </row>
    <row r="33" ht="15.75" customHeight="1">
      <c r="B33" s="312" t="s">
        <v>350</v>
      </c>
      <c r="C33" s="313">
        <f>'ML2 -capabilities assesment'!Q11</f>
        <v>1</v>
      </c>
      <c r="D33" s="309">
        <f>C33</f>
        <v>1</v>
      </c>
      <c r="E33" s="296">
        <f t="shared" si="5"/>
        <v>1</v>
      </c>
      <c r="F33" s="296">
        <f t="shared" si="6"/>
        <v>0</v>
      </c>
      <c r="G33" s="296">
        <f t="shared" si="7"/>
        <v>0</v>
      </c>
      <c r="H33" s="296">
        <f t="shared" si="8"/>
        <v>0</v>
      </c>
    </row>
    <row r="34" ht="15.75" customHeight="1">
      <c r="B34" s="294" t="s">
        <v>351</v>
      </c>
      <c r="C34" s="261">
        <f>'ML2 -capabilities assesment'!Q12</f>
        <v>0</v>
      </c>
      <c r="D34" s="316">
        <f>(C34+C35+C36)/3</f>
        <v>2.666666667</v>
      </c>
      <c r="E34" s="296">
        <f t="shared" si="5"/>
        <v>1</v>
      </c>
      <c r="F34" s="296">
        <f t="shared" si="6"/>
        <v>0</v>
      </c>
      <c r="G34" s="296">
        <f t="shared" si="7"/>
        <v>0</v>
      </c>
      <c r="H34" s="296">
        <f t="shared" si="8"/>
        <v>0</v>
      </c>
    </row>
    <row r="35" ht="15.75" customHeight="1">
      <c r="B35" s="297" t="s">
        <v>352</v>
      </c>
      <c r="C35" s="189">
        <f>'ML2 -capabilities assesment'!Q13</f>
        <v>4</v>
      </c>
      <c r="D35" s="321"/>
      <c r="E35" s="296">
        <f t="shared" si="5"/>
        <v>0</v>
      </c>
      <c r="F35" s="296">
        <f t="shared" si="6"/>
        <v>0</v>
      </c>
      <c r="G35" s="296">
        <f t="shared" si="7"/>
        <v>0</v>
      </c>
      <c r="H35" s="296">
        <f t="shared" si="8"/>
        <v>1</v>
      </c>
    </row>
    <row r="36" ht="15.75" customHeight="1">
      <c r="B36" s="302" t="s">
        <v>353</v>
      </c>
      <c r="C36" s="271">
        <f>'ML2 -capabilities assesment'!Q14</f>
        <v>4</v>
      </c>
      <c r="D36" s="317"/>
      <c r="E36" s="296">
        <f t="shared" si="5"/>
        <v>0</v>
      </c>
      <c r="F36" s="296">
        <f t="shared" si="6"/>
        <v>0</v>
      </c>
      <c r="G36" s="296">
        <f t="shared" si="7"/>
        <v>0</v>
      </c>
      <c r="H36" s="296">
        <f t="shared" si="8"/>
        <v>1</v>
      </c>
    </row>
    <row r="37" ht="15.75" customHeight="1"/>
    <row r="38" ht="15.75" customHeight="1">
      <c r="J38" s="96" t="s">
        <v>312</v>
      </c>
    </row>
    <row r="39" ht="15.75" customHeight="1">
      <c r="B39" s="290" t="s">
        <v>295</v>
      </c>
      <c r="C39" s="291" t="s">
        <v>313</v>
      </c>
      <c r="D39" s="292" t="s">
        <v>354</v>
      </c>
      <c r="E39" s="292" t="s">
        <v>315</v>
      </c>
      <c r="F39" s="292" t="s">
        <v>316</v>
      </c>
      <c r="G39" s="292" t="s">
        <v>317</v>
      </c>
      <c r="H39" s="292" t="s">
        <v>318</v>
      </c>
      <c r="I39" s="292" t="s">
        <v>319</v>
      </c>
      <c r="J39" s="311">
        <f>SUM(E40:E50)</f>
        <v>9</v>
      </c>
    </row>
    <row r="40" ht="15.75" customHeight="1">
      <c r="B40" s="294" t="s">
        <v>355</v>
      </c>
      <c r="C40" s="322">
        <f>'ML3 -capabilities assesment'!P3</f>
        <v>0</v>
      </c>
      <c r="D40" s="323">
        <f>SUM(C40:C42)/3</f>
        <v>0</v>
      </c>
      <c r="E40" s="296">
        <f t="shared" ref="E40:E50" si="9">IF(C40&lt;=1,1,0)</f>
        <v>1</v>
      </c>
      <c r="F40" s="296">
        <f t="shared" ref="F40:F50" si="10">IF(C40=3,1,0)</f>
        <v>0</v>
      </c>
      <c r="G40" s="296">
        <f t="shared" ref="G40:G50" si="11">IF(C40=2,1,0)</f>
        <v>0</v>
      </c>
      <c r="H40" s="296">
        <f t="shared" ref="H40:H50" si="12">IF((C40&gt;=4),1,0)</f>
        <v>0</v>
      </c>
      <c r="I40" s="315" t="s">
        <v>344</v>
      </c>
      <c r="J40" s="311">
        <f>SUM(F40:F50)+SUM(G40:G50)</f>
        <v>2</v>
      </c>
    </row>
    <row r="41" ht="15.75" customHeight="1">
      <c r="B41" s="297" t="s">
        <v>356</v>
      </c>
      <c r="C41" s="324">
        <f>'ML3 -capabilities assesment'!P4</f>
        <v>0</v>
      </c>
      <c r="D41" s="325"/>
      <c r="E41" s="296">
        <f t="shared" si="9"/>
        <v>1</v>
      </c>
      <c r="F41" s="296">
        <f t="shared" si="10"/>
        <v>0</v>
      </c>
      <c r="G41" s="296">
        <f t="shared" si="11"/>
        <v>0</v>
      </c>
      <c r="H41" s="296">
        <f t="shared" si="12"/>
        <v>0</v>
      </c>
      <c r="I41" s="315" t="s">
        <v>323</v>
      </c>
      <c r="J41" s="311">
        <f>SUM(H40:H50)</f>
        <v>0</v>
      </c>
    </row>
    <row r="42" ht="15.75" customHeight="1">
      <c r="B42" s="302" t="s">
        <v>357</v>
      </c>
      <c r="C42" s="326">
        <f>'ML3 -capabilities assesment'!P5</f>
        <v>0</v>
      </c>
      <c r="D42" s="327"/>
      <c r="E42" s="296">
        <f t="shared" si="9"/>
        <v>1</v>
      </c>
      <c r="F42" s="296">
        <f t="shared" si="10"/>
        <v>0</v>
      </c>
      <c r="G42" s="296">
        <f t="shared" si="11"/>
        <v>0</v>
      </c>
      <c r="H42" s="296">
        <f t="shared" si="12"/>
        <v>0</v>
      </c>
      <c r="I42" s="300"/>
      <c r="J42" s="318">
        <f>J39+J40+J41</f>
        <v>11</v>
      </c>
    </row>
    <row r="43" ht="15.75" customHeight="1">
      <c r="B43" s="294" t="s">
        <v>358</v>
      </c>
      <c r="C43" s="322">
        <f>'ML3 -capabilities assesment'!P7</f>
        <v>3</v>
      </c>
      <c r="D43" s="328">
        <f>SUM(C43:C44)/2</f>
        <v>1.5</v>
      </c>
      <c r="E43" s="296">
        <f t="shared" si="9"/>
        <v>0</v>
      </c>
      <c r="F43" s="296">
        <f t="shared" si="10"/>
        <v>1</v>
      </c>
      <c r="G43" s="296">
        <f t="shared" si="11"/>
        <v>0</v>
      </c>
      <c r="H43" s="296">
        <f t="shared" si="12"/>
        <v>0</v>
      </c>
    </row>
    <row r="44" ht="15.75" customHeight="1">
      <c r="B44" s="302" t="s">
        <v>359</v>
      </c>
      <c r="C44" s="326">
        <f>'ML3 -capabilities assesment'!P8</f>
        <v>0</v>
      </c>
      <c r="D44" s="327"/>
      <c r="E44" s="296">
        <f t="shared" si="9"/>
        <v>1</v>
      </c>
      <c r="F44" s="296">
        <f t="shared" si="10"/>
        <v>0</v>
      </c>
      <c r="G44" s="296">
        <f t="shared" si="11"/>
        <v>0</v>
      </c>
      <c r="H44" s="296">
        <f t="shared" si="12"/>
        <v>0</v>
      </c>
    </row>
    <row r="45" ht="15.75" customHeight="1">
      <c r="B45" s="307" t="s">
        <v>360</v>
      </c>
      <c r="C45" s="329">
        <f>'ML3 -capabilities assesment'!P10</f>
        <v>0</v>
      </c>
      <c r="D45" s="330">
        <f>SUM(C45)</f>
        <v>0</v>
      </c>
      <c r="E45" s="296">
        <f t="shared" si="9"/>
        <v>1</v>
      </c>
      <c r="F45" s="296">
        <f t="shared" si="10"/>
        <v>0</v>
      </c>
      <c r="G45" s="296">
        <f t="shared" si="11"/>
        <v>0</v>
      </c>
      <c r="H45" s="296">
        <f t="shared" si="12"/>
        <v>0</v>
      </c>
    </row>
    <row r="46" ht="15.75" customHeight="1">
      <c r="B46" s="294" t="s">
        <v>361</v>
      </c>
      <c r="C46" s="322">
        <f>'ML3 -capabilities assesment'!P11</f>
        <v>2</v>
      </c>
      <c r="D46" s="328">
        <f>SUM(C46:C48)/3</f>
        <v>0.6666666667</v>
      </c>
      <c r="E46" s="296">
        <f t="shared" si="9"/>
        <v>0</v>
      </c>
      <c r="F46" s="296">
        <f t="shared" si="10"/>
        <v>0</v>
      </c>
      <c r="G46" s="296">
        <f t="shared" si="11"/>
        <v>1</v>
      </c>
      <c r="H46" s="296">
        <f t="shared" si="12"/>
        <v>0</v>
      </c>
    </row>
    <row r="47" ht="15.75" customHeight="1">
      <c r="B47" s="297" t="s">
        <v>362</v>
      </c>
      <c r="C47" s="324">
        <f>'ML3 -capabilities assesment'!P12</f>
        <v>0</v>
      </c>
      <c r="D47" s="325"/>
      <c r="E47" s="296">
        <f t="shared" si="9"/>
        <v>1</v>
      </c>
      <c r="F47" s="296">
        <f t="shared" si="10"/>
        <v>0</v>
      </c>
      <c r="G47" s="296">
        <f t="shared" si="11"/>
        <v>0</v>
      </c>
      <c r="H47" s="296">
        <f t="shared" si="12"/>
        <v>0</v>
      </c>
    </row>
    <row r="48" ht="15.75" customHeight="1">
      <c r="B48" s="302" t="s">
        <v>363</v>
      </c>
      <c r="C48" s="326">
        <f>'ML3 -capabilities assesment'!P13</f>
        <v>0</v>
      </c>
      <c r="D48" s="327"/>
      <c r="E48" s="296">
        <f t="shared" si="9"/>
        <v>1</v>
      </c>
      <c r="F48" s="296">
        <f t="shared" si="10"/>
        <v>0</v>
      </c>
      <c r="G48" s="296">
        <f t="shared" si="11"/>
        <v>0</v>
      </c>
      <c r="H48" s="296">
        <f t="shared" si="12"/>
        <v>0</v>
      </c>
    </row>
    <row r="49" ht="15.75" customHeight="1">
      <c r="B49" s="294" t="s">
        <v>364</v>
      </c>
      <c r="C49" s="322">
        <f>'ML3 -capabilities assesment'!P15</f>
        <v>0</v>
      </c>
      <c r="D49" s="328">
        <f>SUM(C49:C50)/2</f>
        <v>0</v>
      </c>
      <c r="E49" s="296">
        <f t="shared" si="9"/>
        <v>1</v>
      </c>
      <c r="F49" s="296">
        <f t="shared" si="10"/>
        <v>0</v>
      </c>
      <c r="G49" s="296">
        <f t="shared" si="11"/>
        <v>0</v>
      </c>
      <c r="H49" s="296">
        <f t="shared" si="12"/>
        <v>0</v>
      </c>
    </row>
    <row r="50" ht="15.75" customHeight="1">
      <c r="B50" s="302" t="s">
        <v>365</v>
      </c>
      <c r="C50" s="326">
        <f>'ML3 -capabilities assesment'!P16</f>
        <v>0</v>
      </c>
      <c r="D50" s="327"/>
      <c r="E50" s="296">
        <f t="shared" si="9"/>
        <v>1</v>
      </c>
      <c r="F50" s="296">
        <f t="shared" si="10"/>
        <v>0</v>
      </c>
      <c r="G50" s="296">
        <f t="shared" si="11"/>
        <v>0</v>
      </c>
      <c r="H50" s="296">
        <f t="shared" si="12"/>
        <v>0</v>
      </c>
    </row>
    <row r="51" ht="15.75" customHeight="1"/>
    <row r="52" ht="15.75" customHeight="1"/>
    <row r="53" ht="15.75" customHeight="1">
      <c r="B53" s="290" t="s">
        <v>296</v>
      </c>
      <c r="C53" s="291" t="s">
        <v>313</v>
      </c>
      <c r="D53" s="291" t="s">
        <v>366</v>
      </c>
      <c r="E53" s="292" t="s">
        <v>315</v>
      </c>
      <c r="F53" s="292" t="s">
        <v>316</v>
      </c>
      <c r="G53" s="292" t="s">
        <v>317</v>
      </c>
      <c r="H53" s="292" t="s">
        <v>318</v>
      </c>
      <c r="I53" s="292" t="s">
        <v>319</v>
      </c>
      <c r="J53" s="311">
        <f>SUM(E54:E63)</f>
        <v>6</v>
      </c>
    </row>
    <row r="54" ht="15.75" customHeight="1">
      <c r="B54" s="307" t="s">
        <v>367</v>
      </c>
      <c r="C54" s="329">
        <f>'ML4 -capabilities assesment'!Q3</f>
        <v>4</v>
      </c>
      <c r="D54" s="330">
        <f>SUM(C55)</f>
        <v>0</v>
      </c>
      <c r="E54" s="296">
        <f t="shared" ref="E54:E63" si="13">IF(C54&lt;=1,1,0)</f>
        <v>0</v>
      </c>
      <c r="F54" s="296">
        <f t="shared" ref="F54:F63" si="14">IF(C54=3,1,0)</f>
        <v>0</v>
      </c>
      <c r="G54" s="296">
        <f t="shared" ref="G54:G63" si="15">IF(C54=2,1,0)</f>
        <v>0</v>
      </c>
      <c r="H54" s="296">
        <f t="shared" ref="H54:H63" si="16">IF((C54&gt;=4),1,0)</f>
        <v>1</v>
      </c>
      <c r="I54" s="315" t="s">
        <v>321</v>
      </c>
      <c r="J54" s="311">
        <f>SUM(F54:F63)+SUM(G54:G63)</f>
        <v>3</v>
      </c>
    </row>
    <row r="55" ht="15.75" customHeight="1">
      <c r="B55" s="307" t="s">
        <v>368</v>
      </c>
      <c r="C55" s="329">
        <f>'ML4 -capabilities assesment'!Q4</f>
        <v>0</v>
      </c>
      <c r="D55" s="330">
        <f>SUM(C55)</f>
        <v>0</v>
      </c>
      <c r="E55" s="296">
        <f t="shared" si="13"/>
        <v>1</v>
      </c>
      <c r="F55" s="296">
        <f t="shared" si="14"/>
        <v>0</v>
      </c>
      <c r="G55" s="296">
        <f t="shared" si="15"/>
        <v>0</v>
      </c>
      <c r="H55" s="296">
        <f t="shared" si="16"/>
        <v>0</v>
      </c>
      <c r="I55" s="315" t="s">
        <v>323</v>
      </c>
      <c r="J55" s="311">
        <f>SUM(H54:H63)</f>
        <v>1</v>
      </c>
    </row>
    <row r="56" ht="15.75" customHeight="1">
      <c r="B56" s="294" t="s">
        <v>369</v>
      </c>
      <c r="C56" s="322">
        <f>'ML4 -capabilities assesment'!Q5</f>
        <v>0</v>
      </c>
      <c r="D56" s="328">
        <f>SUM(C56:C59)/4</f>
        <v>1.5</v>
      </c>
      <c r="E56" s="296">
        <f t="shared" si="13"/>
        <v>1</v>
      </c>
      <c r="F56" s="296">
        <f t="shared" si="14"/>
        <v>0</v>
      </c>
      <c r="G56" s="296">
        <f t="shared" si="15"/>
        <v>0</v>
      </c>
      <c r="H56" s="296">
        <f t="shared" si="16"/>
        <v>0</v>
      </c>
      <c r="I56" s="300"/>
      <c r="J56" s="318">
        <f>J53+J54+J55</f>
        <v>10</v>
      </c>
    </row>
    <row r="57" ht="15.75" customHeight="1">
      <c r="B57" s="297" t="s">
        <v>370</v>
      </c>
      <c r="C57" s="324">
        <f>'ML4 -capabilities assesment'!Q6</f>
        <v>2</v>
      </c>
      <c r="D57" s="325"/>
      <c r="E57" s="296">
        <f t="shared" si="13"/>
        <v>0</v>
      </c>
      <c r="F57" s="296">
        <f t="shared" si="14"/>
        <v>0</v>
      </c>
      <c r="G57" s="296">
        <f t="shared" si="15"/>
        <v>1</v>
      </c>
      <c r="H57" s="296">
        <f t="shared" si="16"/>
        <v>0</v>
      </c>
    </row>
    <row r="58" ht="15.75" customHeight="1">
      <c r="B58" s="297" t="s">
        <v>371</v>
      </c>
      <c r="C58" s="324">
        <f>'ML4 -capabilities assesment'!Q7</f>
        <v>2</v>
      </c>
      <c r="D58" s="325"/>
      <c r="E58" s="296">
        <f t="shared" si="13"/>
        <v>0</v>
      </c>
      <c r="F58" s="296">
        <f t="shared" si="14"/>
        <v>0</v>
      </c>
      <c r="G58" s="296">
        <f t="shared" si="15"/>
        <v>1</v>
      </c>
      <c r="H58" s="296">
        <f t="shared" si="16"/>
        <v>0</v>
      </c>
    </row>
    <row r="59" ht="15.75" customHeight="1">
      <c r="B59" s="302" t="s">
        <v>372</v>
      </c>
      <c r="C59" s="326">
        <f>'ML4 -capabilities assesment'!Q8</f>
        <v>2</v>
      </c>
      <c r="D59" s="327"/>
      <c r="E59" s="296">
        <f t="shared" si="13"/>
        <v>0</v>
      </c>
      <c r="F59" s="296">
        <f t="shared" si="14"/>
        <v>0</v>
      </c>
      <c r="G59" s="296">
        <f t="shared" si="15"/>
        <v>1</v>
      </c>
      <c r="H59" s="296">
        <f t="shared" si="16"/>
        <v>0</v>
      </c>
    </row>
    <row r="60" ht="15.75" customHeight="1">
      <c r="B60" s="294" t="s">
        <v>373</v>
      </c>
      <c r="C60" s="322">
        <f>'ML4 -capabilities assesment'!Q10</f>
        <v>0</v>
      </c>
      <c r="D60" s="328">
        <f>SUM(C60:C61)/2</f>
        <v>0.5</v>
      </c>
      <c r="E60" s="296">
        <f t="shared" si="13"/>
        <v>1</v>
      </c>
      <c r="F60" s="296">
        <f t="shared" si="14"/>
        <v>0</v>
      </c>
      <c r="G60" s="296">
        <f t="shared" si="15"/>
        <v>0</v>
      </c>
      <c r="H60" s="296">
        <f t="shared" si="16"/>
        <v>0</v>
      </c>
    </row>
    <row r="61" ht="15.75" customHeight="1">
      <c r="B61" s="302" t="s">
        <v>374</v>
      </c>
      <c r="C61" s="326">
        <f>'ML4 -capabilities assesment'!Q11</f>
        <v>1</v>
      </c>
      <c r="D61" s="327"/>
      <c r="E61" s="296">
        <f t="shared" si="13"/>
        <v>1</v>
      </c>
      <c r="F61" s="296">
        <f t="shared" si="14"/>
        <v>0</v>
      </c>
      <c r="G61" s="296">
        <f t="shared" si="15"/>
        <v>0</v>
      </c>
      <c r="H61" s="296">
        <f t="shared" si="16"/>
        <v>0</v>
      </c>
    </row>
    <row r="62" ht="15.75" customHeight="1">
      <c r="B62" s="307" t="s">
        <v>375</v>
      </c>
      <c r="C62" s="329">
        <f>'ML4 -capabilities assesment'!Q13</f>
        <v>-1</v>
      </c>
      <c r="D62" s="330">
        <f t="shared" ref="D62:D63" si="17">SUM(C62)</f>
        <v>-1</v>
      </c>
      <c r="E62" s="296">
        <f t="shared" si="13"/>
        <v>1</v>
      </c>
      <c r="F62" s="296">
        <f t="shared" si="14"/>
        <v>0</v>
      </c>
      <c r="G62" s="296">
        <f t="shared" si="15"/>
        <v>0</v>
      </c>
      <c r="H62" s="296">
        <f t="shared" si="16"/>
        <v>0</v>
      </c>
    </row>
    <row r="63" ht="15.75" customHeight="1">
      <c r="B63" s="307" t="s">
        <v>376</v>
      </c>
      <c r="C63" s="329">
        <f>'ML4 -capabilities assesment'!Q14</f>
        <v>0</v>
      </c>
      <c r="D63" s="330">
        <f t="shared" si="17"/>
        <v>0</v>
      </c>
      <c r="E63" s="296">
        <f t="shared" si="13"/>
        <v>1</v>
      </c>
      <c r="F63" s="296">
        <f t="shared" si="14"/>
        <v>0</v>
      </c>
      <c r="G63" s="296">
        <f t="shared" si="15"/>
        <v>0</v>
      </c>
      <c r="H63" s="296">
        <f t="shared" si="16"/>
        <v>0</v>
      </c>
    </row>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D56:D59"/>
    <mergeCell ref="D60:D61"/>
    <mergeCell ref="D28:D29"/>
    <mergeCell ref="D31:D32"/>
    <mergeCell ref="D34:D36"/>
    <mergeCell ref="D40:D42"/>
    <mergeCell ref="D43:D44"/>
    <mergeCell ref="D46:D48"/>
    <mergeCell ref="D49:D50"/>
  </mergeCell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11.43"/>
    <col customWidth="1" min="4" max="4" width="18.29"/>
    <col customWidth="1" min="5" max="8" width="11.43"/>
    <col customWidth="1" min="9" max="9" width="19.71"/>
    <col customWidth="1" min="10" max="26" width="11.43"/>
  </cols>
  <sheetData>
    <row r="5">
      <c r="D5" s="331" t="s">
        <v>377</v>
      </c>
      <c r="E5" s="332" t="s">
        <v>378</v>
      </c>
      <c r="F5" s="333"/>
      <c r="G5" s="333"/>
      <c r="H5" s="334"/>
      <c r="I5" s="335" t="s">
        <v>379</v>
      </c>
    </row>
    <row r="6">
      <c r="D6" s="336"/>
      <c r="E6" s="337" t="s">
        <v>380</v>
      </c>
      <c r="F6" s="338"/>
      <c r="G6" s="338"/>
      <c r="H6" s="339"/>
      <c r="I6" s="340" t="s">
        <v>381</v>
      </c>
    </row>
    <row r="7">
      <c r="D7" s="341"/>
      <c r="E7" s="342" t="s">
        <v>301</v>
      </c>
      <c r="F7" s="343" t="s">
        <v>294</v>
      </c>
      <c r="G7" s="343" t="s">
        <v>295</v>
      </c>
      <c r="H7" s="343" t="s">
        <v>296</v>
      </c>
      <c r="I7" s="344"/>
    </row>
    <row r="8">
      <c r="D8" s="345" t="s">
        <v>382</v>
      </c>
      <c r="E8" s="346">
        <v>35.0</v>
      </c>
      <c r="F8" s="346">
        <v>5.0</v>
      </c>
      <c r="G8" s="346">
        <v>15.0</v>
      </c>
      <c r="H8" s="346">
        <v>5.0</v>
      </c>
      <c r="I8" s="340">
        <v>60.0</v>
      </c>
    </row>
    <row r="9">
      <c r="D9" s="345" t="s">
        <v>383</v>
      </c>
      <c r="E9" s="346">
        <v>10.0</v>
      </c>
      <c r="F9" s="346">
        <v>10.0</v>
      </c>
      <c r="G9" s="346">
        <v>10.0</v>
      </c>
      <c r="H9" s="346">
        <v>5.0</v>
      </c>
      <c r="I9" s="340">
        <v>35.0</v>
      </c>
    </row>
    <row r="10">
      <c r="D10" s="345" t="s">
        <v>384</v>
      </c>
      <c r="E10" s="346">
        <v>5.0</v>
      </c>
      <c r="F10" s="346" t="s">
        <v>385</v>
      </c>
      <c r="G10" s="346" t="s">
        <v>385</v>
      </c>
      <c r="H10" s="346" t="s">
        <v>385</v>
      </c>
      <c r="I10" s="340">
        <v>5.0</v>
      </c>
    </row>
    <row r="11">
      <c r="D11" s="345" t="s">
        <v>386</v>
      </c>
      <c r="E11" s="346">
        <v>10.0</v>
      </c>
      <c r="F11" s="346">
        <v>5.0</v>
      </c>
      <c r="G11" s="346">
        <v>5.0</v>
      </c>
      <c r="H11" s="346">
        <v>20.0</v>
      </c>
      <c r="I11" s="340">
        <v>40.0</v>
      </c>
    </row>
    <row r="12">
      <c r="D12" s="345" t="s">
        <v>387</v>
      </c>
      <c r="E12" s="346">
        <v>20.0</v>
      </c>
      <c r="F12" s="346">
        <v>10.0</v>
      </c>
      <c r="G12" s="346">
        <v>15.0</v>
      </c>
      <c r="H12" s="346">
        <v>10.0</v>
      </c>
      <c r="I12" s="340">
        <v>55.0</v>
      </c>
    </row>
    <row r="13">
      <c r="D13" s="345" t="s">
        <v>131</v>
      </c>
      <c r="E13" s="346">
        <v>5.0</v>
      </c>
      <c r="F13" s="346">
        <v>5.0</v>
      </c>
      <c r="G13" s="346">
        <v>10.0</v>
      </c>
      <c r="H13" s="347">
        <v>0.0</v>
      </c>
      <c r="I13" s="348">
        <v>20.0</v>
      </c>
    </row>
    <row r="14">
      <c r="D14" s="345" t="s">
        <v>143</v>
      </c>
      <c r="E14" s="346">
        <v>15.0</v>
      </c>
      <c r="F14" s="346">
        <v>15.0</v>
      </c>
      <c r="G14" s="346" t="s">
        <v>385</v>
      </c>
      <c r="H14" s="346">
        <v>5.0</v>
      </c>
      <c r="I14" s="340">
        <v>35.0</v>
      </c>
    </row>
    <row r="15">
      <c r="D15" s="335" t="s">
        <v>379</v>
      </c>
      <c r="E15" s="349">
        <v>100.0</v>
      </c>
      <c r="F15" s="349">
        <v>50.0</v>
      </c>
      <c r="G15" s="349">
        <v>55.0</v>
      </c>
      <c r="H15" s="350">
        <v>45.0</v>
      </c>
      <c r="I15" s="351">
        <v>250.0</v>
      </c>
    </row>
    <row r="16">
      <c r="D16" s="340" t="s">
        <v>388</v>
      </c>
      <c r="E16" s="341"/>
      <c r="F16" s="341"/>
      <c r="G16" s="341"/>
      <c r="H16" s="341"/>
      <c r="I16" s="34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D5:D7"/>
    <mergeCell ref="E5:H5"/>
    <mergeCell ref="E6:H6"/>
    <mergeCell ref="E15:E16"/>
    <mergeCell ref="F15:F16"/>
    <mergeCell ref="G15:G16"/>
    <mergeCell ref="H15:H16"/>
    <mergeCell ref="I15:I16"/>
  </mergeCells>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11.43"/>
    <col customWidth="1" min="4" max="4" width="61.0"/>
    <col customWidth="1" min="5" max="5" width="13.29"/>
    <col customWidth="1" min="6" max="16" width="11.43"/>
  </cols>
  <sheetData>
    <row r="4" ht="15.0" customHeight="1">
      <c r="L4" s="33" t="s">
        <v>389</v>
      </c>
      <c r="M4" s="33" t="s">
        <v>390</v>
      </c>
      <c r="N4" s="33" t="s">
        <v>391</v>
      </c>
      <c r="O4" s="33" t="s">
        <v>392</v>
      </c>
      <c r="P4" s="33" t="s">
        <v>393</v>
      </c>
    </row>
    <row r="5">
      <c r="D5" s="352" t="s">
        <v>394</v>
      </c>
      <c r="K5" s="33" t="s">
        <v>395</v>
      </c>
      <c r="L5" s="33">
        <v>12.0</v>
      </c>
      <c r="M5" s="33">
        <v>7.0</v>
      </c>
      <c r="N5" s="33">
        <v>1.0</v>
      </c>
      <c r="O5" s="33">
        <v>3.0</v>
      </c>
      <c r="P5" s="33">
        <v>1.0</v>
      </c>
    </row>
    <row r="6">
      <c r="E6" s="189" t="s">
        <v>396</v>
      </c>
      <c r="F6" s="189" t="s">
        <v>391</v>
      </c>
      <c r="G6" s="189" t="s">
        <v>392</v>
      </c>
      <c r="H6" s="189" t="s">
        <v>393</v>
      </c>
      <c r="K6" s="33" t="s">
        <v>397</v>
      </c>
    </row>
    <row r="7" ht="42.75" customHeight="1">
      <c r="D7" s="353" t="s">
        <v>46</v>
      </c>
      <c r="E7" s="96" t="s">
        <v>398</v>
      </c>
      <c r="F7" s="96"/>
      <c r="G7" s="96"/>
      <c r="H7" s="96"/>
      <c r="K7" s="33" t="s">
        <v>399</v>
      </c>
    </row>
    <row r="8" ht="45.75" customHeight="1">
      <c r="D8" s="354" t="s">
        <v>400</v>
      </c>
      <c r="E8" s="96" t="s">
        <v>401</v>
      </c>
      <c r="F8" s="96"/>
      <c r="G8" s="96"/>
      <c r="H8" s="96"/>
      <c r="K8" s="33" t="s">
        <v>402</v>
      </c>
    </row>
    <row r="9" ht="50.25" customHeight="1">
      <c r="D9" s="354" t="s">
        <v>403</v>
      </c>
      <c r="E9" s="96" t="s">
        <v>401</v>
      </c>
      <c r="F9" s="96"/>
      <c r="G9" s="96"/>
      <c r="H9" s="96"/>
      <c r="K9" s="33" t="s">
        <v>404</v>
      </c>
    </row>
    <row r="10" ht="87.75" customHeight="1">
      <c r="D10" s="354" t="s">
        <v>130</v>
      </c>
      <c r="E10" s="135" t="s">
        <v>405</v>
      </c>
      <c r="F10" s="96" t="s">
        <v>406</v>
      </c>
      <c r="G10" s="96" t="s">
        <v>407</v>
      </c>
      <c r="H10" s="96" t="s">
        <v>408</v>
      </c>
      <c r="K10" s="33" t="s">
        <v>409</v>
      </c>
    </row>
    <row r="11" ht="51.75" customHeight="1">
      <c r="D11" s="354" t="s">
        <v>410</v>
      </c>
      <c r="E11" s="96" t="s">
        <v>411</v>
      </c>
      <c r="F11" s="96"/>
      <c r="G11" s="96"/>
      <c r="H11" s="96"/>
    </row>
    <row r="12" ht="69.0" customHeight="1">
      <c r="D12" s="354" t="s">
        <v>412</v>
      </c>
      <c r="E12" s="96" t="s">
        <v>413</v>
      </c>
      <c r="F12" s="96" t="s">
        <v>414</v>
      </c>
      <c r="G12" s="96"/>
      <c r="H12" s="96"/>
    </row>
    <row r="13" ht="67.5" customHeight="1">
      <c r="D13" s="354" t="s">
        <v>187</v>
      </c>
      <c r="E13" s="96" t="s">
        <v>415</v>
      </c>
      <c r="F13" s="96" t="s">
        <v>416</v>
      </c>
      <c r="G13" s="96" t="s">
        <v>417</v>
      </c>
      <c r="H13" s="96"/>
    </row>
    <row r="14" ht="60.0" customHeight="1">
      <c r="D14" s="354" t="s">
        <v>418</v>
      </c>
      <c r="E14" s="96" t="s">
        <v>419</v>
      </c>
      <c r="F14" s="96" t="s">
        <v>420</v>
      </c>
      <c r="G14" s="96" t="s">
        <v>417</v>
      </c>
      <c r="H14" s="96"/>
    </row>
    <row r="15" ht="42.75" customHeight="1">
      <c r="D15" s="355" t="s">
        <v>278</v>
      </c>
      <c r="E15" s="96"/>
      <c r="F15" s="96"/>
      <c r="G15" s="96" t="s">
        <v>417</v>
      </c>
      <c r="H15" s="96" t="s">
        <v>421</v>
      </c>
    </row>
    <row r="16" ht="30.75" customHeight="1">
      <c r="D16" s="356" t="s">
        <v>422</v>
      </c>
      <c r="E16" s="96" t="s">
        <v>411</v>
      </c>
      <c r="F16" s="96"/>
      <c r="G16" s="96"/>
      <c r="H16" s="96"/>
    </row>
    <row r="19">
      <c r="D19" s="352" t="s">
        <v>423</v>
      </c>
    </row>
    <row r="20">
      <c r="D20" s="357"/>
      <c r="E20" s="189" t="s">
        <v>396</v>
      </c>
      <c r="F20" s="189" t="s">
        <v>391</v>
      </c>
      <c r="G20" s="189" t="s">
        <v>392</v>
      </c>
      <c r="H20" s="189" t="s">
        <v>393</v>
      </c>
    </row>
    <row r="21" ht="47.25" customHeight="1">
      <c r="D21" s="358" t="s">
        <v>223</v>
      </c>
      <c r="E21" s="96" t="s">
        <v>424</v>
      </c>
      <c r="F21" s="96" t="s">
        <v>425</v>
      </c>
      <c r="G21" s="96" t="s">
        <v>426</v>
      </c>
      <c r="H21" s="96" t="s">
        <v>427</v>
      </c>
    </row>
    <row r="22" ht="63.75" customHeight="1">
      <c r="D22" s="358" t="s">
        <v>428</v>
      </c>
      <c r="E22" s="135" t="s">
        <v>429</v>
      </c>
      <c r="F22" s="96" t="s">
        <v>425</v>
      </c>
      <c r="G22" s="96" t="s">
        <v>430</v>
      </c>
      <c r="H22" s="96" t="s">
        <v>427</v>
      </c>
    </row>
    <row r="23" ht="70.5" customHeight="1">
      <c r="D23" s="358" t="s">
        <v>431</v>
      </c>
      <c r="E23" s="135" t="s">
        <v>432</v>
      </c>
      <c r="F23" s="96" t="s">
        <v>433</v>
      </c>
      <c r="G23" s="189" t="s">
        <v>434</v>
      </c>
      <c r="H23" s="189" t="s">
        <v>435</v>
      </c>
    </row>
    <row r="24" ht="127.5" customHeight="1">
      <c r="D24" s="358" t="s">
        <v>232</v>
      </c>
      <c r="E24" s="135" t="s">
        <v>436</v>
      </c>
      <c r="F24" s="189" t="s">
        <v>437</v>
      </c>
      <c r="G24" s="189" t="s">
        <v>438</v>
      </c>
      <c r="H24" s="96" t="s">
        <v>439</v>
      </c>
    </row>
    <row r="25" ht="59.25" customHeight="1">
      <c r="D25" s="358" t="s">
        <v>440</v>
      </c>
      <c r="E25" s="135" t="s">
        <v>441</v>
      </c>
      <c r="F25" s="189"/>
      <c r="G25" s="189"/>
      <c r="H25" s="189"/>
    </row>
    <row r="26" ht="15.75" customHeight="1">
      <c r="E26" s="39"/>
    </row>
    <row r="27" ht="15.75" customHeight="1">
      <c r="D27" s="352" t="s">
        <v>442</v>
      </c>
      <c r="E27" s="359" t="s">
        <v>396</v>
      </c>
      <c r="F27" s="189" t="s">
        <v>391</v>
      </c>
      <c r="G27" s="189" t="s">
        <v>392</v>
      </c>
      <c r="H27" s="189" t="s">
        <v>393</v>
      </c>
    </row>
    <row r="28" ht="174.75" customHeight="1">
      <c r="D28" s="360" t="s">
        <v>69</v>
      </c>
      <c r="E28" s="135" t="s">
        <v>443</v>
      </c>
      <c r="F28" s="96" t="s">
        <v>444</v>
      </c>
      <c r="G28" s="189" t="s">
        <v>445</v>
      </c>
      <c r="H28" s="189" t="s">
        <v>446</v>
      </c>
    </row>
    <row r="29" ht="144.0" customHeight="1">
      <c r="D29" s="360" t="s">
        <v>447</v>
      </c>
      <c r="E29" s="96" t="s">
        <v>448</v>
      </c>
      <c r="F29" s="96" t="s">
        <v>444</v>
      </c>
      <c r="G29" s="189" t="s">
        <v>445</v>
      </c>
      <c r="H29" s="189" t="s">
        <v>446</v>
      </c>
    </row>
    <row r="30" ht="135.0" customHeight="1">
      <c r="D30" s="360" t="s">
        <v>449</v>
      </c>
      <c r="E30" s="96" t="s">
        <v>448</v>
      </c>
      <c r="F30" s="96" t="s">
        <v>444</v>
      </c>
      <c r="G30" s="189" t="s">
        <v>445</v>
      </c>
      <c r="H30" s="189" t="s">
        <v>446</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480314960629921" footer="0.0" header="0.0" left="0.7086614173228347" right="0.7086614173228347" top="0.7480314960629921"/>
  <pageSetup paperSize="9"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2019-01-30T13:20:22Z</dcterms:created>
  <dc:creator>German Lenin Dugarte Peña</dc:creator>
</cp:coreProperties>
</file>