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Zee Tech\AppData\Local\Programs\Python\Python39\Scripts\Data_Analysis_Projects\NLP Projects\Divorce_Rate_Analysis\"/>
    </mc:Choice>
  </mc:AlternateContent>
  <xr:revisionPtr revIDLastSave="0" documentId="13_ncr:1_{D246B1CE-309F-45B7-87FC-964D6FBBC4D5}" xr6:coauthVersionLast="47" xr6:coauthVersionMax="47" xr10:uidLastSave="{00000000-0000-0000-0000-000000000000}"/>
  <bookViews>
    <workbookView xWindow="-120" yWindow="-120" windowWidth="19560" windowHeight="11760" xr2:uid="{00000000-000D-0000-FFFF-FFFF00000000}"/>
  </bookViews>
  <sheets>
    <sheet name="Form Responses" sheetId="1" r:id="rId1"/>
  </sheets>
  <calcPr calcId="191029"/>
</workbook>
</file>

<file path=xl/calcChain.xml><?xml version="1.0" encoding="utf-8"?>
<calcChain xmlns="http://schemas.openxmlformats.org/spreadsheetml/2006/main">
  <c r="Q3" i="1" l="1"/>
  <c r="Q4" i="1"/>
  <c r="Q5" i="1"/>
  <c r="Q7" i="1"/>
  <c r="Q8" i="1"/>
  <c r="Q9" i="1"/>
  <c r="Q12" i="1"/>
  <c r="Q13" i="1"/>
  <c r="Q14" i="1"/>
  <c r="Q15" i="1"/>
  <c r="Q16" i="1"/>
  <c r="Q17" i="1"/>
  <c r="Q18" i="1"/>
  <c r="Q19" i="1"/>
  <c r="Q20" i="1"/>
  <c r="Q21" i="1"/>
  <c r="Q22" i="1"/>
  <c r="Q23" i="1"/>
  <c r="Q24" i="1"/>
  <c r="Q25" i="1"/>
  <c r="Q26" i="1"/>
  <c r="Q27" i="1"/>
  <c r="Q28" i="1"/>
  <c r="Q29" i="1"/>
  <c r="Q30" i="1"/>
  <c r="Q2" i="1"/>
  <c r="U30" i="1"/>
  <c r="U29"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<sst xmlns="http://schemas.openxmlformats.org/spreadsheetml/2006/main" count="319" uniqueCount="114">
  <si>
    <t>Submission ID</t>
  </si>
  <si>
    <t>Multan</t>
  </si>
  <si>
    <t>Job holder</t>
  </si>
  <si>
    <t>Nurse</t>
  </si>
  <si>
    <t>Seprarate</t>
  </si>
  <si>
    <t>No</t>
  </si>
  <si>
    <t>Charsada</t>
  </si>
  <si>
    <t>House wife</t>
  </si>
  <si>
    <t>Combine</t>
  </si>
  <si>
    <t>Unknown</t>
  </si>
  <si>
    <t>Arrange</t>
  </si>
  <si>
    <t>Neighbors</t>
  </si>
  <si>
    <t>Separate</t>
  </si>
  <si>
    <t>Relatives</t>
  </si>
  <si>
    <t>I don't know</t>
  </si>
  <si>
    <t>Sargodha</t>
  </si>
  <si>
    <t>Bank</t>
  </si>
  <si>
    <t>Love</t>
  </si>
  <si>
    <t>arrange</t>
  </si>
  <si>
    <t>Lahore</t>
  </si>
  <si>
    <t>Teacher</t>
  </si>
  <si>
    <t>Larkana</t>
  </si>
  <si>
    <t>Gujrat</t>
  </si>
  <si>
    <t>Faisalabad</t>
  </si>
  <si>
    <t>Hafizabad</t>
  </si>
  <si>
    <t>Daska</t>
  </si>
  <si>
    <t>dont know</t>
  </si>
  <si>
    <t>Faislabad</t>
  </si>
  <si>
    <t>Faisalbad</t>
  </si>
  <si>
    <t>Yes</t>
  </si>
  <si>
    <t>Boy Nasha kr k larta jhagarta tha aur larki ki 1 beti thi pichli shadi se Jo k us larky ko achii ni lagti thi is lye bhii wo ziada larta tha</t>
  </si>
  <si>
    <t>Boy kamata nhi tha, kharchyy ka problem tha jis ki waja se aksar larai jhagra hi rehta tha</t>
  </si>
  <si>
    <t>Inka watta satta tha, aur phr larky ko shakk tha k larki kahin aur bhi set Hy aur same larki ko larky py tha</t>
  </si>
  <si>
    <t>Larka Nasha krta tha aur larai jhagra bohatt ziada Marta tha bv ko</t>
  </si>
  <si>
    <t>Money</t>
  </si>
  <si>
    <t>larai jhagra bv ko marta tha bohatt ziada aur nasha karta tha</t>
  </si>
  <si>
    <t xml:space="preserve">larky ko larki par shakk tha us ny us ka phone check karna chaha tu larki ny usy dhaka dy dya aur mobile reset kar k usko kaha yeh lo jo dekhna dekh lo, </t>
  </si>
  <si>
    <t>Neighbour</t>
  </si>
  <si>
    <t>taunts and depression from husband and his mother' attitude, first of all they pretended themselves settled family, with nicest behavior towards our girlat the time of rishta or engagement k puray arsay may like 1 or may be half year</t>
  </si>
  <si>
    <t>Anger</t>
  </si>
  <si>
    <t>Kot Addu</t>
  </si>
  <si>
    <t>Unkown</t>
  </si>
  <si>
    <t>Man's City</t>
  </si>
  <si>
    <t>Woman's City</t>
  </si>
  <si>
    <t>Man Age</t>
  </si>
  <si>
    <t>Woman Age</t>
  </si>
  <si>
    <t>Man's Education</t>
  </si>
  <si>
    <t>Woman's Education</t>
  </si>
  <si>
    <t>Man's Monthly Income</t>
  </si>
  <si>
    <t>Woman's Working Status</t>
  </si>
  <si>
    <t>Woman's Job Type</t>
  </si>
  <si>
    <t>Family System</t>
  </si>
  <si>
    <t>Relation with Spouse</t>
  </si>
  <si>
    <t>No. of children</t>
  </si>
  <si>
    <t>Marriage Type</t>
  </si>
  <si>
    <t>Span of Marriage Life</t>
  </si>
  <si>
    <t>death threats to after marriage, persecution on woman, woman misbehave with man sisters</t>
  </si>
  <si>
    <t>Reason of Divorce</t>
  </si>
  <si>
    <t>No Child.</t>
  </si>
  <si>
    <t>Boy was Psycho, often fights with anyone, persecution on woman, fighting with family and spouse</t>
  </si>
  <si>
    <t>household issues, issue with mother in law and sister in law</t>
  </si>
  <si>
    <t>Drugs Addicted ,greedy man, persecution on wife, threat of death to girl</t>
  </si>
  <si>
    <t>Psychological issues of man, conservative, mother i law'behavior, not repect the woman,skeptical, selfish man</t>
  </si>
  <si>
    <t>no child, black magic on man</t>
  </si>
  <si>
    <t>Wife checked husband's cell phone,extra marital affaris of man</t>
  </si>
  <si>
    <t>Girl want to go with other male person therefore she left her husband and childrens,extra marital affaris of woman</t>
  </si>
  <si>
    <t>Boy ka accident hua jis ki waja se uski yaad dasht kamzor ho gai tu is lye Ghar ka kharcha nhi utha sakta tha larka tu larki ny talaak ly li, financial problems, Abnormal Mental Condition of boy</t>
  </si>
  <si>
    <t xml:space="preserve">Larai jhagra aur kharcha nhi deta tha boy jis ki waja se larki bhi thori kahin aur set thi shakk tha, financial problems, extra marital affairs of woman, </t>
  </si>
  <si>
    <t>Marriage No. of Male</t>
  </si>
  <si>
    <t>Marriage No. of Female</t>
  </si>
  <si>
    <t>job lost, no child, financial problems</t>
  </si>
  <si>
    <t>no child, black magic on boy, no child, black magic on man</t>
  </si>
  <si>
    <t>Reasons from Woman Side</t>
  </si>
  <si>
    <t>Reasons from Man Sdie</t>
  </si>
  <si>
    <t>no child</t>
  </si>
  <si>
    <t>Girls was not paying heed to her husband, selfish woman, Attitude issue of woman</t>
  </si>
  <si>
    <t>Girls was not paying heed to her husband, selfish woman, Attitude issue of woman,</t>
  </si>
  <si>
    <t>extra marital affaris of wife</t>
  </si>
  <si>
    <t>mother-in-law and daughter-in-law feud</t>
  </si>
  <si>
    <t>drug addicted, persecution on wife</t>
  </si>
  <si>
    <t>Household problem of sass and nand, negligence of husbnad towards child and wife, no fullfilling wife needs</t>
  </si>
  <si>
    <t>psychological issues of husband,persecution on wife</t>
  </si>
  <si>
    <t>extra marital affaris</t>
  </si>
  <si>
    <t>drug addicted, persecution on wife, financial problem</t>
  </si>
  <si>
    <t>extra merital affairs</t>
  </si>
  <si>
    <t>financial problems,household problemns</t>
  </si>
  <si>
    <t>financial problems, household problems</t>
  </si>
  <si>
    <t>extra marital affairs of wifle</t>
  </si>
  <si>
    <t>family issues</t>
  </si>
  <si>
    <t>financial problems,, job lost</t>
  </si>
  <si>
    <t>extra mertial affairs of husband</t>
  </si>
  <si>
    <t>no attention to husband, selfish wife, attitude of wife, slovenly woman</t>
  </si>
  <si>
    <t>household problems</t>
  </si>
  <si>
    <t>no child, black magic on husband</t>
  </si>
  <si>
    <t xml:space="preserve">intervention of wife family </t>
  </si>
  <si>
    <t>dead threats to wife, persecution on wife</t>
  </si>
  <si>
    <t>sarcasm of husband family</t>
  </si>
  <si>
    <t>psychological issues of husband, conservative, mother in law behavior, no repect of wife,skeptical, selfish man</t>
  </si>
  <si>
    <t>no attention to husband, selfish woman, attitude of wife,slovenly woman</t>
  </si>
  <si>
    <t>husband misbehavior, sarcasm of husband family</t>
  </si>
  <si>
    <t>drug addicted ,greedy man, persecution on wife, death threats to wife</t>
  </si>
  <si>
    <t>selfish wife</t>
  </si>
  <si>
    <t>drug addicted, persecution on wife, ex-husband child</t>
  </si>
  <si>
    <t>mental condition of husband, financial problems, jobless husband</t>
  </si>
  <si>
    <t>extra merital affairs, jobless husband</t>
  </si>
  <si>
    <t>financial problems, jobless husband</t>
  </si>
  <si>
    <t>skepitcal husband</t>
  </si>
  <si>
    <t>slovenly man</t>
  </si>
  <si>
    <t>husband anger, persecution on wife</t>
  </si>
  <si>
    <t>problem of mother in law and and sister in law,negligence of husbnad towards child and wife, not fullfilling wife needs, household problems</t>
  </si>
  <si>
    <t>disrepect from husband, husband taunts, mother in law attitude,sarcasm of husband family, husband attitude, disrespect from husband in-laws.</t>
  </si>
  <si>
    <t>N\A</t>
  </si>
  <si>
    <t>Husband Drug Status (yes, no)</t>
  </si>
  <si>
    <t>Reasons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</si>
</sst>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theme="1"/>
      <name val="Arial"/>
      <scheme val="minor"/>
    </font>
    <font>
      <sz val="10"/>
      <color theme="1"/>
      <name val="Arial"/>
      <scheme val="minor"/>
    </font>
    <font>
      <sz val="8"/>
      <name val="Arial"/>
      <scheme val="minor"/>
    </font>
    <font>
      <sz val="10"/>
      <color theme="1"/>
      <name val="Arial"/>
      <family val="2"/>
      <scheme val="minor"/>
    </font>
    <font>
      <sz val="17"/>
      <color rgb="FFB8DDFF"/>
      <name val="Arial"/>
      <family val="2"/>
      <scheme val="minor"/>
    </font>
  </fonts>
  <fills count="3">
    <fill>
      <patternFill patternType="none"/>
    </fill>
    <fill>
      <patternFill patternType="gray125"/>
    </fill>
    <fill>
      <patternFill patternType="solid">
        <fgColor rgb="FFCCFFCC"/>
        <bgColor rgb="FFCCFFCC"/>
      </patternFill>
    </fill>
  </fills>
  <borders count="2">
    <border>
      <left/>
      <right/>
      <top/>
      <bottom/>
      <diagonal/>
    </border>
    <border>
      <left/>
      <right style="thin">
        <color rgb="FF000000"/>
      </right>
      <top/>
      <bottom style="medium">
        <color rgb="FF000000"/>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2" fillId="0" borderId="0" xfId="0" applyFont="1"/>
    <xf numFmtId="3" fontId="2" fillId="0" borderId="0" xfId="0" applyNumberFormat="1" applyFont="1"/>
    <xf numFmtId="0" fontId="2" fillId="0" borderId="0" xfId="0" applyFont="1" applyAlignment="1">
      <alignment wrapText="1"/>
    </xf>
    <xf numFmtId="0" fontId="1" fillId="2" borderId="1" xfId="0" applyFont="1" applyFill="1" applyBorder="1" applyAlignment="1">
      <alignment horizontal="center" wrapText="1"/>
    </xf>
    <xf numFmtId="0" fontId="0" fillId="0" borderId="0" xfId="0" applyAlignment="1">
      <alignment wrapText="1"/>
    </xf>
    <xf numFmtId="0" fontId="4" fillId="0" borderId="0" xfId="0" applyFont="1" applyAlignment="1">
      <alignment wrapText="1"/>
    </xf>
    <xf numFmtId="0" fontId="1" fillId="2" borderId="1" xfId="0" applyFont="1" applyFill="1" applyBorder="1" applyAlignment="1">
      <alignment horizontal="center" vertical="top" wrapText="1"/>
    </xf>
    <xf numFmtId="0" fontId="2"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5"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31"/>
  <sheetViews>
    <sheetView tabSelected="1" topLeftCell="S1" zoomScaleNormal="100" workbookViewId="0">
      <pane ySplit="1" topLeftCell="A2" activePane="bottomLeft" state="frozen"/>
      <selection pane="bottomLeft" activeCell="AA1" sqref="AA1"/>
    </sheetView>
  </sheetViews>
  <sheetFormatPr defaultColWidth="12.5703125" defaultRowHeight="15.75" customHeight="1" x14ac:dyDescent="0.2"/>
  <cols>
    <col min="1" max="1" width="23.5703125" customWidth="1"/>
    <col min="2" max="2" width="22.42578125" customWidth="1"/>
    <col min="3" max="3" width="12" customWidth="1"/>
    <col min="4" max="4" width="15.28515625" customWidth="1"/>
    <col min="5" max="5" width="21" customWidth="1"/>
    <col min="6" max="6" width="21.28515625" customWidth="1"/>
    <col min="7" max="7" width="28.140625" customWidth="1"/>
    <col min="8" max="8" width="27.7109375" customWidth="1"/>
    <col min="9" max="9" width="19.5703125" customWidth="1"/>
    <col min="10" max="10" width="20" customWidth="1"/>
    <col min="11" max="11" width="21.5703125" customWidth="1"/>
    <col min="12" max="12" width="20" customWidth="1"/>
    <col min="13" max="13" width="35.140625" customWidth="1"/>
    <col min="14" max="14" width="40.28515625" customWidth="1"/>
    <col min="15" max="15" width="52.5703125" style="6" customWidth="1"/>
    <col min="16" max="17" width="39" style="10" customWidth="1"/>
    <col min="18" max="18" width="55" style="10" customWidth="1"/>
    <col min="19" max="19" width="43.140625" customWidth="1"/>
    <col min="20" max="20" width="31.42578125" customWidth="1"/>
    <col min="21" max="21" width="12.42578125" hidden="1" customWidth="1"/>
    <col min="22" max="22" width="29.28515625" customWidth="1"/>
  </cols>
  <sheetData>
    <row r="1" spans="1:22" ht="15.75" customHeight="1" thickBot="1" x14ac:dyDescent="0.3">
      <c r="A1" s="1" t="s">
        <v>42</v>
      </c>
      <c r="B1" s="1" t="s">
        <v>43</v>
      </c>
      <c r="C1" s="1" t="s">
        <v>44</v>
      </c>
      <c r="D1" s="1" t="s">
        <v>45</v>
      </c>
      <c r="E1" s="1" t="s">
        <v>46</v>
      </c>
      <c r="F1" s="1" t="s">
        <v>47</v>
      </c>
      <c r="G1" s="1" t="s">
        <v>48</v>
      </c>
      <c r="H1" s="1" t="s">
        <v>49</v>
      </c>
      <c r="I1" s="1" t="s">
        <v>50</v>
      </c>
      <c r="J1" s="1" t="s">
        <v>51</v>
      </c>
      <c r="K1" s="1" t="s">
        <v>52</v>
      </c>
      <c r="L1" s="1" t="s">
        <v>53</v>
      </c>
      <c r="M1" s="1" t="s">
        <v>112</v>
      </c>
      <c r="N1" s="1" t="s">
        <v>54</v>
      </c>
      <c r="O1" s="5" t="s">
        <v>57</v>
      </c>
      <c r="P1" s="8" t="s">
        <v>73</v>
      </c>
      <c r="Q1" s="8" t="s">
        <v>113</v>
      </c>
      <c r="R1" s="8" t="s">
        <v>72</v>
      </c>
      <c r="S1" s="1" t="s">
        <v>55</v>
      </c>
      <c r="T1" s="1" t="s">
        <v>68</v>
      </c>
      <c r="U1" s="1" t="s">
        <v>0</v>
      </c>
      <c r="V1" s="1" t="s">
        <v>69</v>
      </c>
    </row>
    <row r="2" spans="1:22" ht="25.5" x14ac:dyDescent="0.2">
      <c r="A2" s="2" t="s">
        <v>1</v>
      </c>
      <c r="B2" s="2" t="s">
        <v>1</v>
      </c>
      <c r="C2" s="2">
        <v>22</v>
      </c>
      <c r="D2" s="2">
        <v>18</v>
      </c>
      <c r="E2" s="2">
        <v>5</v>
      </c>
      <c r="F2" s="2">
        <v>5</v>
      </c>
      <c r="G2" s="2">
        <v>20000</v>
      </c>
      <c r="H2" s="2" t="s">
        <v>7</v>
      </c>
      <c r="I2" s="2" t="s">
        <v>111</v>
      </c>
      <c r="J2" s="2" t="s">
        <v>8</v>
      </c>
      <c r="K2" s="2" t="s">
        <v>41</v>
      </c>
      <c r="L2" s="2">
        <v>0</v>
      </c>
      <c r="M2" s="2" t="s">
        <v>5</v>
      </c>
      <c r="N2" s="2" t="s">
        <v>10</v>
      </c>
      <c r="O2" s="4" t="s">
        <v>56</v>
      </c>
      <c r="P2" s="9" t="s">
        <v>94</v>
      </c>
      <c r="Q2" s="9" t="str">
        <f>CONCATENATE(P2&amp;","&amp;R2)</f>
        <v>intervention of wife family ,dead threats to wife, persecution on wife</v>
      </c>
      <c r="R2" s="9" t="s">
        <v>95</v>
      </c>
      <c r="S2" s="2">
        <v>1</v>
      </c>
      <c r="T2" s="2">
        <v>1</v>
      </c>
      <c r="U2" s="2" t="str">
        <f>TEXT("5493176133981929163","0")</f>
        <v>5493176133981920000</v>
      </c>
      <c r="V2" s="2">
        <v>1</v>
      </c>
    </row>
    <row r="3" spans="1:22" ht="12.75" x14ac:dyDescent="0.2">
      <c r="A3" s="2" t="s">
        <v>1</v>
      </c>
      <c r="B3" s="2" t="s">
        <v>1</v>
      </c>
      <c r="C3" s="2">
        <v>24</v>
      </c>
      <c r="D3" s="2">
        <v>24</v>
      </c>
      <c r="E3" s="2">
        <v>10</v>
      </c>
      <c r="F3" s="2">
        <v>16</v>
      </c>
      <c r="G3" s="2">
        <v>90000</v>
      </c>
      <c r="H3" s="2" t="s">
        <v>2</v>
      </c>
      <c r="I3" s="2" t="s">
        <v>3</v>
      </c>
      <c r="J3" s="2" t="s">
        <v>4</v>
      </c>
      <c r="K3" s="2" t="s">
        <v>9</v>
      </c>
      <c r="L3" s="2">
        <v>0</v>
      </c>
      <c r="M3" s="2" t="s">
        <v>5</v>
      </c>
      <c r="N3" s="2" t="s">
        <v>17</v>
      </c>
      <c r="O3" s="4" t="s">
        <v>70</v>
      </c>
      <c r="P3" s="9" t="s">
        <v>74</v>
      </c>
      <c r="Q3" s="9" t="str">
        <f t="shared" ref="Q3:Q30" si="0">CONCATENATE(P3&amp;","&amp;R3)</f>
        <v>no child,financial problems,, job lost</v>
      </c>
      <c r="R3" s="9" t="s">
        <v>89</v>
      </c>
      <c r="S3" s="2">
        <v>4</v>
      </c>
      <c r="T3" s="2">
        <v>1</v>
      </c>
      <c r="U3" s="2" t="str">
        <f>TEXT("5493183369424915401","0")</f>
        <v>5493183369424910000</v>
      </c>
      <c r="V3" s="2">
        <v>1</v>
      </c>
    </row>
    <row r="4" spans="1:22" ht="25.5" x14ac:dyDescent="0.2">
      <c r="A4" s="2" t="s">
        <v>6</v>
      </c>
      <c r="B4" s="2" t="s">
        <v>6</v>
      </c>
      <c r="C4" s="2">
        <v>34</v>
      </c>
      <c r="D4" s="2">
        <v>32</v>
      </c>
      <c r="E4" s="2">
        <v>14</v>
      </c>
      <c r="F4" s="2">
        <v>5</v>
      </c>
      <c r="G4" s="2">
        <v>50000</v>
      </c>
      <c r="H4" s="2" t="s">
        <v>7</v>
      </c>
      <c r="I4" s="2" t="s">
        <v>111</v>
      </c>
      <c r="J4" s="2" t="s">
        <v>8</v>
      </c>
      <c r="K4" s="2" t="s">
        <v>9</v>
      </c>
      <c r="L4" s="2">
        <v>4</v>
      </c>
      <c r="M4" s="2" t="s">
        <v>5</v>
      </c>
      <c r="N4" s="2" t="s">
        <v>10</v>
      </c>
      <c r="O4" s="4" t="s">
        <v>59</v>
      </c>
      <c r="P4" s="9"/>
      <c r="Q4" s="9" t="str">
        <f t="shared" si="0"/>
        <v>,psychological issues of husband,persecution on wife</v>
      </c>
      <c r="R4" s="11" t="s">
        <v>81</v>
      </c>
      <c r="S4" s="2">
        <v>10</v>
      </c>
      <c r="T4" s="2">
        <v>1</v>
      </c>
      <c r="U4" s="2" t="str">
        <f>TEXT("5493193637923199159","0")</f>
        <v>5493193637923190000</v>
      </c>
      <c r="V4" s="2">
        <v>1</v>
      </c>
    </row>
    <row r="5" spans="1:22" ht="25.5" x14ac:dyDescent="0.2">
      <c r="A5" s="2" t="s">
        <v>1</v>
      </c>
      <c r="B5" s="2" t="s">
        <v>1</v>
      </c>
      <c r="C5" s="2">
        <v>22</v>
      </c>
      <c r="D5" s="2">
        <v>18</v>
      </c>
      <c r="E5" s="2">
        <v>5</v>
      </c>
      <c r="F5" s="2">
        <v>5</v>
      </c>
      <c r="G5" s="2">
        <v>20000</v>
      </c>
      <c r="H5" s="2" t="s">
        <v>7</v>
      </c>
      <c r="I5" s="2" t="s">
        <v>111</v>
      </c>
      <c r="J5" s="2" t="s">
        <v>8</v>
      </c>
      <c r="K5" s="2" t="s">
        <v>11</v>
      </c>
      <c r="L5" s="2">
        <v>2</v>
      </c>
      <c r="M5" s="2" t="s">
        <v>5</v>
      </c>
      <c r="N5" s="2" t="s">
        <v>10</v>
      </c>
      <c r="O5" s="4" t="s">
        <v>65</v>
      </c>
      <c r="P5" s="9" t="s">
        <v>77</v>
      </c>
      <c r="Q5" s="9" t="str">
        <f t="shared" si="0"/>
        <v>extra marital affaris of wife,</v>
      </c>
      <c r="R5" s="9"/>
      <c r="S5" s="2">
        <v>3</v>
      </c>
      <c r="T5" s="2">
        <v>1</v>
      </c>
      <c r="U5" s="2" t="str">
        <f>TEXT("5493199062022777462","0")</f>
        <v>5493199062022770000</v>
      </c>
      <c r="V5" s="2">
        <v>1</v>
      </c>
    </row>
    <row r="6" spans="1:22" ht="38.25" x14ac:dyDescent="0.2">
      <c r="A6" s="2" t="s">
        <v>1</v>
      </c>
      <c r="B6" s="2" t="s">
        <v>1</v>
      </c>
      <c r="C6" s="2">
        <v>40</v>
      </c>
      <c r="D6" s="2">
        <v>35</v>
      </c>
      <c r="E6" s="2">
        <v>10</v>
      </c>
      <c r="F6" s="2">
        <v>10</v>
      </c>
      <c r="G6" s="2">
        <v>30000</v>
      </c>
      <c r="H6" s="2" t="s">
        <v>7</v>
      </c>
      <c r="I6" s="2" t="s">
        <v>111</v>
      </c>
      <c r="J6" s="2" t="s">
        <v>12</v>
      </c>
      <c r="K6" s="2" t="s">
        <v>13</v>
      </c>
      <c r="L6" s="2">
        <v>0</v>
      </c>
      <c r="M6" s="2" t="s">
        <v>5</v>
      </c>
      <c r="N6" s="2" t="s">
        <v>17</v>
      </c>
      <c r="O6" s="4" t="s">
        <v>14</v>
      </c>
      <c r="P6" s="9"/>
      <c r="Q6" s="9" t="s">
        <v>97</v>
      </c>
      <c r="R6" s="9"/>
      <c r="S6" s="2">
        <v>20</v>
      </c>
      <c r="T6" s="2">
        <v>1</v>
      </c>
      <c r="U6" s="2" t="str">
        <f>TEXT("5493302613209607382","0")</f>
        <v>5493302613209600000</v>
      </c>
      <c r="V6" s="2">
        <v>1</v>
      </c>
    </row>
    <row r="7" spans="1:22" ht="12.75" x14ac:dyDescent="0.2">
      <c r="A7" s="2" t="s">
        <v>1</v>
      </c>
      <c r="B7" s="2" t="s">
        <v>15</v>
      </c>
      <c r="C7" s="2">
        <v>32</v>
      </c>
      <c r="D7" s="2">
        <v>27</v>
      </c>
      <c r="E7" s="2">
        <v>18</v>
      </c>
      <c r="F7" s="2">
        <v>12</v>
      </c>
      <c r="G7" s="3">
        <v>90000</v>
      </c>
      <c r="H7" s="2" t="s">
        <v>7</v>
      </c>
      <c r="I7" s="2" t="s">
        <v>111</v>
      </c>
      <c r="J7" s="2" t="s">
        <v>8</v>
      </c>
      <c r="K7" s="2" t="s">
        <v>13</v>
      </c>
      <c r="L7" s="2">
        <v>0</v>
      </c>
      <c r="M7" s="2" t="s">
        <v>5</v>
      </c>
      <c r="N7" s="2" t="s">
        <v>10</v>
      </c>
      <c r="O7" s="4" t="s">
        <v>58</v>
      </c>
      <c r="P7" s="9" t="s">
        <v>74</v>
      </c>
      <c r="Q7" s="9" t="str">
        <f t="shared" si="0"/>
        <v>no child,sarcasm of husband family</v>
      </c>
      <c r="R7" s="9" t="s">
        <v>96</v>
      </c>
      <c r="S7" s="2">
        <v>3</v>
      </c>
      <c r="T7" s="2">
        <v>1</v>
      </c>
      <c r="U7" s="2" t="str">
        <f>TEXT("5493425564313872618","0")</f>
        <v>5493425564313870000</v>
      </c>
      <c r="V7" s="2">
        <v>1</v>
      </c>
    </row>
    <row r="8" spans="1:22" ht="25.5" x14ac:dyDescent="0.2">
      <c r="A8" s="2" t="s">
        <v>40</v>
      </c>
      <c r="B8" s="2" t="s">
        <v>1</v>
      </c>
      <c r="C8" s="2">
        <v>23</v>
      </c>
      <c r="D8" s="2">
        <v>26</v>
      </c>
      <c r="E8" s="2">
        <v>12</v>
      </c>
      <c r="F8" s="2">
        <v>18</v>
      </c>
      <c r="G8" s="2">
        <v>20000</v>
      </c>
      <c r="H8" s="2" t="s">
        <v>2</v>
      </c>
      <c r="I8" s="2" t="s">
        <v>16</v>
      </c>
      <c r="J8" s="2" t="s">
        <v>12</v>
      </c>
      <c r="K8" s="2" t="s">
        <v>13</v>
      </c>
      <c r="L8" s="2">
        <v>0</v>
      </c>
      <c r="M8" s="2" t="s">
        <v>5</v>
      </c>
      <c r="N8" s="2" t="s">
        <v>17</v>
      </c>
      <c r="O8" s="4" t="s">
        <v>71</v>
      </c>
      <c r="P8" s="9" t="s">
        <v>93</v>
      </c>
      <c r="Q8" s="9" t="str">
        <f t="shared" si="0"/>
        <v>no child, black magic on husband,sarcasm of husband family</v>
      </c>
      <c r="R8" s="9" t="s">
        <v>96</v>
      </c>
      <c r="S8" s="2">
        <v>1</v>
      </c>
      <c r="T8" s="2">
        <v>1</v>
      </c>
      <c r="U8" s="2" t="str">
        <f>TEXT("5493460564227230292","0")</f>
        <v>5493460564227230000</v>
      </c>
      <c r="V8" s="2">
        <v>1</v>
      </c>
    </row>
    <row r="9" spans="1:22" ht="25.5" x14ac:dyDescent="0.2">
      <c r="A9" s="2" t="s">
        <v>19</v>
      </c>
      <c r="B9" s="2" t="s">
        <v>19</v>
      </c>
      <c r="C9" s="2">
        <v>27</v>
      </c>
      <c r="D9" s="2">
        <v>22</v>
      </c>
      <c r="E9" s="2">
        <v>10</v>
      </c>
      <c r="F9" s="2">
        <v>16</v>
      </c>
      <c r="G9" s="2">
        <v>150000</v>
      </c>
      <c r="H9" s="2" t="s">
        <v>2</v>
      </c>
      <c r="I9" s="2" t="s">
        <v>20</v>
      </c>
      <c r="J9" s="2" t="s">
        <v>8</v>
      </c>
      <c r="K9" s="2" t="s">
        <v>41</v>
      </c>
      <c r="L9" s="2">
        <v>1</v>
      </c>
      <c r="M9" s="2" t="s">
        <v>5</v>
      </c>
      <c r="N9" s="2" t="s">
        <v>10</v>
      </c>
      <c r="O9" s="4" t="s">
        <v>64</v>
      </c>
      <c r="P9" s="9"/>
      <c r="Q9" s="9" t="str">
        <f t="shared" si="0"/>
        <v>,extra mertial affairs of husband</v>
      </c>
      <c r="R9" s="9" t="s">
        <v>90</v>
      </c>
      <c r="S9" s="2">
        <v>1.5</v>
      </c>
      <c r="T9" s="2">
        <v>1</v>
      </c>
      <c r="U9" s="2" t="str">
        <f>TEXT("5495022452541576717","0")</f>
        <v>5495022452541570000</v>
      </c>
      <c r="V9" s="2">
        <v>1</v>
      </c>
    </row>
    <row r="10" spans="1:22" ht="38.25" x14ac:dyDescent="0.2">
      <c r="A10" s="2" t="s">
        <v>21</v>
      </c>
      <c r="B10" s="2" t="s">
        <v>22</v>
      </c>
      <c r="C10" s="2">
        <v>40</v>
      </c>
      <c r="D10" s="2">
        <v>32</v>
      </c>
      <c r="E10" s="2">
        <v>18</v>
      </c>
      <c r="F10" s="2">
        <v>16</v>
      </c>
      <c r="G10" s="2">
        <v>60000</v>
      </c>
      <c r="H10" s="2" t="s">
        <v>7</v>
      </c>
      <c r="I10" s="2" t="s">
        <v>111</v>
      </c>
      <c r="J10" s="2" t="s">
        <v>8</v>
      </c>
      <c r="K10" s="2" t="s">
        <v>13</v>
      </c>
      <c r="L10" s="2">
        <v>0</v>
      </c>
      <c r="Q10" s="9" t="s">
        <v>97</v>
      </c>
      <c r="T10" s="2">
        <v>1</v>
      </c>
      <c r="U10" s="2" t="str">
        <f>TEXT("5495026723149408113","0")</f>
        <v>5495026723149400000</v>
      </c>
      <c r="V10" s="2">
        <v>1</v>
      </c>
    </row>
    <row r="11" spans="1:22" ht="38.25" x14ac:dyDescent="0.2">
      <c r="A11" s="2" t="s">
        <v>23</v>
      </c>
      <c r="B11" s="2" t="s">
        <v>24</v>
      </c>
      <c r="C11" s="2">
        <v>25</v>
      </c>
      <c r="D11" s="2">
        <v>20</v>
      </c>
      <c r="E11" s="2">
        <v>16</v>
      </c>
      <c r="F11" s="2">
        <v>12</v>
      </c>
      <c r="G11" s="2">
        <v>100000</v>
      </c>
      <c r="H11" s="2" t="s">
        <v>7</v>
      </c>
      <c r="I11" s="2" t="s">
        <v>111</v>
      </c>
      <c r="J11" s="2" t="s">
        <v>8</v>
      </c>
      <c r="K11" s="2" t="s">
        <v>9</v>
      </c>
      <c r="L11" s="2">
        <v>0</v>
      </c>
      <c r="M11" s="2" t="s">
        <v>5</v>
      </c>
      <c r="N11" s="2" t="s">
        <v>17</v>
      </c>
      <c r="Q11" s="9" t="s">
        <v>97</v>
      </c>
      <c r="S11" s="2">
        <v>2</v>
      </c>
      <c r="T11" s="2">
        <v>1</v>
      </c>
      <c r="U11" s="2" t="str">
        <f>TEXT("5495030609376851703","0")</f>
        <v>5495030609376850000</v>
      </c>
      <c r="V11" s="2">
        <v>1</v>
      </c>
    </row>
    <row r="12" spans="1:22" ht="38.25" x14ac:dyDescent="0.2">
      <c r="A12" s="2" t="s">
        <v>25</v>
      </c>
      <c r="B12" s="2" t="s">
        <v>25</v>
      </c>
      <c r="C12" s="2">
        <v>40</v>
      </c>
      <c r="D12" s="2">
        <v>35</v>
      </c>
      <c r="E12" s="2">
        <v>18</v>
      </c>
      <c r="F12" s="2">
        <v>18</v>
      </c>
      <c r="G12" s="2">
        <v>100000</v>
      </c>
      <c r="H12" s="2" t="s">
        <v>7</v>
      </c>
      <c r="I12" s="2" t="s">
        <v>111</v>
      </c>
      <c r="J12" s="2" t="s">
        <v>8</v>
      </c>
      <c r="K12" s="2" t="s">
        <v>9</v>
      </c>
      <c r="L12" s="2">
        <v>1</v>
      </c>
      <c r="M12" s="2" t="s">
        <v>5</v>
      </c>
      <c r="N12" s="2" t="s">
        <v>10</v>
      </c>
      <c r="O12" s="4" t="s">
        <v>62</v>
      </c>
      <c r="P12" s="9"/>
      <c r="Q12" s="9" t="str">
        <f t="shared" si="0"/>
        <v>,psychological issues of husband, conservative, mother in law behavior, no repect of wife,skeptical, selfish man</v>
      </c>
      <c r="R12" s="9" t="s">
        <v>97</v>
      </c>
      <c r="S12" s="2">
        <v>12</v>
      </c>
      <c r="T12" s="2">
        <v>1</v>
      </c>
      <c r="U12" s="2" t="str">
        <f>TEXT("5495035591956341886","0")</f>
        <v>5495035591956340000</v>
      </c>
      <c r="V12" s="2">
        <v>1</v>
      </c>
    </row>
    <row r="13" spans="1:22" ht="12.75" x14ac:dyDescent="0.2">
      <c r="A13" s="2" t="s">
        <v>19</v>
      </c>
      <c r="B13" s="2" t="s">
        <v>19</v>
      </c>
      <c r="C13" s="2">
        <v>23</v>
      </c>
      <c r="D13" s="2">
        <v>25</v>
      </c>
      <c r="E13" s="2">
        <v>10</v>
      </c>
      <c r="F13" s="2">
        <v>5</v>
      </c>
      <c r="G13" s="2">
        <v>25000</v>
      </c>
      <c r="H13" s="2" t="s">
        <v>7</v>
      </c>
      <c r="I13" s="2" t="s">
        <v>111</v>
      </c>
      <c r="J13" s="2" t="s">
        <v>8</v>
      </c>
      <c r="K13" s="2" t="s">
        <v>13</v>
      </c>
      <c r="L13" s="2">
        <v>0</v>
      </c>
      <c r="M13" s="2" t="s">
        <v>5</v>
      </c>
      <c r="N13" s="2" t="s">
        <v>17</v>
      </c>
      <c r="O13" s="4" t="s">
        <v>26</v>
      </c>
      <c r="P13" s="9" t="s">
        <v>92</v>
      </c>
      <c r="Q13" s="9" t="str">
        <f t="shared" si="0"/>
        <v>household problems,family issues</v>
      </c>
      <c r="R13" s="9" t="s">
        <v>88</v>
      </c>
      <c r="S13" s="2">
        <v>1</v>
      </c>
      <c r="T13" s="2">
        <v>1</v>
      </c>
      <c r="U13" s="2" t="str">
        <f>TEXT("5495079490511700607","0")</f>
        <v>5495079490511700000</v>
      </c>
      <c r="V13" s="2">
        <v>1</v>
      </c>
    </row>
    <row r="14" spans="1:22" ht="25.5" x14ac:dyDescent="0.2">
      <c r="A14" s="2" t="s">
        <v>1</v>
      </c>
      <c r="B14" s="2" t="s">
        <v>1</v>
      </c>
      <c r="C14" s="2">
        <v>23</v>
      </c>
      <c r="D14" s="2">
        <v>21</v>
      </c>
      <c r="E14" s="2">
        <v>10</v>
      </c>
      <c r="F14" s="2">
        <v>18</v>
      </c>
      <c r="G14" s="2">
        <v>40000</v>
      </c>
      <c r="H14" s="2" t="s">
        <v>2</v>
      </c>
      <c r="I14" s="2" t="s">
        <v>3</v>
      </c>
      <c r="J14" s="2" t="s">
        <v>8</v>
      </c>
      <c r="K14" s="2" t="s">
        <v>9</v>
      </c>
      <c r="L14" s="2">
        <v>0</v>
      </c>
      <c r="M14" s="2" t="s">
        <v>5</v>
      </c>
      <c r="N14" s="2" t="s">
        <v>10</v>
      </c>
      <c r="O14" s="4" t="s">
        <v>75</v>
      </c>
      <c r="P14" s="9" t="s">
        <v>91</v>
      </c>
      <c r="Q14" s="9" t="str">
        <f t="shared" si="0"/>
        <v>no attention to husband, selfish wife, attitude of wife, slovenly woman,</v>
      </c>
      <c r="R14" s="9"/>
      <c r="S14" s="2">
        <v>1</v>
      </c>
      <c r="T14" s="2">
        <v>1</v>
      </c>
      <c r="U14" s="2" t="str">
        <f>TEXT("5495199177481944986","0")</f>
        <v>5495199177481940000</v>
      </c>
      <c r="V14" s="2">
        <v>1</v>
      </c>
    </row>
    <row r="15" spans="1:22" ht="25.5" x14ac:dyDescent="0.2">
      <c r="A15" s="2" t="s">
        <v>1</v>
      </c>
      <c r="B15" s="2" t="s">
        <v>1</v>
      </c>
      <c r="C15" s="2">
        <v>26</v>
      </c>
      <c r="D15" s="2">
        <v>24</v>
      </c>
      <c r="E15" s="2">
        <v>16</v>
      </c>
      <c r="F15" s="2">
        <v>18</v>
      </c>
      <c r="G15" s="2">
        <v>25000</v>
      </c>
      <c r="H15" s="2" t="s">
        <v>2</v>
      </c>
      <c r="I15" s="2" t="s">
        <v>3</v>
      </c>
      <c r="J15" s="2" t="s">
        <v>8</v>
      </c>
      <c r="K15" s="2" t="s">
        <v>9</v>
      </c>
      <c r="L15" s="2">
        <v>0</v>
      </c>
      <c r="M15" s="2" t="s">
        <v>5</v>
      </c>
      <c r="N15" s="2" t="s">
        <v>10</v>
      </c>
      <c r="O15" s="4" t="s">
        <v>76</v>
      </c>
      <c r="P15" s="9" t="s">
        <v>98</v>
      </c>
      <c r="Q15" s="9" t="str">
        <f t="shared" si="0"/>
        <v>no attention to husband, selfish woman, attitude of wife,slovenly woman,</v>
      </c>
      <c r="R15" s="9"/>
      <c r="S15" s="2">
        <v>0.5</v>
      </c>
      <c r="T15" s="2">
        <v>1</v>
      </c>
      <c r="U15" s="2" t="str">
        <f>TEXT("5495200687486766263","0")</f>
        <v>5495200687486760000</v>
      </c>
      <c r="V15" s="2">
        <v>2</v>
      </c>
    </row>
    <row r="16" spans="1:22" ht="12.75" x14ac:dyDescent="0.2">
      <c r="A16" s="2" t="s">
        <v>27</v>
      </c>
      <c r="B16" s="2" t="s">
        <v>28</v>
      </c>
      <c r="C16" s="2">
        <v>23</v>
      </c>
      <c r="D16" s="2">
        <v>20</v>
      </c>
      <c r="E16" s="2">
        <v>10</v>
      </c>
      <c r="F16" s="2">
        <v>10</v>
      </c>
      <c r="G16" s="2">
        <v>30000</v>
      </c>
      <c r="H16" s="2" t="s">
        <v>7</v>
      </c>
      <c r="I16" s="2" t="s">
        <v>111</v>
      </c>
      <c r="J16" s="2" t="s">
        <v>8</v>
      </c>
      <c r="K16" s="2" t="s">
        <v>9</v>
      </c>
      <c r="L16" s="2">
        <v>1</v>
      </c>
      <c r="M16" s="2" t="s">
        <v>5</v>
      </c>
      <c r="N16" s="2" t="s">
        <v>10</v>
      </c>
      <c r="O16" s="4" t="s">
        <v>60</v>
      </c>
      <c r="P16" s="9"/>
      <c r="Q16" s="9" t="str">
        <f t="shared" si="0"/>
        <v>,mother-in-law and daughter-in-law feud</v>
      </c>
      <c r="R16" s="9" t="s">
        <v>78</v>
      </c>
      <c r="S16" s="2">
        <v>1.5</v>
      </c>
      <c r="T16" s="2">
        <v>1</v>
      </c>
      <c r="U16" s="2" t="str">
        <f>TEXT("5495202327481674206","0")</f>
        <v>5495202327481670000</v>
      </c>
      <c r="V16" s="2">
        <v>1</v>
      </c>
    </row>
    <row r="17" spans="1:22" ht="25.5" x14ac:dyDescent="0.2">
      <c r="A17" s="2" t="s">
        <v>1</v>
      </c>
      <c r="B17" s="2" t="s">
        <v>1</v>
      </c>
      <c r="C17" s="2">
        <v>25</v>
      </c>
      <c r="D17" s="2">
        <v>20</v>
      </c>
      <c r="E17" s="2">
        <v>10</v>
      </c>
      <c r="F17" s="2">
        <v>8</v>
      </c>
      <c r="G17" s="2">
        <v>30000</v>
      </c>
      <c r="H17" s="2" t="s">
        <v>7</v>
      </c>
      <c r="I17" s="2" t="s">
        <v>111</v>
      </c>
      <c r="J17" s="2" t="s">
        <v>8</v>
      </c>
      <c r="K17" s="2" t="s">
        <v>9</v>
      </c>
      <c r="L17" s="2">
        <v>0</v>
      </c>
      <c r="M17" s="2" t="s">
        <v>5</v>
      </c>
      <c r="N17" s="2" t="s">
        <v>10</v>
      </c>
      <c r="O17" s="4" t="s">
        <v>63</v>
      </c>
      <c r="P17" s="9" t="s">
        <v>93</v>
      </c>
      <c r="Q17" s="9" t="str">
        <f t="shared" si="0"/>
        <v>no child, black magic on husband,husband misbehavior, sarcasm of husband family</v>
      </c>
      <c r="R17" s="9" t="s">
        <v>99</v>
      </c>
      <c r="S17" s="2">
        <v>3</v>
      </c>
      <c r="T17" s="2">
        <v>1</v>
      </c>
      <c r="U17" s="2" t="str">
        <f>TEXT("5495205347487933613","0")</f>
        <v>5495205347487930000</v>
      </c>
      <c r="V17" s="2">
        <v>1</v>
      </c>
    </row>
    <row r="18" spans="1:22" ht="25.5" x14ac:dyDescent="0.2">
      <c r="A18" s="2" t="s">
        <v>19</v>
      </c>
      <c r="B18" s="2" t="s">
        <v>1</v>
      </c>
      <c r="C18" s="2">
        <v>26</v>
      </c>
      <c r="D18" s="2">
        <v>24</v>
      </c>
      <c r="E18" s="2">
        <v>16</v>
      </c>
      <c r="F18" s="2">
        <v>18</v>
      </c>
      <c r="G18" s="2">
        <v>40000</v>
      </c>
      <c r="H18" s="2" t="s">
        <v>7</v>
      </c>
      <c r="I18" s="2" t="s">
        <v>111</v>
      </c>
      <c r="J18" s="2" t="s">
        <v>8</v>
      </c>
      <c r="K18" s="2" t="s">
        <v>9</v>
      </c>
      <c r="L18" s="2">
        <v>1</v>
      </c>
      <c r="M18" s="2" t="s">
        <v>29</v>
      </c>
      <c r="N18" s="2" t="s">
        <v>10</v>
      </c>
      <c r="O18" s="4" t="s">
        <v>61</v>
      </c>
      <c r="P18" s="9"/>
      <c r="Q18" s="9" t="str">
        <f t="shared" si="0"/>
        <v>,drug addicted ,greedy man, persecution on wife, death threats to wife</v>
      </c>
      <c r="R18" s="11" t="s">
        <v>100</v>
      </c>
      <c r="S18" s="2">
        <v>1.5</v>
      </c>
      <c r="T18" s="2">
        <v>1</v>
      </c>
      <c r="U18" s="2" t="str">
        <f>TEXT("5495211317484008859","0")</f>
        <v>5495211317484000000</v>
      </c>
      <c r="V18" s="2">
        <v>1</v>
      </c>
    </row>
    <row r="19" spans="1:22" ht="51" x14ac:dyDescent="0.2">
      <c r="A19" s="2" t="s">
        <v>1</v>
      </c>
      <c r="B19" s="2" t="s">
        <v>1</v>
      </c>
      <c r="C19" s="2">
        <v>27</v>
      </c>
      <c r="D19" s="2">
        <v>18</v>
      </c>
      <c r="E19" s="2">
        <v>10</v>
      </c>
      <c r="F19" s="2">
        <v>5</v>
      </c>
      <c r="G19" s="2">
        <v>30000</v>
      </c>
      <c r="H19" s="2" t="s">
        <v>7</v>
      </c>
      <c r="I19" s="2" t="s">
        <v>111</v>
      </c>
      <c r="J19" s="2" t="s">
        <v>8</v>
      </c>
      <c r="K19" s="2" t="s">
        <v>9</v>
      </c>
      <c r="L19" s="2">
        <v>1</v>
      </c>
      <c r="M19" s="2" t="s">
        <v>29</v>
      </c>
      <c r="N19" s="2" t="s">
        <v>10</v>
      </c>
      <c r="O19" s="7" t="s">
        <v>66</v>
      </c>
      <c r="P19" s="9" t="s">
        <v>101</v>
      </c>
      <c r="Q19" s="9" t="str">
        <f t="shared" si="0"/>
        <v>selfish wife,mental condition of husband, financial problems, jobless husband</v>
      </c>
      <c r="R19" s="11" t="s">
        <v>103</v>
      </c>
      <c r="S19" s="2">
        <v>4</v>
      </c>
      <c r="T19" s="2">
        <v>1</v>
      </c>
      <c r="U19" s="2" t="str">
        <f>TEXT("5495227562424460576","0")</f>
        <v>5495227562424460000</v>
      </c>
      <c r="V19" s="2">
        <v>1</v>
      </c>
    </row>
    <row r="20" spans="1:22" ht="38.25" x14ac:dyDescent="0.2">
      <c r="A20" s="2" t="s">
        <v>1</v>
      </c>
      <c r="B20" s="2" t="s">
        <v>1</v>
      </c>
      <c r="C20" s="2">
        <v>25</v>
      </c>
      <c r="D20" s="2">
        <v>26</v>
      </c>
      <c r="E20" s="2">
        <v>5</v>
      </c>
      <c r="F20" s="2">
        <v>5</v>
      </c>
      <c r="G20" s="2">
        <v>50000</v>
      </c>
      <c r="H20" s="2" t="s">
        <v>7</v>
      </c>
      <c r="I20" s="2" t="s">
        <v>111</v>
      </c>
      <c r="J20" s="2" t="s">
        <v>8</v>
      </c>
      <c r="K20" s="2" t="s">
        <v>9</v>
      </c>
      <c r="L20" s="2">
        <v>1</v>
      </c>
      <c r="M20" s="2" t="s">
        <v>29</v>
      </c>
      <c r="N20" s="2" t="s">
        <v>10</v>
      </c>
      <c r="O20" s="4" t="s">
        <v>30</v>
      </c>
      <c r="P20" s="9"/>
      <c r="Q20" s="9" t="str">
        <f t="shared" si="0"/>
        <v>,drug addicted, persecution on wife, ex-husband child</v>
      </c>
      <c r="R20" s="11" t="s">
        <v>102</v>
      </c>
      <c r="S20" s="2">
        <v>3</v>
      </c>
      <c r="T20" s="2">
        <v>1</v>
      </c>
      <c r="U20" s="2" t="str">
        <f>TEXT("5495229652425405175","0")</f>
        <v>5495229652425400000</v>
      </c>
      <c r="V20" s="2">
        <v>2</v>
      </c>
    </row>
    <row r="21" spans="1:22" ht="38.25" x14ac:dyDescent="0.2">
      <c r="A21" s="2" t="s">
        <v>1</v>
      </c>
      <c r="B21" s="2" t="s">
        <v>1</v>
      </c>
      <c r="C21" s="2">
        <v>32</v>
      </c>
      <c r="D21" s="2">
        <v>27</v>
      </c>
      <c r="E21" s="2">
        <v>10</v>
      </c>
      <c r="F21" s="2">
        <v>8</v>
      </c>
      <c r="G21" s="2">
        <v>60000</v>
      </c>
      <c r="H21" s="2" t="s">
        <v>7</v>
      </c>
      <c r="I21" s="2" t="s">
        <v>111</v>
      </c>
      <c r="J21" s="2" t="s">
        <v>8</v>
      </c>
      <c r="K21" s="2" t="s">
        <v>13</v>
      </c>
      <c r="L21" s="2">
        <v>2</v>
      </c>
      <c r="M21" s="2" t="s">
        <v>5</v>
      </c>
      <c r="N21" s="2" t="s">
        <v>10</v>
      </c>
      <c r="O21" s="7" t="s">
        <v>67</v>
      </c>
      <c r="P21" s="11" t="s">
        <v>87</v>
      </c>
      <c r="Q21" s="9" t="str">
        <f t="shared" si="0"/>
        <v>extra marital affairs of wifle,financial problems, household problems</v>
      </c>
      <c r="R21" s="11" t="s">
        <v>86</v>
      </c>
      <c r="S21" s="2">
        <v>10</v>
      </c>
      <c r="T21" s="2">
        <v>1</v>
      </c>
      <c r="U21" s="2" t="str">
        <f>TEXT("5495233732424772640","0")</f>
        <v>5495233732424770000</v>
      </c>
      <c r="V21" s="2">
        <v>1</v>
      </c>
    </row>
    <row r="22" spans="1:22" ht="25.5" x14ac:dyDescent="0.2">
      <c r="A22" s="2" t="s">
        <v>1</v>
      </c>
      <c r="B22" s="2" t="s">
        <v>1</v>
      </c>
      <c r="C22" s="2">
        <v>30</v>
      </c>
      <c r="D22" s="2">
        <v>28</v>
      </c>
      <c r="E22" s="2">
        <v>5</v>
      </c>
      <c r="F22" s="2">
        <v>5</v>
      </c>
      <c r="G22" s="2">
        <v>10000</v>
      </c>
      <c r="H22" s="2" t="s">
        <v>7</v>
      </c>
      <c r="I22" s="2" t="s">
        <v>111</v>
      </c>
      <c r="J22" s="2" t="s">
        <v>8</v>
      </c>
      <c r="K22" s="2" t="s">
        <v>13</v>
      </c>
      <c r="L22" s="2">
        <v>4</v>
      </c>
      <c r="M22" s="2" t="s">
        <v>5</v>
      </c>
      <c r="N22" s="2" t="s">
        <v>10</v>
      </c>
      <c r="O22" s="4" t="s">
        <v>31</v>
      </c>
      <c r="P22" s="9" t="s">
        <v>107</v>
      </c>
      <c r="Q22" s="9" t="str">
        <f t="shared" si="0"/>
        <v>slovenly man,financial problems,household problemns</v>
      </c>
      <c r="R22" s="11" t="s">
        <v>85</v>
      </c>
      <c r="S22" s="2">
        <v>12</v>
      </c>
      <c r="T22" s="2">
        <v>1</v>
      </c>
      <c r="U22" s="2" t="str">
        <f>TEXT("5495238776412986986","0")</f>
        <v>5495238776412980000</v>
      </c>
      <c r="V22" s="2">
        <v>1</v>
      </c>
    </row>
    <row r="23" spans="1:22" ht="25.5" x14ac:dyDescent="0.2">
      <c r="A23" s="2" t="s">
        <v>1</v>
      </c>
      <c r="B23" s="2" t="s">
        <v>1</v>
      </c>
      <c r="C23" s="2">
        <v>40</v>
      </c>
      <c r="D23" s="2">
        <v>37</v>
      </c>
      <c r="E23" s="2">
        <v>10</v>
      </c>
      <c r="F23" s="2">
        <v>10</v>
      </c>
      <c r="G23" s="2">
        <v>60000</v>
      </c>
      <c r="H23" s="2" t="s">
        <v>7</v>
      </c>
      <c r="I23" s="2" t="s">
        <v>111</v>
      </c>
      <c r="J23" s="2" t="s">
        <v>8</v>
      </c>
      <c r="K23" s="2" t="s">
        <v>13</v>
      </c>
      <c r="L23" s="2">
        <v>1</v>
      </c>
      <c r="M23" s="2" t="s">
        <v>5</v>
      </c>
      <c r="N23" s="2" t="s">
        <v>10</v>
      </c>
      <c r="O23" s="4" t="s">
        <v>32</v>
      </c>
      <c r="P23" s="11" t="s">
        <v>84</v>
      </c>
      <c r="Q23" s="9" t="str">
        <f t="shared" si="0"/>
        <v>extra merital affairs,extra merital affairs, jobless husband</v>
      </c>
      <c r="R23" s="11" t="s">
        <v>104</v>
      </c>
      <c r="S23" s="2">
        <v>8</v>
      </c>
      <c r="T23" s="2">
        <v>1</v>
      </c>
      <c r="U23" s="2" t="str">
        <f>TEXT("5495242226412045257","0")</f>
        <v>5495242226412040000</v>
      </c>
      <c r="V23" s="2">
        <v>1</v>
      </c>
    </row>
    <row r="24" spans="1:22" ht="25.5" x14ac:dyDescent="0.2">
      <c r="A24" s="2" t="s">
        <v>1</v>
      </c>
      <c r="B24" s="2" t="s">
        <v>1</v>
      </c>
      <c r="C24" s="2">
        <v>24</v>
      </c>
      <c r="D24" s="2">
        <v>18</v>
      </c>
      <c r="E24" s="2">
        <v>5</v>
      </c>
      <c r="F24" s="2">
        <v>5</v>
      </c>
      <c r="G24" s="2">
        <v>70000</v>
      </c>
      <c r="H24" s="2" t="s">
        <v>7</v>
      </c>
      <c r="I24" s="2" t="s">
        <v>111</v>
      </c>
      <c r="J24" s="2" t="s">
        <v>8</v>
      </c>
      <c r="K24" s="2" t="s">
        <v>13</v>
      </c>
      <c r="L24" s="2">
        <v>0</v>
      </c>
      <c r="M24" s="2" t="s">
        <v>5</v>
      </c>
      <c r="N24" s="2" t="s">
        <v>10</v>
      </c>
      <c r="O24" s="4" t="s">
        <v>33</v>
      </c>
      <c r="P24" s="9"/>
      <c r="Q24" s="9" t="str">
        <f t="shared" si="0"/>
        <v>,drug addicted, persecution on wife, financial problem</v>
      </c>
      <c r="R24" s="11" t="s">
        <v>83</v>
      </c>
      <c r="S24" s="2">
        <v>2</v>
      </c>
      <c r="T24" s="2">
        <v>1</v>
      </c>
      <c r="U24" s="2" t="str">
        <f>TEXT("5495270382428878294","0")</f>
        <v>5495270382428870000</v>
      </c>
      <c r="V24" s="2">
        <v>1</v>
      </c>
    </row>
    <row r="25" spans="1:22" ht="12.75" x14ac:dyDescent="0.2">
      <c r="A25" s="2" t="s">
        <v>19</v>
      </c>
      <c r="B25" s="2" t="s">
        <v>19</v>
      </c>
      <c r="C25" s="2">
        <v>31</v>
      </c>
      <c r="D25" s="2">
        <v>28</v>
      </c>
      <c r="E25" s="2">
        <v>18</v>
      </c>
      <c r="F25" s="2">
        <v>16</v>
      </c>
      <c r="G25" s="2">
        <v>30000</v>
      </c>
      <c r="H25" s="2" t="s">
        <v>7</v>
      </c>
      <c r="I25" s="2" t="s">
        <v>111</v>
      </c>
      <c r="J25" s="2" t="s">
        <v>8</v>
      </c>
      <c r="K25" s="2" t="s">
        <v>9</v>
      </c>
      <c r="L25" s="2">
        <v>0</v>
      </c>
      <c r="M25" s="2" t="s">
        <v>5</v>
      </c>
      <c r="N25" s="2" t="s">
        <v>10</v>
      </c>
      <c r="O25" s="7" t="s">
        <v>34</v>
      </c>
      <c r="P25" s="9"/>
      <c r="Q25" s="9" t="str">
        <f t="shared" si="0"/>
        <v>,financial problems, jobless husband</v>
      </c>
      <c r="R25" s="11" t="s">
        <v>105</v>
      </c>
      <c r="S25" s="2">
        <v>2</v>
      </c>
      <c r="T25" s="2">
        <v>1</v>
      </c>
      <c r="U25" s="2" t="str">
        <f>TEXT("5495283179968689195","0")</f>
        <v>5495283179968680000</v>
      </c>
      <c r="V25" s="2">
        <v>1</v>
      </c>
    </row>
    <row r="26" spans="1:22" ht="12.75" x14ac:dyDescent="0.2">
      <c r="A26" s="2" t="s">
        <v>1</v>
      </c>
      <c r="B26" s="2" t="s">
        <v>1</v>
      </c>
      <c r="C26" s="2">
        <v>26</v>
      </c>
      <c r="D26" s="2">
        <v>18</v>
      </c>
      <c r="E26" s="2">
        <v>5</v>
      </c>
      <c r="F26" s="2">
        <v>5</v>
      </c>
      <c r="G26" s="2">
        <v>70000</v>
      </c>
      <c r="H26" s="2" t="s">
        <v>7</v>
      </c>
      <c r="I26" s="2" t="s">
        <v>111</v>
      </c>
      <c r="J26" s="2" t="s">
        <v>8</v>
      </c>
      <c r="K26" s="2" t="s">
        <v>13</v>
      </c>
      <c r="L26" s="2">
        <v>0</v>
      </c>
      <c r="M26" s="2" t="s">
        <v>29</v>
      </c>
      <c r="N26" s="2" t="s">
        <v>10</v>
      </c>
      <c r="O26" s="4" t="s">
        <v>35</v>
      </c>
      <c r="P26" s="9"/>
      <c r="Q26" s="9" t="str">
        <f t="shared" si="0"/>
        <v>,drug addicted, persecution on wife</v>
      </c>
      <c r="R26" s="11" t="s">
        <v>79</v>
      </c>
      <c r="S26" s="2">
        <v>1</v>
      </c>
      <c r="T26" s="2">
        <v>1</v>
      </c>
      <c r="V26" s="2">
        <v>1</v>
      </c>
    </row>
    <row r="27" spans="1:22" ht="38.25" x14ac:dyDescent="0.2">
      <c r="A27" s="2" t="s">
        <v>1</v>
      </c>
      <c r="B27" s="2" t="s">
        <v>1</v>
      </c>
      <c r="C27" s="2">
        <v>26</v>
      </c>
      <c r="D27" s="2">
        <v>23</v>
      </c>
      <c r="E27" s="2">
        <v>10</v>
      </c>
      <c r="F27" s="2">
        <v>16</v>
      </c>
      <c r="G27" s="2">
        <v>40000</v>
      </c>
      <c r="H27" s="2" t="s">
        <v>7</v>
      </c>
      <c r="I27" s="2" t="s">
        <v>111</v>
      </c>
      <c r="J27" s="2" t="s">
        <v>8</v>
      </c>
      <c r="K27" s="2" t="s">
        <v>13</v>
      </c>
      <c r="L27" s="2">
        <v>2</v>
      </c>
      <c r="M27" s="2" t="s">
        <v>5</v>
      </c>
      <c r="N27" s="2" t="s">
        <v>10</v>
      </c>
      <c r="O27" s="4" t="s">
        <v>36</v>
      </c>
      <c r="P27" s="11" t="s">
        <v>82</v>
      </c>
      <c r="Q27" s="9" t="str">
        <f t="shared" si="0"/>
        <v>extra marital affaris,skepitcal husband</v>
      </c>
      <c r="R27" s="9" t="s">
        <v>106</v>
      </c>
      <c r="S27" s="2">
        <v>4</v>
      </c>
      <c r="T27" s="2">
        <v>1</v>
      </c>
      <c r="V27" s="2">
        <v>1</v>
      </c>
    </row>
    <row r="28" spans="1:22" ht="51" customHeight="1" x14ac:dyDescent="0.2">
      <c r="A28" s="2" t="s">
        <v>1</v>
      </c>
      <c r="B28" s="2" t="s">
        <v>1</v>
      </c>
      <c r="C28" s="2">
        <v>23</v>
      </c>
      <c r="D28" s="2">
        <v>19</v>
      </c>
      <c r="E28" s="2">
        <v>5</v>
      </c>
      <c r="F28" s="2">
        <v>5</v>
      </c>
      <c r="G28" s="2">
        <v>20000</v>
      </c>
      <c r="H28" s="2" t="s">
        <v>7</v>
      </c>
      <c r="I28" s="2" t="s">
        <v>111</v>
      </c>
      <c r="J28" s="2" t="s">
        <v>8</v>
      </c>
      <c r="K28" s="2" t="s">
        <v>37</v>
      </c>
      <c r="L28" s="2">
        <v>1</v>
      </c>
      <c r="M28" s="2" t="s">
        <v>5</v>
      </c>
      <c r="N28" s="2" t="s">
        <v>18</v>
      </c>
      <c r="O28" s="7" t="s">
        <v>80</v>
      </c>
      <c r="P28" s="11"/>
      <c r="Q28" s="9" t="str">
        <f t="shared" si="0"/>
        <v>,problem of mother in law and and sister in law,negligence of husbnad towards child and wife, not fullfilling wife needs, household problems</v>
      </c>
      <c r="R28" s="11" t="s">
        <v>109</v>
      </c>
      <c r="S28" s="2">
        <v>2</v>
      </c>
      <c r="T28" s="2">
        <v>1</v>
      </c>
      <c r="V28" s="2">
        <v>1</v>
      </c>
    </row>
    <row r="29" spans="1:22" ht="51" x14ac:dyDescent="0.2">
      <c r="A29" s="2" t="s">
        <v>19</v>
      </c>
      <c r="B29" s="2" t="s">
        <v>19</v>
      </c>
      <c r="C29" s="2">
        <v>38</v>
      </c>
      <c r="D29" s="2">
        <v>34</v>
      </c>
      <c r="E29" s="2">
        <v>12</v>
      </c>
      <c r="F29" s="2">
        <v>5</v>
      </c>
      <c r="G29" s="2">
        <v>20000</v>
      </c>
      <c r="H29" s="2" t="s">
        <v>7</v>
      </c>
      <c r="I29" s="2" t="s">
        <v>111</v>
      </c>
      <c r="J29" s="2" t="s">
        <v>12</v>
      </c>
      <c r="K29" s="2" t="s">
        <v>9</v>
      </c>
      <c r="L29" s="2">
        <v>1</v>
      </c>
      <c r="M29" s="2" t="s">
        <v>5</v>
      </c>
      <c r="N29" s="2" t="s">
        <v>10</v>
      </c>
      <c r="O29" s="4" t="s">
        <v>38</v>
      </c>
      <c r="P29" s="9"/>
      <c r="Q29" s="9" t="str">
        <f t="shared" si="0"/>
        <v>,disrepect from husband, husband taunts, mother in law attitude,sarcasm of husband family, husband attitude, disrespect from husband in-laws.</v>
      </c>
      <c r="R29" s="11" t="s">
        <v>110</v>
      </c>
      <c r="S29" s="2">
        <v>2</v>
      </c>
      <c r="T29" s="2">
        <v>1</v>
      </c>
      <c r="U29" s="2" t="str">
        <f>TEXT("5496865618548718154","0")</f>
        <v>5496865618548710000</v>
      </c>
      <c r="V29" s="2">
        <v>1</v>
      </c>
    </row>
    <row r="30" spans="1:22" ht="12.75" x14ac:dyDescent="0.2">
      <c r="A30" s="2" t="s">
        <v>1</v>
      </c>
      <c r="B30" s="2" t="s">
        <v>1</v>
      </c>
      <c r="C30" s="2">
        <v>35</v>
      </c>
      <c r="D30" s="2">
        <v>28</v>
      </c>
      <c r="E30" s="2">
        <v>14</v>
      </c>
      <c r="F30" s="2">
        <v>14</v>
      </c>
      <c r="G30" s="2">
        <v>35000</v>
      </c>
      <c r="H30" s="2" t="s">
        <v>7</v>
      </c>
      <c r="I30" s="2" t="s">
        <v>111</v>
      </c>
      <c r="J30" s="2" t="s">
        <v>8</v>
      </c>
      <c r="K30" s="2" t="s">
        <v>13</v>
      </c>
      <c r="L30" s="2">
        <v>3</v>
      </c>
      <c r="M30" s="2" t="s">
        <v>5</v>
      </c>
      <c r="N30" s="2" t="s">
        <v>10</v>
      </c>
      <c r="O30" s="4" t="s">
        <v>39</v>
      </c>
      <c r="P30" s="9"/>
      <c r="Q30" s="9" t="str">
        <f t="shared" si="0"/>
        <v>,husband anger, persecution on wife</v>
      </c>
      <c r="R30" s="11" t="s">
        <v>108</v>
      </c>
      <c r="S30" s="2">
        <v>9</v>
      </c>
      <c r="T30" s="2">
        <v>1</v>
      </c>
      <c r="U30" s="2" t="str">
        <f>TEXT("5499382029412635836","0")</f>
        <v>5499382029412630000</v>
      </c>
      <c r="V30" s="2">
        <v>1</v>
      </c>
    </row>
    <row r="31" spans="1:22" ht="15.75" customHeight="1" x14ac:dyDescent="0.2">
      <c r="P31" s="12"/>
      <c r="Q31" s="12"/>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Zee Tech</cp:lastModifiedBy>
  <dcterms:modified xsi:type="dcterms:W3CDTF">2023-04-01T19:52:07Z</dcterms:modified>
</cp:coreProperties>
</file>