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Zee Tech\AppData\Local\Programs\Python\Python39\Scripts\Data_Analysis_Projects\NLP Projects\Divorce_Rate_Analysis\"/>
    </mc:Choice>
  </mc:AlternateContent>
  <xr:revisionPtr revIDLastSave="0" documentId="13_ncr:1_{64E8FDB1-B94C-46C2-8EC1-B06352331F51}" xr6:coauthVersionLast="47" xr6:coauthVersionMax="47" xr10:uidLastSave="{00000000-0000-0000-0000-000000000000}"/>
  <bookViews>
    <workbookView xWindow="-120" yWindow="-120" windowWidth="19560" windowHeight="11760" xr2:uid="{00000000-000D-0000-FFFF-FFFF00000000}"/>
  </bookViews>
  <sheets>
    <sheet name="Form Responses" sheetId="1" r:id="rId1"/>
  </sheets>
  <calcPr calcId="191029"/>
</workbook>
</file>

<file path=xl/calcChain.xml><?xml version="1.0" encoding="utf-8"?>
<calcChain xmlns="http://schemas.openxmlformats.org/spreadsheetml/2006/main">
  <c r="S41" i="1" l="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<sst xmlns="http://schemas.openxmlformats.org/spreadsheetml/2006/main" count="493" uniqueCount="156">
  <si>
    <t>Gender</t>
  </si>
  <si>
    <t>Boy's City</t>
  </si>
  <si>
    <t>Girl's City</t>
  </si>
  <si>
    <t>Boy's Monthly Income</t>
  </si>
  <si>
    <t>Girl's status (house wife, job holder)</t>
  </si>
  <si>
    <t>No of children</t>
  </si>
  <si>
    <t>Span of Marriage Life(Shaadi ko kitny saal ho gaye)</t>
  </si>
  <si>
    <t>Marriage No (First, 2nd, 3rd marriage)</t>
  </si>
  <si>
    <t>Why your marriage is Successful?</t>
  </si>
  <si>
    <t>Submission ID</t>
  </si>
  <si>
    <t>Male</t>
  </si>
  <si>
    <t>Multan</t>
  </si>
  <si>
    <t>Housewife</t>
  </si>
  <si>
    <t>Separate</t>
  </si>
  <si>
    <t>Cousin</t>
  </si>
  <si>
    <t>No</t>
  </si>
  <si>
    <t>Arrange</t>
  </si>
  <si>
    <t>First</t>
  </si>
  <si>
    <t>Patience</t>
  </si>
  <si>
    <t>Peshawar</t>
  </si>
  <si>
    <t>House wife</t>
  </si>
  <si>
    <t>Combine</t>
  </si>
  <si>
    <t>Because we try to understand each other.</t>
  </si>
  <si>
    <t>Zain</t>
  </si>
  <si>
    <t>Fatima</t>
  </si>
  <si>
    <t>Unknown</t>
  </si>
  <si>
    <t>Love</t>
  </si>
  <si>
    <t>1st</t>
  </si>
  <si>
    <t>Compromise and management both</t>
  </si>
  <si>
    <t>Arrange marriage</t>
  </si>
  <si>
    <t>Patience from both sides. When I am angry she remins quite and when time goes i feel regret k kuch zyada hi bol gia hun. We belong to a typical family where men don't sy sorry. I bring some jlebis and other items. And happy life starts.</t>
  </si>
  <si>
    <t>Female</t>
  </si>
  <si>
    <t>kangan pur</t>
  </si>
  <si>
    <t>pattoki</t>
  </si>
  <si>
    <t>housewife</t>
  </si>
  <si>
    <t>teaching</t>
  </si>
  <si>
    <t>separate</t>
  </si>
  <si>
    <t>unknown</t>
  </si>
  <si>
    <t>no</t>
  </si>
  <si>
    <t>arrange marriage</t>
  </si>
  <si>
    <t>first</t>
  </si>
  <si>
    <t>because both us want to make it sucessfull and we both are satisfied from our relationship</t>
  </si>
  <si>
    <t>NO</t>
  </si>
  <si>
    <t>2nd</t>
  </si>
  <si>
    <t>Run mureedi</t>
  </si>
  <si>
    <t>Khanewal</t>
  </si>
  <si>
    <t>House Wife</t>
  </si>
  <si>
    <t>We are trying to fulfill our responsibilities of each others according to Islam</t>
  </si>
  <si>
    <t>Yes</t>
  </si>
  <si>
    <t>Arrange merrage</t>
  </si>
  <si>
    <t>Huge income of husband</t>
  </si>
  <si>
    <t>Teacher</t>
  </si>
  <si>
    <t>Love merrage</t>
  </si>
  <si>
    <t>Unlimited love</t>
  </si>
  <si>
    <t>Job holder</t>
  </si>
  <si>
    <t>Teaching</t>
  </si>
  <si>
    <t>Better understanding</t>
  </si>
  <si>
    <t>Okara</t>
  </si>
  <si>
    <t>Cousins</t>
  </si>
  <si>
    <t>Jab bv ghusy ma hu husbnd ko bardast krna chie or jab husbnd gusy ma hu wife ko bardast krna chiye</t>
  </si>
  <si>
    <t>Lahore</t>
  </si>
  <si>
    <t>Love, sacrifice</t>
  </si>
  <si>
    <t>Gujrat</t>
  </si>
  <si>
    <t>Haripur</t>
  </si>
  <si>
    <t>Arrange Marriage</t>
  </si>
  <si>
    <t>Trust on Each other</t>
  </si>
  <si>
    <t>Love Marriage</t>
  </si>
  <si>
    <t>Kis ny keh dia bhai successful hy? ??</t>
  </si>
  <si>
    <t>Because we roleplay while sex</t>
  </si>
  <si>
    <t>Relatives</t>
  </si>
  <si>
    <t>Jeddah</t>
  </si>
  <si>
    <t>Ache marige successful ke liye zrori he ke husband wife dono Ak dosre ko smjhe or compromise kre</t>
  </si>
  <si>
    <t>job holder</t>
  </si>
  <si>
    <t>we compromise on each other flaws</t>
  </si>
  <si>
    <t>Because I have read the life of the Holy Prophet, so I behave with my wife according to the manners of my Holy Prophet.  So that's why he is happy with me and I am happy with him.</t>
  </si>
  <si>
    <t>Relative</t>
  </si>
  <si>
    <t>Because in Pashtun Society, people live with love, compromise, simplicity, respect, and there is no concept of divorce, people once tied live with each other happily and stay loyal in all the ups and down.</t>
  </si>
  <si>
    <t>Sahiwal</t>
  </si>
  <si>
    <t>Because we trust each other n give space to each other can't describe more as it's complicated</t>
  </si>
  <si>
    <t>Compromise is important on both sides. Intimacy also plays an important role when it comes to marriage so that should not be ignored on both sides.</t>
  </si>
  <si>
    <t>lahore</t>
  </si>
  <si>
    <t>doctor</t>
  </si>
  <si>
    <t>combine</t>
  </si>
  <si>
    <t>arrange</t>
  </si>
  <si>
    <t>cooperation working as a single unit know whats right from wrong no undue pressures on each other and very very supportibe in laws</t>
  </si>
  <si>
    <t>Because we both understands each other well</t>
  </si>
  <si>
    <t>Trust</t>
  </si>
  <si>
    <t>Everything</t>
  </si>
  <si>
    <t>First and last</t>
  </si>
  <si>
    <t>Mutual understanding trust respect love find positivity in every matter or in all situation make relationships healthy. No matter what the situation is right or wrong always trust your partner. And most importantly both soulmates should promise to never give up on each other there is no option to leave rather solve the problems, issues n misunderstandings if it happens.</t>
  </si>
  <si>
    <t>Hospital as pharmacist</t>
  </si>
  <si>
    <t>Abhi time hi thora sa guzra hai</t>
  </si>
  <si>
    <t>Combined</t>
  </si>
  <si>
    <t>Qudrat ka nizam. Mutual respect</t>
  </si>
  <si>
    <t>Studying</t>
  </si>
  <si>
    <t>Class mates</t>
  </si>
  <si>
    <t>Because we understand each other's situations, if he is angry or sad I totally understand him instead of triggering his emotions. Also he respects my choices. Makes me happy with surprises and other things. I take care of him, love his family (his mother and father). And we're best friends first and then husband wife.</t>
  </si>
  <si>
    <t>Gujranwala</t>
  </si>
  <si>
    <t>Don't know</t>
  </si>
  <si>
    <t>Because we both have great understanding</t>
  </si>
  <si>
    <t>Because we have good understanding.</t>
  </si>
  <si>
    <t>Cousine</t>
  </si>
  <si>
    <t>Lovely relationship</t>
  </si>
  <si>
    <t>Love marriage</t>
  </si>
  <si>
    <t>Bcz we understand each other and both compromise on some thing not only one can compromise both can so I thing that is the reason of my successful marriages</t>
  </si>
  <si>
    <t>Partial separate</t>
  </si>
  <si>
    <t>Compromise from both side</t>
  </si>
  <si>
    <t>Mutual understanding</t>
  </si>
  <si>
    <t>Dgkhan</t>
  </si>
  <si>
    <t>Bhot axhi</t>
  </si>
  <si>
    <t>Hafizabad</t>
  </si>
  <si>
    <t>Freelancing</t>
  </si>
  <si>
    <t>Classmates</t>
  </si>
  <si>
    <t>By trusting and giving space to each other.</t>
  </si>
  <si>
    <t>house wife</t>
  </si>
  <si>
    <t>house Wife</t>
  </si>
  <si>
    <t>love, sacrifice</t>
  </si>
  <si>
    <t>love</t>
  </si>
  <si>
    <t>trust</t>
  </si>
  <si>
    <t>understanding</t>
  </si>
  <si>
    <t>understanding, trust, love, compromise</t>
  </si>
  <si>
    <t>undertanding</t>
  </si>
  <si>
    <t>patience,understanding,trust</t>
  </si>
  <si>
    <t>patience, mutual respect, understanding</t>
  </si>
  <si>
    <t>love,trust,understanding</t>
  </si>
  <si>
    <t>love, understanding</t>
  </si>
  <si>
    <t>compromise,sacrifice,understanding</t>
  </si>
  <si>
    <t>cooperation, supportive, understanding</t>
  </si>
  <si>
    <t>understanding, trust</t>
  </si>
  <si>
    <t>respect, love, understanding</t>
  </si>
  <si>
    <t>compromise, understanding,trust</t>
  </si>
  <si>
    <t>understand</t>
  </si>
  <si>
    <t>compromise,understanding</t>
  </si>
  <si>
    <t>patience,respect, understanding</t>
  </si>
  <si>
    <t>understanding,respect</t>
  </si>
  <si>
    <t>understanding, respect, compromise</t>
  </si>
  <si>
    <t>understanding, compromise, respect, patience</t>
  </si>
  <si>
    <t>trust,understanding,respect</t>
  </si>
  <si>
    <t>love,understanding,respect</t>
  </si>
  <si>
    <t>love, compromise,understanding</t>
  </si>
  <si>
    <t>trust, mutual understanding, respect</t>
  </si>
  <si>
    <t>compromise, loyality,understanding, patience</t>
  </si>
  <si>
    <t>respect, love, patience,understanding</t>
  </si>
  <si>
    <t>love,understanding</t>
  </si>
  <si>
    <t>understanding, compromise</t>
  </si>
  <si>
    <t>N\A</t>
  </si>
  <si>
    <t>Reasons</t>
  </si>
  <si>
    <t>Husband Drug Status (yes, no)</t>
  </si>
  <si>
    <t>Relation with Spouse</t>
  </si>
  <si>
    <t>Marriage Type</t>
  </si>
  <si>
    <t>Family System</t>
  </si>
  <si>
    <t>Woman's Job Type</t>
  </si>
  <si>
    <t>Man Age</t>
  </si>
  <si>
    <t>Woman Age</t>
  </si>
  <si>
    <t>Man's Education</t>
  </si>
  <si>
    <t>Woman's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</si>
</sst>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1"/>
      <color theme="1"/>
      <name val="Arial"/>
      <scheme val="minor"/>
    </font>
    <font>
      <sz val="10"/>
      <color theme="1"/>
      <name val="Arial"/>
      <scheme val="minor"/>
    </font>
  </fonts>
  <fills count="3">
    <fill>
      <patternFill patternType="none"/>
    </fill>
    <fill>
      <patternFill patternType="gray125"/>
    </fill>
    <fill>
      <patternFill patternType="solid">
        <fgColor rgb="FFCCFFCC"/>
        <bgColor rgb="FFCCFFCC"/>
      </patternFill>
    </fill>
  </fills>
  <borders count="2">
    <border>
      <left/>
      <right/>
      <top/>
      <bottom/>
      <diagonal/>
    </border>
    <border>
      <left/>
      <right style="thin">
        <color rgb="FF000000"/>
      </right>
      <top/>
      <bottom style="medium">
        <color rgb="FF00000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xf>
    <xf numFmtId="0" fontId="2" fillId="0" borderId="0" xfId="0" applyFont="1"/>
    <xf numFmtId="3" fontId="2" fillId="0" borderId="0" xfId="0" applyNumberFormat="1" applyFont="1"/>
    <xf numFmtId="0" fontId="1" fillId="2" borderId="1" xfId="0" applyFont="1" applyFill="1" applyBorder="1" applyAlignment="1">
      <alignment horizontal="center" wrapText="1"/>
    </xf>
    <xf numFmtId="0" fontId="2" fillId="0" borderId="0" xfId="0" applyFont="1" applyAlignment="1">
      <alignment wrapText="1"/>
    </xf>
    <xf numFmtId="0" fontId="0" fillId="0" borderId="0" xfId="0" applyAlignment="1">
      <alignment wrapText="1"/>
    </xf>
    <xf numFmtId="0" fontId="0" fillId="0" borderId="0" xfId="0" applyAlignment="1">
      <alignment vertical="top" wrapText="1"/>
    </xf>
    <xf numFmtId="0" fontId="2" fillId="0" borderId="0" xfId="0" applyFont="1" applyAlignment="1">
      <alignment vertical="top" wrapText="1"/>
    </xf>
    <xf numFmtId="0" fontId="1" fillId="2" borderId="1" xfId="0" applyNumberFormat="1" applyFont="1" applyFill="1" applyBorder="1" applyAlignment="1">
      <alignment horizontal="center"/>
    </xf>
    <xf numFmtId="0" fontId="2" fillId="0" borderId="0" xfId="0" applyNumberFormat="1" applyFont="1"/>
    <xf numFmtId="0" fontId="0" fillId="0" borderId="0" xfId="0" applyNumberFormat="1"/>
    <xf numFmtId="0" fontId="1" fillId="2" borderId="1" xfId="0" quotePrefix="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b.com/" TargetMode="External"/><Relationship Id="rId1" Type="http://schemas.openxmlformats.org/officeDocument/2006/relationships/hyperlink" Target="http://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41"/>
  <sheetViews>
    <sheetView tabSelected="1" zoomScale="110" zoomScaleNormal="110" workbookViewId="0">
      <pane ySplit="1" topLeftCell="A2" activePane="bottomLeft" state="frozen"/>
      <selection pane="bottomLeft" activeCell="G2" sqref="G2"/>
    </sheetView>
  </sheetViews>
  <sheetFormatPr defaultColWidth="12.5703125" defaultRowHeight="15.75" customHeight="1" x14ac:dyDescent="0.2"/>
  <cols>
    <col min="1" max="1" width="6.7109375" customWidth="1"/>
    <col min="2" max="2" width="8.7109375" customWidth="1"/>
    <col min="3" max="3" width="8.42578125" customWidth="1"/>
    <col min="4" max="4" width="23.85546875" customWidth="1"/>
    <col min="5" max="5" width="9.85546875" customWidth="1"/>
    <col min="6" max="6" width="12.28515625" customWidth="1"/>
    <col min="7" max="7" width="10.28515625" customWidth="1"/>
    <col min="8" max="8" width="18.42578125" customWidth="1"/>
    <col min="9" max="9" width="18.85546875" customWidth="1"/>
    <col min="10" max="10" width="59" customWidth="1"/>
    <col min="11" max="11" width="13.42578125" customWidth="1"/>
    <col min="12" max="12" width="19.28515625" customWidth="1"/>
    <col min="13" max="13" width="12.28515625" customWidth="1"/>
    <col min="14" max="14" width="10.140625" customWidth="1"/>
    <col min="15" max="15" width="17.85546875" customWidth="1"/>
    <col min="16" max="16" width="12.7109375" style="11" customWidth="1"/>
    <col min="17" max="17" width="13.28515625" customWidth="1"/>
    <col min="18" max="18" width="67.85546875" style="6" customWidth="1"/>
    <col min="19" max="19" width="12.42578125" hidden="1" customWidth="1"/>
    <col min="20" max="20" width="29.42578125" style="7" customWidth="1"/>
  </cols>
  <sheetData>
    <row r="1" spans="1:20" ht="15.75" customHeight="1" x14ac:dyDescent="0.25">
      <c r="A1" s="1" t="s">
        <v>0</v>
      </c>
      <c r="B1" s="1" t="s">
        <v>1</v>
      </c>
      <c r="C1" s="1" t="s">
        <v>2</v>
      </c>
      <c r="D1" s="12" t="s">
        <v>152</v>
      </c>
      <c r="E1" s="1" t="s">
        <v>153</v>
      </c>
      <c r="F1" s="1" t="s">
        <v>154</v>
      </c>
      <c r="G1" s="1" t="s">
        <v>155</v>
      </c>
      <c r="H1" s="1" t="s">
        <v>3</v>
      </c>
      <c r="I1" s="1" t="s">
        <v>4</v>
      </c>
      <c r="J1" s="1" t="s">
        <v>151</v>
      </c>
      <c r="K1" s="1" t="s">
        <v>150</v>
      </c>
      <c r="L1" s="1" t="s">
        <v>148</v>
      </c>
      <c r="M1" s="1" t="s">
        <v>5</v>
      </c>
      <c r="N1" s="1" t="s">
        <v>147</v>
      </c>
      <c r="O1" s="1" t="s">
        <v>149</v>
      </c>
      <c r="P1" s="9" t="s">
        <v>6</v>
      </c>
      <c r="Q1" s="1" t="s">
        <v>7</v>
      </c>
      <c r="R1" s="4" t="s">
        <v>8</v>
      </c>
      <c r="S1" s="1" t="s">
        <v>9</v>
      </c>
      <c r="T1" s="7" t="s">
        <v>146</v>
      </c>
    </row>
    <row r="2" spans="1:20" ht="12.75" x14ac:dyDescent="0.2">
      <c r="A2" s="2" t="s">
        <v>10</v>
      </c>
      <c r="B2" s="2" t="s">
        <v>11</v>
      </c>
      <c r="C2" s="2" t="s">
        <v>11</v>
      </c>
      <c r="D2" s="2">
        <v>25</v>
      </c>
      <c r="E2" s="2">
        <v>24</v>
      </c>
      <c r="F2" s="2">
        <v>18</v>
      </c>
      <c r="G2" s="2">
        <v>12</v>
      </c>
      <c r="H2" s="2">
        <v>100000</v>
      </c>
      <c r="I2" s="2" t="s">
        <v>114</v>
      </c>
      <c r="J2" t="s">
        <v>145</v>
      </c>
      <c r="K2" s="2" t="s">
        <v>13</v>
      </c>
      <c r="L2" s="2" t="s">
        <v>14</v>
      </c>
      <c r="M2" s="2"/>
      <c r="N2" s="2" t="s">
        <v>15</v>
      </c>
      <c r="O2" s="2" t="s">
        <v>16</v>
      </c>
      <c r="P2" s="10">
        <v>1</v>
      </c>
      <c r="Q2" s="2" t="s">
        <v>17</v>
      </c>
      <c r="R2" s="5" t="s">
        <v>18</v>
      </c>
      <c r="S2" s="2" t="str">
        <f>TEXT("5544132323767120639","0")</f>
        <v>5544132323767120000</v>
      </c>
      <c r="T2" s="8" t="s">
        <v>122</v>
      </c>
    </row>
    <row r="3" spans="1:20" ht="12.75" x14ac:dyDescent="0.2">
      <c r="A3" s="2" t="s">
        <v>10</v>
      </c>
      <c r="B3" s="2" t="s">
        <v>19</v>
      </c>
      <c r="C3" s="2" t="s">
        <v>19</v>
      </c>
      <c r="D3" s="2">
        <v>27</v>
      </c>
      <c r="E3" s="2">
        <v>25</v>
      </c>
      <c r="F3" s="2">
        <v>18</v>
      </c>
      <c r="G3" s="2">
        <v>5</v>
      </c>
      <c r="H3" s="2">
        <v>100000</v>
      </c>
      <c r="I3" s="2" t="s">
        <v>114</v>
      </c>
      <c r="J3" t="s">
        <v>145</v>
      </c>
      <c r="K3" s="2" t="s">
        <v>21</v>
      </c>
      <c r="L3" s="2" t="s">
        <v>14</v>
      </c>
      <c r="M3" s="2">
        <v>1</v>
      </c>
      <c r="N3" s="2" t="s">
        <v>15</v>
      </c>
      <c r="O3" s="2" t="s">
        <v>16</v>
      </c>
      <c r="P3" s="10">
        <v>3</v>
      </c>
      <c r="Q3" s="2" t="s">
        <v>17</v>
      </c>
      <c r="R3" s="5" t="s">
        <v>22</v>
      </c>
      <c r="S3" s="2" t="str">
        <f>TEXT("5544149467152177555","0")</f>
        <v>5544149467152170000</v>
      </c>
      <c r="T3" s="8" t="s">
        <v>131</v>
      </c>
    </row>
    <row r="4" spans="1:20" ht="12.75" x14ac:dyDescent="0.2">
      <c r="A4" s="2" t="s">
        <v>10</v>
      </c>
      <c r="B4" s="2" t="s">
        <v>23</v>
      </c>
      <c r="C4" s="2" t="s">
        <v>24</v>
      </c>
      <c r="D4" s="2">
        <v>35</v>
      </c>
      <c r="E4" s="2">
        <v>30</v>
      </c>
      <c r="F4" s="2">
        <v>18</v>
      </c>
      <c r="G4" s="2">
        <v>18</v>
      </c>
      <c r="H4" s="2">
        <v>60000</v>
      </c>
      <c r="I4" s="2" t="s">
        <v>114</v>
      </c>
      <c r="J4" t="s">
        <v>145</v>
      </c>
      <c r="K4" s="2" t="s">
        <v>21</v>
      </c>
      <c r="L4" s="2" t="s">
        <v>25</v>
      </c>
      <c r="M4" s="2">
        <v>2</v>
      </c>
      <c r="N4" s="2" t="s">
        <v>15</v>
      </c>
      <c r="O4" s="2" t="s">
        <v>26</v>
      </c>
      <c r="P4" s="10">
        <v>5</v>
      </c>
      <c r="Q4" s="2" t="s">
        <v>27</v>
      </c>
      <c r="R4" s="5" t="s">
        <v>28</v>
      </c>
      <c r="S4" s="2" t="str">
        <f>TEXT("5544150639506042109","0")</f>
        <v>5544150639506040000</v>
      </c>
      <c r="T4" s="8" t="s">
        <v>132</v>
      </c>
    </row>
    <row r="5" spans="1:20" ht="51" x14ac:dyDescent="0.2">
      <c r="A5" s="2" t="s">
        <v>10</v>
      </c>
      <c r="B5" s="2" t="s">
        <v>11</v>
      </c>
      <c r="C5" s="2" t="s">
        <v>11</v>
      </c>
      <c r="D5" s="2">
        <v>23</v>
      </c>
      <c r="E5" s="2">
        <v>19</v>
      </c>
      <c r="F5" s="2">
        <v>16</v>
      </c>
      <c r="G5" s="2">
        <v>12</v>
      </c>
      <c r="H5" s="2">
        <v>25000</v>
      </c>
      <c r="I5" s="2" t="s">
        <v>114</v>
      </c>
      <c r="J5" t="s">
        <v>145</v>
      </c>
      <c r="K5" s="2" t="s">
        <v>21</v>
      </c>
      <c r="L5" s="2" t="s">
        <v>14</v>
      </c>
      <c r="M5" s="2">
        <v>6</v>
      </c>
      <c r="N5" s="2" t="s">
        <v>48</v>
      </c>
      <c r="O5" s="2" t="s">
        <v>29</v>
      </c>
      <c r="P5" s="10">
        <v>7</v>
      </c>
      <c r="Q5" s="2" t="s">
        <v>17</v>
      </c>
      <c r="R5" s="5" t="s">
        <v>30</v>
      </c>
      <c r="S5" s="2" t="str">
        <f>TEXT("5544157893968955838","0")</f>
        <v>5544157893968950000</v>
      </c>
      <c r="T5" s="8" t="s">
        <v>133</v>
      </c>
    </row>
    <row r="6" spans="1:20" ht="25.5" x14ac:dyDescent="0.2">
      <c r="A6" s="2" t="s">
        <v>31</v>
      </c>
      <c r="B6" s="2" t="s">
        <v>32</v>
      </c>
      <c r="C6" s="2" t="s">
        <v>33</v>
      </c>
      <c r="D6" s="2">
        <v>27</v>
      </c>
      <c r="E6" s="2">
        <v>24</v>
      </c>
      <c r="F6" s="2">
        <v>18</v>
      </c>
      <c r="G6" s="2">
        <v>18</v>
      </c>
      <c r="H6" s="2">
        <v>50000</v>
      </c>
      <c r="I6" s="2" t="s">
        <v>34</v>
      </c>
      <c r="J6" s="2" t="s">
        <v>35</v>
      </c>
      <c r="K6" s="2" t="s">
        <v>36</v>
      </c>
      <c r="L6" s="2" t="s">
        <v>37</v>
      </c>
      <c r="M6" s="2">
        <v>2</v>
      </c>
      <c r="N6" s="2" t="s">
        <v>38</v>
      </c>
      <c r="O6" s="2" t="s">
        <v>39</v>
      </c>
      <c r="P6" s="10">
        <v>3</v>
      </c>
      <c r="Q6" s="2" t="s">
        <v>40</v>
      </c>
      <c r="R6" s="5" t="s">
        <v>41</v>
      </c>
      <c r="S6" s="2" t="str">
        <f>TEXT("5544160631667533491","0")</f>
        <v>5544160631667530000</v>
      </c>
      <c r="T6" s="7" t="s">
        <v>134</v>
      </c>
    </row>
    <row r="7" spans="1:20" ht="12.75" x14ac:dyDescent="0.2">
      <c r="A7" s="2" t="s">
        <v>10</v>
      </c>
      <c r="B7" s="2" t="s">
        <v>11</v>
      </c>
      <c r="C7" s="2" t="s">
        <v>11</v>
      </c>
      <c r="D7" s="2">
        <v>26</v>
      </c>
      <c r="E7" s="2">
        <v>21</v>
      </c>
      <c r="F7" s="2">
        <v>12</v>
      </c>
      <c r="G7" s="2">
        <v>10</v>
      </c>
      <c r="H7" s="2">
        <v>70000</v>
      </c>
      <c r="I7" s="2" t="s">
        <v>114</v>
      </c>
      <c r="J7" t="s">
        <v>145</v>
      </c>
      <c r="K7" s="2" t="s">
        <v>13</v>
      </c>
      <c r="L7" s="2" t="s">
        <v>14</v>
      </c>
      <c r="M7" s="2">
        <v>3</v>
      </c>
      <c r="N7" s="2" t="s">
        <v>15</v>
      </c>
      <c r="O7" s="2" t="s">
        <v>42</v>
      </c>
      <c r="P7" s="10">
        <v>10</v>
      </c>
      <c r="Q7" s="2" t="s">
        <v>43</v>
      </c>
      <c r="R7" s="5" t="s">
        <v>44</v>
      </c>
      <c r="S7" s="2" t="str">
        <f>TEXT("5544167020289969861","0")</f>
        <v>5544167020289960000</v>
      </c>
      <c r="T7" s="7" t="s">
        <v>124</v>
      </c>
    </row>
    <row r="8" spans="1:20" ht="25.5" x14ac:dyDescent="0.2">
      <c r="A8" s="2" t="s">
        <v>10</v>
      </c>
      <c r="B8" s="2" t="s">
        <v>45</v>
      </c>
      <c r="C8" s="2" t="s">
        <v>45</v>
      </c>
      <c r="D8" s="2">
        <v>21</v>
      </c>
      <c r="E8" s="2">
        <v>16</v>
      </c>
      <c r="F8" s="2">
        <v>16</v>
      </c>
      <c r="G8" s="2">
        <v>12</v>
      </c>
      <c r="H8" s="2">
        <v>50000</v>
      </c>
      <c r="I8" s="2" t="s">
        <v>115</v>
      </c>
      <c r="J8" t="s">
        <v>145</v>
      </c>
      <c r="K8" s="2" t="s">
        <v>21</v>
      </c>
      <c r="L8" s="2" t="s">
        <v>25</v>
      </c>
      <c r="M8" s="2"/>
      <c r="N8" s="2" t="s">
        <v>15</v>
      </c>
      <c r="O8" s="2" t="s">
        <v>16</v>
      </c>
      <c r="P8" s="10">
        <v>3</v>
      </c>
      <c r="Q8" s="2" t="s">
        <v>43</v>
      </c>
      <c r="R8" s="5" t="s">
        <v>47</v>
      </c>
      <c r="S8" s="2" t="str">
        <f>TEXT("5544168874017207756","0")</f>
        <v>5544168874017200000</v>
      </c>
      <c r="T8" s="7" t="s">
        <v>135</v>
      </c>
    </row>
    <row r="9" spans="1:20" ht="12.75" x14ac:dyDescent="0.2">
      <c r="A9" s="2" t="s">
        <v>31</v>
      </c>
      <c r="B9" s="2" t="s">
        <v>11</v>
      </c>
      <c r="C9" s="2" t="s">
        <v>45</v>
      </c>
      <c r="D9" s="2">
        <v>45</v>
      </c>
      <c r="E9" s="2">
        <v>25</v>
      </c>
      <c r="F9" s="2">
        <v>5</v>
      </c>
      <c r="G9" s="2">
        <v>16</v>
      </c>
      <c r="H9" s="2">
        <v>140000</v>
      </c>
      <c r="I9" s="2" t="s">
        <v>114</v>
      </c>
      <c r="J9" t="s">
        <v>145</v>
      </c>
      <c r="K9" s="2" t="s">
        <v>21</v>
      </c>
      <c r="L9" s="2" t="s">
        <v>25</v>
      </c>
      <c r="M9" s="2">
        <v>2</v>
      </c>
      <c r="N9" s="2" t="s">
        <v>48</v>
      </c>
      <c r="O9" s="2" t="s">
        <v>49</v>
      </c>
      <c r="P9" s="10">
        <v>5</v>
      </c>
      <c r="Q9" s="2" t="s">
        <v>17</v>
      </c>
      <c r="R9" s="5" t="s">
        <v>50</v>
      </c>
      <c r="S9" s="2" t="str">
        <f>TEXT("5544169810287177741","0")</f>
        <v>5544169810287170000</v>
      </c>
      <c r="T9" s="7" t="s">
        <v>117</v>
      </c>
    </row>
    <row r="10" spans="1:20" ht="12.75" x14ac:dyDescent="0.2">
      <c r="A10" s="2" t="s">
        <v>10</v>
      </c>
      <c r="B10" s="2" t="s">
        <v>11</v>
      </c>
      <c r="C10" s="2" t="s">
        <v>11</v>
      </c>
      <c r="D10" s="2">
        <v>20</v>
      </c>
      <c r="E10" s="2">
        <v>28</v>
      </c>
      <c r="F10" s="2">
        <v>8</v>
      </c>
      <c r="G10" s="2">
        <v>12</v>
      </c>
      <c r="H10" s="2">
        <v>90500</v>
      </c>
      <c r="I10" s="2" t="s">
        <v>72</v>
      </c>
      <c r="J10" s="2" t="s">
        <v>51</v>
      </c>
      <c r="K10" s="2" t="s">
        <v>13</v>
      </c>
      <c r="L10" s="2" t="s">
        <v>25</v>
      </c>
      <c r="M10" s="2"/>
      <c r="N10" s="2" t="s">
        <v>15</v>
      </c>
      <c r="O10" s="2" t="s">
        <v>52</v>
      </c>
      <c r="P10" s="10">
        <v>4</v>
      </c>
      <c r="Q10" s="2" t="s">
        <v>17</v>
      </c>
      <c r="R10" s="5" t="s">
        <v>53</v>
      </c>
      <c r="S10" s="2" t="str">
        <f>TEXT("5544171750284344986","0")</f>
        <v>5544171750284340000</v>
      </c>
      <c r="T10" s="7" t="s">
        <v>117</v>
      </c>
    </row>
    <row r="11" spans="1:20" ht="12.75" x14ac:dyDescent="0.2">
      <c r="A11" s="2" t="s">
        <v>10</v>
      </c>
      <c r="B11" s="2" t="s">
        <v>11</v>
      </c>
      <c r="C11" s="2" t="s">
        <v>11</v>
      </c>
      <c r="D11" s="2">
        <v>26</v>
      </c>
      <c r="E11" s="2">
        <v>26</v>
      </c>
      <c r="F11" s="2">
        <v>16</v>
      </c>
      <c r="G11" s="2">
        <v>18</v>
      </c>
      <c r="H11" s="2">
        <v>75000</v>
      </c>
      <c r="I11" s="2" t="s">
        <v>72</v>
      </c>
      <c r="J11" s="2" t="s">
        <v>55</v>
      </c>
      <c r="K11" s="2" t="s">
        <v>21</v>
      </c>
      <c r="L11" s="2" t="s">
        <v>25</v>
      </c>
      <c r="M11" s="2">
        <v>1</v>
      </c>
      <c r="N11" s="2" t="s">
        <v>15</v>
      </c>
      <c r="O11" s="2" t="s">
        <v>15</v>
      </c>
      <c r="P11" s="10">
        <v>3</v>
      </c>
      <c r="Q11" s="2" t="s">
        <v>17</v>
      </c>
      <c r="R11" s="5" t="s">
        <v>56</v>
      </c>
      <c r="S11" s="2" t="str">
        <f>TEXT("5544172491717436724","0")</f>
        <v>5544172491717430000</v>
      </c>
      <c r="T11" s="7" t="s">
        <v>119</v>
      </c>
    </row>
    <row r="12" spans="1:20" ht="25.5" x14ac:dyDescent="0.2">
      <c r="A12" s="2" t="s">
        <v>10</v>
      </c>
      <c r="B12" s="2" t="s">
        <v>11</v>
      </c>
      <c r="C12" s="2" t="s">
        <v>57</v>
      </c>
      <c r="D12" s="2">
        <v>25</v>
      </c>
      <c r="E12" s="2">
        <v>24</v>
      </c>
      <c r="F12" s="2">
        <v>10</v>
      </c>
      <c r="G12" s="2">
        <v>10</v>
      </c>
      <c r="H12" s="2">
        <v>45000</v>
      </c>
      <c r="I12" s="2" t="s">
        <v>114</v>
      </c>
      <c r="J12" t="s">
        <v>145</v>
      </c>
      <c r="K12" s="2" t="s">
        <v>21</v>
      </c>
      <c r="L12" s="2" t="s">
        <v>58</v>
      </c>
      <c r="M12" s="2"/>
      <c r="N12" s="2" t="s">
        <v>15</v>
      </c>
      <c r="O12" s="2" t="s">
        <v>48</v>
      </c>
      <c r="P12" s="10">
        <v>1</v>
      </c>
      <c r="Q12" s="2" t="s">
        <v>17</v>
      </c>
      <c r="R12" s="5" t="s">
        <v>59</v>
      </c>
      <c r="S12" s="2" t="str">
        <f>TEXT("5544178461321466433","0")</f>
        <v>5544178461321460000</v>
      </c>
      <c r="T12" s="7" t="s">
        <v>134</v>
      </c>
    </row>
    <row r="13" spans="1:20" ht="12.75" x14ac:dyDescent="0.2">
      <c r="A13" s="2" t="s">
        <v>10</v>
      </c>
      <c r="B13" s="2" t="s">
        <v>60</v>
      </c>
      <c r="C13" s="2" t="s">
        <v>60</v>
      </c>
      <c r="D13" s="2">
        <v>25</v>
      </c>
      <c r="E13" s="2">
        <v>22</v>
      </c>
      <c r="F13" s="2">
        <v>16</v>
      </c>
      <c r="G13" s="2">
        <v>16</v>
      </c>
      <c r="H13" s="2">
        <v>50000</v>
      </c>
      <c r="I13" s="2" t="s">
        <v>114</v>
      </c>
      <c r="J13" t="s">
        <v>145</v>
      </c>
      <c r="K13" s="2" t="s">
        <v>21</v>
      </c>
      <c r="L13" s="2" t="s">
        <v>25</v>
      </c>
      <c r="M13" s="2"/>
      <c r="N13" s="2" t="s">
        <v>15</v>
      </c>
      <c r="O13" s="2" t="s">
        <v>16</v>
      </c>
      <c r="P13" s="10">
        <v>0.5</v>
      </c>
      <c r="Q13" s="2" t="s">
        <v>17</v>
      </c>
      <c r="R13" s="5" t="s">
        <v>61</v>
      </c>
      <c r="S13" s="2" t="str">
        <f>TEXT("5544180268645636656","0")</f>
        <v>5544180268645630000</v>
      </c>
      <c r="T13" s="7" t="s">
        <v>116</v>
      </c>
    </row>
    <row r="14" spans="1:20" ht="12.75" x14ac:dyDescent="0.2">
      <c r="A14" s="2" t="s">
        <v>10</v>
      </c>
      <c r="B14" s="2" t="s">
        <v>62</v>
      </c>
      <c r="C14" s="2" t="s">
        <v>63</v>
      </c>
      <c r="D14" s="2">
        <v>31</v>
      </c>
      <c r="E14" s="2">
        <v>30</v>
      </c>
      <c r="F14" s="2">
        <v>18</v>
      </c>
      <c r="G14" s="2">
        <v>18</v>
      </c>
      <c r="H14" s="2">
        <v>300000</v>
      </c>
      <c r="I14" s="2" t="s">
        <v>72</v>
      </c>
      <c r="J14" s="2" t="s">
        <v>55</v>
      </c>
      <c r="K14" s="2" t="s">
        <v>36</v>
      </c>
      <c r="L14" s="2" t="s">
        <v>37</v>
      </c>
      <c r="M14" s="2">
        <v>1</v>
      </c>
      <c r="N14" s="2" t="s">
        <v>15</v>
      </c>
      <c r="O14" s="2" t="s">
        <v>64</v>
      </c>
      <c r="P14" s="10">
        <v>1</v>
      </c>
      <c r="Q14" s="2">
        <v>1</v>
      </c>
      <c r="R14" s="5" t="s">
        <v>65</v>
      </c>
      <c r="S14" s="2" t="str">
        <f>TEXT("5544181758221215691","0")</f>
        <v>5544181758221210000</v>
      </c>
      <c r="T14" s="7" t="s">
        <v>118</v>
      </c>
    </row>
    <row r="15" spans="1:20" ht="12.75" x14ac:dyDescent="0.2">
      <c r="A15" s="2" t="s">
        <v>10</v>
      </c>
      <c r="B15" s="2" t="s">
        <v>11</v>
      </c>
      <c r="C15" s="2" t="s">
        <v>11</v>
      </c>
      <c r="D15" s="2">
        <v>20</v>
      </c>
      <c r="E15" s="2">
        <v>22</v>
      </c>
      <c r="F15" s="2">
        <v>16</v>
      </c>
      <c r="G15" s="2">
        <v>16</v>
      </c>
      <c r="H15" s="2">
        <v>60000</v>
      </c>
      <c r="I15" s="2" t="s">
        <v>114</v>
      </c>
      <c r="J15" t="s">
        <v>145</v>
      </c>
      <c r="K15" s="2" t="s">
        <v>13</v>
      </c>
      <c r="L15" s="2" t="s">
        <v>25</v>
      </c>
      <c r="M15" s="2">
        <v>2</v>
      </c>
      <c r="N15" s="2" t="s">
        <v>15</v>
      </c>
      <c r="O15" s="2" t="s">
        <v>66</v>
      </c>
      <c r="P15" s="10">
        <v>2.5</v>
      </c>
      <c r="Q15" s="2" t="s">
        <v>17</v>
      </c>
      <c r="R15" s="5" t="s">
        <v>67</v>
      </c>
      <c r="S15" s="2" t="str">
        <f>TEXT("5544249145367299725","0")</f>
        <v>5544249145367290000</v>
      </c>
      <c r="T15" s="7" t="s">
        <v>134</v>
      </c>
    </row>
    <row r="16" spans="1:20" ht="12.75" x14ac:dyDescent="0.2">
      <c r="A16" s="2" t="s">
        <v>10</v>
      </c>
      <c r="B16" s="2" t="s">
        <v>60</v>
      </c>
      <c r="C16" s="2" t="s">
        <v>60</v>
      </c>
      <c r="D16" s="2">
        <v>22</v>
      </c>
      <c r="E16" s="2">
        <v>16</v>
      </c>
      <c r="F16" s="2">
        <v>10</v>
      </c>
      <c r="G16" s="2">
        <v>8</v>
      </c>
      <c r="H16" s="2">
        <v>35000</v>
      </c>
      <c r="I16" s="2" t="s">
        <v>114</v>
      </c>
      <c r="J16" t="s">
        <v>145</v>
      </c>
      <c r="K16" s="2" t="s">
        <v>21</v>
      </c>
      <c r="L16" s="2" t="s">
        <v>25</v>
      </c>
      <c r="M16" s="2">
        <v>6</v>
      </c>
      <c r="N16" s="2" t="s">
        <v>48</v>
      </c>
      <c r="O16" s="2" t="s">
        <v>48</v>
      </c>
      <c r="P16" s="10">
        <v>4</v>
      </c>
      <c r="Q16" s="2" t="s">
        <v>43</v>
      </c>
      <c r="R16" s="5" t="s">
        <v>68</v>
      </c>
      <c r="S16" s="2" t="str">
        <f>TEXT("5544297715516138806","0")</f>
        <v>5544297715516130000</v>
      </c>
      <c r="T16" s="7" t="s">
        <v>125</v>
      </c>
    </row>
    <row r="17" spans="1:20" ht="12.75" x14ac:dyDescent="0.2">
      <c r="A17" s="2" t="s">
        <v>10</v>
      </c>
      <c r="B17" s="2" t="s">
        <v>11</v>
      </c>
      <c r="C17" s="2" t="s">
        <v>11</v>
      </c>
      <c r="D17" s="2">
        <v>24</v>
      </c>
      <c r="E17" s="2">
        <v>18</v>
      </c>
      <c r="F17" s="2">
        <v>10</v>
      </c>
      <c r="G17" s="2">
        <v>12</v>
      </c>
      <c r="H17" s="2">
        <v>40000</v>
      </c>
      <c r="I17" s="2" t="s">
        <v>115</v>
      </c>
      <c r="J17" t="s">
        <v>145</v>
      </c>
      <c r="K17" s="2" t="s">
        <v>21</v>
      </c>
      <c r="L17" s="2" t="s">
        <v>69</v>
      </c>
      <c r="M17" s="2"/>
      <c r="N17" s="2" t="s">
        <v>15</v>
      </c>
      <c r="O17" s="2" t="s">
        <v>66</v>
      </c>
      <c r="P17" s="10">
        <v>1</v>
      </c>
      <c r="Q17" s="2" t="s">
        <v>17</v>
      </c>
      <c r="R17" s="5" t="s">
        <v>66</v>
      </c>
      <c r="S17" s="2" t="str">
        <f>TEXT("5544321797726857433","0")</f>
        <v>5544321797726850000</v>
      </c>
      <c r="T17" s="7" t="s">
        <v>143</v>
      </c>
    </row>
    <row r="18" spans="1:20" ht="25.5" x14ac:dyDescent="0.2">
      <c r="A18" s="2" t="s">
        <v>10</v>
      </c>
      <c r="B18" s="2" t="s">
        <v>70</v>
      </c>
      <c r="D18" s="2">
        <v>23</v>
      </c>
      <c r="E18" s="2">
        <v>20</v>
      </c>
      <c r="F18" s="2">
        <v>16</v>
      </c>
      <c r="G18" s="2">
        <v>10</v>
      </c>
      <c r="H18" s="2">
        <v>300000</v>
      </c>
      <c r="I18" s="2" t="s">
        <v>114</v>
      </c>
      <c r="J18" t="s">
        <v>145</v>
      </c>
      <c r="K18" s="2" t="s">
        <v>21</v>
      </c>
      <c r="L18" s="2" t="s">
        <v>69</v>
      </c>
      <c r="N18" s="2" t="s">
        <v>15</v>
      </c>
      <c r="O18" s="2" t="s">
        <v>16</v>
      </c>
      <c r="P18" s="10">
        <v>5</v>
      </c>
      <c r="Q18" s="2">
        <v>1</v>
      </c>
      <c r="R18" s="5" t="s">
        <v>15</v>
      </c>
      <c r="S18" s="2" t="str">
        <f>TEXT("5544565507559819242","0")</f>
        <v>5544565507559810000</v>
      </c>
      <c r="T18" s="8" t="s">
        <v>123</v>
      </c>
    </row>
    <row r="19" spans="1:20" ht="25.5" x14ac:dyDescent="0.2">
      <c r="A19" s="2" t="s">
        <v>31</v>
      </c>
      <c r="C19" s="2" t="s">
        <v>11</v>
      </c>
      <c r="D19" s="2">
        <v>23</v>
      </c>
      <c r="E19" s="2">
        <v>20</v>
      </c>
      <c r="F19" s="2">
        <v>12</v>
      </c>
      <c r="G19" s="2">
        <v>8</v>
      </c>
      <c r="H19" s="2">
        <v>30000</v>
      </c>
      <c r="I19" s="2" t="s">
        <v>114</v>
      </c>
      <c r="J19" t="s">
        <v>145</v>
      </c>
      <c r="K19" s="2" t="s">
        <v>13</v>
      </c>
      <c r="L19" s="2" t="s">
        <v>69</v>
      </c>
      <c r="M19" s="2">
        <v>4</v>
      </c>
      <c r="N19" s="2" t="s">
        <v>15</v>
      </c>
      <c r="O19" s="2" t="s">
        <v>16</v>
      </c>
      <c r="P19" s="10">
        <v>9</v>
      </c>
      <c r="Q19" s="2" t="s">
        <v>17</v>
      </c>
      <c r="R19" s="5" t="s">
        <v>71</v>
      </c>
      <c r="S19" s="2" t="str">
        <f>TEXT("5544688545412363025","0")</f>
        <v>5544688545412360000</v>
      </c>
      <c r="T19" s="7" t="s">
        <v>144</v>
      </c>
    </row>
    <row r="20" spans="1:20" ht="25.5" x14ac:dyDescent="0.2">
      <c r="A20" s="2" t="s">
        <v>31</v>
      </c>
      <c r="B20" s="2" t="s">
        <v>11</v>
      </c>
      <c r="C20" s="2" t="s">
        <v>11</v>
      </c>
      <c r="D20" s="2">
        <v>26</v>
      </c>
      <c r="E20" s="2">
        <v>26</v>
      </c>
      <c r="F20">
        <v>12</v>
      </c>
      <c r="G20" s="2">
        <v>16</v>
      </c>
      <c r="H20" s="2">
        <v>40000</v>
      </c>
      <c r="I20" s="2" t="s">
        <v>72</v>
      </c>
      <c r="J20" s="2" t="s">
        <v>35</v>
      </c>
      <c r="K20" s="2" t="s">
        <v>36</v>
      </c>
      <c r="L20" s="2" t="s">
        <v>37</v>
      </c>
      <c r="M20" s="2">
        <v>1</v>
      </c>
      <c r="N20" s="2" t="s">
        <v>38</v>
      </c>
      <c r="O20" s="2" t="s">
        <v>39</v>
      </c>
      <c r="P20" s="10">
        <v>3</v>
      </c>
      <c r="Q20" s="2" t="s">
        <v>40</v>
      </c>
      <c r="R20" s="5" t="s">
        <v>73</v>
      </c>
      <c r="S20" s="2" t="str">
        <f>TEXT("5544831278371521041","0")</f>
        <v>5544831278371520000</v>
      </c>
      <c r="T20" s="7" t="s">
        <v>126</v>
      </c>
    </row>
    <row r="21" spans="1:20" ht="38.25" x14ac:dyDescent="0.2">
      <c r="A21" s="2" t="s">
        <v>10</v>
      </c>
      <c r="B21" s="2" t="s">
        <v>11</v>
      </c>
      <c r="C21" s="2" t="s">
        <v>11</v>
      </c>
      <c r="D21" s="2">
        <v>28</v>
      </c>
      <c r="E21" s="2">
        <v>23</v>
      </c>
      <c r="F21" s="2">
        <v>12</v>
      </c>
      <c r="G21" s="2">
        <v>5</v>
      </c>
      <c r="H21" s="2">
        <v>12000</v>
      </c>
      <c r="I21" s="2" t="s">
        <v>114</v>
      </c>
      <c r="J21" t="s">
        <v>145</v>
      </c>
      <c r="K21" s="2" t="s">
        <v>21</v>
      </c>
      <c r="L21" s="2" t="s">
        <v>58</v>
      </c>
      <c r="M21" s="2"/>
      <c r="N21" s="2" t="s">
        <v>15</v>
      </c>
      <c r="O21" s="2" t="s">
        <v>29</v>
      </c>
      <c r="P21" s="10">
        <v>0</v>
      </c>
      <c r="Q21" s="2" t="s">
        <v>17</v>
      </c>
      <c r="R21" s="5" t="s">
        <v>74</v>
      </c>
      <c r="S21" s="2" t="str">
        <f>TEXT("5544895292758985225","0")</f>
        <v>5544895292758980000</v>
      </c>
      <c r="T21" s="7" t="s">
        <v>142</v>
      </c>
    </row>
    <row r="22" spans="1:20" ht="38.25" x14ac:dyDescent="0.2">
      <c r="A22" s="2" t="s">
        <v>10</v>
      </c>
      <c r="B22" s="2" t="s">
        <v>19</v>
      </c>
      <c r="C22" s="2" t="s">
        <v>19</v>
      </c>
      <c r="D22" s="2">
        <v>25</v>
      </c>
      <c r="E22" s="2">
        <v>20</v>
      </c>
      <c r="F22" s="2">
        <v>16</v>
      </c>
      <c r="G22" s="2">
        <v>8</v>
      </c>
      <c r="H22" s="2">
        <v>35000</v>
      </c>
      <c r="I22" s="2" t="s">
        <v>114</v>
      </c>
      <c r="J22" t="s">
        <v>145</v>
      </c>
      <c r="K22" s="2" t="s">
        <v>21</v>
      </c>
      <c r="L22" s="2" t="s">
        <v>75</v>
      </c>
      <c r="M22" s="2">
        <v>4</v>
      </c>
      <c r="N22" s="2" t="s">
        <v>15</v>
      </c>
      <c r="O22" s="2" t="s">
        <v>15</v>
      </c>
      <c r="P22" s="10">
        <v>8</v>
      </c>
      <c r="Q22" s="2" t="s">
        <v>17</v>
      </c>
      <c r="R22" s="5" t="s">
        <v>76</v>
      </c>
      <c r="S22" s="2" t="str">
        <f>TEXT("5545364875222161572","0")</f>
        <v>5545364875222160000</v>
      </c>
      <c r="T22" s="7" t="s">
        <v>141</v>
      </c>
    </row>
    <row r="23" spans="1:20" ht="25.5" x14ac:dyDescent="0.2">
      <c r="A23" s="2" t="s">
        <v>31</v>
      </c>
      <c r="B23" s="2" t="s">
        <v>77</v>
      </c>
      <c r="C23" s="2" t="s">
        <v>11</v>
      </c>
      <c r="D23" s="2">
        <v>24</v>
      </c>
      <c r="E23" s="2">
        <v>21</v>
      </c>
      <c r="F23" s="2">
        <v>16</v>
      </c>
      <c r="G23">
        <v>12</v>
      </c>
      <c r="H23" s="2">
        <v>200000</v>
      </c>
      <c r="I23" s="2" t="s">
        <v>114</v>
      </c>
      <c r="J23" t="s">
        <v>145</v>
      </c>
      <c r="K23" s="2" t="s">
        <v>13</v>
      </c>
      <c r="L23" s="2" t="s">
        <v>25</v>
      </c>
      <c r="M23" s="2">
        <v>2</v>
      </c>
      <c r="N23" s="2" t="s">
        <v>15</v>
      </c>
      <c r="O23" s="2" t="s">
        <v>29</v>
      </c>
      <c r="P23" s="10">
        <v>9.5</v>
      </c>
      <c r="Q23" s="2" t="s">
        <v>17</v>
      </c>
      <c r="R23" s="5" t="s">
        <v>78</v>
      </c>
      <c r="S23" s="2" t="str">
        <f>TEXT("5559225824522636341","0")</f>
        <v>5559225824522630000</v>
      </c>
      <c r="T23" s="7" t="s">
        <v>140</v>
      </c>
    </row>
    <row r="24" spans="1:20" ht="25.5" x14ac:dyDescent="0.2">
      <c r="A24" s="2" t="s">
        <v>31</v>
      </c>
      <c r="B24" s="2" t="s">
        <v>60</v>
      </c>
      <c r="C24" s="2" t="s">
        <v>60</v>
      </c>
      <c r="D24" s="2">
        <v>29</v>
      </c>
      <c r="E24" s="2">
        <v>22</v>
      </c>
      <c r="F24" s="2">
        <v>18</v>
      </c>
      <c r="G24" s="2">
        <v>16</v>
      </c>
      <c r="H24" s="2">
        <v>1000000</v>
      </c>
      <c r="I24" s="2" t="s">
        <v>46</v>
      </c>
      <c r="J24" t="s">
        <v>145</v>
      </c>
      <c r="K24" s="2" t="s">
        <v>21</v>
      </c>
      <c r="L24" s="2" t="s">
        <v>58</v>
      </c>
      <c r="M24" s="2">
        <v>1</v>
      </c>
      <c r="N24" s="2" t="s">
        <v>15</v>
      </c>
      <c r="O24" s="2" t="s">
        <v>16</v>
      </c>
      <c r="P24" s="10">
        <v>1</v>
      </c>
      <c r="Q24" s="2" t="s">
        <v>17</v>
      </c>
      <c r="R24" s="5" t="s">
        <v>79</v>
      </c>
      <c r="S24" s="2" t="str">
        <f>TEXT("5559244712119193681","0")</f>
        <v>5559244712119190000</v>
      </c>
      <c r="T24" s="7" t="s">
        <v>139</v>
      </c>
    </row>
    <row r="25" spans="1:20" ht="25.5" x14ac:dyDescent="0.2">
      <c r="A25" s="2" t="s">
        <v>31</v>
      </c>
      <c r="B25" s="2" t="s">
        <v>80</v>
      </c>
      <c r="C25" s="2" t="s">
        <v>80</v>
      </c>
      <c r="D25" s="2">
        <v>29</v>
      </c>
      <c r="E25" s="2">
        <v>26</v>
      </c>
      <c r="F25" s="2">
        <v>16</v>
      </c>
      <c r="G25" s="2">
        <v>18</v>
      </c>
      <c r="H25" s="2">
        <v>80000</v>
      </c>
      <c r="I25" s="2" t="s">
        <v>72</v>
      </c>
      <c r="J25" s="2" t="s">
        <v>81</v>
      </c>
      <c r="K25" s="2" t="s">
        <v>82</v>
      </c>
      <c r="L25" s="2" t="s">
        <v>37</v>
      </c>
      <c r="M25" s="2"/>
      <c r="N25" s="2" t="s">
        <v>38</v>
      </c>
      <c r="O25" s="2" t="s">
        <v>83</v>
      </c>
      <c r="P25" s="10">
        <v>8</v>
      </c>
      <c r="Q25" s="2" t="s">
        <v>40</v>
      </c>
      <c r="R25" s="5" t="s">
        <v>84</v>
      </c>
      <c r="S25" s="2" t="str">
        <f>TEXT("5559311036423707224","0")</f>
        <v>5559311036423700000</v>
      </c>
      <c r="T25" s="7" t="s">
        <v>127</v>
      </c>
    </row>
    <row r="26" spans="1:20" ht="12.75" x14ac:dyDescent="0.2">
      <c r="A26" s="2" t="s">
        <v>31</v>
      </c>
      <c r="B26" s="2" t="s">
        <v>60</v>
      </c>
      <c r="C26" s="2" t="s">
        <v>60</v>
      </c>
      <c r="D26" s="2">
        <v>27</v>
      </c>
      <c r="E26" s="2">
        <v>22</v>
      </c>
      <c r="F26" s="2">
        <v>16</v>
      </c>
      <c r="G26" s="2">
        <v>16</v>
      </c>
      <c r="H26" s="2">
        <v>100000</v>
      </c>
      <c r="I26" s="2" t="s">
        <v>20</v>
      </c>
      <c r="J26" t="s">
        <v>145</v>
      </c>
      <c r="K26" s="2" t="s">
        <v>21</v>
      </c>
      <c r="L26" s="2" t="s">
        <v>25</v>
      </c>
      <c r="M26" s="2">
        <v>0</v>
      </c>
      <c r="N26" s="2" t="s">
        <v>15</v>
      </c>
      <c r="O26" s="2" t="s">
        <v>16</v>
      </c>
      <c r="P26" s="10">
        <v>3</v>
      </c>
      <c r="Q26" s="2" t="s">
        <v>27</v>
      </c>
      <c r="R26" s="5" t="s">
        <v>85</v>
      </c>
      <c r="S26" s="2" t="str">
        <f>TEXT("5559329400811222109","0")</f>
        <v>5559329400811220000</v>
      </c>
      <c r="T26" s="7" t="s">
        <v>128</v>
      </c>
    </row>
    <row r="27" spans="1:20" ht="12.75" x14ac:dyDescent="0.2">
      <c r="A27" s="2" t="s">
        <v>31</v>
      </c>
      <c r="B27" s="2" t="s">
        <v>60</v>
      </c>
      <c r="C27" s="2" t="s">
        <v>80</v>
      </c>
      <c r="D27" s="2">
        <v>27</v>
      </c>
      <c r="E27" s="2">
        <v>25</v>
      </c>
      <c r="F27" s="2">
        <v>12</v>
      </c>
      <c r="G27" s="2">
        <v>12</v>
      </c>
      <c r="H27" s="2">
        <v>3000</v>
      </c>
      <c r="I27" s="2" t="s">
        <v>20</v>
      </c>
      <c r="J27" t="s">
        <v>145</v>
      </c>
      <c r="K27" s="2" t="s">
        <v>21</v>
      </c>
      <c r="L27" s="2" t="s">
        <v>25</v>
      </c>
      <c r="M27" s="2">
        <v>2</v>
      </c>
      <c r="N27" s="2" t="s">
        <v>15</v>
      </c>
      <c r="O27" s="2" t="s">
        <v>16</v>
      </c>
      <c r="P27" s="10">
        <v>4</v>
      </c>
      <c r="Q27" s="2" t="s">
        <v>27</v>
      </c>
      <c r="R27" s="5" t="s">
        <v>86</v>
      </c>
      <c r="S27" s="2" t="str">
        <f>TEXT("5559404078217467725","0")</f>
        <v>5559404078217460000</v>
      </c>
      <c r="T27" s="7" t="s">
        <v>118</v>
      </c>
    </row>
    <row r="28" spans="1:20" ht="63.75" x14ac:dyDescent="0.2">
      <c r="A28" s="2" t="s">
        <v>31</v>
      </c>
      <c r="B28" s="2" t="s">
        <v>60</v>
      </c>
      <c r="C28" s="2" t="s">
        <v>60</v>
      </c>
      <c r="D28" s="2">
        <v>23</v>
      </c>
      <c r="E28" s="2">
        <v>22</v>
      </c>
      <c r="F28" s="2">
        <v>16</v>
      </c>
      <c r="G28" s="2">
        <v>16</v>
      </c>
      <c r="H28" s="2">
        <v>100000</v>
      </c>
      <c r="I28" s="2" t="s">
        <v>20</v>
      </c>
      <c r="J28" t="s">
        <v>145</v>
      </c>
      <c r="K28" s="2" t="s">
        <v>13</v>
      </c>
      <c r="L28" s="2" t="s">
        <v>87</v>
      </c>
      <c r="M28" s="2">
        <v>5</v>
      </c>
      <c r="N28" s="2" t="s">
        <v>15</v>
      </c>
      <c r="O28" s="2" t="s">
        <v>48</v>
      </c>
      <c r="P28" s="10">
        <v>10</v>
      </c>
      <c r="Q28" s="2" t="s">
        <v>88</v>
      </c>
      <c r="R28" s="5" t="s">
        <v>89</v>
      </c>
      <c r="S28" s="2" t="str">
        <f>TEXT("5559453002426824830","0")</f>
        <v>5559453002426820000</v>
      </c>
      <c r="T28" s="7" t="s">
        <v>120</v>
      </c>
    </row>
    <row r="29" spans="1:20" ht="25.5" x14ac:dyDescent="0.2">
      <c r="A29" s="2" t="s">
        <v>31</v>
      </c>
      <c r="B29" s="2" t="s">
        <v>11</v>
      </c>
      <c r="C29" s="2" t="s">
        <v>11</v>
      </c>
      <c r="D29" s="2">
        <v>31</v>
      </c>
      <c r="E29" s="2">
        <v>25</v>
      </c>
      <c r="F29" s="2">
        <v>18</v>
      </c>
      <c r="G29" s="2">
        <v>18</v>
      </c>
      <c r="H29" s="2">
        <v>80000</v>
      </c>
      <c r="I29" s="2" t="s">
        <v>54</v>
      </c>
      <c r="J29" s="2" t="s">
        <v>90</v>
      </c>
      <c r="K29" s="2" t="s">
        <v>21</v>
      </c>
      <c r="L29" s="2" t="s">
        <v>25</v>
      </c>
      <c r="M29" s="2">
        <v>0</v>
      </c>
      <c r="N29" s="2" t="s">
        <v>15</v>
      </c>
      <c r="O29" s="2" t="s">
        <v>15</v>
      </c>
      <c r="P29" s="10">
        <v>1</v>
      </c>
      <c r="Q29" s="2" t="s">
        <v>27</v>
      </c>
      <c r="R29" s="5" t="s">
        <v>91</v>
      </c>
      <c r="S29" s="2" t="str">
        <f>TEXT("5559554918863011752","0")</f>
        <v>5559554918863010000</v>
      </c>
      <c r="T29" s="8" t="s">
        <v>123</v>
      </c>
    </row>
    <row r="30" spans="1:20" ht="12.75" x14ac:dyDescent="0.2">
      <c r="A30" s="2" t="s">
        <v>10</v>
      </c>
      <c r="B30" s="2" t="s">
        <v>11</v>
      </c>
      <c r="C30" s="2" t="s">
        <v>11</v>
      </c>
      <c r="D30" s="2">
        <v>25</v>
      </c>
      <c r="E30" s="2">
        <v>26</v>
      </c>
      <c r="F30" s="2">
        <v>18</v>
      </c>
      <c r="G30" s="2">
        <v>18</v>
      </c>
      <c r="H30" s="2">
        <v>60000</v>
      </c>
      <c r="I30" s="2" t="s">
        <v>54</v>
      </c>
      <c r="J30" s="2" t="s">
        <v>55</v>
      </c>
      <c r="K30" s="2" t="s">
        <v>92</v>
      </c>
      <c r="L30" s="2" t="s">
        <v>25</v>
      </c>
      <c r="M30" s="2">
        <v>3</v>
      </c>
      <c r="N30" s="2" t="s">
        <v>15</v>
      </c>
      <c r="O30" s="2" t="s">
        <v>29</v>
      </c>
      <c r="P30" s="10">
        <v>10</v>
      </c>
      <c r="Q30" s="2" t="s">
        <v>27</v>
      </c>
      <c r="R30" s="5" t="s">
        <v>93</v>
      </c>
      <c r="S30" s="2" t="str">
        <f>TEXT("5559629168913486014","0")</f>
        <v>5559629168913480000</v>
      </c>
      <c r="T30" s="7" t="s">
        <v>129</v>
      </c>
    </row>
    <row r="31" spans="1:20" ht="63.75" x14ac:dyDescent="0.2">
      <c r="A31" s="2" t="s">
        <v>31</v>
      </c>
      <c r="B31" s="2" t="s">
        <v>60</v>
      </c>
      <c r="C31" s="2" t="s">
        <v>60</v>
      </c>
      <c r="D31" s="2">
        <v>23</v>
      </c>
      <c r="E31" s="2">
        <v>21</v>
      </c>
      <c r="F31" s="2">
        <v>16</v>
      </c>
      <c r="G31" s="2">
        <v>16</v>
      </c>
      <c r="H31" s="3">
        <v>120000</v>
      </c>
      <c r="I31" s="2" t="s">
        <v>94</v>
      </c>
      <c r="J31" t="s">
        <v>145</v>
      </c>
      <c r="K31" s="2" t="s">
        <v>21</v>
      </c>
      <c r="L31" s="2" t="s">
        <v>95</v>
      </c>
      <c r="M31" s="2">
        <v>0</v>
      </c>
      <c r="N31" s="2" t="s">
        <v>15</v>
      </c>
      <c r="O31" s="2" t="s">
        <v>66</v>
      </c>
      <c r="P31" s="10">
        <v>1</v>
      </c>
      <c r="Q31" s="2" t="s">
        <v>17</v>
      </c>
      <c r="R31" s="5" t="s">
        <v>96</v>
      </c>
      <c r="S31" s="2" t="str">
        <f>TEXT("5559760936014426653","0")</f>
        <v>5559760936014420000</v>
      </c>
      <c r="T31" s="7" t="s">
        <v>121</v>
      </c>
    </row>
    <row r="32" spans="1:20" ht="12.75" x14ac:dyDescent="0.2">
      <c r="A32" s="2" t="s">
        <v>31</v>
      </c>
      <c r="B32" s="2" t="s">
        <v>97</v>
      </c>
      <c r="C32" s="2" t="s">
        <v>60</v>
      </c>
      <c r="D32" s="2">
        <v>27</v>
      </c>
      <c r="E32" s="2">
        <v>27</v>
      </c>
      <c r="F32" s="2">
        <v>16</v>
      </c>
      <c r="G32" s="2">
        <v>18</v>
      </c>
      <c r="H32" s="2">
        <v>300000</v>
      </c>
      <c r="I32" s="2" t="s">
        <v>12</v>
      </c>
      <c r="J32" t="s">
        <v>145</v>
      </c>
      <c r="K32" s="2" t="s">
        <v>21</v>
      </c>
      <c r="L32" s="2" t="s">
        <v>14</v>
      </c>
      <c r="M32" s="2">
        <v>0</v>
      </c>
      <c r="N32" s="2" t="s">
        <v>15</v>
      </c>
      <c r="O32" s="2" t="s">
        <v>16</v>
      </c>
      <c r="P32" s="10">
        <v>0.5</v>
      </c>
      <c r="Q32" s="2" t="s">
        <v>17</v>
      </c>
      <c r="R32" s="5" t="s">
        <v>98</v>
      </c>
      <c r="S32" s="2" t="str">
        <f>TEXT("5559795335429628514","0")</f>
        <v>5559795335429620000</v>
      </c>
      <c r="T32" s="8" t="s">
        <v>133</v>
      </c>
    </row>
    <row r="33" spans="1:20" ht="25.5" x14ac:dyDescent="0.2">
      <c r="A33" s="2" t="s">
        <v>31</v>
      </c>
      <c r="B33" s="2" t="s">
        <v>77</v>
      </c>
      <c r="C33" s="2" t="s">
        <v>77</v>
      </c>
      <c r="D33" s="2">
        <v>28</v>
      </c>
      <c r="E33" s="2">
        <v>28</v>
      </c>
      <c r="F33" s="2">
        <v>16</v>
      </c>
      <c r="G33" s="2">
        <v>16</v>
      </c>
      <c r="H33" s="2">
        <v>300000</v>
      </c>
      <c r="I33" s="2" t="s">
        <v>20</v>
      </c>
      <c r="J33" t="s">
        <v>145</v>
      </c>
      <c r="K33" s="2" t="s">
        <v>21</v>
      </c>
      <c r="L33" s="2" t="s">
        <v>25</v>
      </c>
      <c r="M33" s="2">
        <v>0</v>
      </c>
      <c r="N33" s="2" t="s">
        <v>15</v>
      </c>
      <c r="O33" s="2" t="s">
        <v>29</v>
      </c>
      <c r="P33" s="10">
        <v>0.3</v>
      </c>
      <c r="Q33" s="2" t="s">
        <v>17</v>
      </c>
      <c r="R33" s="5" t="s">
        <v>99</v>
      </c>
      <c r="S33" s="2" t="str">
        <f>TEXT("5559795981919157635","0")</f>
        <v>5559795981919150000</v>
      </c>
      <c r="T33" s="7" t="s">
        <v>136</v>
      </c>
    </row>
    <row r="34" spans="1:20" ht="25.5" x14ac:dyDescent="0.2">
      <c r="A34" s="2" t="s">
        <v>31</v>
      </c>
      <c r="B34" s="2" t="s">
        <v>60</v>
      </c>
      <c r="C34" s="2" t="s">
        <v>57</v>
      </c>
      <c r="D34" s="2">
        <v>30</v>
      </c>
      <c r="E34" s="2">
        <v>23</v>
      </c>
      <c r="F34" s="2">
        <v>18</v>
      </c>
      <c r="G34" s="2">
        <v>18</v>
      </c>
      <c r="H34" s="2">
        <v>40000</v>
      </c>
      <c r="I34" s="2" t="s">
        <v>54</v>
      </c>
      <c r="J34" s="2" t="s">
        <v>111</v>
      </c>
      <c r="K34" s="2" t="s">
        <v>13</v>
      </c>
      <c r="L34" s="2" t="s">
        <v>25</v>
      </c>
      <c r="M34" s="2">
        <v>3</v>
      </c>
      <c r="N34" s="2" t="s">
        <v>15</v>
      </c>
      <c r="O34" s="2" t="s">
        <v>29</v>
      </c>
      <c r="P34" s="10">
        <v>9</v>
      </c>
      <c r="Q34" s="2" t="s">
        <v>17</v>
      </c>
      <c r="R34" s="5" t="s">
        <v>100</v>
      </c>
      <c r="S34" s="2" t="str">
        <f>TEXT("5559805652345492941","0")</f>
        <v>5559805652345490000</v>
      </c>
      <c r="T34" s="7" t="s">
        <v>136</v>
      </c>
    </row>
    <row r="35" spans="1:20" ht="12.75" x14ac:dyDescent="0.2">
      <c r="A35" s="2" t="s">
        <v>10</v>
      </c>
      <c r="B35" s="2" t="s">
        <v>11</v>
      </c>
      <c r="C35" s="2" t="s">
        <v>11</v>
      </c>
      <c r="D35" s="2">
        <v>19</v>
      </c>
      <c r="E35" s="2">
        <v>16</v>
      </c>
      <c r="F35" s="2">
        <v>12</v>
      </c>
      <c r="G35" s="2">
        <v>5</v>
      </c>
      <c r="H35" s="2">
        <v>50000</v>
      </c>
      <c r="I35" s="2" t="s">
        <v>20</v>
      </c>
      <c r="J35" t="s">
        <v>145</v>
      </c>
      <c r="K35" s="2" t="s">
        <v>21</v>
      </c>
      <c r="L35" s="2" t="s">
        <v>101</v>
      </c>
      <c r="M35" s="2"/>
      <c r="N35" s="2" t="s">
        <v>15</v>
      </c>
      <c r="O35" s="2" t="s">
        <v>29</v>
      </c>
      <c r="P35" s="10">
        <v>6</v>
      </c>
      <c r="Q35" s="2" t="s">
        <v>17</v>
      </c>
      <c r="R35" s="5" t="s">
        <v>102</v>
      </c>
      <c r="S35" s="2" t="str">
        <f>TEXT("5559818943197623894","0")</f>
        <v>5559818943197620000</v>
      </c>
      <c r="T35" s="7" t="s">
        <v>138</v>
      </c>
    </row>
    <row r="36" spans="1:20" ht="38.25" x14ac:dyDescent="0.2">
      <c r="A36" s="2" t="s">
        <v>31</v>
      </c>
      <c r="B36" s="2" t="s">
        <v>60</v>
      </c>
      <c r="C36" s="2" t="s">
        <v>60</v>
      </c>
      <c r="D36" s="2">
        <v>26</v>
      </c>
      <c r="E36" s="2">
        <v>21</v>
      </c>
      <c r="F36" s="2">
        <v>12</v>
      </c>
      <c r="G36" s="2">
        <v>16</v>
      </c>
      <c r="H36" s="2">
        <v>35000</v>
      </c>
      <c r="I36" s="2" t="s">
        <v>20</v>
      </c>
      <c r="J36" s="2" t="s">
        <v>55</v>
      </c>
      <c r="K36" s="2" t="s">
        <v>21</v>
      </c>
      <c r="L36" s="2" t="s">
        <v>25</v>
      </c>
      <c r="M36" s="2"/>
      <c r="N36" s="2" t="s">
        <v>15</v>
      </c>
      <c r="O36" s="2" t="s">
        <v>103</v>
      </c>
      <c r="P36" s="10">
        <v>4</v>
      </c>
      <c r="Q36" s="2" t="s">
        <v>17</v>
      </c>
      <c r="R36" s="5" t="s">
        <v>104</v>
      </c>
      <c r="S36" s="2" t="str">
        <f>TEXT("5559819487425493311","0")</f>
        <v>5559819487425490000</v>
      </c>
      <c r="T36" s="7" t="s">
        <v>130</v>
      </c>
    </row>
    <row r="37" spans="1:20" ht="12.75" x14ac:dyDescent="0.2">
      <c r="A37" s="2" t="s">
        <v>31</v>
      </c>
      <c r="B37" s="2" t="s">
        <v>60</v>
      </c>
      <c r="C37" s="2" t="s">
        <v>60</v>
      </c>
      <c r="D37" s="2">
        <v>29</v>
      </c>
      <c r="E37" s="2">
        <v>26</v>
      </c>
      <c r="F37" s="2">
        <v>18</v>
      </c>
      <c r="G37" s="2">
        <v>18</v>
      </c>
      <c r="H37" s="2">
        <v>100000</v>
      </c>
      <c r="I37" s="2" t="s">
        <v>20</v>
      </c>
      <c r="J37" s="2" t="s">
        <v>20</v>
      </c>
      <c r="K37" s="2" t="s">
        <v>105</v>
      </c>
      <c r="L37" s="2" t="s">
        <v>58</v>
      </c>
      <c r="M37" s="2">
        <v>2</v>
      </c>
      <c r="N37" s="2" t="s">
        <v>15</v>
      </c>
      <c r="O37" s="2" t="s">
        <v>16</v>
      </c>
      <c r="P37" s="10">
        <v>4</v>
      </c>
      <c r="Q37" s="2">
        <v>1</v>
      </c>
      <c r="R37" s="5" t="s">
        <v>106</v>
      </c>
      <c r="S37" s="2" t="str">
        <f>TEXT("5559897802945937224","0")</f>
        <v>5559897802945930000</v>
      </c>
      <c r="T37" s="7" t="s">
        <v>119</v>
      </c>
    </row>
    <row r="38" spans="1:20" ht="12.75" x14ac:dyDescent="0.2">
      <c r="A38" s="2" t="s">
        <v>31</v>
      </c>
      <c r="B38" s="2" t="s">
        <v>60</v>
      </c>
      <c r="C38" s="2" t="s">
        <v>60</v>
      </c>
      <c r="D38" s="2">
        <v>29</v>
      </c>
      <c r="E38" s="2">
        <v>24</v>
      </c>
      <c r="F38" s="2">
        <v>18</v>
      </c>
      <c r="G38" s="2">
        <v>18</v>
      </c>
      <c r="H38" s="2">
        <v>100000</v>
      </c>
      <c r="I38" s="2" t="s">
        <v>20</v>
      </c>
      <c r="J38" t="s">
        <v>145</v>
      </c>
      <c r="K38" s="2" t="s">
        <v>13</v>
      </c>
      <c r="L38" s="2" t="s">
        <v>25</v>
      </c>
      <c r="M38" s="2"/>
      <c r="N38" s="2" t="s">
        <v>15</v>
      </c>
      <c r="O38" s="2" t="s">
        <v>16</v>
      </c>
      <c r="P38" s="10">
        <v>2</v>
      </c>
      <c r="Q38" s="2" t="s">
        <v>17</v>
      </c>
      <c r="R38" s="5" t="s">
        <v>107</v>
      </c>
      <c r="S38" s="2" t="str">
        <f>TEXT("5559972255219390813","0")</f>
        <v>5559972255219390000</v>
      </c>
      <c r="T38" s="7" t="s">
        <v>119</v>
      </c>
    </row>
    <row r="39" spans="1:20" ht="12.75" x14ac:dyDescent="0.2">
      <c r="A39" s="2" t="s">
        <v>31</v>
      </c>
      <c r="C39" s="2" t="s">
        <v>108</v>
      </c>
      <c r="D39" s="2">
        <v>20</v>
      </c>
      <c r="E39" s="2">
        <v>20</v>
      </c>
      <c r="F39" s="2">
        <v>12</v>
      </c>
      <c r="G39" s="2">
        <v>10</v>
      </c>
      <c r="H39" s="2">
        <v>35000</v>
      </c>
      <c r="I39" s="2" t="s">
        <v>20</v>
      </c>
      <c r="J39" t="s">
        <v>145</v>
      </c>
      <c r="K39" s="2" t="s">
        <v>21</v>
      </c>
      <c r="L39" s="2" t="s">
        <v>14</v>
      </c>
      <c r="M39" s="2"/>
      <c r="N39" s="2" t="s">
        <v>15</v>
      </c>
      <c r="O39" s="2" t="s">
        <v>103</v>
      </c>
      <c r="P39" s="10">
        <v>0.5</v>
      </c>
      <c r="Q39" s="2" t="s">
        <v>17</v>
      </c>
      <c r="R39" s="5" t="s">
        <v>109</v>
      </c>
      <c r="S39" s="2" t="str">
        <f>TEXT("5559984968418261714","0")</f>
        <v>5559984968418260000</v>
      </c>
      <c r="T39" s="8" t="s">
        <v>133</v>
      </c>
    </row>
    <row r="40" spans="1:20" ht="12.75" x14ac:dyDescent="0.2">
      <c r="A40" s="2" t="s">
        <v>31</v>
      </c>
      <c r="C40" s="2" t="s">
        <v>108</v>
      </c>
      <c r="D40" s="2">
        <v>20</v>
      </c>
      <c r="E40" s="2">
        <v>20</v>
      </c>
      <c r="F40" s="2">
        <v>12</v>
      </c>
      <c r="G40" s="2">
        <v>10</v>
      </c>
      <c r="H40" s="2">
        <v>30000</v>
      </c>
      <c r="I40" s="2" t="s">
        <v>20</v>
      </c>
      <c r="J40" t="s">
        <v>145</v>
      </c>
      <c r="K40" s="2" t="s">
        <v>21</v>
      </c>
      <c r="L40" s="2" t="s">
        <v>14</v>
      </c>
      <c r="M40" s="2"/>
      <c r="N40" s="2" t="s">
        <v>15</v>
      </c>
      <c r="O40" s="2" t="s">
        <v>103</v>
      </c>
      <c r="P40" s="10">
        <v>0.5</v>
      </c>
      <c r="Q40" s="2" t="s">
        <v>17</v>
      </c>
      <c r="R40" s="5" t="s">
        <v>109</v>
      </c>
      <c r="S40" s="2" t="str">
        <f>TEXT("5559985168414889490","0")</f>
        <v>5559985168414880000</v>
      </c>
      <c r="T40" s="8" t="s">
        <v>133</v>
      </c>
    </row>
    <row r="41" spans="1:20" ht="12.75" x14ac:dyDescent="0.2">
      <c r="A41" s="2" t="s">
        <v>10</v>
      </c>
      <c r="B41" s="2" t="s">
        <v>110</v>
      </c>
      <c r="C41" s="2" t="s">
        <v>110</v>
      </c>
      <c r="D41" s="2">
        <v>27</v>
      </c>
      <c r="E41" s="2">
        <v>25</v>
      </c>
      <c r="F41" s="2">
        <v>12</v>
      </c>
      <c r="G41" s="2">
        <v>18</v>
      </c>
      <c r="H41" s="2">
        <v>80000</v>
      </c>
      <c r="I41" s="2" t="s">
        <v>20</v>
      </c>
      <c r="J41" s="2" t="s">
        <v>111</v>
      </c>
      <c r="K41" s="2" t="s">
        <v>21</v>
      </c>
      <c r="L41" s="2" t="s">
        <v>112</v>
      </c>
      <c r="M41" s="2"/>
      <c r="N41" s="2" t="s">
        <v>15</v>
      </c>
      <c r="O41" s="2" t="s">
        <v>26</v>
      </c>
      <c r="P41" s="10">
        <v>1</v>
      </c>
      <c r="Q41" s="2" t="s">
        <v>27</v>
      </c>
      <c r="R41" s="5" t="s">
        <v>113</v>
      </c>
      <c r="S41" s="2" t="str">
        <f>TEXT("5559999707812000398","0")</f>
        <v>5559999707812000000</v>
      </c>
      <c r="T41" s="7" t="s">
        <v>137</v>
      </c>
    </row>
  </sheetData>
  <hyperlinks>
    <hyperlink ref="F20" r:id="rId1" display="B.com" xr:uid="{00000000-0004-0000-0000-000000000000}"/>
    <hyperlink ref="G23" r:id="rId2" display="B.com"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Zee Tech</cp:lastModifiedBy>
  <dcterms:modified xsi:type="dcterms:W3CDTF">2023-04-01T22:38:00Z</dcterms:modified>
</cp:coreProperties>
</file>