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quel win10\Desktop\"/>
    </mc:Choice>
  </mc:AlternateContent>
  <xr:revisionPtr revIDLastSave="0" documentId="13_ncr:1_{5549E8F8-3C88-4C98-A5FA-865595DE332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CTA 01 EL CASTILLO (2)" sheetId="10" r:id="rId1"/>
  </sheets>
  <calcPr calcId="191029"/>
</workbook>
</file>

<file path=xl/calcChain.xml><?xml version="1.0" encoding="utf-8"?>
<calcChain xmlns="http://schemas.openxmlformats.org/spreadsheetml/2006/main">
  <c r="K24" i="10" l="1"/>
  <c r="M24" i="10" s="1"/>
  <c r="L10" i="10"/>
  <c r="L11" i="10"/>
  <c r="L12" i="10"/>
  <c r="M12" i="10"/>
  <c r="L13" i="10"/>
  <c r="M13" i="10"/>
  <c r="L14" i="10"/>
  <c r="M14" i="10"/>
  <c r="L15" i="10"/>
  <c r="L16" i="10"/>
  <c r="L17" i="10"/>
  <c r="L18" i="10"/>
  <c r="L19" i="10"/>
  <c r="L20" i="10"/>
  <c r="L21" i="10"/>
  <c r="M21" i="10"/>
  <c r="L22" i="10"/>
  <c r="L23" i="10"/>
  <c r="L26" i="10"/>
  <c r="L27" i="10"/>
  <c r="L28" i="10"/>
  <c r="L25" i="10"/>
  <c r="I25" i="10"/>
  <c r="M25" i="10" s="1"/>
  <c r="I26" i="10"/>
  <c r="M26" i="10" s="1"/>
  <c r="I27" i="10"/>
  <c r="M27" i="10" s="1"/>
  <c r="I28" i="10"/>
  <c r="M28" i="10" s="1"/>
  <c r="I24" i="10"/>
  <c r="G26" i="10"/>
  <c r="G23" i="10"/>
  <c r="G20" i="10"/>
  <c r="G11" i="10"/>
  <c r="G12" i="10"/>
  <c r="G13" i="10"/>
  <c r="G14" i="10"/>
  <c r="G15" i="10"/>
  <c r="G16" i="10"/>
  <c r="G17" i="10"/>
  <c r="G18" i="10"/>
  <c r="G19" i="10"/>
  <c r="L48" i="10"/>
  <c r="M47" i="10"/>
  <c r="M41" i="10"/>
  <c r="G28" i="10"/>
  <c r="G27" i="10"/>
  <c r="K26" i="10"/>
  <c r="K25" i="10"/>
  <c r="G25" i="10"/>
  <c r="L24" i="10"/>
  <c r="G24" i="10"/>
  <c r="K23" i="10"/>
  <c r="M23" i="10" s="1"/>
  <c r="K22" i="10"/>
  <c r="M22" i="10" s="1"/>
  <c r="G22" i="10"/>
  <c r="K21" i="10"/>
  <c r="G21" i="10"/>
  <c r="K20" i="10"/>
  <c r="M20" i="10" s="1"/>
  <c r="K19" i="10"/>
  <c r="M19" i="10" s="1"/>
  <c r="K18" i="10"/>
  <c r="M18" i="10" s="1"/>
  <c r="K17" i="10"/>
  <c r="M17" i="10" s="1"/>
  <c r="K16" i="10"/>
  <c r="M16" i="10" s="1"/>
  <c r="K15" i="10"/>
  <c r="M15" i="10" s="1"/>
  <c r="K14" i="10"/>
  <c r="K13" i="10"/>
  <c r="K12" i="10"/>
  <c r="K11" i="10"/>
  <c r="M11" i="10" s="1"/>
  <c r="K10" i="10"/>
  <c r="M10" i="10" s="1"/>
  <c r="G10" i="10"/>
  <c r="K7" i="10"/>
  <c r="J7" i="10"/>
  <c r="K30" i="10" l="1"/>
  <c r="K33" i="10" s="1"/>
  <c r="G30" i="10"/>
  <c r="G32" i="10" s="1"/>
  <c r="K32" i="10" l="1"/>
  <c r="M32" i="10" s="1"/>
  <c r="K31" i="10"/>
  <c r="M31" i="10" s="1"/>
  <c r="M30" i="10"/>
  <c r="G31" i="10"/>
  <c r="G33" i="10"/>
  <c r="G34" i="10" s="1"/>
  <c r="K34" i="10"/>
  <c r="M33" i="10"/>
  <c r="K35" i="10" l="1"/>
  <c r="K38" i="10" s="1"/>
  <c r="G35" i="10"/>
  <c r="M34" i="10"/>
  <c r="K36" i="10" l="1"/>
  <c r="K40" i="10" s="1"/>
  <c r="M40" i="10" s="1"/>
  <c r="K39" i="10"/>
  <c r="M39" i="10" s="1"/>
  <c r="M35" i="10"/>
  <c r="G36" i="10"/>
  <c r="G39" i="10"/>
  <c r="G38" i="10"/>
  <c r="M38" i="10"/>
  <c r="M36" i="10" l="1"/>
  <c r="M48" i="10"/>
  <c r="M49" i="10" s="1"/>
  <c r="M50" i="10" s="1"/>
  <c r="G40" i="10"/>
  <c r="K37" i="10"/>
  <c r="M43" i="10" l="1"/>
  <c r="G43" i="10"/>
  <c r="K43" i="10" s="1"/>
  <c r="G37" i="10"/>
  <c r="G42" i="10" s="1"/>
  <c r="M37" i="10"/>
  <c r="M42" i="10" s="1"/>
  <c r="M44" i="10" s="1"/>
  <c r="K42" i="10"/>
  <c r="K44" i="10" s="1"/>
  <c r="J46" i="10" s="1"/>
</calcChain>
</file>

<file path=xl/sharedStrings.xml><?xml version="1.0" encoding="utf-8"?>
<sst xmlns="http://schemas.openxmlformats.org/spreadsheetml/2006/main" count="88" uniqueCount="66">
  <si>
    <t>UND</t>
  </si>
  <si>
    <t>TOTAL</t>
  </si>
  <si>
    <t>VR TOTAL</t>
  </si>
  <si>
    <t>OBRA:</t>
  </si>
  <si>
    <t xml:space="preserve">CONTRATANTE: </t>
  </si>
  <si>
    <t xml:space="preserve">CONTRATISTA: </t>
  </si>
  <si>
    <t>CONTRATO Nº:</t>
  </si>
  <si>
    <t>OBJETO DEL CONTRATO:</t>
  </si>
  <si>
    <t>ITEM</t>
  </si>
  <si>
    <t>DESCRIPCIÓN</t>
  </si>
  <si>
    <t xml:space="preserve">CONTRATO </t>
  </si>
  <si>
    <t>ACUM ACTAS ANTERIORES</t>
  </si>
  <si>
    <t>ACUMULADO ACTAS</t>
  </si>
  <si>
    <t>CANT</t>
  </si>
  <si>
    <t>VR UNIT</t>
  </si>
  <si>
    <t>VR. TOTAL COSTOS DIRECTOS</t>
  </si>
  <si>
    <t xml:space="preserve">Administracion </t>
  </si>
  <si>
    <t xml:space="preserve">Imprevistos  </t>
  </si>
  <si>
    <t xml:space="preserve">Utilidad  </t>
  </si>
  <si>
    <t>IVA/utilidad 19%</t>
  </si>
  <si>
    <t>VR. TOTAL COSTOS DIRECTOS+AIU ANTES DE IVA</t>
  </si>
  <si>
    <t>VR. TOTAL COSTOS DIRECTOS DESPUES DE IVA</t>
  </si>
  <si>
    <t>VR. TOTAL DESCUENTOS</t>
  </si>
  <si>
    <t>Retencion en la fuente</t>
  </si>
  <si>
    <t>Rete Ica</t>
  </si>
  <si>
    <t>VR. TOTAL DE LA OBRA</t>
  </si>
  <si>
    <t xml:space="preserve">VALOR A CANCELAR PRESENTE ACTA </t>
  </si>
  <si>
    <t>AVANCE DE OBRA</t>
  </si>
  <si>
    <t>ACUM ANT</t>
  </si>
  <si>
    <t>% EJECUTADO</t>
  </si>
  <si>
    <t xml:space="preserve">Director de Obra </t>
  </si>
  <si>
    <t>GYL INGENIERIA SAS</t>
  </si>
  <si>
    <t>Anticipo</t>
  </si>
  <si>
    <t>Amortización Anticipo</t>
  </si>
  <si>
    <t>SALDO ANTICIPO</t>
  </si>
  <si>
    <t>VR. POR PAGAR DEL ACTA</t>
  </si>
  <si>
    <t>unidad</t>
  </si>
  <si>
    <t>metro</t>
  </si>
  <si>
    <t>Representante legal contratista</t>
  </si>
  <si>
    <t>SOLAR ECOPANCE</t>
  </si>
  <si>
    <t>INACON SAS</t>
  </si>
  <si>
    <t>SUMINISTRO INSTALACION Y PUESTA EN FUNCIONAMIENTO DEL SISTEMA SOLAR Y APANTALALMIENTO ESTACIONES DE BIENESTAR B Y C</t>
  </si>
  <si>
    <t>suministro e instalacion de Panel solar 545W mono half-cut solar panel (Fabricante Luxen) (RETIE) (B)</t>
  </si>
  <si>
    <t>suministro e instalacion de Inversor-Cargador 8KW HYBRID INVERTER SPLIT PHASE 120V/240V - DEYE (B)</t>
  </si>
  <si>
    <t>suministro e instalacion de Lithium battery module LFP 5KW</t>
  </si>
  <si>
    <t>suministro e instalacion de Caja combinatoria con minibreaker, DPS y elementos de conexión</t>
  </si>
  <si>
    <t>Estructura para montaje de 12 paneles solares</t>
  </si>
  <si>
    <t>SUMINISTRO INSTALACIÓN Y PUESTA EN SERVICIO DE ACOMETIDA ELÉCTRICA EN CABLE SOLAR 4 MM2 (12 AWG)</t>
  </si>
  <si>
    <t>SUMINISTRO INSTALACIÓN Y PUESTA EN SERVICIO DE ACOMETIDA ELÉCTRICA EN CABLE SOLAR 16 MM2 (6 AWG)</t>
  </si>
  <si>
    <t>SUMINISTRO INSTALACIÓN Y PUESTA EN SERVICIO DE ACOMETIDA ELÉCTRICA EN CABLE SOLAR 50 MM2 (1 AWG)</t>
  </si>
  <si>
    <t>SUMINISTRO INSTALACIÓN Y PUESTA EN SERVICIO DE TUBERÍA IMC 1 1/2" - MONTAJE A LA VISTA PARA SISTEMA SOLAR</t>
  </si>
  <si>
    <t>SUMINISTRO INSTALACIÓN Y PUESTA EN SERVICIO DE BANCO DE DUCTOS SUBTERRÁNEO PVC - DB DE 1XØ2".</t>
  </si>
  <si>
    <t>SUMINISTRO INSTALACIÓN Y PUESTA EN SERVICIO DE BANDEJA PORTACABLES TIPO MALLA DE 200X60MM. INCLUYE ACCESORIOS DE MONTAJE</t>
  </si>
  <si>
    <t>SUMINISTRO, INSTALACIÓN Y PUESTA EN SERVICIO DE PUNTA CAPTADORA TIPO FRANKLIN DE 600 MM EN ALUMINIO DE Ø 8mm X 600mm". INCLUYE BASE PARA MONTAJE, ACCESORIOS DE CONEXIÓN, ELEMENTOS PARA FIJACIÓN DE LA BASE, SOPORTES Y DEMÁS ACCESORIOS, DE ACUERDO A PLANOS Y DETALLES.</t>
  </si>
  <si>
    <t>SUMINISTRO, INSTALACIÓN Y PUESTA EN SERVICIO DE ALAMBRÓN EN ALUMINIO DE 8MM DE DIÁMETRO. INCLUYE AISLADORES, ACCESORIOS DE CONEXIÓN, SOPORTES, Y DEMÁS ACCESORIOS, DE ACUERDO A PLANOS Y DETALLES.</t>
  </si>
  <si>
    <t>SUMINISTRO, INSTALACIÓN Y PUESTA EN SERVICIO DE BAJANTE PARA SISTEMA DE APANTALLAMIENTO, INCLUYE DUCTERÍA DE 3/4 IMC, CABLE19 HILOS 2/0 CU DESNUDO, SOLDADURA EXOTÉRMICA, CONECTORES BIMETÁLICOS CERTIFICADOS Y DEMÁS ACCESORIOS REQUERIDOS DE ACUERDO A PLANOS Y DETALLES. PARA SISTEMA DE BAJANTES DE ESTRUCTURAS ALTAS EN ESTACIONES DE BIENESTAR</t>
  </si>
  <si>
    <t>SUMINISTRO, INSTALACIÓN Y PUESTA EN SERVICIO DE CABLE DESNUDO 19 HILOS AWG NO. 2/0, INCLUYE SOLDADURA EXOTÉRMICA Y TRATAMIENTO FISICOQUÍMICO DEL TERRENO (UN BULTO DE 25 KG POR CADA 7 METROS DE CABLE) DE ACUERDO A PLANOS Y DETALLES.</t>
  </si>
  <si>
    <t>SUMINISTRO INSTALACIÓN Y PUESTA EN SERVICIO DE VARILLA/ELECTRODO DE PUESTA A TIERRA ACUERDO A PLANOS. INCLUYE 1 VARILLA CU 5/8 X 2.40M COBRE-COBRE 99%, SOLDADURA EXOTÉRMICA, TRATAMIENTO FÍSICO QUÍMICO DEL TERRENO, CAJA DE INSPECCIÓN 0.3X0.3X0.3M, PARA VERIFICACIÓN DE PUNTOS DE CONEXIÓN Y MEDICIONES ACCESIBLES, Y TODO LO NECESARIO PARA SU CORRECTA INSTALACIÓN Y PUESTA EN SERVICIO.</t>
  </si>
  <si>
    <t>SUMINISTRO INSTALACIÓN Y PUESTA EN SERVICIO DE VARILLA/ELECTRODO DE PUESTA A TIERRA DE ACUERDO A PLANOS. INCLUYE 1 VARILLA CU 5/8 X 2.40M COBRE-COBRE 99%, SOLDADURA EXOTÉRMICA, TRATAMIENTO FÍSICO QUÍMICO DEL TERRENO Y TODO LO NECESARIO PARA SU CORRECTA INSTALACIÓN Y PUESTA EN SERVICIO.</t>
  </si>
  <si>
    <t>SUMINISTRO, INSTALACIÓN Y PUESTA EN SERVICIO DE BARRA COLECTORA EN COBRE (DIMENSIONES 1/4" X 2" x 0,5m) PARA CONEXIÓN DE CABLES DE PUESTA A TIERRA, INCLUYE BASE DE SOPORTE, ELEMENTOS PARA FIJACIÓN Y DEMÁS ACCESORIOS, DE ACUERDO A PLANOS Y DETALLES.</t>
  </si>
  <si>
    <t>SUMINISTRO, INSTALACIÓN Y PUESTA EN SERVICIO DE AVISO SÍMBOLO RIESGO ELÉCTRICO EN ACRÍLICO, DIMENSIONES DE ACUERDO AL RETIE.</t>
  </si>
  <si>
    <t xml:space="preserve"> SISTEMA SOLAR Y APANTALALMIENTO ESTACIONES DE BIENESTAR B Y C</t>
  </si>
  <si>
    <t>UN</t>
  </si>
  <si>
    <t>ACTA No. 03</t>
  </si>
  <si>
    <t>2</t>
  </si>
  <si>
    <t>NUEVE MILLONES DOSCIENTOS NOVENTA Y UN MIL DOSCIENTOS CUATRO PESOS M/CTE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</si>
</sst>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-&quot;$&quot;\ * #,##0_-;\-&quot;$&quot;\ * #,##0_-;_-&quot;$&quot;\ * &quot;-&quot;_-;_-@_-"/>
    <numFmt numFmtId="43" formatCode="_-* #,##0.00_-;\-* #,##0.00_-;_-* &quot;-&quot;??_-;_-@_-"/>
    <numFmt numFmtId="164" formatCode="_-&quot;$&quot;* #,##0.00_-;\-&quot;$&quot;* #,##0.00_-;_-&quot;$&quot;* &quot;-&quot;??_-;_-@_-"/>
    <numFmt numFmtId="165" formatCode="#,##0.0"/>
    <numFmt numFmtId="166" formatCode="_ * #,##0.00_ ;_ * \-#,##0.00_ ;_ * &quot;-&quot;??_ ;_ @_ "/>
    <numFmt numFmtId="167" formatCode="_(* #,##0.00_);_(* \(#,##0.00\);_(* &quot;-&quot;??_);_(@_)"/>
    <numFmt numFmtId="168" formatCode="[$-C0A]d\ &quot;de&quot;\ mmmm\ &quot;de&quot;\ yyyy;@"/>
    <numFmt numFmtId="169" formatCode="d&quot; de &quot;mmm&quot; de &quot;yy"/>
    <numFmt numFmtId="170" formatCode="_-* #,##0\ _P_t_s_-;\-* #,##0\ _P_t_s_-;_-* &quot;- &quot;_P_t_s_-;_-@_-"/>
    <numFmt numFmtId="171" formatCode="_(&quot;$&quot;\ * #,##0_);_(&quot;$&quot;\ * \(#,##0\);_(&quot;$&quot;\ * &quot;-&quot;??_);_(@_)"/>
    <numFmt numFmtId="172" formatCode="_(* #,##0_);_(* \(#,##0\);_(* &quot;-&quot;??_);_(@_)"/>
    <numFmt numFmtId="173" formatCode="0.0%"/>
    <numFmt numFmtId="174" formatCode="_-&quot;$&quot;* #,##0_-;\-&quot;$&quot;* #,##0_-;_-&quot;$&quot;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ndara"/>
      <family val="2"/>
    </font>
    <font>
      <b/>
      <sz val="11"/>
      <color theme="1"/>
      <name val="Candara"/>
      <family val="2"/>
    </font>
    <font>
      <sz val="11"/>
      <name val="Candara"/>
      <family val="2"/>
    </font>
    <font>
      <b/>
      <sz val="11"/>
      <name val="Candara"/>
      <family val="2"/>
    </font>
    <font>
      <b/>
      <sz val="12"/>
      <name val="Candara"/>
      <family val="2"/>
    </font>
    <font>
      <b/>
      <sz val="14"/>
      <name val="Candara"/>
      <family val="2"/>
    </font>
    <font>
      <sz val="12"/>
      <name val="Candara"/>
      <family val="2"/>
    </font>
    <font>
      <sz val="9"/>
      <name val="Candara"/>
      <family val="2"/>
    </font>
    <font>
      <sz val="9"/>
      <color theme="1"/>
      <name val="Candara"/>
      <family val="2"/>
    </font>
    <font>
      <sz val="8"/>
      <name val="Candara"/>
      <family val="2"/>
    </font>
    <font>
      <sz val="12"/>
      <color theme="1"/>
      <name val="Candara"/>
      <family val="2"/>
    </font>
    <font>
      <b/>
      <sz val="18"/>
      <name val="Candara"/>
      <family val="2"/>
    </font>
    <font>
      <sz val="10"/>
      <name val="Bahnschrift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1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9" fontId="2" fillId="0" borderId="0" applyFill="0" applyBorder="0" applyAlignment="0" applyProtection="0"/>
    <xf numFmtId="166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0" fontId="2" fillId="0" borderId="0" applyFill="0" applyBorder="0" applyAlignment="0" applyProtection="0"/>
    <xf numFmtId="42" fontId="1" fillId="0" borderId="0" applyFont="0" applyFill="0" applyBorder="0" applyAlignment="0" applyProtection="0"/>
  </cellStyleXfs>
  <cellXfs count="250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49" fontId="6" fillId="0" borderId="0" xfId="0" applyNumberFormat="1" applyFont="1" applyAlignment="1">
      <alignment horizontal="left" vertical="top"/>
    </xf>
    <xf numFmtId="0" fontId="7" fillId="0" borderId="0" xfId="0" applyFont="1" applyAlignment="1">
      <alignment vertical="center" wrapText="1"/>
    </xf>
    <xf numFmtId="165" fontId="7" fillId="0" borderId="0" xfId="0" applyNumberFormat="1" applyFont="1" applyAlignment="1">
      <alignment horizontal="center" vertical="center"/>
    </xf>
    <xf numFmtId="43" fontId="7" fillId="0" borderId="0" xfId="7" applyFont="1" applyFill="1" applyBorder="1" applyAlignment="1" applyProtection="1">
      <alignment horizontal="center" vertical="center"/>
    </xf>
    <xf numFmtId="43" fontId="7" fillId="0" borderId="0" xfId="7" applyFont="1" applyFill="1" applyBorder="1" applyAlignment="1" applyProtection="1">
      <alignment vertical="center"/>
    </xf>
    <xf numFmtId="43" fontId="7" fillId="0" borderId="0" xfId="7" applyFont="1" applyFill="1" applyBorder="1" applyAlignment="1">
      <alignment vertical="center"/>
    </xf>
    <xf numFmtId="43" fontId="6" fillId="0" borderId="0" xfId="7" applyFont="1" applyFill="1" applyBorder="1" applyAlignment="1">
      <alignment vertical="center"/>
    </xf>
    <xf numFmtId="43" fontId="8" fillId="0" borderId="0" xfId="7" applyFont="1" applyFill="1" applyBorder="1" applyAlignment="1">
      <alignment horizontal="right" vertical="center"/>
    </xf>
    <xf numFmtId="43" fontId="6" fillId="0" borderId="0" xfId="7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43" fontId="9" fillId="0" borderId="0" xfId="7" applyFont="1" applyFill="1" applyBorder="1" applyAlignment="1" applyProtection="1">
      <alignment horizontal="center" vertical="center"/>
    </xf>
    <xf numFmtId="43" fontId="9" fillId="0" borderId="0" xfId="7" applyFont="1" applyFill="1" applyBorder="1" applyAlignment="1" applyProtection="1">
      <alignment vertical="center"/>
    </xf>
    <xf numFmtId="43" fontId="9" fillId="0" borderId="0" xfId="7" applyFont="1" applyFill="1" applyBorder="1" applyAlignment="1">
      <alignment horizontal="right" vertical="center"/>
    </xf>
    <xf numFmtId="43" fontId="5" fillId="0" borderId="0" xfId="7" applyFont="1" applyFill="1" applyBorder="1" applyAlignment="1">
      <alignment horizontal="right" vertical="center"/>
    </xf>
    <xf numFmtId="43" fontId="5" fillId="0" borderId="0" xfId="7" applyFont="1" applyFill="1" applyBorder="1" applyAlignment="1">
      <alignment vertical="center"/>
    </xf>
    <xf numFmtId="14" fontId="5" fillId="0" borderId="0" xfId="3" applyNumberFormat="1" applyFont="1" applyAlignment="1">
      <alignment horizontal="right" wrapText="1"/>
    </xf>
    <xf numFmtId="14" fontId="5" fillId="0" borderId="0" xfId="3" applyNumberFormat="1" applyFont="1" applyAlignment="1">
      <alignment wrapText="1"/>
    </xf>
    <xf numFmtId="43" fontId="5" fillId="0" borderId="0" xfId="7" applyFont="1" applyFill="1" applyBorder="1" applyAlignment="1">
      <alignment horizontal="center" vertical="center"/>
    </xf>
    <xf numFmtId="43" fontId="9" fillId="0" borderId="0" xfId="7" applyFont="1" applyFill="1" applyBorder="1" applyAlignment="1">
      <alignment vertical="center"/>
    </xf>
    <xf numFmtId="43" fontId="3" fillId="0" borderId="0" xfId="7" applyFont="1"/>
    <xf numFmtId="43" fontId="3" fillId="0" borderId="0" xfId="7" applyFont="1" applyAlignment="1">
      <alignment horizontal="right"/>
    </xf>
    <xf numFmtId="168" fontId="5" fillId="0" borderId="0" xfId="7" applyNumberFormat="1" applyFont="1" applyFill="1" applyBorder="1" applyAlignment="1" applyProtection="1">
      <alignment horizontal="center" vertical="center"/>
    </xf>
    <xf numFmtId="43" fontId="5" fillId="0" borderId="0" xfId="7" applyFont="1" applyFill="1" applyBorder="1" applyAlignment="1" applyProtection="1">
      <alignment horizontal="right" vertical="center"/>
    </xf>
    <xf numFmtId="0" fontId="9" fillId="0" borderId="0" xfId="0" applyFont="1" applyAlignment="1">
      <alignment horizontal="left" vertical="top" wrapText="1"/>
    </xf>
    <xf numFmtId="43" fontId="5" fillId="0" borderId="0" xfId="7" applyFont="1" applyFill="1" applyBorder="1" applyAlignment="1">
      <alignment horizontal="center"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43" fontId="10" fillId="0" borderId="0" xfId="7" applyFont="1" applyFill="1" applyBorder="1" applyAlignment="1">
      <alignment horizontal="center" vertical="center"/>
    </xf>
    <xf numFmtId="0" fontId="11" fillId="0" borderId="0" xfId="0" applyFont="1" applyAlignment="1">
      <alignment vertical="top"/>
    </xf>
    <xf numFmtId="43" fontId="6" fillId="0" borderId="0" xfId="7" applyFont="1" applyFill="1" applyBorder="1" applyAlignment="1" applyProtection="1">
      <alignment horizontal="center" vertical="center"/>
    </xf>
    <xf numFmtId="164" fontId="6" fillId="0" borderId="0" xfId="1" applyFont="1" applyFill="1" applyBorder="1" applyAlignment="1" applyProtection="1">
      <alignment horizontal="right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49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165" fontId="5" fillId="0" borderId="0" xfId="0" applyNumberFormat="1" applyFont="1" applyAlignment="1">
      <alignment horizontal="center" vertical="center" wrapText="1"/>
    </xf>
    <xf numFmtId="43" fontId="5" fillId="0" borderId="0" xfId="7" applyFont="1" applyFill="1" applyBorder="1" applyAlignment="1" applyProtection="1">
      <alignment horizontal="center" vertical="center" wrapText="1"/>
    </xf>
    <xf numFmtId="9" fontId="6" fillId="0" borderId="0" xfId="8" applyFont="1" applyFill="1" applyBorder="1" applyAlignment="1">
      <alignment horizontal="center" vertical="center"/>
    </xf>
    <xf numFmtId="43" fontId="10" fillId="0" borderId="10" xfId="7" applyFont="1" applyFill="1" applyBorder="1" applyAlignment="1">
      <alignment horizontal="center" vertical="center"/>
    </xf>
    <xf numFmtId="172" fontId="6" fillId="0" borderId="14" xfId="7" applyNumberFormat="1" applyFont="1" applyFill="1" applyBorder="1" applyAlignment="1">
      <alignment horizontal="center" vertical="center"/>
    </xf>
    <xf numFmtId="172" fontId="6" fillId="0" borderId="0" xfId="7" applyNumberFormat="1" applyFont="1" applyFill="1" applyBorder="1" applyAlignment="1">
      <alignment horizontal="center" vertical="center"/>
    </xf>
    <xf numFmtId="43" fontId="10" fillId="0" borderId="15" xfId="7" applyFont="1" applyFill="1" applyBorder="1" applyAlignment="1">
      <alignment horizontal="center" vertical="center"/>
    </xf>
    <xf numFmtId="164" fontId="6" fillId="0" borderId="0" xfId="1" applyFont="1" applyFill="1" applyBorder="1" applyAlignment="1">
      <alignment vertical="center"/>
    </xf>
    <xf numFmtId="0" fontId="5" fillId="0" borderId="0" xfId="0" applyFont="1" applyAlignment="1">
      <alignment vertical="center" wrapText="1"/>
    </xf>
    <xf numFmtId="49" fontId="5" fillId="0" borderId="0" xfId="0" applyNumberFormat="1" applyFont="1" applyAlignment="1">
      <alignment horizontal="center" vertical="center"/>
    </xf>
    <xf numFmtId="43" fontId="5" fillId="0" borderId="0" xfId="7" applyFont="1" applyFill="1" applyBorder="1" applyAlignment="1" applyProtection="1">
      <alignment vertical="center"/>
    </xf>
    <xf numFmtId="43" fontId="10" fillId="0" borderId="18" xfId="7" applyFont="1" applyFill="1" applyBorder="1" applyAlignment="1">
      <alignment horizontal="center" vertical="center"/>
    </xf>
    <xf numFmtId="43" fontId="5" fillId="0" borderId="0" xfId="7" applyFont="1"/>
    <xf numFmtId="43" fontId="12" fillId="0" borderId="15" xfId="7" applyFont="1" applyFill="1" applyBorder="1" applyAlignment="1">
      <alignment horizontal="center" vertical="center"/>
    </xf>
    <xf numFmtId="173" fontId="6" fillId="0" borderId="0" xfId="8" applyNumberFormat="1" applyFont="1" applyFill="1" applyBorder="1" applyAlignment="1">
      <alignment vertical="center"/>
    </xf>
    <xf numFmtId="9" fontId="5" fillId="0" borderId="0" xfId="8" applyFont="1" applyFill="1" applyBorder="1" applyAlignment="1">
      <alignment horizontal="center" vertical="center" wrapText="1"/>
    </xf>
    <xf numFmtId="172" fontId="6" fillId="0" borderId="0" xfId="7" applyNumberFormat="1" applyFont="1" applyFill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49" fontId="9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vertical="center"/>
    </xf>
    <xf numFmtId="43" fontId="13" fillId="0" borderId="0" xfId="7" applyFont="1" applyFill="1"/>
    <xf numFmtId="0" fontId="13" fillId="0" borderId="0" xfId="0" applyFont="1"/>
    <xf numFmtId="0" fontId="13" fillId="0" borderId="0" xfId="0" applyFont="1" applyAlignment="1">
      <alignment horizontal="center"/>
    </xf>
    <xf numFmtId="43" fontId="3" fillId="0" borderId="0" xfId="7" applyFont="1" applyFill="1" applyAlignment="1">
      <alignment horizontal="center"/>
    </xf>
    <xf numFmtId="43" fontId="13" fillId="0" borderId="0" xfId="7" applyFont="1"/>
    <xf numFmtId="0" fontId="9" fillId="0" borderId="0" xfId="0" applyFont="1" applyAlignment="1">
      <alignment vertical="center" wrapText="1"/>
    </xf>
    <xf numFmtId="165" fontId="9" fillId="0" borderId="0" xfId="0" applyNumberFormat="1" applyFont="1" applyAlignment="1">
      <alignment horizontal="center" vertical="center"/>
    </xf>
    <xf numFmtId="43" fontId="3" fillId="0" borderId="0" xfId="7" applyFont="1" applyAlignment="1">
      <alignment horizontal="center"/>
    </xf>
    <xf numFmtId="43" fontId="3" fillId="0" borderId="0" xfId="7" applyFont="1" applyFill="1" applyBorder="1"/>
    <xf numFmtId="43" fontId="5" fillId="0" borderId="0" xfId="7" applyFont="1" applyFill="1" applyBorder="1"/>
    <xf numFmtId="172" fontId="5" fillId="0" borderId="0" xfId="7" applyNumberFormat="1" applyFont="1" applyFill="1" applyBorder="1" applyAlignment="1">
      <alignment vertical="center"/>
    </xf>
    <xf numFmtId="164" fontId="10" fillId="0" borderId="0" xfId="1" applyFont="1" applyFill="1" applyBorder="1" applyAlignment="1">
      <alignment horizontal="right" vertical="center"/>
    </xf>
    <xf numFmtId="164" fontId="6" fillId="0" borderId="0" xfId="1" applyFont="1" applyFill="1" applyBorder="1" applyAlignment="1">
      <alignment horizontal="right" vertical="center"/>
    </xf>
    <xf numFmtId="43" fontId="3" fillId="0" borderId="0" xfId="7" applyFont="1" applyBorder="1" applyAlignment="1">
      <alignment horizontal="right"/>
    </xf>
    <xf numFmtId="9" fontId="5" fillId="0" borderId="0" xfId="8" applyFont="1" applyFill="1" applyBorder="1" applyAlignment="1">
      <alignment horizontal="center" vertical="top"/>
    </xf>
    <xf numFmtId="9" fontId="10" fillId="0" borderId="0" xfId="8" applyFont="1" applyFill="1" applyBorder="1" applyAlignment="1">
      <alignment horizontal="right" vertical="center"/>
    </xf>
    <xf numFmtId="9" fontId="6" fillId="0" borderId="0" xfId="8" applyFont="1" applyFill="1" applyBorder="1" applyAlignment="1">
      <alignment horizontal="right" vertical="center"/>
    </xf>
    <xf numFmtId="9" fontId="6" fillId="0" borderId="0" xfId="8" applyFont="1" applyFill="1" applyBorder="1" applyAlignment="1" applyProtection="1">
      <alignment horizontal="right" vertical="center"/>
    </xf>
    <xf numFmtId="43" fontId="3" fillId="0" borderId="0" xfId="7" applyFont="1" applyBorder="1"/>
    <xf numFmtId="49" fontId="6" fillId="0" borderId="0" xfId="0" applyNumberFormat="1" applyFont="1" applyAlignment="1">
      <alignment horizontal="left" vertical="top" wrapText="1"/>
    </xf>
    <xf numFmtId="10" fontId="6" fillId="0" borderId="8" xfId="8" applyNumberFormat="1" applyFont="1" applyFill="1" applyBorder="1" applyAlignment="1">
      <alignment vertical="center"/>
    </xf>
    <xf numFmtId="43" fontId="5" fillId="0" borderId="0" xfId="7" applyFont="1" applyFill="1" applyBorder="1" applyAlignment="1">
      <alignment horizontal="center" vertical="center" wrapText="1"/>
    </xf>
    <xf numFmtId="164" fontId="5" fillId="0" borderId="0" xfId="1" applyFont="1" applyFill="1" applyBorder="1" applyAlignment="1">
      <alignment horizontal="center" vertical="center" wrapText="1"/>
    </xf>
    <xf numFmtId="164" fontId="11" fillId="0" borderId="0" xfId="1" applyFont="1" applyBorder="1" applyAlignment="1">
      <alignment vertical="center"/>
    </xf>
    <xf numFmtId="43" fontId="10" fillId="3" borderId="25" xfId="7" applyFont="1" applyFill="1" applyBorder="1" applyAlignment="1" applyProtection="1">
      <alignment horizontal="right" vertical="center"/>
    </xf>
    <xf numFmtId="164" fontId="10" fillId="3" borderId="26" xfId="1" applyFont="1" applyFill="1" applyBorder="1" applyAlignment="1">
      <alignment horizontal="right" vertical="center"/>
    </xf>
    <xf numFmtId="43" fontId="10" fillId="0" borderId="0" xfId="7" applyFont="1" applyFill="1" applyBorder="1" applyAlignment="1" applyProtection="1">
      <alignment horizontal="right" vertical="center"/>
    </xf>
    <xf numFmtId="164" fontId="10" fillId="0" borderId="26" xfId="1" applyFont="1" applyFill="1" applyBorder="1" applyAlignment="1">
      <alignment horizontal="right" vertical="center"/>
    </xf>
    <xf numFmtId="164" fontId="4" fillId="0" borderId="28" xfId="1" applyFont="1" applyBorder="1" applyAlignment="1">
      <alignment vertical="center"/>
    </xf>
    <xf numFmtId="43" fontId="6" fillId="3" borderId="27" xfId="7" applyFont="1" applyFill="1" applyBorder="1" applyAlignment="1" applyProtection="1">
      <alignment vertical="center"/>
    </xf>
    <xf numFmtId="164" fontId="6" fillId="3" borderId="29" xfId="1" applyFont="1" applyFill="1" applyBorder="1" applyAlignment="1" applyProtection="1">
      <alignment vertical="center"/>
    </xf>
    <xf numFmtId="43" fontId="6" fillId="0" borderId="28" xfId="7" applyFont="1" applyFill="1" applyBorder="1" applyAlignment="1" applyProtection="1">
      <alignment vertical="center"/>
    </xf>
    <xf numFmtId="164" fontId="6" fillId="0" borderId="29" xfId="1" applyFont="1" applyFill="1" applyBorder="1" applyAlignment="1">
      <alignment horizontal="right" vertical="center"/>
    </xf>
    <xf numFmtId="49" fontId="10" fillId="0" borderId="20" xfId="0" applyNumberFormat="1" applyFont="1" applyBorder="1" applyAlignment="1">
      <alignment horizontal="right" vertical="top"/>
    </xf>
    <xf numFmtId="0" fontId="9" fillId="0" borderId="25" xfId="0" applyFont="1" applyBorder="1" applyAlignment="1">
      <alignment vertical="top" wrapText="1"/>
    </xf>
    <xf numFmtId="9" fontId="9" fillId="0" borderId="25" xfId="8" applyFont="1" applyFill="1" applyBorder="1" applyAlignment="1">
      <alignment horizontal="right" vertical="center"/>
    </xf>
    <xf numFmtId="164" fontId="5" fillId="0" borderId="0" xfId="1" applyFont="1" applyFill="1" applyBorder="1" applyAlignment="1" applyProtection="1">
      <alignment vertical="center"/>
    </xf>
    <xf numFmtId="164" fontId="10" fillId="3" borderId="26" xfId="1" applyFont="1" applyFill="1" applyBorder="1" applyAlignment="1" applyProtection="1">
      <alignment horizontal="right" vertical="center"/>
    </xf>
    <xf numFmtId="49" fontId="10" fillId="0" borderId="22" xfId="0" applyNumberFormat="1" applyFont="1" applyBorder="1" applyAlignment="1">
      <alignment horizontal="right" vertical="top"/>
    </xf>
    <xf numFmtId="0" fontId="9" fillId="0" borderId="25" xfId="0" applyFont="1" applyBorder="1" applyAlignment="1">
      <alignment horizontal="left" vertical="top" wrapText="1"/>
    </xf>
    <xf numFmtId="164" fontId="5" fillId="0" borderId="0" xfId="1" applyFont="1" applyFill="1" applyBorder="1" applyAlignment="1">
      <alignment vertical="center"/>
    </xf>
    <xf numFmtId="9" fontId="9" fillId="0" borderId="25" xfId="0" applyNumberFormat="1" applyFont="1" applyBorder="1" applyAlignment="1">
      <alignment horizontal="right" vertical="center"/>
    </xf>
    <xf numFmtId="49" fontId="6" fillId="0" borderId="22" xfId="0" applyNumberFormat="1" applyFont="1" applyBorder="1" applyAlignment="1">
      <alignment horizontal="right" vertical="center"/>
    </xf>
    <xf numFmtId="0" fontId="7" fillId="0" borderId="25" xfId="0" applyFont="1" applyBorder="1" applyAlignment="1">
      <alignment vertical="center" wrapText="1"/>
    </xf>
    <xf numFmtId="49" fontId="7" fillId="0" borderId="25" xfId="0" applyNumberFormat="1" applyFont="1" applyBorder="1" applyAlignment="1">
      <alignment horizontal="right" vertical="center"/>
    </xf>
    <xf numFmtId="164" fontId="6" fillId="0" borderId="0" xfId="1" applyFont="1" applyFill="1" applyBorder="1" applyAlignment="1" applyProtection="1">
      <alignment vertical="center"/>
    </xf>
    <xf numFmtId="164" fontId="4" fillId="0" borderId="0" xfId="1" applyFont="1" applyBorder="1" applyAlignment="1">
      <alignment vertical="center"/>
    </xf>
    <xf numFmtId="43" fontId="6" fillId="3" borderId="25" xfId="7" applyFont="1" applyFill="1" applyBorder="1" applyAlignment="1" applyProtection="1">
      <alignment vertical="center"/>
    </xf>
    <xf numFmtId="164" fontId="6" fillId="3" borderId="26" xfId="1" applyFont="1" applyFill="1" applyBorder="1" applyAlignment="1" applyProtection="1">
      <alignment vertical="center"/>
    </xf>
    <xf numFmtId="43" fontId="6" fillId="0" borderId="0" xfId="7" applyFont="1" applyFill="1" applyBorder="1" applyAlignment="1" applyProtection="1">
      <alignment vertical="center"/>
    </xf>
    <xf numFmtId="164" fontId="6" fillId="0" borderId="26" xfId="1" applyFont="1" applyFill="1" applyBorder="1" applyAlignment="1">
      <alignment horizontal="right" vertical="center"/>
    </xf>
    <xf numFmtId="49" fontId="6" fillId="0" borderId="23" xfId="0" applyNumberFormat="1" applyFont="1" applyBorder="1" applyAlignment="1">
      <alignment horizontal="right" vertical="center"/>
    </xf>
    <xf numFmtId="0" fontId="7" fillId="0" borderId="24" xfId="0" applyFont="1" applyBorder="1" applyAlignment="1">
      <alignment vertical="center" wrapText="1"/>
    </xf>
    <xf numFmtId="49" fontId="7" fillId="0" borderId="24" xfId="0" applyNumberFormat="1" applyFont="1" applyBorder="1" applyAlignment="1">
      <alignment horizontal="right" vertical="center"/>
    </xf>
    <xf numFmtId="43" fontId="6" fillId="0" borderId="6" xfId="7" applyFont="1" applyFill="1" applyBorder="1" applyAlignment="1" applyProtection="1">
      <alignment horizontal="center" vertical="center"/>
    </xf>
    <xf numFmtId="164" fontId="6" fillId="0" borderId="6" xfId="1" applyFont="1" applyFill="1" applyBorder="1" applyAlignment="1" applyProtection="1">
      <alignment vertical="center"/>
    </xf>
    <xf numFmtId="43" fontId="4" fillId="0" borderId="6" xfId="7" applyFont="1" applyBorder="1" applyAlignment="1">
      <alignment vertical="center"/>
    </xf>
    <xf numFmtId="43" fontId="6" fillId="3" borderId="24" xfId="7" applyFont="1" applyFill="1" applyBorder="1" applyAlignment="1" applyProtection="1">
      <alignment horizontal="right" vertical="center"/>
    </xf>
    <xf numFmtId="164" fontId="6" fillId="3" borderId="30" xfId="1" applyFont="1" applyFill="1" applyBorder="1" applyAlignment="1" applyProtection="1">
      <alignment vertical="center"/>
    </xf>
    <xf numFmtId="43" fontId="6" fillId="0" borderId="6" xfId="7" applyFont="1" applyFill="1" applyBorder="1" applyAlignment="1">
      <alignment horizontal="right" vertical="center"/>
    </xf>
    <xf numFmtId="164" fontId="6" fillId="0" borderId="30" xfId="1" applyFont="1" applyFill="1" applyBorder="1" applyAlignment="1">
      <alignment horizontal="right" vertical="center"/>
    </xf>
    <xf numFmtId="49" fontId="6" fillId="0" borderId="20" xfId="0" applyNumberFormat="1" applyFont="1" applyBorder="1" applyAlignment="1">
      <alignment horizontal="right" vertical="center"/>
    </xf>
    <xf numFmtId="0" fontId="7" fillId="0" borderId="25" xfId="0" applyFont="1" applyBorder="1" applyAlignment="1">
      <alignment horizontal="left" vertical="center" wrapText="1"/>
    </xf>
    <xf numFmtId="0" fontId="7" fillId="0" borderId="25" xfId="0" applyFont="1" applyBorder="1" applyAlignment="1">
      <alignment horizontal="right" vertical="center" wrapText="1"/>
    </xf>
    <xf numFmtId="43" fontId="6" fillId="0" borderId="0" xfId="7" applyFont="1" applyFill="1" applyBorder="1" applyAlignment="1" applyProtection="1">
      <alignment horizontal="center" vertical="center" wrapText="1"/>
    </xf>
    <xf numFmtId="164" fontId="6" fillId="0" borderId="26" xfId="1" applyFont="1" applyFill="1" applyBorder="1" applyAlignment="1" applyProtection="1">
      <alignment horizontal="right" vertical="center"/>
    </xf>
    <xf numFmtId="43" fontId="6" fillId="3" borderId="25" xfId="7" applyFont="1" applyFill="1" applyBorder="1" applyAlignment="1" applyProtection="1">
      <alignment horizontal="right" vertical="center"/>
    </xf>
    <xf numFmtId="164" fontId="6" fillId="3" borderId="26" xfId="1" applyFont="1" applyFill="1" applyBorder="1" applyAlignment="1" applyProtection="1">
      <alignment horizontal="right" vertical="center"/>
    </xf>
    <xf numFmtId="43" fontId="6" fillId="0" borderId="0" xfId="7" applyFont="1" applyFill="1" applyBorder="1" applyAlignment="1" applyProtection="1">
      <alignment horizontal="right" vertical="center"/>
    </xf>
    <xf numFmtId="49" fontId="10" fillId="0" borderId="22" xfId="0" applyNumberFormat="1" applyFont="1" applyBorder="1" applyAlignment="1">
      <alignment horizontal="right" vertical="center"/>
    </xf>
    <xf numFmtId="0" fontId="9" fillId="0" borderId="25" xfId="0" applyFont="1" applyBorder="1" applyAlignment="1">
      <alignment horizontal="left" vertical="center" wrapText="1"/>
    </xf>
    <xf numFmtId="164" fontId="5" fillId="0" borderId="0" xfId="1" applyFont="1" applyFill="1" applyBorder="1" applyAlignment="1">
      <alignment horizontal="right" vertical="center"/>
    </xf>
    <xf numFmtId="43" fontId="10" fillId="3" borderId="25" xfId="7" applyFont="1" applyFill="1" applyBorder="1" applyAlignment="1">
      <alignment horizontal="right" vertical="center"/>
    </xf>
    <xf numFmtId="43" fontId="10" fillId="0" borderId="0" xfId="7" applyFont="1" applyFill="1" applyBorder="1" applyAlignment="1">
      <alignment horizontal="right" vertical="center"/>
    </xf>
    <xf numFmtId="164" fontId="5" fillId="0" borderId="0" xfId="1" applyFont="1" applyFill="1" applyBorder="1" applyAlignment="1">
      <alignment horizontal="left" vertical="center"/>
    </xf>
    <xf numFmtId="9" fontId="9" fillId="0" borderId="31" xfId="8" applyFont="1" applyFill="1" applyBorder="1" applyAlignment="1">
      <alignment horizontal="right" vertical="center"/>
    </xf>
    <xf numFmtId="43" fontId="5" fillId="0" borderId="1" xfId="7" applyFont="1" applyFill="1" applyBorder="1" applyAlignment="1" applyProtection="1">
      <alignment horizontal="center" vertical="center"/>
    </xf>
    <xf numFmtId="164" fontId="5" fillId="0" borderId="1" xfId="1" applyFont="1" applyFill="1" applyBorder="1" applyAlignment="1">
      <alignment horizontal="right" vertical="center"/>
    </xf>
    <xf numFmtId="164" fontId="4" fillId="0" borderId="1" xfId="1" applyFont="1" applyBorder="1" applyAlignment="1">
      <alignment vertical="center"/>
    </xf>
    <xf numFmtId="0" fontId="7" fillId="0" borderId="32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center" vertical="center" wrapText="1"/>
    </xf>
    <xf numFmtId="43" fontId="6" fillId="3" borderId="32" xfId="7" applyFont="1" applyFill="1" applyBorder="1" applyAlignment="1" applyProtection="1">
      <alignment horizontal="right" vertical="center"/>
    </xf>
    <xf numFmtId="164" fontId="6" fillId="3" borderId="33" xfId="1" applyFont="1" applyFill="1" applyBorder="1" applyAlignment="1" applyProtection="1">
      <alignment horizontal="right" vertical="center"/>
    </xf>
    <xf numFmtId="43" fontId="6" fillId="0" borderId="4" xfId="7" applyFont="1" applyFill="1" applyBorder="1" applyAlignment="1" applyProtection="1">
      <alignment horizontal="right" vertical="center"/>
    </xf>
    <xf numFmtId="164" fontId="6" fillId="0" borderId="33" xfId="1" applyFont="1" applyFill="1" applyBorder="1" applyAlignment="1" applyProtection="1">
      <alignment horizontal="right" vertical="center"/>
    </xf>
    <xf numFmtId="0" fontId="7" fillId="0" borderId="24" xfId="0" applyFont="1" applyBorder="1" applyAlignment="1">
      <alignment horizontal="left" vertical="center" wrapText="1"/>
    </xf>
    <xf numFmtId="165" fontId="6" fillId="0" borderId="24" xfId="0" applyNumberFormat="1" applyFont="1" applyBorder="1" applyAlignment="1">
      <alignment horizontal="center" vertical="center" wrapText="1"/>
    </xf>
    <xf numFmtId="43" fontId="6" fillId="0" borderId="6" xfId="7" applyFont="1" applyFill="1" applyBorder="1" applyAlignment="1" applyProtection="1">
      <alignment horizontal="right" vertical="center"/>
    </xf>
    <xf numFmtId="164" fontId="6" fillId="0" borderId="30" xfId="1" applyFont="1" applyFill="1" applyBorder="1" applyAlignment="1" applyProtection="1">
      <alignment horizontal="right" vertical="center"/>
    </xf>
    <xf numFmtId="164" fontId="4" fillId="0" borderId="6" xfId="1" applyFont="1" applyBorder="1" applyAlignment="1">
      <alignment vertical="center"/>
    </xf>
    <xf numFmtId="43" fontId="4" fillId="3" borderId="24" xfId="7" applyFont="1" applyFill="1" applyBorder="1" applyAlignment="1">
      <alignment vertical="center"/>
    </xf>
    <xf numFmtId="164" fontId="4" fillId="3" borderId="30" xfId="1" applyFont="1" applyFill="1" applyBorder="1" applyAlignment="1">
      <alignment vertical="center"/>
    </xf>
    <xf numFmtId="0" fontId="7" fillId="0" borderId="6" xfId="0" applyFont="1" applyBorder="1" applyAlignment="1">
      <alignment horizontal="left" vertical="center" wrapText="1"/>
    </xf>
    <xf numFmtId="43" fontId="6" fillId="0" borderId="6" xfId="7" applyFont="1" applyFill="1" applyBorder="1" applyAlignment="1" applyProtection="1">
      <alignment horizontal="center" vertical="center" wrapText="1"/>
    </xf>
    <xf numFmtId="164" fontId="6" fillId="3" borderId="2" xfId="1" applyFont="1" applyFill="1" applyBorder="1" applyAlignment="1" applyProtection="1">
      <alignment horizontal="right" vertical="center"/>
    </xf>
    <xf numFmtId="43" fontId="6" fillId="0" borderId="28" xfId="7" applyFont="1" applyFill="1" applyBorder="1" applyAlignment="1" applyProtection="1">
      <alignment horizontal="right" vertical="center"/>
    </xf>
    <xf numFmtId="164" fontId="6" fillId="0" borderId="29" xfId="1" applyFont="1" applyFill="1" applyBorder="1" applyAlignment="1" applyProtection="1">
      <alignment horizontal="right" vertical="center"/>
    </xf>
    <xf numFmtId="164" fontId="6" fillId="0" borderId="8" xfId="1" applyFont="1" applyFill="1" applyBorder="1" applyAlignment="1">
      <alignment vertical="center"/>
    </xf>
    <xf numFmtId="164" fontId="6" fillId="0" borderId="19" xfId="1" applyFont="1" applyFill="1" applyBorder="1" applyAlignment="1">
      <alignment vertical="center"/>
    </xf>
    <xf numFmtId="1" fontId="9" fillId="0" borderId="0" xfId="0" applyNumberFormat="1" applyFont="1" applyAlignment="1">
      <alignment horizontal="right" vertical="center" wrapText="1"/>
    </xf>
    <xf numFmtId="49" fontId="10" fillId="0" borderId="25" xfId="3" applyNumberFormat="1" applyFont="1" applyBorder="1" applyAlignment="1">
      <alignment horizontal="center" vertical="center"/>
    </xf>
    <xf numFmtId="49" fontId="5" fillId="0" borderId="16" xfId="0" applyNumberFormat="1" applyFont="1" applyBorder="1" applyAlignment="1">
      <alignment horizontal="center" vertical="top"/>
    </xf>
    <xf numFmtId="43" fontId="5" fillId="0" borderId="16" xfId="7" applyFont="1" applyFill="1" applyBorder="1" applyAlignment="1" applyProtection="1">
      <alignment horizontal="center" vertical="top"/>
    </xf>
    <xf numFmtId="43" fontId="5" fillId="0" borderId="8" xfId="7" applyFont="1" applyFill="1" applyBorder="1" applyAlignment="1">
      <alignment horizontal="center" vertical="top"/>
    </xf>
    <xf numFmtId="49" fontId="6" fillId="0" borderId="21" xfId="0" applyNumberFormat="1" applyFont="1" applyBorder="1" applyAlignment="1">
      <alignment vertical="center"/>
    </xf>
    <xf numFmtId="49" fontId="6" fillId="0" borderId="2" xfId="0" applyNumberFormat="1" applyFont="1" applyBorder="1" applyAlignment="1">
      <alignment horizontal="right" vertical="top"/>
    </xf>
    <xf numFmtId="49" fontId="6" fillId="0" borderId="2" xfId="0" applyNumberFormat="1" applyFont="1" applyBorder="1" applyAlignment="1">
      <alignment horizontal="left" vertical="top"/>
    </xf>
    <xf numFmtId="49" fontId="7" fillId="0" borderId="27" xfId="0" applyNumberFormat="1" applyFont="1" applyBorder="1" applyAlignment="1">
      <alignment horizontal="right" vertical="center"/>
    </xf>
    <xf numFmtId="43" fontId="6" fillId="0" borderId="28" xfId="7" applyFont="1" applyFill="1" applyBorder="1" applyAlignment="1" applyProtection="1">
      <alignment horizontal="center" vertical="center"/>
    </xf>
    <xf numFmtId="164" fontId="6" fillId="0" borderId="28" xfId="1" applyFont="1" applyFill="1" applyBorder="1" applyAlignment="1" applyProtection="1">
      <alignment vertical="center"/>
    </xf>
    <xf numFmtId="43" fontId="5" fillId="0" borderId="17" xfId="7" applyFont="1" applyFill="1" applyBorder="1" applyAlignment="1" applyProtection="1">
      <alignment horizontal="center" vertical="top"/>
    </xf>
    <xf numFmtId="43" fontId="5" fillId="0" borderId="36" xfId="7" applyFont="1" applyFill="1" applyBorder="1" applyAlignment="1" applyProtection="1">
      <alignment horizontal="center" vertical="top"/>
    </xf>
    <xf numFmtId="43" fontId="5" fillId="0" borderId="17" xfId="7" applyFont="1" applyFill="1" applyBorder="1" applyAlignment="1">
      <alignment horizontal="center" vertical="top"/>
    </xf>
    <xf numFmtId="167" fontId="5" fillId="3" borderId="10" xfId="9" applyNumberFormat="1" applyFont="1" applyFill="1" applyBorder="1" applyAlignment="1" applyProtection="1">
      <alignment horizontal="right" vertical="center"/>
    </xf>
    <xf numFmtId="14" fontId="5" fillId="3" borderId="14" xfId="9" applyNumberFormat="1" applyFont="1" applyFill="1" applyBorder="1" applyAlignment="1" applyProtection="1">
      <alignment horizontal="center" vertical="center"/>
    </xf>
    <xf numFmtId="43" fontId="5" fillId="3" borderId="15" xfId="7" applyFont="1" applyFill="1" applyBorder="1" applyAlignment="1" applyProtection="1">
      <alignment horizontal="center" vertical="top"/>
    </xf>
    <xf numFmtId="43" fontId="5" fillId="3" borderId="8" xfId="7" applyFont="1" applyFill="1" applyBorder="1" applyAlignment="1">
      <alignment horizontal="center" vertical="top"/>
    </xf>
    <xf numFmtId="43" fontId="3" fillId="0" borderId="0" xfId="7" applyFont="1" applyFill="1" applyBorder="1" applyAlignment="1">
      <alignment horizontal="center"/>
    </xf>
    <xf numFmtId="43" fontId="5" fillId="0" borderId="0" xfId="7" applyFont="1" applyFill="1" applyBorder="1" applyAlignment="1" applyProtection="1">
      <alignment horizontal="center" vertical="center"/>
    </xf>
    <xf numFmtId="49" fontId="9" fillId="0" borderId="0" xfId="0" applyNumberFormat="1" applyFont="1" applyAlignment="1">
      <alignment horizontal="left" vertical="center" wrapText="1"/>
    </xf>
    <xf numFmtId="43" fontId="9" fillId="0" borderId="0" xfId="7" applyFont="1" applyFill="1" applyBorder="1" applyAlignment="1" applyProtection="1">
      <alignment horizontal="center" vertical="center" wrapText="1"/>
    </xf>
    <xf numFmtId="49" fontId="6" fillId="0" borderId="0" xfId="0" applyNumberFormat="1" applyFont="1" applyAlignment="1">
      <alignment horizontal="left" vertical="center"/>
    </xf>
    <xf numFmtId="174" fontId="5" fillId="0" borderId="0" xfId="1" applyNumberFormat="1" applyFont="1" applyFill="1" applyBorder="1" applyAlignment="1">
      <alignment horizontal="right" vertical="center"/>
    </xf>
    <xf numFmtId="174" fontId="6" fillId="0" borderId="6" xfId="1" applyNumberFormat="1" applyFont="1" applyFill="1" applyBorder="1" applyAlignment="1" applyProtection="1">
      <alignment horizontal="right" vertical="center"/>
    </xf>
    <xf numFmtId="49" fontId="6" fillId="0" borderId="3" xfId="0" applyNumberFormat="1" applyFont="1" applyBorder="1" applyAlignment="1">
      <alignment horizontal="center" vertical="center"/>
    </xf>
    <xf numFmtId="43" fontId="13" fillId="0" borderId="0" xfId="7" applyFont="1" applyAlignment="1">
      <alignment horizontal="center"/>
    </xf>
    <xf numFmtId="49" fontId="6" fillId="0" borderId="21" xfId="0" applyNumberFormat="1" applyFont="1" applyBorder="1" applyAlignment="1">
      <alignment horizontal="center" vertical="center"/>
    </xf>
    <xf numFmtId="43" fontId="5" fillId="0" borderId="35" xfId="7" applyFont="1" applyFill="1" applyBorder="1" applyAlignment="1">
      <alignment horizontal="center" vertical="top"/>
    </xf>
    <xf numFmtId="43" fontId="5" fillId="0" borderId="14" xfId="7" applyFont="1" applyFill="1" applyBorder="1" applyAlignment="1">
      <alignment horizontal="center" vertical="top"/>
    </xf>
    <xf numFmtId="49" fontId="6" fillId="0" borderId="34" xfId="0" applyNumberFormat="1" applyFont="1" applyBorder="1" applyAlignment="1">
      <alignment horizontal="center" vertical="center"/>
    </xf>
    <xf numFmtId="49" fontId="6" fillId="0" borderId="21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left" vertical="center" wrapText="1"/>
    </xf>
    <xf numFmtId="49" fontId="5" fillId="0" borderId="10" xfId="0" applyNumberFormat="1" applyFont="1" applyBorder="1" applyAlignment="1">
      <alignment horizontal="center" vertical="center"/>
    </xf>
    <xf numFmtId="49" fontId="5" fillId="0" borderId="15" xfId="0" applyNumberFormat="1" applyFont="1" applyBorder="1" applyAlignment="1">
      <alignment horizontal="center" vertical="center"/>
    </xf>
    <xf numFmtId="169" fontId="5" fillId="0" borderId="11" xfId="0" applyNumberFormat="1" applyFont="1" applyBorder="1" applyAlignment="1">
      <alignment horizontal="center" vertical="center" wrapText="1"/>
    </xf>
    <xf numFmtId="169" fontId="5" fillId="0" borderId="16" xfId="0" applyNumberFormat="1" applyFont="1" applyBorder="1" applyAlignment="1">
      <alignment horizontal="center" vertical="center" wrapText="1"/>
    </xf>
    <xf numFmtId="169" fontId="5" fillId="0" borderId="11" xfId="0" applyNumberFormat="1" applyFont="1" applyBorder="1" applyAlignment="1">
      <alignment horizontal="center" vertical="top"/>
    </xf>
    <xf numFmtId="169" fontId="5" fillId="0" borderId="12" xfId="0" applyNumberFormat="1" applyFont="1" applyBorder="1" applyAlignment="1">
      <alignment horizontal="center" vertical="top"/>
    </xf>
    <xf numFmtId="43" fontId="5" fillId="0" borderId="12" xfId="7" applyFont="1" applyFill="1" applyBorder="1" applyAlignment="1">
      <alignment horizontal="center" vertical="top"/>
    </xf>
    <xf numFmtId="49" fontId="6" fillId="0" borderId="10" xfId="0" applyNumberFormat="1" applyFont="1" applyBorder="1" applyAlignment="1">
      <alignment horizontal="center" vertical="center"/>
    </xf>
    <xf numFmtId="49" fontId="6" fillId="0" borderId="11" xfId="0" applyNumberFormat="1" applyFont="1" applyBorder="1" applyAlignment="1">
      <alignment horizontal="center" vertical="center"/>
    </xf>
    <xf numFmtId="49" fontId="6" fillId="0" borderId="13" xfId="0" applyNumberFormat="1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49" fontId="6" fillId="0" borderId="15" xfId="0" applyNumberFormat="1" applyFont="1" applyBorder="1" applyAlignment="1">
      <alignment horizontal="center" vertical="center"/>
    </xf>
    <xf numFmtId="49" fontId="6" fillId="0" borderId="16" xfId="0" applyNumberFormat="1" applyFont="1" applyBorder="1" applyAlignment="1">
      <alignment horizontal="center" vertical="center"/>
    </xf>
    <xf numFmtId="165" fontId="8" fillId="2" borderId="11" xfId="0" applyNumberFormat="1" applyFont="1" applyFill="1" applyBorder="1" applyAlignment="1">
      <alignment horizontal="center" vertical="center" wrapText="1"/>
    </xf>
    <xf numFmtId="165" fontId="8" fillId="2" borderId="3" xfId="0" applyNumberFormat="1" applyFont="1" applyFill="1" applyBorder="1" applyAlignment="1">
      <alignment horizontal="center" vertical="center" wrapText="1"/>
    </xf>
    <xf numFmtId="165" fontId="8" fillId="2" borderId="16" xfId="0" applyNumberFormat="1" applyFont="1" applyFill="1" applyBorder="1" applyAlignment="1">
      <alignment horizontal="center" vertical="center" wrapText="1"/>
    </xf>
    <xf numFmtId="171" fontId="14" fillId="2" borderId="11" xfId="1" applyNumberFormat="1" applyFont="1" applyFill="1" applyBorder="1" applyAlignment="1">
      <alignment horizontal="center" vertical="center"/>
    </xf>
    <xf numFmtId="171" fontId="14" fillId="2" borderId="12" xfId="1" applyNumberFormat="1" applyFont="1" applyFill="1" applyBorder="1" applyAlignment="1">
      <alignment horizontal="center" vertical="center"/>
    </xf>
    <xf numFmtId="171" fontId="14" fillId="2" borderId="3" xfId="1" applyNumberFormat="1" applyFont="1" applyFill="1" applyBorder="1" applyAlignment="1">
      <alignment horizontal="center" vertical="center"/>
    </xf>
    <xf numFmtId="171" fontId="14" fillId="2" borderId="5" xfId="1" applyNumberFormat="1" applyFont="1" applyFill="1" applyBorder="1" applyAlignment="1">
      <alignment horizontal="center" vertical="center"/>
    </xf>
    <xf numFmtId="171" fontId="14" fillId="2" borderId="16" xfId="1" applyNumberFormat="1" applyFont="1" applyFill="1" applyBorder="1" applyAlignment="1">
      <alignment horizontal="center" vertical="center"/>
    </xf>
    <xf numFmtId="171" fontId="14" fillId="2" borderId="17" xfId="1" applyNumberFormat="1" applyFont="1" applyFill="1" applyBorder="1" applyAlignment="1">
      <alignment horizontal="center" vertical="center"/>
    </xf>
    <xf numFmtId="43" fontId="6" fillId="0" borderId="7" xfId="7" applyFont="1" applyFill="1" applyBorder="1" applyAlignment="1">
      <alignment horizontal="center" vertical="center"/>
    </xf>
    <xf numFmtId="43" fontId="6" fillId="0" borderId="9" xfId="7" applyFont="1" applyFill="1" applyBorder="1" applyAlignment="1">
      <alignment horizontal="center" vertical="center"/>
    </xf>
    <xf numFmtId="43" fontId="3" fillId="0" borderId="0" xfId="7" applyFont="1" applyFill="1" applyBorder="1" applyAlignment="1">
      <alignment horizontal="center"/>
    </xf>
    <xf numFmtId="43" fontId="5" fillId="0" borderId="0" xfId="7" applyFont="1" applyFill="1" applyBorder="1" applyAlignment="1" applyProtection="1">
      <alignment horizontal="center" vertical="center"/>
    </xf>
    <xf numFmtId="43" fontId="5" fillId="0" borderId="6" xfId="7" applyFont="1" applyFill="1" applyBorder="1" applyAlignment="1">
      <alignment horizontal="center" vertical="center"/>
    </xf>
    <xf numFmtId="43" fontId="13" fillId="0" borderId="0" xfId="7" applyFont="1" applyFill="1" applyBorder="1" applyAlignment="1">
      <alignment horizontal="center"/>
    </xf>
    <xf numFmtId="43" fontId="13" fillId="0" borderId="0" xfId="7" applyFont="1" applyFill="1" applyAlignment="1">
      <alignment horizontal="center"/>
    </xf>
    <xf numFmtId="43" fontId="13" fillId="0" borderId="0" xfId="7" applyFont="1" applyAlignment="1">
      <alignment horizontal="center"/>
    </xf>
    <xf numFmtId="0" fontId="15" fillId="4" borderId="3" xfId="0" applyFont="1" applyFill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5" fillId="4" borderId="3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164" fontId="5" fillId="0" borderId="3" xfId="1" applyFont="1" applyFill="1" applyBorder="1" applyAlignment="1">
      <alignment vertical="center"/>
    </xf>
    <xf numFmtId="164" fontId="11" fillId="0" borderId="3" xfId="1" applyFont="1" applyBorder="1" applyAlignment="1">
      <alignment vertical="center"/>
    </xf>
    <xf numFmtId="43" fontId="10" fillId="3" borderId="3" xfId="7" applyFont="1" applyFill="1" applyBorder="1" applyAlignment="1" applyProtection="1">
      <alignment horizontal="right" vertical="center"/>
    </xf>
    <xf numFmtId="164" fontId="10" fillId="3" borderId="3" xfId="1" applyFont="1" applyFill="1" applyBorder="1" applyAlignment="1">
      <alignment horizontal="right" vertical="center"/>
    </xf>
    <xf numFmtId="43" fontId="10" fillId="0" borderId="3" xfId="7" applyFont="1" applyFill="1" applyBorder="1" applyAlignment="1" applyProtection="1">
      <alignment horizontal="right" vertical="center"/>
    </xf>
    <xf numFmtId="164" fontId="10" fillId="0" borderId="3" xfId="1" applyFont="1" applyFill="1" applyBorder="1" applyAlignment="1">
      <alignment horizontal="right" vertical="center"/>
    </xf>
    <xf numFmtId="49" fontId="6" fillId="0" borderId="3" xfId="0" applyNumberFormat="1" applyFont="1" applyBorder="1" applyAlignment="1">
      <alignment vertical="center"/>
    </xf>
    <xf numFmtId="49" fontId="6" fillId="3" borderId="3" xfId="0" applyNumberFormat="1" applyFont="1" applyFill="1" applyBorder="1" applyAlignment="1">
      <alignment vertical="center"/>
    </xf>
    <xf numFmtId="164" fontId="5" fillId="3" borderId="3" xfId="1" applyFont="1" applyFill="1" applyBorder="1" applyAlignment="1">
      <alignment vertical="center"/>
    </xf>
    <xf numFmtId="49" fontId="6" fillId="0" borderId="34" xfId="0" applyNumberFormat="1" applyFont="1" applyBorder="1" applyAlignment="1">
      <alignment vertical="center"/>
    </xf>
    <xf numFmtId="49" fontId="6" fillId="0" borderId="37" xfId="0" applyNumberFormat="1" applyFont="1" applyBorder="1" applyAlignment="1">
      <alignment vertical="center"/>
    </xf>
    <xf numFmtId="43" fontId="7" fillId="0" borderId="0" xfId="7" applyFont="1" applyFill="1" applyBorder="1" applyAlignment="1">
      <alignment horizontal="center" vertical="center"/>
    </xf>
    <xf numFmtId="43" fontId="9" fillId="0" borderId="0" xfId="7" applyFont="1" applyFill="1" applyBorder="1" applyAlignment="1">
      <alignment horizontal="center" vertical="center"/>
    </xf>
    <xf numFmtId="0" fontId="9" fillId="0" borderId="0" xfId="0" applyFont="1" applyAlignment="1">
      <alignment horizontal="center" vertical="top" wrapText="1"/>
    </xf>
    <xf numFmtId="43" fontId="11" fillId="0" borderId="3" xfId="7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3" fontId="11" fillId="0" borderId="0" xfId="7" applyFont="1" applyBorder="1" applyAlignment="1">
      <alignment horizontal="center" vertical="center"/>
    </xf>
    <xf numFmtId="43" fontId="4" fillId="0" borderId="28" xfId="7" applyFont="1" applyBorder="1" applyAlignment="1">
      <alignment horizontal="center" vertical="center"/>
    </xf>
    <xf numFmtId="43" fontId="4" fillId="0" borderId="0" xfId="7" applyFont="1" applyBorder="1" applyAlignment="1">
      <alignment horizontal="center" vertical="center"/>
    </xf>
    <xf numFmtId="43" fontId="4" fillId="0" borderId="6" xfId="7" applyFont="1" applyBorder="1" applyAlignment="1">
      <alignment horizontal="center" vertical="center"/>
    </xf>
    <xf numFmtId="43" fontId="11" fillId="0" borderId="1" xfId="7" applyFont="1" applyBorder="1" applyAlignment="1">
      <alignment horizontal="center" vertical="center"/>
    </xf>
    <xf numFmtId="42" fontId="15" fillId="4" borderId="3" xfId="10" applyFont="1" applyFill="1" applyBorder="1" applyAlignment="1">
      <alignment horizontal="center" vertical="center"/>
    </xf>
    <xf numFmtId="42" fontId="15" fillId="0" borderId="3" xfId="10" applyFont="1" applyBorder="1" applyAlignment="1">
      <alignment horizontal="center" vertical="center"/>
    </xf>
  </cellXfs>
  <cellStyles count="11">
    <cellStyle name="Millares" xfId="7" builtinId="3"/>
    <cellStyle name="Millares [0]_formato acta jarillon" xfId="9" xr:uid="{00000000-0005-0000-0000-000001000000}"/>
    <cellStyle name="Millares 2" xfId="6" xr:uid="{00000000-0005-0000-0000-000002000000}"/>
    <cellStyle name="Moneda" xfId="1" builtinId="4"/>
    <cellStyle name="Moneda [0]" xfId="10" builtinId="7"/>
    <cellStyle name="Normal" xfId="0" builtinId="0"/>
    <cellStyle name="Normal 2" xfId="3" xr:uid="{00000000-0005-0000-0000-000006000000}"/>
    <cellStyle name="Normal 5" xfId="4" xr:uid="{00000000-0005-0000-0000-000007000000}"/>
    <cellStyle name="Porcentaje" xfId="8" builtinId="5"/>
    <cellStyle name="Porcentual_formato acta jarillon" xfId="5" xr:uid="{00000000-0005-0000-0000-000009000000}"/>
    <cellStyle name="ปกติ_PO9E128(4) Julong" xfId="2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091A-30E2-493C-86D5-E450840DA518}">
  <dimension ref="B1:Q70"/>
  <sheetViews>
    <sheetView tabSelected="1" topLeftCell="B29" zoomScale="70" zoomScaleNormal="70" workbookViewId="0">
      <selection activeCell="M44" sqref="M44"/>
    </sheetView>
  </sheetViews>
  <sheetFormatPr baseColWidth="10" defaultColWidth="11.42578125" defaultRowHeight="15" x14ac:dyDescent="0.25"/>
  <cols>
    <col min="1" max="1" width="2.140625" style="1" customWidth="1"/>
    <col min="2" max="2" width="16.28515625" style="1" bestFit="1" customWidth="1"/>
    <col min="3" max="3" width="74.28515625" style="1" customWidth="1"/>
    <col min="4" max="4" width="8.7109375" style="1" customWidth="1"/>
    <col min="5" max="5" width="8.42578125" style="25" customWidth="1"/>
    <col min="6" max="6" width="15.7109375" style="25" customWidth="1"/>
    <col min="7" max="7" width="25.42578125" style="25" customWidth="1"/>
    <col min="8" max="8" width="13.7109375" style="68" customWidth="1"/>
    <col min="9" max="9" width="25.85546875" style="25" customWidth="1"/>
    <col min="10" max="10" width="13.7109375" style="53" customWidth="1"/>
    <col min="11" max="11" width="21.85546875" style="25" customWidth="1"/>
    <col min="12" max="12" width="13.7109375" style="25" customWidth="1"/>
    <col min="13" max="13" width="24.85546875" style="25" customWidth="1"/>
    <col min="14" max="14" width="1.42578125" style="79" customWidth="1"/>
    <col min="15" max="15" width="7.5703125" style="79" bestFit="1" customWidth="1"/>
    <col min="16" max="16" width="4.7109375" style="79" bestFit="1" customWidth="1"/>
    <col min="17" max="17" width="12.42578125" style="68" customWidth="1"/>
    <col min="18" max="16384" width="11.42578125" style="1"/>
  </cols>
  <sheetData>
    <row r="1" spans="2:17" s="4" customFormat="1" ht="15" customHeight="1" x14ac:dyDescent="0.25">
      <c r="B1" s="5" t="s">
        <v>3</v>
      </c>
      <c r="C1" s="6" t="s">
        <v>39</v>
      </c>
      <c r="D1" s="7"/>
      <c r="E1" s="8"/>
      <c r="F1" s="9"/>
      <c r="G1" s="9"/>
      <c r="H1" s="238"/>
      <c r="I1" s="10"/>
      <c r="J1" s="11"/>
      <c r="K1" s="11"/>
      <c r="L1" s="11"/>
      <c r="M1" s="12" t="s">
        <v>63</v>
      </c>
      <c r="N1" s="12"/>
      <c r="O1" s="12"/>
      <c r="P1" s="12"/>
      <c r="Q1" s="13"/>
    </row>
    <row r="2" spans="2:17" ht="15" customHeight="1" x14ac:dyDescent="0.25">
      <c r="B2" s="5" t="s">
        <v>4</v>
      </c>
      <c r="C2" s="14" t="s">
        <v>40</v>
      </c>
      <c r="D2" s="15"/>
      <c r="E2" s="16"/>
      <c r="F2" s="17"/>
      <c r="G2" s="17"/>
      <c r="H2" s="239"/>
      <c r="I2" s="18"/>
      <c r="J2" s="19"/>
      <c r="K2" s="19"/>
      <c r="L2" s="20"/>
      <c r="M2" s="21">
        <v>44375</v>
      </c>
      <c r="N2" s="22"/>
      <c r="O2" s="22"/>
      <c r="P2" s="22"/>
      <c r="Q2" s="23"/>
    </row>
    <row r="3" spans="2:17" ht="15" customHeight="1" x14ac:dyDescent="0.25">
      <c r="B3" s="5" t="s">
        <v>5</v>
      </c>
      <c r="C3" s="14" t="s">
        <v>31</v>
      </c>
      <c r="D3" s="15"/>
      <c r="E3" s="16"/>
      <c r="F3" s="74"/>
      <c r="G3" s="1"/>
      <c r="H3" s="3"/>
      <c r="I3" s="1"/>
      <c r="J3" s="1"/>
      <c r="K3" s="1"/>
      <c r="L3" s="1"/>
      <c r="M3" s="1"/>
      <c r="N3" s="1"/>
      <c r="O3" s="1"/>
      <c r="P3" s="1"/>
      <c r="Q3" s="1"/>
    </row>
    <row r="4" spans="2:17" ht="19.5" customHeight="1" x14ac:dyDescent="0.25">
      <c r="B4" s="182" t="s">
        <v>6</v>
      </c>
      <c r="C4" s="180"/>
      <c r="D4" s="15"/>
      <c r="E4" s="181"/>
      <c r="F4" s="17"/>
      <c r="G4" s="17"/>
      <c r="H4" s="239"/>
      <c r="I4" s="24"/>
      <c r="J4" s="20"/>
      <c r="K4" s="20"/>
      <c r="M4" s="26"/>
      <c r="N4" s="74"/>
      <c r="O4" s="74"/>
      <c r="P4" s="74"/>
      <c r="Q4" s="27"/>
    </row>
    <row r="5" spans="2:17" ht="30.75" customHeight="1" x14ac:dyDescent="0.25">
      <c r="B5" s="80" t="s">
        <v>7</v>
      </c>
      <c r="C5" s="192" t="s">
        <v>41</v>
      </c>
      <c r="D5" s="192"/>
      <c r="E5" s="192"/>
      <c r="F5" s="192"/>
      <c r="G5" s="192"/>
      <c r="H5" s="192"/>
      <c r="I5" s="192"/>
      <c r="J5" s="20"/>
      <c r="K5" s="20"/>
      <c r="M5" s="26"/>
      <c r="N5" s="74"/>
      <c r="O5" s="74"/>
      <c r="P5" s="74"/>
      <c r="Q5" s="27"/>
    </row>
    <row r="6" spans="2:17" ht="16.5" thickBot="1" x14ac:dyDescent="0.3">
      <c r="B6" s="5"/>
      <c r="C6" s="29"/>
      <c r="D6" s="29"/>
      <c r="E6" s="29"/>
      <c r="F6" s="29"/>
      <c r="G6" s="29"/>
      <c r="H6" s="240"/>
      <c r="I6" s="29"/>
      <c r="J6" s="20"/>
      <c r="K6" s="20"/>
      <c r="L6" s="20"/>
      <c r="M6" s="28"/>
      <c r="N6" s="28"/>
      <c r="O6" s="28"/>
      <c r="P6" s="28"/>
      <c r="Q6" s="179"/>
    </row>
    <row r="7" spans="2:17" s="31" customFormat="1" ht="15" customHeight="1" x14ac:dyDescent="0.25">
      <c r="B7" s="193" t="s">
        <v>8</v>
      </c>
      <c r="C7" s="195" t="s">
        <v>9</v>
      </c>
      <c r="D7" s="197" t="s">
        <v>10</v>
      </c>
      <c r="E7" s="197"/>
      <c r="F7" s="197"/>
      <c r="G7" s="198"/>
      <c r="H7" s="188" t="s">
        <v>11</v>
      </c>
      <c r="I7" s="199"/>
      <c r="J7" s="174" t="str">
        <f>+M1</f>
        <v>ACTA No. 03</v>
      </c>
      <c r="K7" s="175">
        <f>+M2</f>
        <v>44375</v>
      </c>
      <c r="L7" s="188" t="s">
        <v>12</v>
      </c>
      <c r="M7" s="189"/>
      <c r="N7" s="75"/>
      <c r="O7" s="75"/>
      <c r="P7" s="30"/>
      <c r="Q7" s="30"/>
    </row>
    <row r="8" spans="2:17" s="31" customFormat="1" ht="15" customHeight="1" thickBot="1" x14ac:dyDescent="0.3">
      <c r="B8" s="194"/>
      <c r="C8" s="196"/>
      <c r="D8" s="162" t="s">
        <v>0</v>
      </c>
      <c r="E8" s="163" t="s">
        <v>13</v>
      </c>
      <c r="F8" s="163" t="s">
        <v>14</v>
      </c>
      <c r="G8" s="171" t="s">
        <v>2</v>
      </c>
      <c r="H8" s="172" t="s">
        <v>13</v>
      </c>
      <c r="I8" s="173" t="s">
        <v>2</v>
      </c>
      <c r="J8" s="176" t="s">
        <v>13</v>
      </c>
      <c r="K8" s="177" t="s">
        <v>2</v>
      </c>
      <c r="L8" s="172" t="s">
        <v>13</v>
      </c>
      <c r="M8" s="164" t="s">
        <v>2</v>
      </c>
      <c r="N8" s="30"/>
      <c r="O8" s="30"/>
      <c r="P8" s="30"/>
      <c r="Q8" s="30"/>
    </row>
    <row r="9" spans="2:17" s="31" customFormat="1" ht="15" customHeight="1" x14ac:dyDescent="0.25">
      <c r="B9" s="190" t="s">
        <v>61</v>
      </c>
      <c r="C9" s="191"/>
      <c r="D9" s="165"/>
      <c r="E9" s="165"/>
      <c r="F9" s="165"/>
      <c r="G9" s="165"/>
      <c r="H9" s="187"/>
      <c r="I9" s="165"/>
      <c r="J9" s="236"/>
      <c r="K9" s="165"/>
      <c r="L9" s="236"/>
      <c r="M9" s="237"/>
      <c r="N9" s="30"/>
      <c r="O9" s="30"/>
      <c r="P9" s="30"/>
      <c r="Q9" s="30"/>
    </row>
    <row r="10" spans="2:17" s="34" customFormat="1" ht="53.25" customHeight="1" x14ac:dyDescent="0.25">
      <c r="B10" s="225">
        <v>1</v>
      </c>
      <c r="C10" s="223" t="s">
        <v>42</v>
      </c>
      <c r="D10" s="225" t="s">
        <v>36</v>
      </c>
      <c r="E10" s="225">
        <v>12</v>
      </c>
      <c r="F10" s="248">
        <v>957647</v>
      </c>
      <c r="G10" s="227">
        <f>E10*F10</f>
        <v>11491764</v>
      </c>
      <c r="H10" s="241"/>
      <c r="I10" s="228"/>
      <c r="J10" s="229"/>
      <c r="K10" s="230">
        <f t="shared" ref="K10:K28" si="0">ROUND(J10*F10,0)</f>
        <v>0</v>
      </c>
      <c r="L10" s="231">
        <f t="shared" ref="L10:L23" si="1">H10+J10</f>
        <v>0</v>
      </c>
      <c r="M10" s="232">
        <f t="shared" ref="M10:M23" si="2">I10+K10</f>
        <v>0</v>
      </c>
      <c r="N10" s="76"/>
      <c r="O10" s="76"/>
      <c r="P10" s="72"/>
      <c r="Q10" s="33"/>
    </row>
    <row r="11" spans="2:17" s="34" customFormat="1" ht="53.25" customHeight="1" x14ac:dyDescent="0.25">
      <c r="B11" s="226">
        <v>2</v>
      </c>
      <c r="C11" s="224" t="s">
        <v>43</v>
      </c>
      <c r="D11" s="226" t="s">
        <v>36</v>
      </c>
      <c r="E11" s="226">
        <v>1</v>
      </c>
      <c r="F11" s="249">
        <v>11494117</v>
      </c>
      <c r="G11" s="227">
        <f t="shared" ref="G11:G20" si="3">E11*F11</f>
        <v>11494117</v>
      </c>
      <c r="H11" s="241"/>
      <c r="I11" s="228"/>
      <c r="J11" s="229"/>
      <c r="K11" s="230">
        <f t="shared" si="0"/>
        <v>0</v>
      </c>
      <c r="L11" s="231">
        <f t="shared" si="1"/>
        <v>0</v>
      </c>
      <c r="M11" s="232">
        <f t="shared" si="2"/>
        <v>0</v>
      </c>
      <c r="N11" s="76"/>
      <c r="O11" s="76"/>
      <c r="P11" s="72"/>
      <c r="Q11" s="33"/>
    </row>
    <row r="12" spans="2:17" s="34" customFormat="1" ht="53.25" customHeight="1" x14ac:dyDescent="0.25">
      <c r="B12" s="225">
        <v>3</v>
      </c>
      <c r="C12" s="223" t="s">
        <v>44</v>
      </c>
      <c r="D12" s="225" t="s">
        <v>36</v>
      </c>
      <c r="E12" s="225">
        <v>4</v>
      </c>
      <c r="F12" s="248">
        <v>10116400</v>
      </c>
      <c r="G12" s="227">
        <f t="shared" si="3"/>
        <v>40465600</v>
      </c>
      <c r="H12" s="241"/>
      <c r="I12" s="228"/>
      <c r="J12" s="229"/>
      <c r="K12" s="230">
        <f t="shared" si="0"/>
        <v>0</v>
      </c>
      <c r="L12" s="231">
        <f t="shared" si="1"/>
        <v>0</v>
      </c>
      <c r="M12" s="232">
        <f t="shared" si="2"/>
        <v>0</v>
      </c>
      <c r="N12" s="76"/>
      <c r="O12" s="76"/>
      <c r="P12" s="72"/>
      <c r="Q12" s="33"/>
    </row>
    <row r="13" spans="2:17" s="34" customFormat="1" ht="53.25" customHeight="1" x14ac:dyDescent="0.25">
      <c r="B13" s="226">
        <v>4</v>
      </c>
      <c r="C13" s="224" t="s">
        <v>45</v>
      </c>
      <c r="D13" s="226" t="s">
        <v>36</v>
      </c>
      <c r="E13" s="226">
        <v>1</v>
      </c>
      <c r="F13" s="249">
        <v>2100000</v>
      </c>
      <c r="G13" s="227">
        <f t="shared" si="3"/>
        <v>2100000</v>
      </c>
      <c r="H13" s="241"/>
      <c r="I13" s="228"/>
      <c r="J13" s="229"/>
      <c r="K13" s="230">
        <f t="shared" si="0"/>
        <v>0</v>
      </c>
      <c r="L13" s="231">
        <f t="shared" si="1"/>
        <v>0</v>
      </c>
      <c r="M13" s="232">
        <f t="shared" si="2"/>
        <v>0</v>
      </c>
      <c r="N13" s="76"/>
      <c r="O13" s="76"/>
      <c r="P13" s="72"/>
      <c r="Q13" s="33"/>
    </row>
    <row r="14" spans="2:17" s="34" customFormat="1" ht="53.25" customHeight="1" x14ac:dyDescent="0.25">
      <c r="B14" s="225">
        <v>5</v>
      </c>
      <c r="C14" s="223" t="s">
        <v>46</v>
      </c>
      <c r="D14" s="225" t="s">
        <v>36</v>
      </c>
      <c r="E14" s="225">
        <v>1</v>
      </c>
      <c r="F14" s="248">
        <v>3640000</v>
      </c>
      <c r="G14" s="227">
        <f t="shared" si="3"/>
        <v>3640000</v>
      </c>
      <c r="H14" s="241"/>
      <c r="I14" s="228"/>
      <c r="J14" s="229"/>
      <c r="K14" s="230">
        <f t="shared" si="0"/>
        <v>0</v>
      </c>
      <c r="L14" s="231">
        <f t="shared" si="1"/>
        <v>0</v>
      </c>
      <c r="M14" s="232">
        <f t="shared" si="2"/>
        <v>0</v>
      </c>
      <c r="N14" s="76"/>
      <c r="O14" s="76"/>
      <c r="P14" s="72"/>
      <c r="Q14" s="33"/>
    </row>
    <row r="15" spans="2:17" s="34" customFormat="1" ht="53.25" customHeight="1" x14ac:dyDescent="0.25">
      <c r="B15" s="226">
        <v>6</v>
      </c>
      <c r="C15" s="224" t="s">
        <v>47</v>
      </c>
      <c r="D15" s="226" t="s">
        <v>37</v>
      </c>
      <c r="E15" s="226">
        <v>40</v>
      </c>
      <c r="F15" s="249">
        <v>16435</v>
      </c>
      <c r="G15" s="227">
        <f t="shared" si="3"/>
        <v>657400</v>
      </c>
      <c r="H15" s="241"/>
      <c r="I15" s="228"/>
      <c r="J15" s="229"/>
      <c r="K15" s="230">
        <f t="shared" si="0"/>
        <v>0</v>
      </c>
      <c r="L15" s="231">
        <f t="shared" si="1"/>
        <v>0</v>
      </c>
      <c r="M15" s="232">
        <f t="shared" si="2"/>
        <v>0</v>
      </c>
      <c r="N15" s="76"/>
      <c r="O15" s="76"/>
      <c r="P15" s="72"/>
      <c r="Q15" s="33"/>
    </row>
    <row r="16" spans="2:17" s="34" customFormat="1" ht="53.25" customHeight="1" x14ac:dyDescent="0.25">
      <c r="B16" s="225">
        <v>7</v>
      </c>
      <c r="C16" s="223" t="s">
        <v>48</v>
      </c>
      <c r="D16" s="225" t="s">
        <v>37</v>
      </c>
      <c r="E16" s="225">
        <v>60</v>
      </c>
      <c r="F16" s="248">
        <v>39129</v>
      </c>
      <c r="G16" s="227">
        <f t="shared" si="3"/>
        <v>2347740</v>
      </c>
      <c r="H16" s="241"/>
      <c r="I16" s="228"/>
      <c r="J16" s="229"/>
      <c r="K16" s="230">
        <f t="shared" si="0"/>
        <v>0</v>
      </c>
      <c r="L16" s="231">
        <f t="shared" si="1"/>
        <v>0</v>
      </c>
      <c r="M16" s="232">
        <f t="shared" si="2"/>
        <v>0</v>
      </c>
      <c r="N16" s="76"/>
      <c r="O16" s="76"/>
      <c r="P16" s="72"/>
      <c r="Q16" s="33"/>
    </row>
    <row r="17" spans="2:17" s="34" customFormat="1" ht="53.25" customHeight="1" x14ac:dyDescent="0.25">
      <c r="B17" s="226">
        <v>8</v>
      </c>
      <c r="C17" s="224" t="s">
        <v>49</v>
      </c>
      <c r="D17" s="226" t="s">
        <v>37</v>
      </c>
      <c r="E17" s="226">
        <v>10</v>
      </c>
      <c r="F17" s="249">
        <v>65858</v>
      </c>
      <c r="G17" s="227">
        <f t="shared" si="3"/>
        <v>658580</v>
      </c>
      <c r="H17" s="241"/>
      <c r="I17" s="228"/>
      <c r="J17" s="229"/>
      <c r="K17" s="230">
        <f t="shared" si="0"/>
        <v>0</v>
      </c>
      <c r="L17" s="231">
        <f t="shared" si="1"/>
        <v>0</v>
      </c>
      <c r="M17" s="232">
        <f t="shared" si="2"/>
        <v>0</v>
      </c>
      <c r="N17" s="76"/>
      <c r="O17" s="76"/>
      <c r="P17" s="72"/>
      <c r="Q17" s="33"/>
    </row>
    <row r="18" spans="2:17" s="34" customFormat="1" ht="53.25" customHeight="1" x14ac:dyDescent="0.25">
      <c r="B18" s="225">
        <v>9</v>
      </c>
      <c r="C18" s="223" t="s">
        <v>50</v>
      </c>
      <c r="D18" s="225" t="s">
        <v>37</v>
      </c>
      <c r="E18" s="225">
        <v>20</v>
      </c>
      <c r="F18" s="248">
        <v>68812</v>
      </c>
      <c r="G18" s="227">
        <f t="shared" si="3"/>
        <v>1376240</v>
      </c>
      <c r="H18" s="241"/>
      <c r="I18" s="228"/>
      <c r="J18" s="229"/>
      <c r="K18" s="230">
        <f t="shared" si="0"/>
        <v>0</v>
      </c>
      <c r="L18" s="231">
        <f t="shared" si="1"/>
        <v>0</v>
      </c>
      <c r="M18" s="232">
        <f t="shared" si="2"/>
        <v>0</v>
      </c>
      <c r="N18" s="76"/>
      <c r="O18" s="76"/>
      <c r="P18" s="72"/>
      <c r="Q18" s="33"/>
    </row>
    <row r="19" spans="2:17" s="34" customFormat="1" ht="53.25" customHeight="1" x14ac:dyDescent="0.25">
      <c r="B19" s="226">
        <v>10</v>
      </c>
      <c r="C19" s="224" t="s">
        <v>51</v>
      </c>
      <c r="D19" s="226" t="s">
        <v>37</v>
      </c>
      <c r="E19" s="226">
        <v>22</v>
      </c>
      <c r="F19" s="249">
        <v>30118</v>
      </c>
      <c r="G19" s="227">
        <f t="shared" si="3"/>
        <v>662596</v>
      </c>
      <c r="H19" s="241"/>
      <c r="I19" s="228"/>
      <c r="J19" s="229"/>
      <c r="K19" s="230">
        <f t="shared" si="0"/>
        <v>0</v>
      </c>
      <c r="L19" s="231">
        <f t="shared" si="1"/>
        <v>0</v>
      </c>
      <c r="M19" s="232">
        <f t="shared" si="2"/>
        <v>0</v>
      </c>
      <c r="N19" s="76"/>
      <c r="O19" s="76"/>
      <c r="P19" s="72"/>
      <c r="Q19" s="33"/>
    </row>
    <row r="20" spans="2:17" s="31" customFormat="1" ht="53.25" customHeight="1" x14ac:dyDescent="0.25">
      <c r="B20" s="225">
        <v>11</v>
      </c>
      <c r="C20" s="223" t="s">
        <v>52</v>
      </c>
      <c r="D20" s="225" t="s">
        <v>37</v>
      </c>
      <c r="E20" s="225">
        <v>6</v>
      </c>
      <c r="F20" s="248">
        <v>134329</v>
      </c>
      <c r="G20" s="227">
        <f t="shared" si="3"/>
        <v>805974</v>
      </c>
      <c r="H20" s="185"/>
      <c r="I20" s="233"/>
      <c r="J20" s="234"/>
      <c r="K20" s="235">
        <f t="shared" si="0"/>
        <v>0</v>
      </c>
      <c r="L20" s="231">
        <f t="shared" si="1"/>
        <v>0</v>
      </c>
      <c r="M20" s="232">
        <f t="shared" si="2"/>
        <v>0</v>
      </c>
      <c r="N20" s="30"/>
      <c r="O20" s="30"/>
      <c r="P20" s="30"/>
      <c r="Q20" s="30"/>
    </row>
    <row r="21" spans="2:17" s="34" customFormat="1" ht="84" customHeight="1" x14ac:dyDescent="0.25">
      <c r="B21" s="226">
        <v>12</v>
      </c>
      <c r="C21" s="224" t="s">
        <v>53</v>
      </c>
      <c r="D21" s="226" t="s">
        <v>62</v>
      </c>
      <c r="E21" s="226">
        <v>15</v>
      </c>
      <c r="F21" s="249">
        <v>219656</v>
      </c>
      <c r="G21" s="227">
        <f>E21*F21</f>
        <v>3294840</v>
      </c>
      <c r="H21" s="241"/>
      <c r="I21" s="228"/>
      <c r="J21" s="229"/>
      <c r="K21" s="230">
        <f t="shared" si="0"/>
        <v>0</v>
      </c>
      <c r="L21" s="231">
        <f t="shared" si="1"/>
        <v>0</v>
      </c>
      <c r="M21" s="232">
        <f t="shared" si="2"/>
        <v>0</v>
      </c>
      <c r="N21" s="76"/>
      <c r="O21" s="76"/>
      <c r="P21" s="72"/>
      <c r="Q21" s="33"/>
    </row>
    <row r="22" spans="2:17" s="34" customFormat="1" ht="53.25" customHeight="1" x14ac:dyDescent="0.25">
      <c r="B22" s="225">
        <v>13</v>
      </c>
      <c r="C22" s="223" t="s">
        <v>54</v>
      </c>
      <c r="D22" s="225" t="s">
        <v>37</v>
      </c>
      <c r="E22" s="225">
        <v>147</v>
      </c>
      <c r="F22" s="248">
        <v>76669</v>
      </c>
      <c r="G22" s="227">
        <f t="shared" ref="G22:G23" si="4">E22*F22</f>
        <v>11270343</v>
      </c>
      <c r="H22" s="241"/>
      <c r="I22" s="228"/>
      <c r="J22" s="229"/>
      <c r="K22" s="230">
        <f t="shared" si="0"/>
        <v>0</v>
      </c>
      <c r="L22" s="231">
        <f t="shared" si="1"/>
        <v>0</v>
      </c>
      <c r="M22" s="232">
        <f t="shared" si="2"/>
        <v>0</v>
      </c>
      <c r="N22" s="76"/>
      <c r="O22" s="76"/>
      <c r="P22" s="72"/>
      <c r="Q22" s="33"/>
    </row>
    <row r="23" spans="2:17" s="31" customFormat="1" ht="95.25" customHeight="1" x14ac:dyDescent="0.25">
      <c r="B23" s="226">
        <v>14</v>
      </c>
      <c r="C23" s="224" t="s">
        <v>55</v>
      </c>
      <c r="D23" s="226" t="s">
        <v>62</v>
      </c>
      <c r="E23" s="226">
        <v>4</v>
      </c>
      <c r="F23" s="249">
        <v>834910</v>
      </c>
      <c r="G23" s="227">
        <f t="shared" si="4"/>
        <v>3339640</v>
      </c>
      <c r="H23" s="185"/>
      <c r="I23" s="233"/>
      <c r="J23" s="229"/>
      <c r="K23" s="230">
        <f t="shared" si="0"/>
        <v>0</v>
      </c>
      <c r="L23" s="231">
        <f t="shared" si="1"/>
        <v>0</v>
      </c>
      <c r="M23" s="232">
        <f t="shared" si="2"/>
        <v>0</v>
      </c>
      <c r="N23" s="30"/>
      <c r="O23" s="30"/>
      <c r="P23" s="30"/>
      <c r="Q23" s="30"/>
    </row>
    <row r="24" spans="2:17" s="34" customFormat="1" ht="53.25" customHeight="1" x14ac:dyDescent="0.25">
      <c r="B24" s="225">
        <v>15</v>
      </c>
      <c r="C24" s="223" t="s">
        <v>56</v>
      </c>
      <c r="D24" s="225" t="s">
        <v>37</v>
      </c>
      <c r="E24" s="225">
        <v>173</v>
      </c>
      <c r="F24" s="248">
        <v>102820</v>
      </c>
      <c r="G24" s="227">
        <f>E24*F24</f>
        <v>17787860</v>
      </c>
      <c r="H24" s="241">
        <v>183</v>
      </c>
      <c r="I24" s="228">
        <f>+H24*F24</f>
        <v>18816060</v>
      </c>
      <c r="J24" s="229">
        <v>164</v>
      </c>
      <c r="K24" s="230">
        <f>ROUND(J24*F24,0)</f>
        <v>16862480</v>
      </c>
      <c r="L24" s="231">
        <f>H24+J24</f>
        <v>347</v>
      </c>
      <c r="M24" s="232">
        <f>I24+K24</f>
        <v>35678540</v>
      </c>
      <c r="N24" s="76"/>
      <c r="O24" s="76"/>
      <c r="P24" s="72"/>
      <c r="Q24" s="33"/>
    </row>
    <row r="25" spans="2:17" s="34" customFormat="1" ht="91.5" customHeight="1" x14ac:dyDescent="0.25">
      <c r="B25" s="226">
        <v>16</v>
      </c>
      <c r="C25" s="224" t="s">
        <v>57</v>
      </c>
      <c r="D25" s="226" t="s">
        <v>62</v>
      </c>
      <c r="E25" s="226">
        <v>2</v>
      </c>
      <c r="F25" s="249">
        <v>778285</v>
      </c>
      <c r="G25" s="227">
        <f t="shared" ref="G25:G26" si="5">E25*F25</f>
        <v>1556570</v>
      </c>
      <c r="H25" s="241"/>
      <c r="I25" s="228">
        <f t="shared" ref="I25:I28" si="6">+H25*F25</f>
        <v>0</v>
      </c>
      <c r="J25" s="229"/>
      <c r="K25" s="230">
        <f t="shared" si="0"/>
        <v>0</v>
      </c>
      <c r="L25" s="231">
        <f>H25+J25</f>
        <v>0</v>
      </c>
      <c r="M25" s="232">
        <f>I25+K25</f>
        <v>0</v>
      </c>
      <c r="N25" s="76"/>
      <c r="O25" s="76"/>
      <c r="P25" s="72"/>
      <c r="Q25" s="33"/>
    </row>
    <row r="26" spans="2:17" s="31" customFormat="1" ht="78.75" customHeight="1" x14ac:dyDescent="0.25">
      <c r="B26" s="225">
        <v>17</v>
      </c>
      <c r="C26" s="223" t="s">
        <v>58</v>
      </c>
      <c r="D26" s="225" t="s">
        <v>62</v>
      </c>
      <c r="E26" s="225">
        <v>2</v>
      </c>
      <c r="F26" s="248">
        <v>391007</v>
      </c>
      <c r="G26" s="227">
        <f t="shared" si="5"/>
        <v>782014</v>
      </c>
      <c r="H26" s="242" t="s">
        <v>64</v>
      </c>
      <c r="I26" s="228">
        <f t="shared" si="6"/>
        <v>782014</v>
      </c>
      <c r="J26" s="234"/>
      <c r="K26" s="235">
        <f t="shared" si="0"/>
        <v>0</v>
      </c>
      <c r="L26" s="231">
        <f t="shared" ref="L26:L28" si="7">H26+J26</f>
        <v>2</v>
      </c>
      <c r="M26" s="232">
        <f t="shared" ref="M26:M28" si="8">I26+K26</f>
        <v>782014</v>
      </c>
      <c r="N26" s="30"/>
      <c r="O26" s="30"/>
      <c r="P26" s="30"/>
      <c r="Q26" s="30"/>
    </row>
    <row r="27" spans="2:17" s="34" customFormat="1" ht="66" customHeight="1" x14ac:dyDescent="0.25">
      <c r="B27" s="226">
        <v>18</v>
      </c>
      <c r="C27" s="224" t="s">
        <v>59</v>
      </c>
      <c r="D27" s="226" t="s">
        <v>62</v>
      </c>
      <c r="E27" s="226">
        <v>13</v>
      </c>
      <c r="F27" s="249">
        <v>400462</v>
      </c>
      <c r="G27" s="227">
        <f>E27*F27</f>
        <v>5206006</v>
      </c>
      <c r="H27" s="241"/>
      <c r="I27" s="228">
        <f t="shared" si="6"/>
        <v>0</v>
      </c>
      <c r="J27" s="229"/>
      <c r="K27" s="230"/>
      <c r="L27" s="231">
        <f t="shared" si="7"/>
        <v>0</v>
      </c>
      <c r="M27" s="232">
        <f t="shared" si="8"/>
        <v>0</v>
      </c>
      <c r="N27" s="76"/>
      <c r="O27" s="76"/>
      <c r="P27" s="72"/>
      <c r="Q27" s="33"/>
    </row>
    <row r="28" spans="2:17" s="34" customFormat="1" ht="53.25" customHeight="1" x14ac:dyDescent="0.25">
      <c r="B28" s="225">
        <v>19</v>
      </c>
      <c r="C28" s="223" t="s">
        <v>60</v>
      </c>
      <c r="D28" s="225" t="s">
        <v>62</v>
      </c>
      <c r="E28" s="225">
        <v>1</v>
      </c>
      <c r="F28" s="248">
        <v>28973</v>
      </c>
      <c r="G28" s="227">
        <f t="shared" ref="G28" si="9">E28*F28</f>
        <v>28973</v>
      </c>
      <c r="H28" s="241"/>
      <c r="I28" s="228">
        <f t="shared" si="6"/>
        <v>0</v>
      </c>
      <c r="J28" s="229"/>
      <c r="K28" s="230"/>
      <c r="L28" s="231">
        <f t="shared" si="7"/>
        <v>0</v>
      </c>
      <c r="M28" s="232">
        <f t="shared" si="8"/>
        <v>0</v>
      </c>
      <c r="N28" s="76"/>
      <c r="O28" s="76"/>
      <c r="P28" s="72"/>
      <c r="Q28" s="33"/>
    </row>
    <row r="29" spans="2:17" s="34" customFormat="1" ht="16.5" thickBot="1" x14ac:dyDescent="0.3">
      <c r="B29" s="161"/>
      <c r="C29" s="14"/>
      <c r="D29" s="160"/>
      <c r="E29" s="82"/>
      <c r="F29" s="83"/>
      <c r="G29" s="101"/>
      <c r="H29" s="243"/>
      <c r="I29" s="84"/>
      <c r="J29" s="85"/>
      <c r="K29" s="86"/>
      <c r="L29" s="87"/>
      <c r="M29" s="88"/>
      <c r="N29" s="76"/>
      <c r="O29" s="76"/>
      <c r="P29" s="72"/>
      <c r="Q29" s="33"/>
    </row>
    <row r="30" spans="2:17" s="32" customFormat="1" ht="16.5" thickBot="1" x14ac:dyDescent="0.3">
      <c r="B30" s="166"/>
      <c r="C30" s="167" t="s">
        <v>15</v>
      </c>
      <c r="D30" s="168"/>
      <c r="E30" s="169"/>
      <c r="F30" s="170"/>
      <c r="G30" s="170">
        <f>SUM(G10:G29)</f>
        <v>118966257</v>
      </c>
      <c r="H30" s="244"/>
      <c r="I30" s="89"/>
      <c r="J30" s="90"/>
      <c r="K30" s="91">
        <f>SUM(K10:K29)</f>
        <v>16862480</v>
      </c>
      <c r="L30" s="92"/>
      <c r="M30" s="93">
        <f>I30+K30</f>
        <v>16862480</v>
      </c>
      <c r="N30" s="77"/>
      <c r="O30" s="77"/>
      <c r="P30" s="73"/>
      <c r="Q30" s="13"/>
    </row>
    <row r="31" spans="2:17" s="34" customFormat="1" ht="17.25" customHeight="1" x14ac:dyDescent="0.25">
      <c r="B31" s="94"/>
      <c r="C31" s="95" t="s">
        <v>16</v>
      </c>
      <c r="D31" s="96">
        <v>0.1</v>
      </c>
      <c r="E31" s="179"/>
      <c r="F31" s="97"/>
      <c r="G31" s="97">
        <f>G30*D31</f>
        <v>11896625.700000001</v>
      </c>
      <c r="H31" s="243"/>
      <c r="I31" s="84"/>
      <c r="J31" s="85"/>
      <c r="K31" s="98">
        <f>$K$30*D31</f>
        <v>1686248</v>
      </c>
      <c r="L31" s="87"/>
      <c r="M31" s="88">
        <f t="shared" ref="M31:M39" si="10">I31+K31</f>
        <v>1686248</v>
      </c>
      <c r="N31" s="76"/>
      <c r="O31" s="76"/>
      <c r="P31" s="72"/>
      <c r="Q31" s="33"/>
    </row>
    <row r="32" spans="2:17" s="34" customFormat="1" ht="17.25" customHeight="1" x14ac:dyDescent="0.25">
      <c r="B32" s="99"/>
      <c r="C32" s="95" t="s">
        <v>17</v>
      </c>
      <c r="D32" s="96">
        <v>0.01</v>
      </c>
      <c r="E32" s="179"/>
      <c r="F32" s="97"/>
      <c r="G32" s="97">
        <f>G30*D32</f>
        <v>1189662.57</v>
      </c>
      <c r="H32" s="243"/>
      <c r="I32" s="84"/>
      <c r="J32" s="85"/>
      <c r="K32" s="98">
        <f>$K$30*D32</f>
        <v>168624.80000000002</v>
      </c>
      <c r="L32" s="87"/>
      <c r="M32" s="88">
        <f t="shared" si="10"/>
        <v>168624.80000000002</v>
      </c>
      <c r="N32" s="76"/>
      <c r="O32" s="76"/>
      <c r="P32" s="72"/>
      <c r="Q32" s="33"/>
    </row>
    <row r="33" spans="2:17" s="34" customFormat="1" ht="17.25" customHeight="1" x14ac:dyDescent="0.25">
      <c r="B33" s="99"/>
      <c r="C33" s="100" t="s">
        <v>18</v>
      </c>
      <c r="D33" s="96">
        <v>0.05</v>
      </c>
      <c r="E33" s="179"/>
      <c r="F33" s="101"/>
      <c r="G33" s="101">
        <f>G30*D33</f>
        <v>5948312.8500000006</v>
      </c>
      <c r="H33" s="243"/>
      <c r="I33" s="84"/>
      <c r="J33" s="85"/>
      <c r="K33" s="98">
        <f>$K$30*D33</f>
        <v>843124</v>
      </c>
      <c r="L33" s="87"/>
      <c r="M33" s="88">
        <f t="shared" si="10"/>
        <v>843124</v>
      </c>
      <c r="N33" s="76"/>
      <c r="O33" s="76"/>
      <c r="P33" s="72"/>
      <c r="Q33" s="33"/>
    </row>
    <row r="34" spans="2:17" s="34" customFormat="1" ht="17.25" customHeight="1" x14ac:dyDescent="0.25">
      <c r="B34" s="99"/>
      <c r="C34" s="100" t="s">
        <v>19</v>
      </c>
      <c r="D34" s="102">
        <v>0.19</v>
      </c>
      <c r="E34" s="179"/>
      <c r="F34" s="101"/>
      <c r="G34" s="101">
        <f>+D34*G33</f>
        <v>1130179.4415000002</v>
      </c>
      <c r="H34" s="243"/>
      <c r="I34" s="84"/>
      <c r="J34" s="85"/>
      <c r="K34" s="98">
        <f>+K33*D34</f>
        <v>160193.56</v>
      </c>
      <c r="L34" s="87"/>
      <c r="M34" s="88">
        <f t="shared" si="10"/>
        <v>160193.56</v>
      </c>
      <c r="N34" s="76"/>
      <c r="O34" s="76"/>
      <c r="P34" s="72"/>
      <c r="Q34" s="33"/>
    </row>
    <row r="35" spans="2:17" s="4" customFormat="1" ht="17.25" customHeight="1" x14ac:dyDescent="0.25">
      <c r="B35" s="103"/>
      <c r="C35" s="104" t="s">
        <v>20</v>
      </c>
      <c r="D35" s="105"/>
      <c r="E35" s="35"/>
      <c r="F35" s="106"/>
      <c r="G35" s="106">
        <f>SUM(G30:G33)</f>
        <v>138000858.12</v>
      </c>
      <c r="H35" s="245"/>
      <c r="I35" s="107"/>
      <c r="J35" s="108"/>
      <c r="K35" s="109">
        <f>SUM(K30:K33)</f>
        <v>19560476.800000001</v>
      </c>
      <c r="L35" s="110"/>
      <c r="M35" s="111">
        <f t="shared" si="10"/>
        <v>19560476.800000001</v>
      </c>
      <c r="N35" s="77"/>
      <c r="O35" s="77"/>
      <c r="P35" s="73"/>
      <c r="Q35" s="13"/>
    </row>
    <row r="36" spans="2:17" s="4" customFormat="1" ht="17.25" customHeight="1" thickBot="1" x14ac:dyDescent="0.3">
      <c r="B36" s="112"/>
      <c r="C36" s="113" t="s">
        <v>21</v>
      </c>
      <c r="D36" s="114"/>
      <c r="E36" s="115"/>
      <c r="F36" s="116"/>
      <c r="G36" s="116">
        <f>SUM(G34:G35)</f>
        <v>139131037.56150001</v>
      </c>
      <c r="H36" s="246"/>
      <c r="I36" s="116"/>
      <c r="J36" s="118"/>
      <c r="K36" s="119">
        <f>SUM(K34:K35)</f>
        <v>19720670.359999999</v>
      </c>
      <c r="L36" s="120"/>
      <c r="M36" s="121">
        <f t="shared" si="10"/>
        <v>19720670.359999999</v>
      </c>
      <c r="N36" s="77"/>
      <c r="O36" s="77"/>
      <c r="P36" s="73"/>
      <c r="Q36" s="13"/>
    </row>
    <row r="37" spans="2:17" s="4" customFormat="1" ht="17.25" customHeight="1" x14ac:dyDescent="0.25">
      <c r="B37" s="122"/>
      <c r="C37" s="123" t="s">
        <v>22</v>
      </c>
      <c r="D37" s="124"/>
      <c r="E37" s="125"/>
      <c r="F37" s="36"/>
      <c r="G37" s="36">
        <f>SUM(G38:G40)</f>
        <v>72325535.943150014</v>
      </c>
      <c r="H37" s="245"/>
      <c r="I37" s="107"/>
      <c r="J37" s="127"/>
      <c r="K37" s="128">
        <f>SUM(K38:K41)</f>
        <v>10251544.716</v>
      </c>
      <c r="L37" s="129"/>
      <c r="M37" s="126">
        <f t="shared" si="10"/>
        <v>10251544.716</v>
      </c>
      <c r="N37" s="78"/>
      <c r="O37" s="78"/>
      <c r="P37" s="36"/>
      <c r="Q37" s="35"/>
    </row>
    <row r="38" spans="2:17" s="37" customFormat="1" ht="17.25" customHeight="1" x14ac:dyDescent="0.2">
      <c r="B38" s="130"/>
      <c r="C38" s="131" t="s">
        <v>23</v>
      </c>
      <c r="D38" s="96">
        <v>0.02</v>
      </c>
      <c r="E38" s="179"/>
      <c r="F38" s="135"/>
      <c r="G38" s="132">
        <f>G35*D38</f>
        <v>2760017.1624000003</v>
      </c>
      <c r="H38" s="243"/>
      <c r="I38" s="107"/>
      <c r="J38" s="133"/>
      <c r="K38" s="86">
        <f>$K$35*D38</f>
        <v>391209.53600000002</v>
      </c>
      <c r="L38" s="134"/>
      <c r="M38" s="88">
        <f t="shared" si="10"/>
        <v>391209.53600000002</v>
      </c>
      <c r="N38" s="76"/>
      <c r="O38" s="76"/>
      <c r="P38" s="72"/>
      <c r="Q38" s="33"/>
    </row>
    <row r="39" spans="2:17" s="38" customFormat="1" ht="17.25" customHeight="1" x14ac:dyDescent="0.2">
      <c r="B39" s="130"/>
      <c r="C39" s="131" t="s">
        <v>24</v>
      </c>
      <c r="D39" s="96">
        <v>0</v>
      </c>
      <c r="E39" s="179"/>
      <c r="F39" s="132"/>
      <c r="G39" s="132">
        <f>G35*D39</f>
        <v>0</v>
      </c>
      <c r="H39" s="243"/>
      <c r="I39" s="107"/>
      <c r="J39" s="133"/>
      <c r="K39" s="86">
        <f>$K$35*D39</f>
        <v>0</v>
      </c>
      <c r="L39" s="134"/>
      <c r="M39" s="88">
        <f t="shared" si="10"/>
        <v>0</v>
      </c>
      <c r="N39" s="76"/>
      <c r="O39" s="76"/>
      <c r="P39" s="72"/>
      <c r="Q39" s="33"/>
    </row>
    <row r="40" spans="2:17" s="38" customFormat="1" ht="17.25" customHeight="1" x14ac:dyDescent="0.2">
      <c r="B40" s="130"/>
      <c r="C40" s="131" t="s">
        <v>32</v>
      </c>
      <c r="D40" s="96">
        <v>0.5</v>
      </c>
      <c r="E40" s="179"/>
      <c r="F40" s="132"/>
      <c r="G40" s="183">
        <f>G36*D40</f>
        <v>69565518.780750006</v>
      </c>
      <c r="H40" s="243"/>
      <c r="I40" s="107"/>
      <c r="J40" s="133"/>
      <c r="K40" s="86">
        <f>K36*D40</f>
        <v>9860335.1799999997</v>
      </c>
      <c r="L40" s="134"/>
      <c r="M40" s="88">
        <f>I40+K40</f>
        <v>9860335.1799999997</v>
      </c>
      <c r="N40" s="76"/>
      <c r="O40" s="76"/>
      <c r="P40" s="72"/>
      <c r="Q40" s="33"/>
    </row>
    <row r="41" spans="2:17" s="38" customFormat="1" ht="17.25" customHeight="1" x14ac:dyDescent="0.2">
      <c r="B41" s="130"/>
      <c r="C41" s="131" t="s">
        <v>33</v>
      </c>
      <c r="D41" s="136"/>
      <c r="E41" s="137"/>
      <c r="F41" s="138"/>
      <c r="G41" s="138"/>
      <c r="H41" s="247"/>
      <c r="I41" s="139"/>
      <c r="J41" s="133"/>
      <c r="K41" s="86">
        <v>0</v>
      </c>
      <c r="L41" s="134"/>
      <c r="M41" s="88">
        <f>+K41+I41</f>
        <v>0</v>
      </c>
      <c r="N41" s="76"/>
      <c r="O41" s="76"/>
      <c r="P41" s="72"/>
      <c r="Q41" s="33"/>
    </row>
    <row r="42" spans="2:17" s="2" customFormat="1" ht="17.25" customHeight="1" x14ac:dyDescent="0.25">
      <c r="B42" s="103"/>
      <c r="C42" s="140" t="s">
        <v>25</v>
      </c>
      <c r="D42" s="141"/>
      <c r="E42" s="125"/>
      <c r="F42" s="36"/>
      <c r="G42" s="36">
        <f>G36-G37</f>
        <v>66805501.618349999</v>
      </c>
      <c r="H42" s="245"/>
      <c r="I42" s="107"/>
      <c r="J42" s="142"/>
      <c r="K42" s="143">
        <f>K36-K37</f>
        <v>9469125.6439999994</v>
      </c>
      <c r="L42" s="144"/>
      <c r="M42" s="145">
        <f>M36-M37</f>
        <v>9469125.6439999994</v>
      </c>
      <c r="N42" s="78"/>
      <c r="O42" s="78"/>
      <c r="P42" s="36"/>
      <c r="Q42" s="35"/>
    </row>
    <row r="43" spans="2:17" s="2" customFormat="1" ht="17.25" customHeight="1" thickBot="1" x14ac:dyDescent="0.3">
      <c r="B43" s="103"/>
      <c r="C43" s="146" t="s">
        <v>34</v>
      </c>
      <c r="D43" s="147"/>
      <c r="E43" s="115"/>
      <c r="F43" s="148"/>
      <c r="G43" s="184">
        <f>G40</f>
        <v>69565518.780750006</v>
      </c>
      <c r="H43" s="246"/>
      <c r="I43" s="150">
        <v>0</v>
      </c>
      <c r="J43" s="151"/>
      <c r="K43" s="152">
        <f>G43-K41</f>
        <v>69565518.780750006</v>
      </c>
      <c r="L43" s="148"/>
      <c r="M43" s="149">
        <f>+G40-M41</f>
        <v>69565518.780750006</v>
      </c>
      <c r="N43" s="78"/>
      <c r="O43" s="78"/>
      <c r="P43" s="36"/>
      <c r="Q43" s="35"/>
    </row>
    <row r="44" spans="2:17" s="2" customFormat="1" ht="17.25" customHeight="1" thickBot="1" x14ac:dyDescent="0.3">
      <c r="B44" s="112"/>
      <c r="C44" s="153" t="s">
        <v>35</v>
      </c>
      <c r="D44" s="147"/>
      <c r="E44" s="154"/>
      <c r="F44" s="148"/>
      <c r="G44" s="148"/>
      <c r="H44" s="246"/>
      <c r="I44" s="117">
        <v>48982300.384199999</v>
      </c>
      <c r="J44" s="118"/>
      <c r="K44" s="155">
        <f>K42</f>
        <v>9469125.6439999994</v>
      </c>
      <c r="L44" s="156"/>
      <c r="M44" s="157">
        <f>M42</f>
        <v>9469125.6439999994</v>
      </c>
      <c r="N44" s="36"/>
      <c r="O44" s="78"/>
      <c r="P44" s="36"/>
      <c r="Q44" s="35"/>
    </row>
    <row r="45" spans="2:17" s="3" customFormat="1" ht="17.25" customHeight="1" thickBot="1" x14ac:dyDescent="0.3">
      <c r="B45" s="39"/>
      <c r="C45" s="40"/>
      <c r="D45" s="41"/>
      <c r="E45" s="42"/>
      <c r="F45" s="28"/>
      <c r="G45" s="28"/>
      <c r="H45" s="179"/>
      <c r="I45" s="28"/>
      <c r="J45" s="28"/>
      <c r="K45" s="28"/>
      <c r="L45" s="28"/>
      <c r="M45" s="28"/>
      <c r="N45" s="28"/>
      <c r="O45" s="28"/>
      <c r="P45" s="28"/>
      <c r="Q45" s="179"/>
    </row>
    <row r="46" spans="2:17" s="3" customFormat="1" ht="15" customHeight="1" thickBot="1" x14ac:dyDescent="0.3">
      <c r="B46" s="200" t="s">
        <v>26</v>
      </c>
      <c r="C46" s="201"/>
      <c r="D46" s="206" t="s">
        <v>65</v>
      </c>
      <c r="E46" s="206"/>
      <c r="F46" s="206"/>
      <c r="G46" s="206"/>
      <c r="H46" s="206"/>
      <c r="I46" s="206"/>
      <c r="J46" s="209">
        <f>K44</f>
        <v>9469125.6439999994</v>
      </c>
      <c r="K46" s="210"/>
      <c r="L46" s="215" t="s">
        <v>27</v>
      </c>
      <c r="M46" s="216"/>
      <c r="N46" s="43"/>
      <c r="O46" s="43"/>
      <c r="P46" s="23"/>
      <c r="Q46" s="23"/>
    </row>
    <row r="47" spans="2:17" s="3" customFormat="1" ht="15" customHeight="1" x14ac:dyDescent="0.25">
      <c r="B47" s="202"/>
      <c r="C47" s="203"/>
      <c r="D47" s="207"/>
      <c r="E47" s="207"/>
      <c r="F47" s="207"/>
      <c r="G47" s="207"/>
      <c r="H47" s="207"/>
      <c r="I47" s="207"/>
      <c r="J47" s="211"/>
      <c r="K47" s="212"/>
      <c r="L47" s="44" t="s">
        <v>28</v>
      </c>
      <c r="M47" s="45">
        <f>I36</f>
        <v>0</v>
      </c>
      <c r="N47" s="46"/>
      <c r="O47" s="46"/>
      <c r="P47" s="46"/>
      <c r="Q47" s="23"/>
    </row>
    <row r="48" spans="2:17" s="3" customFormat="1" ht="15" customHeight="1" thickBot="1" x14ac:dyDescent="0.3">
      <c r="B48" s="204"/>
      <c r="C48" s="205"/>
      <c r="D48" s="208"/>
      <c r="E48" s="208"/>
      <c r="F48" s="208"/>
      <c r="G48" s="208"/>
      <c r="H48" s="208"/>
      <c r="I48" s="208"/>
      <c r="J48" s="213"/>
      <c r="K48" s="214"/>
      <c r="L48" s="47" t="str">
        <f>M1</f>
        <v>ACTA No. 03</v>
      </c>
      <c r="M48" s="158">
        <f>K36</f>
        <v>19720670.359999999</v>
      </c>
      <c r="N48" s="48"/>
      <c r="O48" s="48"/>
      <c r="P48" s="48"/>
      <c r="Q48" s="23"/>
    </row>
    <row r="49" spans="2:17" s="3" customFormat="1" ht="15" customHeight="1" x14ac:dyDescent="0.25">
      <c r="B49" s="39"/>
      <c r="C49" s="49"/>
      <c r="D49" s="50"/>
      <c r="E49" s="23"/>
      <c r="F49" s="51"/>
      <c r="G49" s="179"/>
      <c r="H49" s="179"/>
      <c r="I49" s="20"/>
      <c r="J49" s="20"/>
      <c r="K49" s="20"/>
      <c r="L49" s="52" t="s">
        <v>1</v>
      </c>
      <c r="M49" s="159">
        <f>+M47+M48</f>
        <v>19720670.359999999</v>
      </c>
      <c r="N49" s="48"/>
      <c r="O49" s="48"/>
      <c r="P49" s="48"/>
      <c r="Q49" s="23"/>
    </row>
    <row r="50" spans="2:17" s="3" customFormat="1" ht="15" customHeight="1" thickBot="1" x14ac:dyDescent="0.3">
      <c r="B50" s="1"/>
      <c r="C50" s="1"/>
      <c r="E50" s="25"/>
      <c r="F50" s="1"/>
      <c r="G50" s="25"/>
      <c r="H50" s="68"/>
      <c r="I50" s="25"/>
      <c r="J50" s="53"/>
      <c r="K50" s="25"/>
      <c r="L50" s="54" t="s">
        <v>29</v>
      </c>
      <c r="M50" s="81">
        <f>M49/G36</f>
        <v>0.14174170412035403</v>
      </c>
      <c r="N50" s="55"/>
      <c r="O50" s="55"/>
      <c r="P50" s="55"/>
      <c r="Q50" s="23"/>
    </row>
    <row r="51" spans="2:17" s="3" customFormat="1" ht="15" customHeight="1" x14ac:dyDescent="0.25">
      <c r="B51" s="39"/>
      <c r="C51" s="49"/>
      <c r="D51" s="56"/>
      <c r="E51" s="42"/>
      <c r="F51" s="51"/>
      <c r="G51" s="51"/>
      <c r="H51" s="23"/>
      <c r="I51" s="20"/>
      <c r="J51" s="20"/>
      <c r="K51" s="20"/>
      <c r="L51" s="20"/>
      <c r="M51" s="28"/>
      <c r="N51" s="28"/>
      <c r="O51" s="28"/>
      <c r="P51" s="28"/>
      <c r="Q51" s="179"/>
    </row>
    <row r="52" spans="2:17" s="3" customFormat="1" ht="15" customHeight="1" x14ac:dyDescent="0.25">
      <c r="B52" s="39"/>
      <c r="C52" s="49"/>
      <c r="D52" s="41"/>
      <c r="E52" s="42"/>
      <c r="F52" s="51"/>
      <c r="G52" s="51"/>
      <c r="H52" s="23"/>
      <c r="I52" s="20"/>
      <c r="J52" s="20"/>
      <c r="K52" s="20"/>
      <c r="L52" s="20"/>
      <c r="M52" s="28"/>
      <c r="N52" s="28"/>
      <c r="O52" s="28"/>
      <c r="P52" s="28"/>
      <c r="Q52" s="179"/>
    </row>
    <row r="53" spans="2:17" ht="15" customHeight="1" x14ac:dyDescent="0.25">
      <c r="B53" s="39"/>
      <c r="C53" s="49"/>
      <c r="D53" s="41"/>
      <c r="E53" s="42"/>
      <c r="F53" s="51"/>
      <c r="G53" s="57"/>
      <c r="H53" s="46"/>
      <c r="I53" s="20"/>
      <c r="J53" s="20"/>
      <c r="K53" s="20"/>
      <c r="L53" s="20"/>
      <c r="M53" s="28"/>
      <c r="N53" s="28"/>
      <c r="O53" s="28"/>
      <c r="P53" s="28"/>
      <c r="Q53" s="179"/>
    </row>
    <row r="54" spans="2:17" ht="15" customHeight="1" thickBot="1" x14ac:dyDescent="0.3">
      <c r="B54" s="39"/>
      <c r="C54" s="58"/>
      <c r="D54" s="41"/>
      <c r="E54" s="42"/>
      <c r="F54" s="218"/>
      <c r="G54" s="218"/>
      <c r="H54" s="218"/>
      <c r="I54" s="218"/>
      <c r="J54" s="1"/>
      <c r="K54" s="219"/>
      <c r="L54" s="219"/>
      <c r="M54" s="219"/>
      <c r="Q54" s="23"/>
    </row>
    <row r="55" spans="2:17" ht="15" customHeight="1" x14ac:dyDescent="0.25">
      <c r="C55" s="59"/>
      <c r="D55" s="60"/>
      <c r="E55" s="61"/>
      <c r="F55" s="220"/>
      <c r="G55" s="220"/>
      <c r="H55" s="220"/>
      <c r="I55" s="220"/>
      <c r="J55" s="62"/>
      <c r="K55" s="220"/>
      <c r="L55" s="220"/>
      <c r="M55" s="220"/>
      <c r="N55" s="1"/>
      <c r="O55" s="1"/>
      <c r="P55" s="1"/>
      <c r="Q55" s="178"/>
    </row>
    <row r="56" spans="2:17" ht="15" customHeight="1" x14ac:dyDescent="0.25">
      <c r="C56" s="63" t="s">
        <v>38</v>
      </c>
      <c r="D56" s="62"/>
      <c r="E56" s="61"/>
      <c r="F56" s="221"/>
      <c r="G56" s="221"/>
      <c r="H56" s="221"/>
      <c r="I56" s="221"/>
      <c r="J56" s="62"/>
      <c r="K56" s="221" t="s">
        <v>30</v>
      </c>
      <c r="L56" s="221"/>
      <c r="M56" s="221"/>
      <c r="N56" s="1"/>
      <c r="O56" s="1"/>
      <c r="P56" s="1"/>
      <c r="Q56" s="64"/>
    </row>
    <row r="57" spans="2:17" ht="15" customHeight="1" x14ac:dyDescent="0.25">
      <c r="C57" s="63"/>
      <c r="D57" s="62"/>
      <c r="E57" s="65"/>
      <c r="F57" s="222"/>
      <c r="G57" s="222"/>
      <c r="H57" s="222"/>
      <c r="I57" s="222"/>
      <c r="J57" s="62"/>
      <c r="K57" s="221"/>
      <c r="L57" s="221"/>
      <c r="M57" s="221"/>
      <c r="Q57" s="64"/>
    </row>
    <row r="58" spans="2:17" ht="15" customHeight="1" x14ac:dyDescent="0.25">
      <c r="B58" s="39"/>
      <c r="C58" s="66"/>
      <c r="D58" s="67"/>
      <c r="E58" s="16"/>
      <c r="F58" s="17"/>
      <c r="G58" s="17"/>
      <c r="H58" s="239"/>
      <c r="I58" s="24"/>
      <c r="J58" s="62"/>
      <c r="K58" s="221"/>
      <c r="L58" s="221"/>
      <c r="M58" s="221"/>
      <c r="Q58" s="23"/>
    </row>
    <row r="59" spans="2:17" s="79" customFormat="1" ht="15" customHeight="1" x14ac:dyDescent="0.25">
      <c r="B59" s="1"/>
      <c r="C59" s="62"/>
      <c r="D59" s="62"/>
      <c r="E59" s="65"/>
      <c r="F59" s="65"/>
      <c r="G59" s="65"/>
      <c r="H59" s="186"/>
      <c r="I59" s="65"/>
      <c r="J59" s="62"/>
      <c r="K59" s="221"/>
      <c r="L59" s="221"/>
      <c r="M59" s="221"/>
      <c r="Q59" s="68"/>
    </row>
    <row r="60" spans="2:17" s="79" customFormat="1" ht="15" customHeight="1" x14ac:dyDescent="0.25">
      <c r="B60" s="1"/>
      <c r="C60" s="1"/>
      <c r="D60" s="1"/>
      <c r="E60" s="25"/>
      <c r="F60" s="25"/>
      <c r="G60" s="25"/>
      <c r="H60" s="68"/>
      <c r="I60" s="25"/>
      <c r="J60" s="25"/>
      <c r="K60" s="25"/>
      <c r="L60" s="25"/>
      <c r="M60" s="25"/>
      <c r="Q60" s="68"/>
    </row>
    <row r="61" spans="2:17" s="79" customFormat="1" ht="15" customHeight="1" x14ac:dyDescent="0.25">
      <c r="B61" s="1"/>
      <c r="C61" s="1"/>
      <c r="D61" s="1"/>
      <c r="E61" s="25"/>
      <c r="F61" s="25"/>
      <c r="G61" s="57"/>
      <c r="H61" s="46"/>
      <c r="I61" s="69"/>
      <c r="J61" s="69"/>
      <c r="K61" s="69"/>
      <c r="L61" s="25"/>
      <c r="M61" s="25"/>
      <c r="Q61" s="68"/>
    </row>
    <row r="62" spans="2:17" s="79" customFormat="1" ht="15" customHeight="1" x14ac:dyDescent="0.25">
      <c r="B62" s="1"/>
      <c r="C62" s="1"/>
      <c r="D62" s="1"/>
      <c r="E62" s="25"/>
      <c r="F62" s="25"/>
      <c r="G62" s="57"/>
      <c r="H62" s="46"/>
      <c r="I62" s="69"/>
      <c r="J62" s="217"/>
      <c r="K62" s="217"/>
      <c r="L62" s="25"/>
      <c r="M62" s="25"/>
      <c r="Q62" s="68"/>
    </row>
    <row r="63" spans="2:17" s="79" customFormat="1" ht="15" customHeight="1" x14ac:dyDescent="0.25">
      <c r="B63" s="1"/>
      <c r="C63" s="1"/>
      <c r="D63" s="1"/>
      <c r="E63" s="25"/>
      <c r="F63" s="25"/>
      <c r="G63" s="57"/>
      <c r="H63" s="46"/>
      <c r="I63" s="69"/>
      <c r="J63" s="70"/>
      <c r="K63" s="69"/>
      <c r="L63" s="25"/>
      <c r="M63" s="25"/>
      <c r="Q63" s="68"/>
    </row>
    <row r="64" spans="2:17" s="79" customFormat="1" x14ac:dyDescent="0.25">
      <c r="B64" s="1"/>
      <c r="C64" s="1"/>
      <c r="D64" s="1"/>
      <c r="E64" s="25"/>
      <c r="F64" s="25"/>
      <c r="G64" s="69"/>
      <c r="H64" s="178"/>
      <c r="I64" s="69"/>
      <c r="J64" s="70"/>
      <c r="K64" s="69"/>
      <c r="L64" s="25"/>
      <c r="M64" s="25"/>
      <c r="Q64" s="68"/>
    </row>
    <row r="65" spans="2:17" s="79" customFormat="1" x14ac:dyDescent="0.25">
      <c r="B65" s="1"/>
      <c r="C65" s="1"/>
      <c r="D65" s="1"/>
      <c r="E65" s="25"/>
      <c r="F65" s="25"/>
      <c r="G65" s="69"/>
      <c r="H65" s="178"/>
      <c r="I65" s="69"/>
      <c r="J65" s="70"/>
      <c r="K65" s="69"/>
      <c r="L65" s="69"/>
      <c r="M65" s="25"/>
      <c r="Q65" s="68"/>
    </row>
    <row r="66" spans="2:17" s="79" customFormat="1" x14ac:dyDescent="0.25">
      <c r="B66" s="1"/>
      <c r="C66" s="1"/>
      <c r="D66" s="1"/>
      <c r="E66" s="25"/>
      <c r="F66" s="25"/>
      <c r="G66" s="69"/>
      <c r="H66" s="178"/>
      <c r="I66" s="69"/>
      <c r="J66" s="70"/>
      <c r="K66" s="69"/>
      <c r="L66" s="69"/>
      <c r="M66" s="25"/>
      <c r="Q66" s="68"/>
    </row>
    <row r="67" spans="2:17" s="79" customFormat="1" x14ac:dyDescent="0.25">
      <c r="B67" s="1"/>
      <c r="C67" s="1"/>
      <c r="D67" s="1"/>
      <c r="E67" s="25"/>
      <c r="F67" s="25"/>
      <c r="G67" s="69"/>
      <c r="H67" s="178"/>
      <c r="I67" s="69"/>
      <c r="J67" s="70"/>
      <c r="K67" s="71"/>
      <c r="L67" s="57"/>
      <c r="M67" s="25"/>
      <c r="Q67" s="68"/>
    </row>
    <row r="68" spans="2:17" s="79" customFormat="1" x14ac:dyDescent="0.25">
      <c r="B68" s="1"/>
      <c r="C68" s="1"/>
      <c r="D68" s="1"/>
      <c r="E68" s="25"/>
      <c r="F68" s="25"/>
      <c r="G68" s="69"/>
      <c r="H68" s="178"/>
      <c r="I68" s="69"/>
      <c r="J68" s="70"/>
      <c r="K68" s="57"/>
      <c r="L68" s="57"/>
      <c r="M68" s="25"/>
      <c r="Q68" s="68"/>
    </row>
    <row r="69" spans="2:17" s="79" customFormat="1" x14ac:dyDescent="0.25">
      <c r="B69" s="1"/>
      <c r="C69" s="1"/>
      <c r="D69" s="1"/>
      <c r="E69" s="25"/>
      <c r="F69" s="25"/>
      <c r="G69" s="69"/>
      <c r="H69" s="178"/>
      <c r="I69" s="69"/>
      <c r="J69" s="70"/>
      <c r="K69" s="57"/>
      <c r="L69" s="57"/>
      <c r="M69" s="25"/>
      <c r="Q69" s="68"/>
    </row>
    <row r="70" spans="2:17" s="79" customFormat="1" x14ac:dyDescent="0.25">
      <c r="B70" s="1"/>
      <c r="C70" s="1"/>
      <c r="D70" s="1"/>
      <c r="E70" s="25"/>
      <c r="F70" s="25"/>
      <c r="G70" s="69"/>
      <c r="H70" s="178"/>
      <c r="I70" s="69"/>
      <c r="J70" s="70"/>
      <c r="K70" s="69"/>
      <c r="L70" s="25"/>
      <c r="M70" s="25"/>
      <c r="Q70" s="68"/>
    </row>
  </sheetData>
  <mergeCells count="22">
    <mergeCell ref="J62:K62"/>
    <mergeCell ref="F56:I56"/>
    <mergeCell ref="K56:M56"/>
    <mergeCell ref="F57:I57"/>
    <mergeCell ref="K57:M57"/>
    <mergeCell ref="K58:M58"/>
    <mergeCell ref="K59:M59"/>
    <mergeCell ref="D46:I48"/>
    <mergeCell ref="J46:K48"/>
    <mergeCell ref="L46:M46"/>
    <mergeCell ref="F54:I54"/>
    <mergeCell ref="K54:M54"/>
    <mergeCell ref="F55:I55"/>
    <mergeCell ref="K55:M55"/>
    <mergeCell ref="B9:C9"/>
    <mergeCell ref="B46:C48"/>
    <mergeCell ref="C5:I5"/>
    <mergeCell ref="B7:B8"/>
    <mergeCell ref="C7:C8"/>
    <mergeCell ref="D7:G7"/>
    <mergeCell ref="H7:I7"/>
    <mergeCell ref="L7:M7"/>
  </mergeCells>
  <pageMargins left="0.23622047244094491" right="0.23622047244094491" top="0" bottom="0.74803149606299213" header="0.31496062992125984" footer="0.31496062992125984"/>
  <pageSetup scale="50" fitToHeight="0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ACTA 01 EL CASTILLO (2)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Raquel win10</cp:lastModifiedBy>
  <cp:lastPrinted>2021-02-04T23:11:33Z</cp:lastPrinted>
  <dcterms:created xsi:type="dcterms:W3CDTF">2013-03-22T19:33:13Z</dcterms:created>
  <dcterms:modified xsi:type="dcterms:W3CDTF">2024-02-23T16:29:04Z</dcterms:modified>
</cp:coreProperties>
</file>